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jha\Documents\AKCE 2024\"/>
    </mc:Choice>
  </mc:AlternateContent>
  <bookViews>
    <workbookView xWindow="0" yWindow="0" windowWidth="28800" windowHeight="12135" activeTab="4"/>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ko..." sheetId="18" r:id="rId18"/>
    <sheet name="SO-07 - Vsakovací objekt" sheetId="19" r:id="rId19"/>
    <sheet name="SO-08 - Odlučovač tuků" sheetId="20" r:id="rId20"/>
    <sheet name="SO-11 - Sadové úpravy" sheetId="21" r:id="rId21"/>
    <sheet name="VRN - Vedlejší rozpočtové..." sheetId="22" r:id="rId22"/>
    <sheet name="ON - Ostatní náklady" sheetId="23" r:id="rId23"/>
  </sheets>
  <definedNames>
    <definedName name="_xlnm._FilterDatabase" localSheetId="1" hidden="1">'D.1.1. - Architektonicko-...'!$C$151:$K$2799</definedName>
    <definedName name="_xlnm._FilterDatabase" localSheetId="2" hidden="1">'D.1.4.1 - Ústřední topení'!$C$128:$K$311</definedName>
    <definedName name="_xlnm._FilterDatabase" localSheetId="3" hidden="1">'D.1.4.2 - Vzduchotechnika'!$C$125:$K$247</definedName>
    <definedName name="_xlnm._FilterDatabase" localSheetId="4" hidden="1">'D.1.4.3.A - Kanalizace'!$C$143:$K$249</definedName>
    <definedName name="_xlnm._FilterDatabase" localSheetId="5" hidden="1">'D.1.4.3.B - Vodovod'!$C$124:$K$206</definedName>
    <definedName name="_xlnm._FilterDatabase" localSheetId="6" hidden="1">'D.1.4.3.C - Zařizovací př...'!$C$120:$K$176</definedName>
    <definedName name="_xlnm._FilterDatabase" localSheetId="7" hidden="1">'D.1.4.4 - Plynovod'!$C$121:$K$166</definedName>
    <definedName name="_xlnm._FilterDatabase" localSheetId="8" hidden="1">'D.1.4.5.A - Silnoproud'!$C$125:$K$444</definedName>
    <definedName name="_xlnm._FilterDatabase" localSheetId="9" hidden="1">'D.1.4.5.B - Hromosvod'!$C$120:$K$141</definedName>
    <definedName name="_xlnm._FilterDatabase" localSheetId="10" hidden="1">'D.1.4.6 - Slaboproud'!$C$127:$K$397</definedName>
    <definedName name="_xlnm._FilterDatabase" localSheetId="11" hidden="1">'D.1.4.7.A - Gastrotechnol...'!$C$133:$K$347</definedName>
    <definedName name="_xlnm._FilterDatabase" localSheetId="12" hidden="1">'D.1.4.7.B - Drobný inventář'!$C$123:$K$271</definedName>
    <definedName name="_xlnm._FilterDatabase" localSheetId="22" hidden="1">'ON - Ostatní náklady'!$C$121:$K$127</definedName>
    <definedName name="_xlnm._FilterDatabase" localSheetId="13" hidden="1">'SO-02 - Opláštění transfo...'!$C$124:$K$158</definedName>
    <definedName name="_xlnm._FilterDatabase" localSheetId="14" hidden="1">'SO-03 - Zpevněné plochy'!$C$134:$K$324</definedName>
    <definedName name="_xlnm._FilterDatabase" localSheetId="15" hidden="1">'SO-04 - Úprava vjezdu u P...'!$C$131:$K$200</definedName>
    <definedName name="_xlnm._FilterDatabase" localSheetId="16" hidden="1">'SO-05 - Přípojka vodovodu'!$C$121:$K$144</definedName>
    <definedName name="_xlnm._FilterDatabase" localSheetId="17" hidden="1">'SO-06 - Přípojka jednotko...'!$C$125:$K$167</definedName>
    <definedName name="_xlnm._FilterDatabase" localSheetId="18" hidden="1">'SO-07 - Vsakovací objekt'!$C$123:$K$136</definedName>
    <definedName name="_xlnm._FilterDatabase" localSheetId="19" hidden="1">'SO-08 - Odlučovač tuků'!$C$122:$K$133</definedName>
    <definedName name="_xlnm._FilterDatabase" localSheetId="20" hidden="1">'SO-11 - Sadové úpravy'!$C$131:$K$201</definedName>
    <definedName name="_xlnm._FilterDatabase" localSheetId="21" hidden="1">'VRN - Vedlejší rozpočtové...'!$C$121:$K$157</definedName>
    <definedName name="_xlnm.Print_Titles" localSheetId="1">'D.1.1. - Architektonicko-...'!$151:$151</definedName>
    <definedName name="_xlnm.Print_Titles" localSheetId="2">'D.1.4.1 - Ústřední topení'!$128:$128</definedName>
    <definedName name="_xlnm.Print_Titles" localSheetId="3">'D.1.4.2 - Vzduchotechnika'!$125:$125</definedName>
    <definedName name="_xlnm.Print_Titles" localSheetId="4">'D.1.4.3.A - Kanalizace'!$143:$143</definedName>
    <definedName name="_xlnm.Print_Titles" localSheetId="5">'D.1.4.3.B - Vodovod'!$124:$124</definedName>
    <definedName name="_xlnm.Print_Titles" localSheetId="6">'D.1.4.3.C - Zařizovací př...'!$120:$120</definedName>
    <definedName name="_xlnm.Print_Titles" localSheetId="7">'D.1.4.4 - Plynovod'!$121:$121</definedName>
    <definedName name="_xlnm.Print_Titles" localSheetId="8">'D.1.4.5.A - Silnoproud'!$125:$125</definedName>
    <definedName name="_xlnm.Print_Titles" localSheetId="9">'D.1.4.5.B - Hromosvod'!$120:$120</definedName>
    <definedName name="_xlnm.Print_Titles" localSheetId="10">'D.1.4.6 - Slaboproud'!$127:$127</definedName>
    <definedName name="_xlnm.Print_Titles" localSheetId="11">'D.1.4.7.A - Gastrotechnol...'!$133:$133</definedName>
    <definedName name="_xlnm.Print_Titles" localSheetId="12">'D.1.4.7.B - Drobný inventář'!$123:$123</definedName>
    <definedName name="_xlnm.Print_Titles" localSheetId="22">'ON - Ostatní náklady'!$121:$121</definedName>
    <definedName name="_xlnm.Print_Titles" localSheetId="0">'Rekapitulace stavby'!$92:$92</definedName>
    <definedName name="_xlnm.Print_Titles" localSheetId="13">'SO-02 - Opláštění transfo...'!$124:$124</definedName>
    <definedName name="_xlnm.Print_Titles" localSheetId="14">'SO-03 - Zpevněné plochy'!$134:$134</definedName>
    <definedName name="_xlnm.Print_Titles" localSheetId="15">'SO-04 - Úprava vjezdu u P...'!$131:$131</definedName>
    <definedName name="_xlnm.Print_Titles" localSheetId="16">'SO-05 - Přípojka vodovodu'!$121:$121</definedName>
    <definedName name="_xlnm.Print_Titles" localSheetId="17">'SO-06 - Přípojka jednotko...'!$125:$125</definedName>
    <definedName name="_xlnm.Print_Titles" localSheetId="18">'SO-07 - Vsakovací objekt'!$123:$123</definedName>
    <definedName name="_xlnm.Print_Titles" localSheetId="19">'SO-08 - Odlučovač tuků'!$122:$122</definedName>
    <definedName name="_xlnm.Print_Titles" localSheetId="20">'SO-11 - Sadové úpravy'!$131:$131</definedName>
    <definedName name="_xlnm.Print_Titles" localSheetId="21">'VRN - Vedlejší rozpočtové...'!$121:$121</definedName>
    <definedName name="_xlnm.Print_Area" localSheetId="1">'D.1.1. - Architektonicko-...'!$C$4:$J$76,'D.1.1. - Architektonicko-...'!$C$82:$J$131,'D.1.1. - Architektonicko-...'!$C$137:$J$2799</definedName>
    <definedName name="_xlnm.Print_Area" localSheetId="2">'D.1.4.1 - Ústřední topení'!$C$4:$J$76,'D.1.4.1 - Ústřední topení'!$C$82:$J$108,'D.1.4.1 - Ústřední topení'!$C$114:$J$311</definedName>
    <definedName name="_xlnm.Print_Area" localSheetId="3">'D.1.4.2 - Vzduchotechnika'!$C$4:$J$76,'D.1.4.2 - Vzduchotechnika'!$C$82:$J$105,'D.1.4.2 - Vzduchotechnika'!$C$111:$J$247</definedName>
    <definedName name="_xlnm.Print_Area" localSheetId="4">'D.1.4.3.A - Kanalizace'!$C$4:$J$76,'D.1.4.3.A - Kanalizace'!$C$82:$J$123,'D.1.4.3.A - Kanalizace'!$C$129:$J$249</definedName>
    <definedName name="_xlnm.Print_Area" localSheetId="5">'D.1.4.3.B - Vodovod'!$C$4:$J$76,'D.1.4.3.B - Vodovod'!$C$82:$J$104,'D.1.4.3.B - Vodovod'!$C$110:$J$206</definedName>
    <definedName name="_xlnm.Print_Area" localSheetId="6">'D.1.4.3.C - Zařizovací př...'!$C$4:$J$76,'D.1.4.3.C - Zařizovací př...'!$C$82:$J$100,'D.1.4.3.C - Zařizovací př...'!$C$106:$J$176</definedName>
    <definedName name="_xlnm.Print_Area" localSheetId="7">'D.1.4.4 - Plynovod'!$C$4:$J$76,'D.1.4.4 - Plynovod'!$C$82:$J$101,'D.1.4.4 - Plynovod'!$C$107:$J$166</definedName>
    <definedName name="_xlnm.Print_Area" localSheetId="8">'D.1.4.5.A - Silnoproud'!$C$4:$J$76,'D.1.4.5.A - Silnoproud'!$C$82:$J$105,'D.1.4.5.A - Silnoproud'!$C$111:$J$444</definedName>
    <definedName name="_xlnm.Print_Area" localSheetId="9">'D.1.4.5.B - Hromosvod'!$C$4:$J$76,'D.1.4.5.B - Hromosvod'!$C$82:$J$100,'D.1.4.5.B - Hromosvod'!$C$106:$J$141</definedName>
    <definedName name="_xlnm.Print_Area" localSheetId="10">'D.1.4.6 - Slaboproud'!$C$4:$J$76,'D.1.4.6 - Slaboproud'!$C$82:$J$107,'D.1.4.6 - Slaboproud'!$C$113:$J$397</definedName>
    <definedName name="_xlnm.Print_Area" localSheetId="11">'D.1.4.7.A - Gastrotechnol...'!$C$4:$J$76,'D.1.4.7.A - Gastrotechnol...'!$C$82:$J$113,'D.1.4.7.A - Gastrotechnol...'!$C$119:$J$347</definedName>
    <definedName name="_xlnm.Print_Area" localSheetId="12">'D.1.4.7.B - Drobný inventář'!$C$4:$J$76,'D.1.4.7.B - Drobný inventář'!$C$82:$J$103,'D.1.4.7.B - Drobný inventář'!$C$109:$J$271</definedName>
    <definedName name="_xlnm.Print_Area" localSheetId="22">'ON - Ostatní náklady'!$C$4:$J$76,'ON - Ostatní náklady'!$C$82:$J$101,'ON - Ostatní náklady'!$C$107:$J$127</definedName>
    <definedName name="_xlnm.Print_Area" localSheetId="0">'Rekapitulace stavby'!$D$4:$AO$76,'Rekapitulace stavby'!$C$82:$AQ$127</definedName>
    <definedName name="_xlnm.Print_Area" localSheetId="13">'SO-02 - Opláštění transfo...'!$C$4:$J$76,'SO-02 - Opláštění transfo...'!$C$82:$J$104,'SO-02 - Opláštění transfo...'!$C$110:$J$158</definedName>
    <definedName name="_xlnm.Print_Area" localSheetId="14">'SO-03 - Zpevněné plochy'!$C$4:$J$76,'SO-03 - Zpevněné plochy'!$C$82:$J$114,'SO-03 - Zpevněné plochy'!$C$120:$J$324</definedName>
    <definedName name="_xlnm.Print_Area" localSheetId="15">'SO-04 - Úprava vjezdu u P...'!$C$4:$J$76,'SO-04 - Úprava vjezdu u P...'!$C$82:$J$111,'SO-04 - Úprava vjezdu u P...'!$C$117:$J$200</definedName>
    <definedName name="_xlnm.Print_Area" localSheetId="16">'SO-05 - Přípojka vodovodu'!$C$4:$J$76,'SO-05 - Přípojka vodovodu'!$C$82:$J$101,'SO-05 - Přípojka vodovodu'!$C$107:$J$144</definedName>
    <definedName name="_xlnm.Print_Area" localSheetId="17">'SO-06 - Přípojka jednotko...'!$C$4:$J$76,'SO-06 - Přípojka jednotko...'!$C$82:$J$105,'SO-06 - Přípojka jednotko...'!$C$111:$J$167</definedName>
    <definedName name="_xlnm.Print_Area" localSheetId="18">'SO-07 - Vsakovací objekt'!$C$4:$J$76,'SO-07 - Vsakovací objekt'!$C$82:$J$103,'SO-07 - Vsakovací objekt'!$C$109:$J$136</definedName>
    <definedName name="_xlnm.Print_Area" localSheetId="19">'SO-08 - Odlučovač tuků'!$C$4:$J$76,'SO-08 - Odlučovač tuků'!$C$82:$J$102,'SO-08 - Odlučovač tuků'!$C$108:$J$133</definedName>
    <definedName name="_xlnm.Print_Area" localSheetId="20">'SO-11 - Sadové úpravy'!$C$4:$J$76,'SO-11 - Sadové úpravy'!$C$82:$J$111,'SO-11 - Sadové úpravy'!$C$117:$J$201</definedName>
    <definedName name="_xlnm.Print_Area" localSheetId="21">'VRN - Vedlejší rozpočtové...'!$C$4:$J$76,'VRN - Vedlejší rozpočtové...'!$C$82:$J$101,'VRN - Vedlejší rozpočtové...'!$C$107:$J$157</definedName>
  </definedNames>
  <calcPr calcId="152511"/>
</workbook>
</file>

<file path=xl/calcChain.xml><?xml version="1.0" encoding="utf-8"?>
<calcChain xmlns="http://schemas.openxmlformats.org/spreadsheetml/2006/main">
  <c r="J39" i="23" l="1"/>
  <c r="J38" i="23"/>
  <c r="AY126" i="1"/>
  <c r="J37" i="23"/>
  <c r="AX126" i="1"/>
  <c r="BI127" i="23"/>
  <c r="BH127" i="23"/>
  <c r="BG127" i="23"/>
  <c r="BF127" i="23"/>
  <c r="T127" i="23"/>
  <c r="R127" i="23"/>
  <c r="P127" i="23"/>
  <c r="BI126" i="23"/>
  <c r="BH126" i="23"/>
  <c r="BG126" i="23"/>
  <c r="BF126" i="23"/>
  <c r="T126" i="23"/>
  <c r="R126" i="23"/>
  <c r="P126" i="23"/>
  <c r="BI125" i="23"/>
  <c r="BH125" i="23"/>
  <c r="BG125" i="23"/>
  <c r="BF125" i="23"/>
  <c r="T125" i="23"/>
  <c r="R125" i="23"/>
  <c r="P125" i="23"/>
  <c r="J118" i="23"/>
  <c r="F118" i="23"/>
  <c r="F116" i="23"/>
  <c r="E114" i="23"/>
  <c r="J93" i="23"/>
  <c r="F93" i="23"/>
  <c r="F91" i="23"/>
  <c r="E89" i="23"/>
  <c r="J26" i="23"/>
  <c r="E26" i="23"/>
  <c r="J94" i="23"/>
  <c r="J25" i="23"/>
  <c r="J20" i="23"/>
  <c r="E20" i="23"/>
  <c r="F119" i="23"/>
  <c r="J19" i="23"/>
  <c r="J14" i="23"/>
  <c r="J116" i="23" s="1"/>
  <c r="E7" i="23"/>
  <c r="E85" i="23" s="1"/>
  <c r="J39" i="22"/>
  <c r="J38" i="22"/>
  <c r="AY125" i="1"/>
  <c r="J37" i="22"/>
  <c r="AX125" i="1"/>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J118" i="22"/>
  <c r="F118" i="22"/>
  <c r="F116" i="22"/>
  <c r="E114" i="22"/>
  <c r="J93" i="22"/>
  <c r="F93" i="22"/>
  <c r="F91" i="22"/>
  <c r="E89" i="22"/>
  <c r="J26" i="22"/>
  <c r="E26" i="22"/>
  <c r="J119" i="22" s="1"/>
  <c r="J25" i="22"/>
  <c r="J20" i="22"/>
  <c r="E20" i="22"/>
  <c r="F119" i="22" s="1"/>
  <c r="J19" i="22"/>
  <c r="J14" i="22"/>
  <c r="J91" i="22"/>
  <c r="E7" i="22"/>
  <c r="E110" i="22"/>
  <c r="J39" i="21"/>
  <c r="J38" i="21"/>
  <c r="AY123" i="1" s="1"/>
  <c r="J37" i="21"/>
  <c r="AX123" i="1" s="1"/>
  <c r="BI201" i="21"/>
  <c r="BH201" i="21"/>
  <c r="BG201" i="21"/>
  <c r="BF201" i="21"/>
  <c r="T201" i="21"/>
  <c r="T200" i="21" s="1"/>
  <c r="T199" i="21" s="1"/>
  <c r="R201" i="21"/>
  <c r="R200" i="21"/>
  <c r="R199" i="21" s="1"/>
  <c r="P201" i="21"/>
  <c r="P200" i="21" s="1"/>
  <c r="P199" i="21" s="1"/>
  <c r="BI198" i="21"/>
  <c r="BH198" i="21"/>
  <c r="BG198" i="21"/>
  <c r="BF198" i="21"/>
  <c r="T198" i="21"/>
  <c r="R198" i="21"/>
  <c r="P198" i="21"/>
  <c r="BI197" i="21"/>
  <c r="BH197" i="21"/>
  <c r="BG197" i="21"/>
  <c r="BF197" i="21"/>
  <c r="T197" i="21"/>
  <c r="R197" i="21"/>
  <c r="P197" i="21"/>
  <c r="BI195" i="21"/>
  <c r="BH195" i="21"/>
  <c r="BG195" i="21"/>
  <c r="BF195" i="21"/>
  <c r="T195" i="21"/>
  <c r="R195" i="21"/>
  <c r="P195" i="21"/>
  <c r="BI194" i="21"/>
  <c r="BH194" i="21"/>
  <c r="BG194" i="21"/>
  <c r="BF194" i="21"/>
  <c r="T194" i="21"/>
  <c r="R194" i="21"/>
  <c r="P194" i="21"/>
  <c r="BI192" i="21"/>
  <c r="BH192" i="21"/>
  <c r="BG192" i="21"/>
  <c r="BF192" i="21"/>
  <c r="T192" i="21"/>
  <c r="R192" i="21"/>
  <c r="P192" i="21"/>
  <c r="BI191" i="21"/>
  <c r="BH191" i="21"/>
  <c r="BG191" i="21"/>
  <c r="BF191" i="21"/>
  <c r="T191" i="21"/>
  <c r="R191" i="21"/>
  <c r="P191" i="21"/>
  <c r="BI190" i="21"/>
  <c r="BH190" i="21"/>
  <c r="BG190" i="21"/>
  <c r="BF190" i="21"/>
  <c r="T190" i="21"/>
  <c r="R190" i="21"/>
  <c r="P190" i="21"/>
  <c r="BI188" i="21"/>
  <c r="BH188" i="21"/>
  <c r="BG188" i="21"/>
  <c r="BF188" i="21"/>
  <c r="T188" i="21"/>
  <c r="R188" i="21"/>
  <c r="P188" i="21"/>
  <c r="BI187" i="21"/>
  <c r="BH187" i="21"/>
  <c r="BG187" i="21"/>
  <c r="BF187" i="21"/>
  <c r="T187" i="21"/>
  <c r="R187" i="21"/>
  <c r="P187" i="21"/>
  <c r="BI186" i="21"/>
  <c r="BH186" i="21"/>
  <c r="BG186" i="21"/>
  <c r="BF186" i="21"/>
  <c r="T186" i="21"/>
  <c r="R186" i="21"/>
  <c r="P186" i="21"/>
  <c r="BI184" i="21"/>
  <c r="BH184" i="21"/>
  <c r="BG184" i="21"/>
  <c r="BF184" i="21"/>
  <c r="T184" i="21"/>
  <c r="R184" i="21"/>
  <c r="P184" i="21"/>
  <c r="BI183" i="21"/>
  <c r="BH183" i="21"/>
  <c r="BG183" i="21"/>
  <c r="BF183" i="21"/>
  <c r="T183" i="21"/>
  <c r="R183" i="21"/>
  <c r="P183" i="21"/>
  <c r="BI180" i="21"/>
  <c r="BH180" i="21"/>
  <c r="BG180" i="21"/>
  <c r="BF180" i="21"/>
  <c r="T180" i="21"/>
  <c r="R180" i="21"/>
  <c r="P180" i="21"/>
  <c r="BI178" i="21"/>
  <c r="BH178" i="21"/>
  <c r="BG178" i="21"/>
  <c r="BF178" i="21"/>
  <c r="T178" i="21"/>
  <c r="R178" i="21"/>
  <c r="P178"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70" i="21"/>
  <c r="BH170" i="21"/>
  <c r="BG170" i="21"/>
  <c r="BF170" i="21"/>
  <c r="T170" i="21"/>
  <c r="R170" i="21"/>
  <c r="P170" i="21"/>
  <c r="BI168" i="21"/>
  <c r="BH168" i="21"/>
  <c r="BG168" i="21"/>
  <c r="BF168" i="21"/>
  <c r="T168" i="21"/>
  <c r="R168" i="21"/>
  <c r="P168" i="21"/>
  <c r="BI167" i="21"/>
  <c r="BH167" i="21"/>
  <c r="BG167" i="21"/>
  <c r="BF167" i="21"/>
  <c r="T167" i="21"/>
  <c r="R167" i="21"/>
  <c r="P167"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5" i="21"/>
  <c r="BH155" i="21"/>
  <c r="BG155" i="21"/>
  <c r="BF155" i="21"/>
  <c r="T155" i="21"/>
  <c r="R155" i="21"/>
  <c r="P155" i="21"/>
  <c r="BI154" i="21"/>
  <c r="BH154" i="21"/>
  <c r="BG154" i="21"/>
  <c r="BF154" i="21"/>
  <c r="T154" i="21"/>
  <c r="R154" i="21"/>
  <c r="P154"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4" i="21"/>
  <c r="BH144" i="21"/>
  <c r="BG144" i="21"/>
  <c r="BF144" i="21"/>
  <c r="T144" i="21"/>
  <c r="T143" i="21" s="1"/>
  <c r="R144" i="21"/>
  <c r="R143" i="21" s="1"/>
  <c r="P144" i="21"/>
  <c r="P143" i="21" s="1"/>
  <c r="BI142" i="21"/>
  <c r="BH142" i="21"/>
  <c r="BG142" i="21"/>
  <c r="BF142" i="21"/>
  <c r="T142" i="21"/>
  <c r="R142" i="21"/>
  <c r="P142" i="21"/>
  <c r="BI141" i="21"/>
  <c r="BH141" i="21"/>
  <c r="BG141" i="21"/>
  <c r="BF141" i="21"/>
  <c r="T141" i="21"/>
  <c r="R141" i="21"/>
  <c r="P141"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J128" i="21"/>
  <c r="F128" i="21"/>
  <c r="F126" i="21"/>
  <c r="E124" i="21"/>
  <c r="J93" i="21"/>
  <c r="F93" i="21"/>
  <c r="F91" i="21"/>
  <c r="E89" i="21"/>
  <c r="J26" i="21"/>
  <c r="E26" i="21"/>
  <c r="J129" i="21" s="1"/>
  <c r="J25" i="21"/>
  <c r="J20" i="21"/>
  <c r="E20" i="21"/>
  <c r="F94" i="21" s="1"/>
  <c r="J19" i="21"/>
  <c r="J14" i="21"/>
  <c r="J91" i="21"/>
  <c r="E7" i="21"/>
  <c r="E120" i="21"/>
  <c r="J39" i="20"/>
  <c r="J38" i="20"/>
  <c r="AY121" i="1" s="1"/>
  <c r="J37" i="20"/>
  <c r="AX121" i="1" s="1"/>
  <c r="BI133" i="20"/>
  <c r="BH133" i="20"/>
  <c r="BG133" i="20"/>
  <c r="BF133" i="20"/>
  <c r="T133" i="20"/>
  <c r="T132" i="20" s="1"/>
  <c r="R133" i="20"/>
  <c r="R132" i="20" s="1"/>
  <c r="P133" i="20"/>
  <c r="P132" i="20" s="1"/>
  <c r="BI131" i="20"/>
  <c r="BH131" i="20"/>
  <c r="BG131" i="20"/>
  <c r="BF131" i="20"/>
  <c r="T131" i="20"/>
  <c r="R131" i="20"/>
  <c r="P131" i="20"/>
  <c r="BI128" i="20"/>
  <c r="BH128" i="20"/>
  <c r="BG128" i="20"/>
  <c r="BF128" i="20"/>
  <c r="T128" i="20"/>
  <c r="R128" i="20"/>
  <c r="P128" i="20"/>
  <c r="BI127" i="20"/>
  <c r="BH127" i="20"/>
  <c r="BG127" i="20"/>
  <c r="BF127" i="20"/>
  <c r="T127" i="20"/>
  <c r="R127" i="20"/>
  <c r="P127" i="20"/>
  <c r="BI126" i="20"/>
  <c r="BH126" i="20"/>
  <c r="BG126" i="20"/>
  <c r="BF126" i="20"/>
  <c r="T126" i="20"/>
  <c r="R126" i="20"/>
  <c r="P126" i="20"/>
  <c r="J119" i="20"/>
  <c r="F119" i="20"/>
  <c r="F117" i="20"/>
  <c r="E115" i="20"/>
  <c r="J93" i="20"/>
  <c r="F93" i="20"/>
  <c r="F91" i="20"/>
  <c r="E89" i="20"/>
  <c r="J26" i="20"/>
  <c r="E26" i="20"/>
  <c r="J120" i="20"/>
  <c r="J25" i="20"/>
  <c r="J20" i="20"/>
  <c r="E20" i="20"/>
  <c r="F120" i="20"/>
  <c r="J19" i="20"/>
  <c r="J14" i="20"/>
  <c r="J117" i="20" s="1"/>
  <c r="E7" i="20"/>
  <c r="E85" i="20" s="1"/>
  <c r="J39" i="19"/>
  <c r="J38" i="19"/>
  <c r="AY119" i="1"/>
  <c r="J37" i="19"/>
  <c r="AX119" i="1"/>
  <c r="BI136" i="19"/>
  <c r="BH136" i="19"/>
  <c r="BG136" i="19"/>
  <c r="BF136" i="19"/>
  <c r="T136" i="19"/>
  <c r="T135" i="19"/>
  <c r="T134" i="19" s="1"/>
  <c r="R136" i="19"/>
  <c r="R135" i="19" s="1"/>
  <c r="R134" i="19" s="1"/>
  <c r="P136" i="19"/>
  <c r="P135" i="19"/>
  <c r="P134" i="19" s="1"/>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J120" i="19"/>
  <c r="F120" i="19"/>
  <c r="F118" i="19"/>
  <c r="E116" i="19"/>
  <c r="J93" i="19"/>
  <c r="F93" i="19"/>
  <c r="F91" i="19"/>
  <c r="E89" i="19"/>
  <c r="J26" i="19"/>
  <c r="E26" i="19"/>
  <c r="J121" i="19"/>
  <c r="J25" i="19"/>
  <c r="J20" i="19"/>
  <c r="E20" i="19"/>
  <c r="F94" i="19"/>
  <c r="J19" i="19"/>
  <c r="J14" i="19"/>
  <c r="J118" i="19" s="1"/>
  <c r="E7" i="19"/>
  <c r="E85" i="19" s="1"/>
  <c r="J39" i="18"/>
  <c r="J38" i="18"/>
  <c r="AY117" i="1"/>
  <c r="J37" i="18"/>
  <c r="AX117" i="1"/>
  <c r="BI167" i="18"/>
  <c r="BH167" i="18"/>
  <c r="BG167" i="18"/>
  <c r="BF167" i="18"/>
  <c r="T167" i="18"/>
  <c r="T166" i="18"/>
  <c r="T165" i="18" s="1"/>
  <c r="R167" i="18"/>
  <c r="R166" i="18" s="1"/>
  <c r="R165" i="18" s="1"/>
  <c r="P167" i="18"/>
  <c r="P166" i="18"/>
  <c r="P165" i="18" s="1"/>
  <c r="BI164" i="18"/>
  <c r="BH164" i="18"/>
  <c r="BG164" i="18"/>
  <c r="BF164" i="18"/>
  <c r="T164" i="18"/>
  <c r="R164" i="18"/>
  <c r="P164" i="18"/>
  <c r="BI163" i="18"/>
  <c r="BH163" i="18"/>
  <c r="BG163" i="18"/>
  <c r="BF163" i="18"/>
  <c r="T163" i="18"/>
  <c r="R163" i="18"/>
  <c r="P163" i="18"/>
  <c r="BI162" i="18"/>
  <c r="BH162" i="18"/>
  <c r="BG162" i="18"/>
  <c r="BF162" i="18"/>
  <c r="T162" i="18"/>
  <c r="R162" i="18"/>
  <c r="P162" i="18"/>
  <c r="BI158" i="18"/>
  <c r="BH158" i="18"/>
  <c r="BG158" i="18"/>
  <c r="BF158" i="18"/>
  <c r="T158" i="18"/>
  <c r="T157" i="18"/>
  <c r="R158" i="18"/>
  <c r="R157" i="18"/>
  <c r="P158" i="18"/>
  <c r="P157" i="18"/>
  <c r="BI156" i="18"/>
  <c r="BH156" i="18"/>
  <c r="BG156" i="18"/>
  <c r="BF156" i="18"/>
  <c r="T156" i="18"/>
  <c r="R156" i="18"/>
  <c r="P156" i="18"/>
  <c r="BI152" i="18"/>
  <c r="BH152" i="18"/>
  <c r="BG152" i="18"/>
  <c r="BF152" i="18"/>
  <c r="T152" i="18"/>
  <c r="R152" i="18"/>
  <c r="P152"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1" i="18"/>
  <c r="BH141" i="18"/>
  <c r="BG141" i="18"/>
  <c r="BF141" i="18"/>
  <c r="T141" i="18"/>
  <c r="R141" i="18"/>
  <c r="P141" i="18"/>
  <c r="BI138" i="18"/>
  <c r="BH138" i="18"/>
  <c r="BG138" i="18"/>
  <c r="BF138" i="18"/>
  <c r="T138" i="18"/>
  <c r="R138" i="18"/>
  <c r="P138" i="18"/>
  <c r="BI135" i="18"/>
  <c r="BH135" i="18"/>
  <c r="BG135" i="18"/>
  <c r="BF135" i="18"/>
  <c r="T135" i="18"/>
  <c r="R135" i="18"/>
  <c r="P135" i="18"/>
  <c r="BI132" i="18"/>
  <c r="BH132" i="18"/>
  <c r="BG132" i="18"/>
  <c r="BF132" i="18"/>
  <c r="T132" i="18"/>
  <c r="R132" i="18"/>
  <c r="P132" i="18"/>
  <c r="BI129" i="18"/>
  <c r="BH129" i="18"/>
  <c r="BG129" i="18"/>
  <c r="BF129" i="18"/>
  <c r="T129" i="18"/>
  <c r="R129" i="18"/>
  <c r="P129" i="18"/>
  <c r="J122" i="18"/>
  <c r="F122" i="18"/>
  <c r="F120" i="18"/>
  <c r="E118" i="18"/>
  <c r="J93" i="18"/>
  <c r="F93" i="18"/>
  <c r="F91" i="18"/>
  <c r="E89" i="18"/>
  <c r="J26" i="18"/>
  <c r="E26" i="18"/>
  <c r="J123" i="18"/>
  <c r="J25" i="18"/>
  <c r="J20" i="18"/>
  <c r="E20" i="18"/>
  <c r="F94" i="18"/>
  <c r="J19" i="18"/>
  <c r="J14" i="18"/>
  <c r="J120" i="18" s="1"/>
  <c r="E7" i="18"/>
  <c r="E85" i="18" s="1"/>
  <c r="J39" i="17"/>
  <c r="J38" i="17"/>
  <c r="AY115" i="1"/>
  <c r="J37" i="17"/>
  <c r="AX115" i="1"/>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J118" i="17"/>
  <c r="F118" i="17"/>
  <c r="F116" i="17"/>
  <c r="E114" i="17"/>
  <c r="J93" i="17"/>
  <c r="F93" i="17"/>
  <c r="F91" i="17"/>
  <c r="E89" i="17"/>
  <c r="J26" i="17"/>
  <c r="E26" i="17"/>
  <c r="J119" i="17" s="1"/>
  <c r="J25" i="17"/>
  <c r="J20" i="17"/>
  <c r="E20" i="17"/>
  <c r="F94" i="17" s="1"/>
  <c r="J19" i="17"/>
  <c r="J14" i="17"/>
  <c r="J91" i="17"/>
  <c r="E7" i="17"/>
  <c r="E85" i="17"/>
  <c r="J39" i="16"/>
  <c r="J38" i="16"/>
  <c r="AY113" i="1" s="1"/>
  <c r="J37" i="16"/>
  <c r="AX113" i="1" s="1"/>
  <c r="BI200" i="16"/>
  <c r="BH200" i="16"/>
  <c r="BG200" i="16"/>
  <c r="BF200" i="16"/>
  <c r="T200" i="16"/>
  <c r="T199" i="16" s="1"/>
  <c r="R200" i="16"/>
  <c r="R199" i="16" s="1"/>
  <c r="P200" i="16"/>
  <c r="P199" i="16" s="1"/>
  <c r="BI198" i="16"/>
  <c r="BH198" i="16"/>
  <c r="BG198" i="16"/>
  <c r="BF198" i="16"/>
  <c r="T198" i="16"/>
  <c r="R198" i="16"/>
  <c r="P198"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3" i="16"/>
  <c r="BH173" i="16"/>
  <c r="BG173" i="16"/>
  <c r="BF173" i="16"/>
  <c r="T173" i="16"/>
  <c r="R173" i="16"/>
  <c r="P173" i="16"/>
  <c r="BI172" i="16"/>
  <c r="BH172" i="16"/>
  <c r="BG172" i="16"/>
  <c r="BF172" i="16"/>
  <c r="T172" i="16"/>
  <c r="R172" i="16"/>
  <c r="P172" i="16"/>
  <c r="BI171" i="16"/>
  <c r="BH171" i="16"/>
  <c r="BG171" i="16"/>
  <c r="BF171" i="16"/>
  <c r="T171" i="16"/>
  <c r="R171" i="16"/>
  <c r="P171"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1" i="16"/>
  <c r="BH161" i="16"/>
  <c r="BG161" i="16"/>
  <c r="BF161" i="16"/>
  <c r="T161" i="16"/>
  <c r="R161" i="16"/>
  <c r="P161"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3" i="16"/>
  <c r="BH153" i="16"/>
  <c r="BG153" i="16"/>
  <c r="BF153" i="16"/>
  <c r="T153" i="16"/>
  <c r="R153" i="16"/>
  <c r="P153"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0" i="16"/>
  <c r="BH140" i="16"/>
  <c r="BG140" i="16"/>
  <c r="BF140" i="16"/>
  <c r="T140" i="16"/>
  <c r="T139" i="16" s="1"/>
  <c r="R140" i="16"/>
  <c r="R139" i="16" s="1"/>
  <c r="P140" i="16"/>
  <c r="P139" i="16" s="1"/>
  <c r="BI138" i="16"/>
  <c r="BH138" i="16"/>
  <c r="BG138" i="16"/>
  <c r="BF138" i="16"/>
  <c r="T138" i="16"/>
  <c r="R138" i="16"/>
  <c r="P138" i="16"/>
  <c r="BI137" i="16"/>
  <c r="BH137" i="16"/>
  <c r="BG137" i="16"/>
  <c r="BF137" i="16"/>
  <c r="T137" i="16"/>
  <c r="R137" i="16"/>
  <c r="P137" i="16"/>
  <c r="BI135" i="16"/>
  <c r="BH135" i="16"/>
  <c r="BG135" i="16"/>
  <c r="BF135" i="16"/>
  <c r="T135" i="16"/>
  <c r="R135" i="16"/>
  <c r="P135" i="16"/>
  <c r="J128" i="16"/>
  <c r="F128" i="16"/>
  <c r="F126" i="16"/>
  <c r="E124" i="16"/>
  <c r="J93" i="16"/>
  <c r="F93" i="16"/>
  <c r="F91" i="16"/>
  <c r="E89" i="16"/>
  <c r="J26" i="16"/>
  <c r="E26" i="16"/>
  <c r="J94" i="16" s="1"/>
  <c r="J25" i="16"/>
  <c r="J20" i="16"/>
  <c r="E20" i="16"/>
  <c r="F129" i="16" s="1"/>
  <c r="J19" i="16"/>
  <c r="J14" i="16"/>
  <c r="J91" i="16"/>
  <c r="E7" i="16"/>
  <c r="E120" i="16"/>
  <c r="J39" i="15"/>
  <c r="J38" i="15"/>
  <c r="AY111" i="1" s="1"/>
  <c r="J37" i="15"/>
  <c r="AX111" i="1" s="1"/>
  <c r="BI324" i="15"/>
  <c r="BH324" i="15"/>
  <c r="BG324" i="15"/>
  <c r="BF324" i="15"/>
  <c r="T324" i="15"/>
  <c r="R324" i="15"/>
  <c r="P324" i="15"/>
  <c r="BI323" i="15"/>
  <c r="BH323" i="15"/>
  <c r="BG323" i="15"/>
  <c r="BF323" i="15"/>
  <c r="T323" i="15"/>
  <c r="R323" i="15"/>
  <c r="P323" i="15"/>
  <c r="BI322" i="15"/>
  <c r="BH322" i="15"/>
  <c r="BG322" i="15"/>
  <c r="BF322" i="15"/>
  <c r="T322" i="15"/>
  <c r="R322" i="15"/>
  <c r="P322" i="15"/>
  <c r="BI321" i="15"/>
  <c r="BH321" i="15"/>
  <c r="BG321" i="15"/>
  <c r="BF321" i="15"/>
  <c r="T321" i="15"/>
  <c r="R321" i="15"/>
  <c r="P321" i="15"/>
  <c r="BI320" i="15"/>
  <c r="BH320" i="15"/>
  <c r="BG320" i="15"/>
  <c r="BF320" i="15"/>
  <c r="T320" i="15"/>
  <c r="R320" i="15"/>
  <c r="P320" i="15"/>
  <c r="BI319" i="15"/>
  <c r="BH319" i="15"/>
  <c r="BG319" i="15"/>
  <c r="BF319" i="15"/>
  <c r="T319" i="15"/>
  <c r="R319" i="15"/>
  <c r="P319" i="15"/>
  <c r="BI318" i="15"/>
  <c r="BH318" i="15"/>
  <c r="BG318" i="15"/>
  <c r="BF318" i="15"/>
  <c r="T318" i="15"/>
  <c r="R318" i="15"/>
  <c r="P318" i="15"/>
  <c r="BI317" i="15"/>
  <c r="BH317" i="15"/>
  <c r="BG317" i="15"/>
  <c r="BF317" i="15"/>
  <c r="T317" i="15"/>
  <c r="R317" i="15"/>
  <c r="P317" i="15"/>
  <c r="BI316" i="15"/>
  <c r="BH316" i="15"/>
  <c r="BG316" i="15"/>
  <c r="BF316" i="15"/>
  <c r="T316" i="15"/>
  <c r="R316" i="15"/>
  <c r="P316" i="15"/>
  <c r="BI315" i="15"/>
  <c r="BH315" i="15"/>
  <c r="BG315" i="15"/>
  <c r="BF315" i="15"/>
  <c r="T315" i="15"/>
  <c r="R315" i="15"/>
  <c r="P315" i="15"/>
  <c r="BI313" i="15"/>
  <c r="BH313" i="15"/>
  <c r="BG313" i="15"/>
  <c r="BF313" i="15"/>
  <c r="T313" i="15"/>
  <c r="R313" i="15"/>
  <c r="P313" i="15"/>
  <c r="BI307" i="15"/>
  <c r="BH307" i="15"/>
  <c r="BG307" i="15"/>
  <c r="BF307" i="15"/>
  <c r="T307" i="15"/>
  <c r="R307" i="15"/>
  <c r="P307" i="15"/>
  <c r="BI305" i="15"/>
  <c r="BH305" i="15"/>
  <c r="BG305" i="15"/>
  <c r="BF305" i="15"/>
  <c r="T305" i="15"/>
  <c r="R305" i="15"/>
  <c r="P305" i="15"/>
  <c r="BI304" i="15"/>
  <c r="BH304" i="15"/>
  <c r="BG304" i="15"/>
  <c r="BF304" i="15"/>
  <c r="T304" i="15"/>
  <c r="R304" i="15"/>
  <c r="P304" i="15"/>
  <c r="BI302" i="15"/>
  <c r="BH302" i="15"/>
  <c r="BG302" i="15"/>
  <c r="BF302" i="15"/>
  <c r="T302" i="15"/>
  <c r="R302" i="15"/>
  <c r="P302" i="15"/>
  <c r="BI299" i="15"/>
  <c r="BH299" i="15"/>
  <c r="BG299" i="15"/>
  <c r="BF299" i="15"/>
  <c r="T299" i="15"/>
  <c r="R299" i="15"/>
  <c r="P299" i="15"/>
  <c r="BI297" i="15"/>
  <c r="BH297" i="15"/>
  <c r="BG297" i="15"/>
  <c r="BF297" i="15"/>
  <c r="T297" i="15"/>
  <c r="R297" i="15"/>
  <c r="P297" i="15"/>
  <c r="BI294" i="15"/>
  <c r="BH294" i="15"/>
  <c r="BG294" i="15"/>
  <c r="BF294" i="15"/>
  <c r="T294" i="15"/>
  <c r="R294" i="15"/>
  <c r="P294" i="15"/>
  <c r="BI291" i="15"/>
  <c r="BH291" i="15"/>
  <c r="BG291" i="15"/>
  <c r="BF291" i="15"/>
  <c r="T291" i="15"/>
  <c r="R291" i="15"/>
  <c r="P291" i="15"/>
  <c r="BI290" i="15"/>
  <c r="BH290" i="15"/>
  <c r="BG290" i="15"/>
  <c r="BF290" i="15"/>
  <c r="T290" i="15"/>
  <c r="R290" i="15"/>
  <c r="P290" i="15"/>
  <c r="BI289" i="15"/>
  <c r="BH289" i="15"/>
  <c r="BG289" i="15"/>
  <c r="BF289" i="15"/>
  <c r="T289" i="15"/>
  <c r="R289" i="15"/>
  <c r="P289" i="15"/>
  <c r="BI286" i="15"/>
  <c r="BH286" i="15"/>
  <c r="BG286" i="15"/>
  <c r="BF286" i="15"/>
  <c r="T286" i="15"/>
  <c r="R286" i="15"/>
  <c r="P286" i="15"/>
  <c r="BI285" i="15"/>
  <c r="BH285" i="15"/>
  <c r="BG285" i="15"/>
  <c r="BF285" i="15"/>
  <c r="T285" i="15"/>
  <c r="R285" i="15"/>
  <c r="P285" i="15"/>
  <c r="BI284" i="15"/>
  <c r="BH284" i="15"/>
  <c r="BG284" i="15"/>
  <c r="BF284" i="15"/>
  <c r="T284" i="15"/>
  <c r="R284" i="15"/>
  <c r="P284" i="15"/>
  <c r="BI281" i="15"/>
  <c r="BH281" i="15"/>
  <c r="BG281" i="15"/>
  <c r="BF281" i="15"/>
  <c r="T281" i="15"/>
  <c r="R281" i="15"/>
  <c r="P281" i="15"/>
  <c r="BI280" i="15"/>
  <c r="BH280" i="15"/>
  <c r="BG280" i="15"/>
  <c r="BF280" i="15"/>
  <c r="T280" i="15"/>
  <c r="R280" i="15"/>
  <c r="P280" i="15"/>
  <c r="BI276" i="15"/>
  <c r="BH276" i="15"/>
  <c r="BG276" i="15"/>
  <c r="BF276" i="15"/>
  <c r="T276" i="15"/>
  <c r="R276" i="15"/>
  <c r="P276" i="15"/>
  <c r="BI275" i="15"/>
  <c r="BH275" i="15"/>
  <c r="BG275" i="15"/>
  <c r="BF275" i="15"/>
  <c r="T275" i="15"/>
  <c r="R275" i="15"/>
  <c r="P275" i="15"/>
  <c r="BI274" i="15"/>
  <c r="BH274" i="15"/>
  <c r="BG274" i="15"/>
  <c r="BF274" i="15"/>
  <c r="T274" i="15"/>
  <c r="R274" i="15"/>
  <c r="P274" i="15"/>
  <c r="BI273" i="15"/>
  <c r="BH273" i="15"/>
  <c r="BG273" i="15"/>
  <c r="BF273" i="15"/>
  <c r="T273" i="15"/>
  <c r="R273" i="15"/>
  <c r="P273" i="15"/>
  <c r="BI272" i="15"/>
  <c r="BH272" i="15"/>
  <c r="BG272" i="15"/>
  <c r="BF272" i="15"/>
  <c r="T272" i="15"/>
  <c r="R272" i="15"/>
  <c r="P272" i="15"/>
  <c r="BI268" i="15"/>
  <c r="BH268" i="15"/>
  <c r="BG268" i="15"/>
  <c r="BF268" i="15"/>
  <c r="T268" i="15"/>
  <c r="R268" i="15"/>
  <c r="P268" i="15"/>
  <c r="BI265" i="15"/>
  <c r="BH265" i="15"/>
  <c r="BG265" i="15"/>
  <c r="BF265" i="15"/>
  <c r="T265" i="15"/>
  <c r="R265" i="15"/>
  <c r="P265" i="15"/>
  <c r="BI262" i="15"/>
  <c r="BH262" i="15"/>
  <c r="BG262" i="15"/>
  <c r="BF262" i="15"/>
  <c r="T262" i="15"/>
  <c r="R262" i="15"/>
  <c r="P262" i="15"/>
  <c r="BI258" i="15"/>
  <c r="BH258" i="15"/>
  <c r="BG258" i="15"/>
  <c r="BF258" i="15"/>
  <c r="T258" i="15"/>
  <c r="R258" i="15"/>
  <c r="P258" i="15"/>
  <c r="BI257" i="15"/>
  <c r="BH257" i="15"/>
  <c r="BG257" i="15"/>
  <c r="BF257" i="15"/>
  <c r="T257" i="15"/>
  <c r="R257" i="15"/>
  <c r="P257" i="15"/>
  <c r="BI254" i="15"/>
  <c r="BH254" i="15"/>
  <c r="BG254" i="15"/>
  <c r="BF254" i="15"/>
  <c r="T254" i="15"/>
  <c r="R254" i="15"/>
  <c r="P254" i="15"/>
  <c r="BI253" i="15"/>
  <c r="BH253" i="15"/>
  <c r="BG253" i="15"/>
  <c r="BF253" i="15"/>
  <c r="T253" i="15"/>
  <c r="R253" i="15"/>
  <c r="P253" i="15"/>
  <c r="BI252" i="15"/>
  <c r="BH252" i="15"/>
  <c r="BG252" i="15"/>
  <c r="BF252" i="15"/>
  <c r="T252" i="15"/>
  <c r="R252" i="15"/>
  <c r="P252" i="15"/>
  <c r="BI248" i="15"/>
  <c r="BH248" i="15"/>
  <c r="BG248" i="15"/>
  <c r="BF248" i="15"/>
  <c r="T248" i="15"/>
  <c r="R248" i="15"/>
  <c r="P248" i="15"/>
  <c r="BI247" i="15"/>
  <c r="BH247" i="15"/>
  <c r="BG247" i="15"/>
  <c r="BF247" i="15"/>
  <c r="T247" i="15"/>
  <c r="R247" i="15"/>
  <c r="P247" i="15"/>
  <c r="BI246" i="15"/>
  <c r="BH246" i="15"/>
  <c r="BG246" i="15"/>
  <c r="BF246" i="15"/>
  <c r="T246" i="15"/>
  <c r="R246" i="15"/>
  <c r="P246" i="15"/>
  <c r="BI242" i="15"/>
  <c r="BH242" i="15"/>
  <c r="BG242" i="15"/>
  <c r="BF242" i="15"/>
  <c r="T242" i="15"/>
  <c r="R242" i="15"/>
  <c r="P242" i="15"/>
  <c r="BI240" i="15"/>
  <c r="BH240" i="15"/>
  <c r="BG240" i="15"/>
  <c r="BF240" i="15"/>
  <c r="T240" i="15"/>
  <c r="R240" i="15"/>
  <c r="P240" i="15"/>
  <c r="BI239" i="15"/>
  <c r="BH239" i="15"/>
  <c r="BG239" i="15"/>
  <c r="BF239" i="15"/>
  <c r="T239" i="15"/>
  <c r="R239" i="15"/>
  <c r="P239" i="15"/>
  <c r="BI237" i="15"/>
  <c r="BH237" i="15"/>
  <c r="BG237" i="15"/>
  <c r="BF237" i="15"/>
  <c r="T237" i="15"/>
  <c r="R237" i="15"/>
  <c r="P237" i="15"/>
  <c r="BI236" i="15"/>
  <c r="BH236" i="15"/>
  <c r="BG236" i="15"/>
  <c r="BF236" i="15"/>
  <c r="T236" i="15"/>
  <c r="R236" i="15"/>
  <c r="P236" i="15"/>
  <c r="BI235" i="15"/>
  <c r="BH235" i="15"/>
  <c r="BG235" i="15"/>
  <c r="BF235" i="15"/>
  <c r="T235" i="15"/>
  <c r="R235" i="15"/>
  <c r="P235" i="15"/>
  <c r="BI225" i="15"/>
  <c r="BH225" i="15"/>
  <c r="BG225" i="15"/>
  <c r="BF225" i="15"/>
  <c r="T225" i="15"/>
  <c r="R225" i="15"/>
  <c r="P225" i="15"/>
  <c r="BI222" i="15"/>
  <c r="BH222" i="15"/>
  <c r="BG222" i="15"/>
  <c r="BF222" i="15"/>
  <c r="T222" i="15"/>
  <c r="R222" i="15"/>
  <c r="P222" i="15"/>
  <c r="BI219" i="15"/>
  <c r="BH219" i="15"/>
  <c r="BG219" i="15"/>
  <c r="BF219" i="15"/>
  <c r="T219" i="15"/>
  <c r="R219" i="15"/>
  <c r="P219" i="15"/>
  <c r="BI218" i="15"/>
  <c r="BH218" i="15"/>
  <c r="BG218" i="15"/>
  <c r="BF218" i="15"/>
  <c r="T218" i="15"/>
  <c r="R218" i="15"/>
  <c r="P218" i="15"/>
  <c r="BI215" i="15"/>
  <c r="BH215" i="15"/>
  <c r="BG215" i="15"/>
  <c r="BF215" i="15"/>
  <c r="T215" i="15"/>
  <c r="R215" i="15"/>
  <c r="P215" i="15"/>
  <c r="BI214" i="15"/>
  <c r="BH214" i="15"/>
  <c r="BG214" i="15"/>
  <c r="BF214" i="15"/>
  <c r="T214" i="15"/>
  <c r="R214" i="15"/>
  <c r="P214" i="15"/>
  <c r="BI202" i="15"/>
  <c r="BH202" i="15"/>
  <c r="BG202" i="15"/>
  <c r="BF202" i="15"/>
  <c r="T202" i="15"/>
  <c r="R202" i="15"/>
  <c r="P202" i="15"/>
  <c r="BI201" i="15"/>
  <c r="BH201" i="15"/>
  <c r="BG201" i="15"/>
  <c r="BF201" i="15"/>
  <c r="T201" i="15"/>
  <c r="R201" i="15"/>
  <c r="P201" i="15"/>
  <c r="BI198" i="15"/>
  <c r="BH198" i="15"/>
  <c r="BG198" i="15"/>
  <c r="BF198" i="15"/>
  <c r="T198" i="15"/>
  <c r="R198" i="15"/>
  <c r="P198" i="15"/>
  <c r="BI195" i="15"/>
  <c r="BH195" i="15"/>
  <c r="BG195" i="15"/>
  <c r="BF195" i="15"/>
  <c r="T195" i="15"/>
  <c r="R195" i="15"/>
  <c r="P195" i="15"/>
  <c r="BI194" i="15"/>
  <c r="BH194" i="15"/>
  <c r="BG194" i="15"/>
  <c r="BF194" i="15"/>
  <c r="T194" i="15"/>
  <c r="R194" i="15"/>
  <c r="P194" i="15"/>
  <c r="BI193" i="15"/>
  <c r="BH193" i="15"/>
  <c r="BG193" i="15"/>
  <c r="BF193" i="15"/>
  <c r="T193" i="15"/>
  <c r="R193" i="15"/>
  <c r="P193" i="15"/>
  <c r="BI192" i="15"/>
  <c r="BH192" i="15"/>
  <c r="BG192" i="15"/>
  <c r="BF192" i="15"/>
  <c r="T192" i="15"/>
  <c r="R192" i="15"/>
  <c r="P192" i="15"/>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7" i="15"/>
  <c r="BH187" i="15"/>
  <c r="BG187" i="15"/>
  <c r="BF187" i="15"/>
  <c r="T187" i="15"/>
  <c r="R187" i="15"/>
  <c r="P187" i="15"/>
  <c r="BI186" i="15"/>
  <c r="BH186" i="15"/>
  <c r="BG186" i="15"/>
  <c r="BF186" i="15"/>
  <c r="T186" i="15"/>
  <c r="R186" i="15"/>
  <c r="P186" i="15"/>
  <c r="BI184" i="15"/>
  <c r="BH184" i="15"/>
  <c r="BG184" i="15"/>
  <c r="BF184" i="15"/>
  <c r="T184" i="15"/>
  <c r="T183" i="15"/>
  <c r="R184" i="15"/>
  <c r="R183" i="15"/>
  <c r="P184" i="15"/>
  <c r="P183" i="15"/>
  <c r="BI180" i="15"/>
  <c r="BH180" i="15"/>
  <c r="BG180" i="15"/>
  <c r="BF180" i="15"/>
  <c r="T180" i="15"/>
  <c r="R180" i="15"/>
  <c r="P180" i="15"/>
  <c r="BI176" i="15"/>
  <c r="BH176" i="15"/>
  <c r="BG176" i="15"/>
  <c r="BF176" i="15"/>
  <c r="T176" i="15"/>
  <c r="R176" i="15"/>
  <c r="P176" i="15"/>
  <c r="BI172" i="15"/>
  <c r="BH172" i="15"/>
  <c r="BG172" i="15"/>
  <c r="BF172" i="15"/>
  <c r="T172" i="15"/>
  <c r="R172" i="15"/>
  <c r="P172" i="15"/>
  <c r="BI169" i="15"/>
  <c r="BH169" i="15"/>
  <c r="BG169" i="15"/>
  <c r="BF169" i="15"/>
  <c r="T169" i="15"/>
  <c r="R169" i="15"/>
  <c r="P169" i="15"/>
  <c r="BI166" i="15"/>
  <c r="BH166" i="15"/>
  <c r="BG166" i="15"/>
  <c r="BF166" i="15"/>
  <c r="T166" i="15"/>
  <c r="R166" i="15"/>
  <c r="P166" i="15"/>
  <c r="BI163" i="15"/>
  <c r="BH163" i="15"/>
  <c r="BG163" i="15"/>
  <c r="BF163" i="15"/>
  <c r="T163" i="15"/>
  <c r="R163" i="15"/>
  <c r="P163"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4" i="15"/>
  <c r="BH154" i="15"/>
  <c r="BG154" i="15"/>
  <c r="BF154" i="15"/>
  <c r="T154" i="15"/>
  <c r="R154" i="15"/>
  <c r="P154" i="15"/>
  <c r="BI151" i="15"/>
  <c r="BH151" i="15"/>
  <c r="BG151" i="15"/>
  <c r="BF151" i="15"/>
  <c r="T151" i="15"/>
  <c r="R151" i="15"/>
  <c r="P151" i="15"/>
  <c r="BI147" i="15"/>
  <c r="BH147" i="15"/>
  <c r="BG147" i="15"/>
  <c r="BF147" i="15"/>
  <c r="T147" i="15"/>
  <c r="R147" i="15"/>
  <c r="P147" i="15"/>
  <c r="BI144" i="15"/>
  <c r="BH144" i="15"/>
  <c r="BG144" i="15"/>
  <c r="BF144" i="15"/>
  <c r="T144" i="15"/>
  <c r="R144" i="15"/>
  <c r="P144" i="15"/>
  <c r="BI141" i="15"/>
  <c r="BH141" i="15"/>
  <c r="BG141" i="15"/>
  <c r="BF141" i="15"/>
  <c r="T141" i="15"/>
  <c r="R141" i="15"/>
  <c r="P141" i="15"/>
  <c r="BI138" i="15"/>
  <c r="BH138" i="15"/>
  <c r="BG138" i="15"/>
  <c r="BF138" i="15"/>
  <c r="T138" i="15"/>
  <c r="R138" i="15"/>
  <c r="P138" i="15"/>
  <c r="J131" i="15"/>
  <c r="F131" i="15"/>
  <c r="F129" i="15"/>
  <c r="E127" i="15"/>
  <c r="J93" i="15"/>
  <c r="F93" i="15"/>
  <c r="F91" i="15"/>
  <c r="E89" i="15"/>
  <c r="J26" i="15"/>
  <c r="E26" i="15"/>
  <c r="J94" i="15" s="1"/>
  <c r="J25" i="15"/>
  <c r="J20" i="15"/>
  <c r="E20" i="15"/>
  <c r="F132" i="15" s="1"/>
  <c r="J19" i="15"/>
  <c r="J14" i="15"/>
  <c r="J129" i="15"/>
  <c r="E7" i="15"/>
  <c r="E123" i="15"/>
  <c r="J39" i="14"/>
  <c r="J38" i="14"/>
  <c r="AY109" i="1" s="1"/>
  <c r="J37" i="14"/>
  <c r="AX109" i="1" s="1"/>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5" i="14"/>
  <c r="BH145" i="14"/>
  <c r="BG145" i="14"/>
  <c r="BF145" i="14"/>
  <c r="T145" i="14"/>
  <c r="R145" i="14"/>
  <c r="P145" i="14"/>
  <c r="BI144" i="14"/>
  <c r="BH144" i="14"/>
  <c r="BG144" i="14"/>
  <c r="BF144" i="14"/>
  <c r="T144" i="14"/>
  <c r="R144" i="14"/>
  <c r="P144" i="14"/>
  <c r="BI143" i="14"/>
  <c r="BH143" i="14"/>
  <c r="BG143" i="14"/>
  <c r="BF143" i="14"/>
  <c r="T143" i="14"/>
  <c r="R143" i="14"/>
  <c r="P143" i="14"/>
  <c r="BI140" i="14"/>
  <c r="BH140" i="14"/>
  <c r="BG140" i="14"/>
  <c r="BF140" i="14"/>
  <c r="T140" i="14"/>
  <c r="R140" i="14"/>
  <c r="P140" i="14"/>
  <c r="BI138" i="14"/>
  <c r="BH138" i="14"/>
  <c r="BG138" i="14"/>
  <c r="BF138" i="14"/>
  <c r="T138" i="14"/>
  <c r="R138" i="14"/>
  <c r="P138" i="14"/>
  <c r="BI135" i="14"/>
  <c r="BH135" i="14"/>
  <c r="BG135" i="14"/>
  <c r="BF135" i="14"/>
  <c r="T135" i="14"/>
  <c r="R135" i="14"/>
  <c r="P135" i="14"/>
  <c r="BI131" i="14"/>
  <c r="BH131" i="14"/>
  <c r="BG131" i="14"/>
  <c r="BF131" i="14"/>
  <c r="T131" i="14"/>
  <c r="R131" i="14"/>
  <c r="P131" i="14"/>
  <c r="BI128" i="14"/>
  <c r="BH128" i="14"/>
  <c r="BG128" i="14"/>
  <c r="BF128" i="14"/>
  <c r="T128" i="14"/>
  <c r="R128" i="14"/>
  <c r="P128" i="14"/>
  <c r="J121" i="14"/>
  <c r="F121" i="14"/>
  <c r="F119" i="14"/>
  <c r="E117" i="14"/>
  <c r="J93" i="14"/>
  <c r="F93" i="14"/>
  <c r="F91" i="14"/>
  <c r="E89" i="14"/>
  <c r="J26" i="14"/>
  <c r="E26" i="14"/>
  <c r="J122" i="14" s="1"/>
  <c r="J25" i="14"/>
  <c r="J20" i="14"/>
  <c r="E20" i="14"/>
  <c r="F122" i="14" s="1"/>
  <c r="J19" i="14"/>
  <c r="J14" i="14"/>
  <c r="J91" i="14"/>
  <c r="E7" i="14"/>
  <c r="E85" i="14"/>
  <c r="J39" i="13"/>
  <c r="J38" i="13"/>
  <c r="AY107" i="1" s="1"/>
  <c r="J37" i="13"/>
  <c r="AX107" i="1" s="1"/>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T157" i="13" s="1"/>
  <c r="R158" i="13"/>
  <c r="R157" i="13" s="1"/>
  <c r="P158" i="13"/>
  <c r="P157" i="13" s="1"/>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F118" i="13"/>
  <c r="E116" i="13"/>
  <c r="F91" i="13"/>
  <c r="E89" i="13"/>
  <c r="J26" i="13"/>
  <c r="E26" i="13"/>
  <c r="J121" i="13"/>
  <c r="J25" i="13"/>
  <c r="J23" i="13"/>
  <c r="E23" i="13"/>
  <c r="J120" i="13"/>
  <c r="J22" i="13"/>
  <c r="J20" i="13"/>
  <c r="E20" i="13"/>
  <c r="F94" i="13"/>
  <c r="J19" i="13"/>
  <c r="J17" i="13"/>
  <c r="E17" i="13"/>
  <c r="F120" i="13"/>
  <c r="J16" i="13"/>
  <c r="J14" i="13"/>
  <c r="J91" i="13" s="1"/>
  <c r="E7" i="13"/>
  <c r="E85" i="13" s="1"/>
  <c r="J39" i="12"/>
  <c r="J38" i="12"/>
  <c r="AY106" i="1"/>
  <c r="J37" i="12"/>
  <c r="AX106" i="1"/>
  <c r="BI347" i="12"/>
  <c r="BH347" i="12"/>
  <c r="BG347" i="12"/>
  <c r="BF347" i="12"/>
  <c r="T347" i="12"/>
  <c r="R347" i="12"/>
  <c r="P347" i="12"/>
  <c r="BI346" i="12"/>
  <c r="BH346" i="12"/>
  <c r="BG346" i="12"/>
  <c r="BF346" i="12"/>
  <c r="T346" i="12"/>
  <c r="R346" i="12"/>
  <c r="P346" i="12"/>
  <c r="BI345" i="12"/>
  <c r="BH345" i="12"/>
  <c r="BG345" i="12"/>
  <c r="BF345" i="12"/>
  <c r="T345" i="12"/>
  <c r="R345" i="12"/>
  <c r="P345" i="12"/>
  <c r="BI344" i="12"/>
  <c r="BH344" i="12"/>
  <c r="BG344" i="12"/>
  <c r="BF344" i="12"/>
  <c r="T344" i="12"/>
  <c r="R344" i="12"/>
  <c r="P344" i="12"/>
  <c r="BI343" i="12"/>
  <c r="BH343" i="12"/>
  <c r="BG343" i="12"/>
  <c r="BF343" i="12"/>
  <c r="T343" i="12"/>
  <c r="R343" i="12"/>
  <c r="P343" i="12"/>
  <c r="BI342" i="12"/>
  <c r="BH342" i="12"/>
  <c r="BG342" i="12"/>
  <c r="BF342" i="12"/>
  <c r="T342" i="12"/>
  <c r="R342" i="12"/>
  <c r="P342" i="12"/>
  <c r="BI341" i="12"/>
  <c r="BH341" i="12"/>
  <c r="BG341" i="12"/>
  <c r="BF341" i="12"/>
  <c r="T341" i="12"/>
  <c r="R341" i="12"/>
  <c r="P341" i="12"/>
  <c r="BI339" i="12"/>
  <c r="BH339" i="12"/>
  <c r="BG339" i="12"/>
  <c r="BF339" i="12"/>
  <c r="T339" i="12"/>
  <c r="R339" i="12"/>
  <c r="P339" i="12"/>
  <c r="BI337" i="12"/>
  <c r="BH337" i="12"/>
  <c r="BG337" i="12"/>
  <c r="BF337" i="12"/>
  <c r="T337" i="12"/>
  <c r="R337" i="12"/>
  <c r="P337" i="12"/>
  <c r="BI334" i="12"/>
  <c r="BH334" i="12"/>
  <c r="BG334" i="12"/>
  <c r="BF334" i="12"/>
  <c r="T334" i="12"/>
  <c r="R334" i="12"/>
  <c r="P334" i="12"/>
  <c r="BI333" i="12"/>
  <c r="BH333" i="12"/>
  <c r="BG333" i="12"/>
  <c r="BF333" i="12"/>
  <c r="T333" i="12"/>
  <c r="R333" i="12"/>
  <c r="P333" i="12"/>
  <c r="BI332" i="12"/>
  <c r="BH332" i="12"/>
  <c r="BG332" i="12"/>
  <c r="BF332" i="12"/>
  <c r="T332" i="12"/>
  <c r="R332" i="12"/>
  <c r="P332" i="12"/>
  <c r="BI330" i="12"/>
  <c r="BH330" i="12"/>
  <c r="BG330" i="12"/>
  <c r="BF330" i="12"/>
  <c r="T330" i="12"/>
  <c r="R330" i="12"/>
  <c r="P330" i="12"/>
  <c r="BI329" i="12"/>
  <c r="BH329" i="12"/>
  <c r="BG329" i="12"/>
  <c r="BF329" i="12"/>
  <c r="T329" i="12"/>
  <c r="R329" i="12"/>
  <c r="P329" i="12"/>
  <c r="BI327" i="12"/>
  <c r="BH327" i="12"/>
  <c r="BG327" i="12"/>
  <c r="BF327" i="12"/>
  <c r="T327" i="12"/>
  <c r="R327" i="12"/>
  <c r="P327" i="12"/>
  <c r="BI326" i="12"/>
  <c r="BH326" i="12"/>
  <c r="BG326" i="12"/>
  <c r="BF326" i="12"/>
  <c r="T326" i="12"/>
  <c r="R326" i="12"/>
  <c r="P326" i="12"/>
  <c r="BI325" i="12"/>
  <c r="BH325" i="12"/>
  <c r="BG325" i="12"/>
  <c r="BF325" i="12"/>
  <c r="T325" i="12"/>
  <c r="R325" i="12"/>
  <c r="P325" i="12"/>
  <c r="BI324" i="12"/>
  <c r="BH324" i="12"/>
  <c r="BG324" i="12"/>
  <c r="BF324" i="12"/>
  <c r="T324" i="12"/>
  <c r="R324" i="12"/>
  <c r="P324" i="12"/>
  <c r="BI323" i="12"/>
  <c r="BH323" i="12"/>
  <c r="BG323" i="12"/>
  <c r="BF323" i="12"/>
  <c r="T323" i="12"/>
  <c r="R323" i="12"/>
  <c r="P323" i="12"/>
  <c r="BI322" i="12"/>
  <c r="BH322" i="12"/>
  <c r="BG322" i="12"/>
  <c r="BF322" i="12"/>
  <c r="T322" i="12"/>
  <c r="R322" i="12"/>
  <c r="P322" i="12"/>
  <c r="BI321" i="12"/>
  <c r="BH321" i="12"/>
  <c r="BG321" i="12"/>
  <c r="BF321" i="12"/>
  <c r="T321" i="12"/>
  <c r="R321" i="12"/>
  <c r="P321" i="12"/>
  <c r="BI320" i="12"/>
  <c r="BH320" i="12"/>
  <c r="BG320" i="12"/>
  <c r="BF320" i="12"/>
  <c r="T320" i="12"/>
  <c r="R320" i="12"/>
  <c r="P320" i="12"/>
  <c r="BI319" i="12"/>
  <c r="BH319" i="12"/>
  <c r="BG319" i="12"/>
  <c r="BF319" i="12"/>
  <c r="T319" i="12"/>
  <c r="R319" i="12"/>
  <c r="P319" i="12"/>
  <c r="BI318" i="12"/>
  <c r="BH318" i="12"/>
  <c r="BG318" i="12"/>
  <c r="BF318" i="12"/>
  <c r="T318" i="12"/>
  <c r="R318" i="12"/>
  <c r="P318" i="12"/>
  <c r="BI317" i="12"/>
  <c r="BH317" i="12"/>
  <c r="BG317" i="12"/>
  <c r="BF317" i="12"/>
  <c r="T317" i="12"/>
  <c r="R317" i="12"/>
  <c r="P317" i="12"/>
  <c r="BI316" i="12"/>
  <c r="BH316" i="12"/>
  <c r="BG316" i="12"/>
  <c r="BF316" i="12"/>
  <c r="T316" i="12"/>
  <c r="R316" i="12"/>
  <c r="P316" i="12"/>
  <c r="BI315" i="12"/>
  <c r="BH315" i="12"/>
  <c r="BG315" i="12"/>
  <c r="BF315" i="12"/>
  <c r="T315" i="12"/>
  <c r="R315" i="12"/>
  <c r="P315" i="12"/>
  <c r="BI314" i="12"/>
  <c r="BH314" i="12"/>
  <c r="BG314" i="12"/>
  <c r="BF314" i="12"/>
  <c r="T314" i="12"/>
  <c r="R314" i="12"/>
  <c r="P314" i="12"/>
  <c r="BI313" i="12"/>
  <c r="BH313" i="12"/>
  <c r="BG313" i="12"/>
  <c r="BF313" i="12"/>
  <c r="T313" i="12"/>
  <c r="R313" i="12"/>
  <c r="P313" i="12"/>
  <c r="BI312" i="12"/>
  <c r="BH312" i="12"/>
  <c r="BG312" i="12"/>
  <c r="BF312" i="12"/>
  <c r="T312" i="12"/>
  <c r="R312" i="12"/>
  <c r="P312" i="12"/>
  <c r="BI311" i="12"/>
  <c r="BH311" i="12"/>
  <c r="BG311" i="12"/>
  <c r="BF311" i="12"/>
  <c r="T311" i="12"/>
  <c r="R311" i="12"/>
  <c r="P311" i="12"/>
  <c r="BI310" i="12"/>
  <c r="BH310" i="12"/>
  <c r="BG310" i="12"/>
  <c r="BF310" i="12"/>
  <c r="T310" i="12"/>
  <c r="R310" i="12"/>
  <c r="P310" i="12"/>
  <c r="BI308" i="12"/>
  <c r="BH308" i="12"/>
  <c r="BG308" i="12"/>
  <c r="BF308" i="12"/>
  <c r="T308" i="12"/>
  <c r="R308" i="12"/>
  <c r="P308" i="12"/>
  <c r="BI307" i="12"/>
  <c r="BH307" i="12"/>
  <c r="BG307" i="12"/>
  <c r="BF307" i="12"/>
  <c r="T307" i="12"/>
  <c r="R307" i="12"/>
  <c r="P307" i="12"/>
  <c r="BI306" i="12"/>
  <c r="BH306" i="12"/>
  <c r="BG306" i="12"/>
  <c r="BF306" i="12"/>
  <c r="T306" i="12"/>
  <c r="R306" i="12"/>
  <c r="P306" i="12"/>
  <c r="BI305" i="12"/>
  <c r="BH305" i="12"/>
  <c r="BG305" i="12"/>
  <c r="BF305" i="12"/>
  <c r="T305" i="12"/>
  <c r="R305" i="12"/>
  <c r="P305" i="12"/>
  <c r="BI303" i="12"/>
  <c r="BH303" i="12"/>
  <c r="BG303" i="12"/>
  <c r="BF303" i="12"/>
  <c r="T303" i="12"/>
  <c r="R303" i="12"/>
  <c r="P303" i="12"/>
  <c r="BI302" i="12"/>
  <c r="BH302" i="12"/>
  <c r="BG302" i="12"/>
  <c r="BF302" i="12"/>
  <c r="T302" i="12"/>
  <c r="R302" i="12"/>
  <c r="P302" i="12"/>
  <c r="BI300" i="12"/>
  <c r="BH300" i="12"/>
  <c r="BG300" i="12"/>
  <c r="BF300" i="12"/>
  <c r="T300" i="12"/>
  <c r="R300" i="12"/>
  <c r="P300" i="12"/>
  <c r="BI299" i="12"/>
  <c r="BH299" i="12"/>
  <c r="BG299" i="12"/>
  <c r="BF299" i="12"/>
  <c r="T299" i="12"/>
  <c r="R299" i="12"/>
  <c r="P299" i="12"/>
  <c r="BI298" i="12"/>
  <c r="BH298" i="12"/>
  <c r="BG298" i="12"/>
  <c r="BF298" i="12"/>
  <c r="T298" i="12"/>
  <c r="R298" i="12"/>
  <c r="P298" i="12"/>
  <c r="BI297" i="12"/>
  <c r="BH297" i="12"/>
  <c r="BG297" i="12"/>
  <c r="BF297" i="12"/>
  <c r="T297" i="12"/>
  <c r="R297" i="12"/>
  <c r="P297" i="12"/>
  <c r="BI296" i="12"/>
  <c r="BH296" i="12"/>
  <c r="BG296" i="12"/>
  <c r="BF296" i="12"/>
  <c r="T296" i="12"/>
  <c r="R296" i="12"/>
  <c r="P296" i="12"/>
  <c r="BI294" i="12"/>
  <c r="BH294" i="12"/>
  <c r="BG294" i="12"/>
  <c r="BF294" i="12"/>
  <c r="T294" i="12"/>
  <c r="R294" i="12"/>
  <c r="P294"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8" i="12"/>
  <c r="BH288" i="12"/>
  <c r="BG288" i="12"/>
  <c r="BF288" i="12"/>
  <c r="T288" i="12"/>
  <c r="R288" i="12"/>
  <c r="P288"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1" i="12"/>
  <c r="BH281" i="12"/>
  <c r="BG281" i="12"/>
  <c r="BF281" i="12"/>
  <c r="T281" i="12"/>
  <c r="R281" i="12"/>
  <c r="P281" i="12"/>
  <c r="BI280" i="12"/>
  <c r="BH280" i="12"/>
  <c r="BG280" i="12"/>
  <c r="BF280" i="12"/>
  <c r="T280" i="12"/>
  <c r="R280" i="12"/>
  <c r="P280" i="12"/>
  <c r="BI279" i="12"/>
  <c r="BH279" i="12"/>
  <c r="BG279" i="12"/>
  <c r="BF279" i="12"/>
  <c r="T279" i="12"/>
  <c r="R279" i="12"/>
  <c r="P279"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0" i="12"/>
  <c r="BH270" i="12"/>
  <c r="BG270" i="12"/>
  <c r="BF270" i="12"/>
  <c r="T270" i="12"/>
  <c r="R270" i="12"/>
  <c r="P270"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8" i="12"/>
  <c r="BH248" i="12"/>
  <c r="BG248" i="12"/>
  <c r="BF248" i="12"/>
  <c r="T248" i="12"/>
  <c r="R248" i="12"/>
  <c r="P248"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2" i="12"/>
  <c r="BH242" i="12"/>
  <c r="BG242" i="12"/>
  <c r="BF242" i="12"/>
  <c r="T242" i="12"/>
  <c r="R242" i="12"/>
  <c r="P242" i="12"/>
  <c r="BI240" i="12"/>
  <c r="BH240" i="12"/>
  <c r="BG240" i="12"/>
  <c r="BF240" i="12"/>
  <c r="T240" i="12"/>
  <c r="R240" i="12"/>
  <c r="P240" i="12"/>
  <c r="BI239" i="12"/>
  <c r="BH239" i="12"/>
  <c r="BG239" i="12"/>
  <c r="BF239" i="12"/>
  <c r="T239" i="12"/>
  <c r="R239" i="12"/>
  <c r="P239" i="12"/>
  <c r="BI237" i="12"/>
  <c r="BH237" i="12"/>
  <c r="BG237" i="12"/>
  <c r="BF237" i="12"/>
  <c r="T237" i="12"/>
  <c r="R237" i="12"/>
  <c r="P237" i="12"/>
  <c r="BI235" i="12"/>
  <c r="BH235" i="12"/>
  <c r="BG235" i="12"/>
  <c r="BF235" i="12"/>
  <c r="T235" i="12"/>
  <c r="R235" i="12"/>
  <c r="P235" i="12"/>
  <c r="BI233" i="12"/>
  <c r="BH233" i="12"/>
  <c r="BG233" i="12"/>
  <c r="BF233" i="12"/>
  <c r="T233" i="12"/>
  <c r="R233" i="12"/>
  <c r="P233" i="12"/>
  <c r="BI231" i="12"/>
  <c r="BH231" i="12"/>
  <c r="BG231" i="12"/>
  <c r="BF231" i="12"/>
  <c r="T231" i="12"/>
  <c r="R231" i="12"/>
  <c r="P231" i="12"/>
  <c r="BI229" i="12"/>
  <c r="BH229" i="12"/>
  <c r="BG229" i="12"/>
  <c r="BF229" i="12"/>
  <c r="T229" i="12"/>
  <c r="R229" i="12"/>
  <c r="P229"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6" i="12"/>
  <c r="BH216" i="12"/>
  <c r="BG216" i="12"/>
  <c r="BF216" i="12"/>
  <c r="T216" i="12"/>
  <c r="R216" i="12"/>
  <c r="P216"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4" i="12"/>
  <c r="BH194" i="12"/>
  <c r="BG194" i="12"/>
  <c r="BF194" i="12"/>
  <c r="T194" i="12"/>
  <c r="R194" i="12"/>
  <c r="P194" i="12"/>
  <c r="BI192" i="12"/>
  <c r="BH192" i="12"/>
  <c r="BG192" i="12"/>
  <c r="BF192" i="12"/>
  <c r="T192" i="12"/>
  <c r="R192" i="12"/>
  <c r="P192" i="12"/>
  <c r="BI191" i="12"/>
  <c r="BH191" i="12"/>
  <c r="BG191" i="12"/>
  <c r="BF191" i="12"/>
  <c r="T191" i="12"/>
  <c r="R191" i="12"/>
  <c r="P191"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59" i="12"/>
  <c r="BH159" i="12"/>
  <c r="BG159" i="12"/>
  <c r="BF159" i="12"/>
  <c r="T159" i="12"/>
  <c r="R159" i="12"/>
  <c r="P159" i="12"/>
  <c r="BI157" i="12"/>
  <c r="BH157" i="12"/>
  <c r="BG157" i="12"/>
  <c r="BF157" i="12"/>
  <c r="T157" i="12"/>
  <c r="R157" i="12"/>
  <c r="P157" i="12"/>
  <c r="BI156" i="12"/>
  <c r="BH156" i="12"/>
  <c r="BG156" i="12"/>
  <c r="BF156" i="12"/>
  <c r="T156" i="12"/>
  <c r="R156" i="12"/>
  <c r="P156" i="12"/>
  <c r="BI154" i="12"/>
  <c r="BH154" i="12"/>
  <c r="BG154" i="12"/>
  <c r="BF154" i="12"/>
  <c r="T154" i="12"/>
  <c r="R154" i="12"/>
  <c r="P154" i="12"/>
  <c r="BI152" i="12"/>
  <c r="BH152" i="12"/>
  <c r="BG152" i="12"/>
  <c r="BF152" i="12"/>
  <c r="T152" i="12"/>
  <c r="R152" i="12"/>
  <c r="P152" i="12"/>
  <c r="BI151" i="12"/>
  <c r="BH151" i="12"/>
  <c r="BG151" i="12"/>
  <c r="BF151" i="12"/>
  <c r="T151" i="12"/>
  <c r="R151" i="12"/>
  <c r="P151" i="12"/>
  <c r="BI150" i="12"/>
  <c r="BH150" i="12"/>
  <c r="BG150" i="12"/>
  <c r="BF150" i="12"/>
  <c r="T150" i="12"/>
  <c r="R150" i="12"/>
  <c r="P150" i="12"/>
  <c r="BI148" i="12"/>
  <c r="BH148" i="12"/>
  <c r="BG148" i="12"/>
  <c r="BF148" i="12"/>
  <c r="T148" i="12"/>
  <c r="R148" i="12"/>
  <c r="P148" i="12"/>
  <c r="BI146" i="12"/>
  <c r="BH146" i="12"/>
  <c r="BG146" i="12"/>
  <c r="BF146" i="12"/>
  <c r="T146" i="12"/>
  <c r="R146" i="12"/>
  <c r="P146" i="12"/>
  <c r="BI145" i="12"/>
  <c r="BH145" i="12"/>
  <c r="BG145" i="12"/>
  <c r="BF145" i="12"/>
  <c r="T145" i="12"/>
  <c r="R145" i="12"/>
  <c r="P145" i="12"/>
  <c r="BI144" i="12"/>
  <c r="BH144" i="12"/>
  <c r="BG144" i="12"/>
  <c r="BF144" i="12"/>
  <c r="T144" i="12"/>
  <c r="R144" i="12"/>
  <c r="P144" i="12"/>
  <c r="BI142" i="12"/>
  <c r="BH142" i="12"/>
  <c r="BG142" i="12"/>
  <c r="BF142" i="12"/>
  <c r="T142" i="12"/>
  <c r="R142" i="12"/>
  <c r="P142"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F128" i="12"/>
  <c r="E126" i="12"/>
  <c r="F91" i="12"/>
  <c r="E89" i="12"/>
  <c r="J26" i="12"/>
  <c r="E26" i="12"/>
  <c r="J94" i="12" s="1"/>
  <c r="J25" i="12"/>
  <c r="J23" i="12"/>
  <c r="E23" i="12"/>
  <c r="J130" i="12" s="1"/>
  <c r="J22" i="12"/>
  <c r="J20" i="12"/>
  <c r="E20" i="12"/>
  <c r="F131" i="12" s="1"/>
  <c r="J19" i="12"/>
  <c r="J17" i="12"/>
  <c r="E17" i="12"/>
  <c r="F93" i="12" s="1"/>
  <c r="J16" i="12"/>
  <c r="J14" i="12"/>
  <c r="J128" i="12"/>
  <c r="E7" i="12"/>
  <c r="E122" i="12"/>
  <c r="J39" i="11"/>
  <c r="J38" i="11"/>
  <c r="AY105" i="1" s="1"/>
  <c r="J37" i="11"/>
  <c r="AX105" i="1" s="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3" i="11"/>
  <c r="BH393" i="11"/>
  <c r="BG393" i="11"/>
  <c r="BF393" i="11"/>
  <c r="T393" i="11"/>
  <c r="R393" i="11"/>
  <c r="P393" i="11"/>
  <c r="BI391" i="11"/>
  <c r="BH391" i="11"/>
  <c r="BG391" i="11"/>
  <c r="BF391" i="11"/>
  <c r="T391" i="11"/>
  <c r="R391" i="11"/>
  <c r="P391" i="11"/>
  <c r="BI390" i="11"/>
  <c r="BH390" i="11"/>
  <c r="BG390" i="11"/>
  <c r="BF390" i="11"/>
  <c r="T390" i="11"/>
  <c r="R390" i="11"/>
  <c r="P390" i="11"/>
  <c r="BI389" i="11"/>
  <c r="BH389" i="11"/>
  <c r="BG389" i="11"/>
  <c r="BF389" i="11"/>
  <c r="T389" i="11"/>
  <c r="R389" i="11"/>
  <c r="P389" i="11"/>
  <c r="BI388" i="11"/>
  <c r="BH388" i="11"/>
  <c r="BG388" i="11"/>
  <c r="BF388" i="11"/>
  <c r="T388" i="11"/>
  <c r="R388" i="11"/>
  <c r="P388" i="11"/>
  <c r="BI387" i="11"/>
  <c r="BH387" i="11"/>
  <c r="BG387" i="11"/>
  <c r="BF387" i="11"/>
  <c r="T387" i="11"/>
  <c r="R387" i="11"/>
  <c r="P387" i="11"/>
  <c r="BI385" i="11"/>
  <c r="BH385" i="11"/>
  <c r="BG385" i="11"/>
  <c r="BF385" i="11"/>
  <c r="T385" i="11"/>
  <c r="R385" i="11"/>
  <c r="P385" i="11"/>
  <c r="BI383" i="11"/>
  <c r="BH383" i="11"/>
  <c r="BG383" i="11"/>
  <c r="BF383" i="11"/>
  <c r="T383" i="11"/>
  <c r="R383" i="11"/>
  <c r="P383" i="11"/>
  <c r="BI381" i="11"/>
  <c r="BH381" i="11"/>
  <c r="BG381" i="11"/>
  <c r="BF381" i="11"/>
  <c r="T381" i="11"/>
  <c r="R381" i="11"/>
  <c r="P381" i="11"/>
  <c r="BI379" i="11"/>
  <c r="BH379" i="11"/>
  <c r="BG379" i="11"/>
  <c r="BF379" i="11"/>
  <c r="T379" i="11"/>
  <c r="R379" i="11"/>
  <c r="P379" i="11"/>
  <c r="BI378" i="11"/>
  <c r="BH378" i="11"/>
  <c r="BG378" i="11"/>
  <c r="BF378" i="11"/>
  <c r="T378" i="11"/>
  <c r="R378" i="11"/>
  <c r="P378" i="11"/>
  <c r="BI377" i="11"/>
  <c r="BH377" i="11"/>
  <c r="BG377" i="11"/>
  <c r="BF377" i="11"/>
  <c r="T377" i="11"/>
  <c r="R377" i="11"/>
  <c r="P377" i="11"/>
  <c r="BI375" i="11"/>
  <c r="BH375" i="11"/>
  <c r="BG375" i="11"/>
  <c r="BF375" i="11"/>
  <c r="T375" i="11"/>
  <c r="R375" i="11"/>
  <c r="P375" i="11"/>
  <c r="BI373" i="11"/>
  <c r="BH373" i="11"/>
  <c r="BG373" i="11"/>
  <c r="BF373" i="11"/>
  <c r="T373" i="11"/>
  <c r="R373" i="11"/>
  <c r="P373" i="11"/>
  <c r="BI371" i="11"/>
  <c r="BH371" i="11"/>
  <c r="BG371" i="11"/>
  <c r="BF371" i="11"/>
  <c r="T371" i="11"/>
  <c r="R371" i="11"/>
  <c r="P371" i="11"/>
  <c r="BI369" i="11"/>
  <c r="BH369" i="11"/>
  <c r="BG369" i="11"/>
  <c r="BF369" i="11"/>
  <c r="T369" i="11"/>
  <c r="R369" i="11"/>
  <c r="P369" i="11"/>
  <c r="BI367" i="11"/>
  <c r="BH367" i="11"/>
  <c r="BG367" i="11"/>
  <c r="BF367" i="11"/>
  <c r="T367" i="11"/>
  <c r="R367" i="11"/>
  <c r="P367" i="11"/>
  <c r="BI365" i="11"/>
  <c r="BH365" i="11"/>
  <c r="BG365" i="11"/>
  <c r="BF365" i="11"/>
  <c r="T365" i="11"/>
  <c r="R365" i="11"/>
  <c r="P365" i="11"/>
  <c r="BI363" i="11"/>
  <c r="BH363" i="11"/>
  <c r="BG363" i="11"/>
  <c r="BF363" i="11"/>
  <c r="T363" i="11"/>
  <c r="R363" i="11"/>
  <c r="P363" i="11"/>
  <c r="BI361" i="11"/>
  <c r="BH361" i="11"/>
  <c r="BG361" i="11"/>
  <c r="BF361" i="11"/>
  <c r="T361" i="11"/>
  <c r="R361" i="11"/>
  <c r="P361" i="11"/>
  <c r="BI359" i="11"/>
  <c r="BH359" i="11"/>
  <c r="BG359" i="11"/>
  <c r="BF359" i="11"/>
  <c r="T359" i="11"/>
  <c r="R359" i="11"/>
  <c r="P359" i="11"/>
  <c r="BI358" i="11"/>
  <c r="BH358" i="11"/>
  <c r="BG358" i="11"/>
  <c r="BF358" i="11"/>
  <c r="T358" i="11"/>
  <c r="R358" i="11"/>
  <c r="P358" i="11"/>
  <c r="BI356" i="11"/>
  <c r="BH356" i="11"/>
  <c r="BG356" i="11"/>
  <c r="BF356" i="11"/>
  <c r="T356" i="11"/>
  <c r="R356" i="11"/>
  <c r="P356" i="11"/>
  <c r="BI354" i="11"/>
  <c r="BH354" i="11"/>
  <c r="BG354" i="11"/>
  <c r="BF354" i="11"/>
  <c r="T354" i="11"/>
  <c r="R354" i="11"/>
  <c r="P354" i="11"/>
  <c r="BI352" i="11"/>
  <c r="BH352" i="11"/>
  <c r="BG352" i="11"/>
  <c r="BF352" i="11"/>
  <c r="T352" i="11"/>
  <c r="R352" i="11"/>
  <c r="P352" i="11"/>
  <c r="BI350" i="11"/>
  <c r="BH350" i="11"/>
  <c r="BG350" i="11"/>
  <c r="BF350" i="11"/>
  <c r="T350" i="11"/>
  <c r="R350" i="11"/>
  <c r="P350" i="11"/>
  <c r="BI348" i="11"/>
  <c r="BH348" i="11"/>
  <c r="BG348" i="11"/>
  <c r="BF348" i="11"/>
  <c r="T348" i="11"/>
  <c r="R348" i="11"/>
  <c r="P348" i="11"/>
  <c r="BI345" i="11"/>
  <c r="BH345" i="11"/>
  <c r="BG345" i="11"/>
  <c r="BF345" i="11"/>
  <c r="T345" i="11"/>
  <c r="R345" i="11"/>
  <c r="P345" i="11"/>
  <c r="BI343" i="11"/>
  <c r="BH343" i="11"/>
  <c r="BG343" i="11"/>
  <c r="BF343" i="11"/>
  <c r="T343" i="11"/>
  <c r="R343" i="11"/>
  <c r="P343" i="11"/>
  <c r="BI341" i="11"/>
  <c r="BH341" i="11"/>
  <c r="BG341" i="11"/>
  <c r="BF341" i="11"/>
  <c r="T341" i="11"/>
  <c r="R341" i="11"/>
  <c r="P341" i="11"/>
  <c r="BI339" i="11"/>
  <c r="BH339" i="11"/>
  <c r="BG339" i="11"/>
  <c r="BF339" i="11"/>
  <c r="T339" i="11"/>
  <c r="R339" i="11"/>
  <c r="P339" i="11"/>
  <c r="BI337" i="11"/>
  <c r="BH337" i="11"/>
  <c r="BG337" i="11"/>
  <c r="BF337" i="11"/>
  <c r="T337" i="11"/>
  <c r="R337" i="11"/>
  <c r="P337" i="11"/>
  <c r="BI335" i="11"/>
  <c r="BH335" i="11"/>
  <c r="BG335" i="11"/>
  <c r="BF335" i="11"/>
  <c r="T335" i="11"/>
  <c r="R335" i="11"/>
  <c r="P335" i="11"/>
  <c r="BI333" i="11"/>
  <c r="BH333" i="11"/>
  <c r="BG333" i="11"/>
  <c r="BF333" i="11"/>
  <c r="T333" i="11"/>
  <c r="R333" i="11"/>
  <c r="P333" i="11"/>
  <c r="BI331" i="11"/>
  <c r="BH331" i="11"/>
  <c r="BG331" i="11"/>
  <c r="BF331" i="11"/>
  <c r="T331" i="11"/>
  <c r="R331" i="11"/>
  <c r="P331" i="11"/>
  <c r="BI329" i="11"/>
  <c r="BH329" i="11"/>
  <c r="BG329" i="11"/>
  <c r="BF329" i="11"/>
  <c r="T329" i="11"/>
  <c r="R329" i="11"/>
  <c r="P329" i="11"/>
  <c r="BI327" i="11"/>
  <c r="BH327" i="11"/>
  <c r="BG327" i="11"/>
  <c r="BF327" i="11"/>
  <c r="T327" i="11"/>
  <c r="R327" i="11"/>
  <c r="P327" i="11"/>
  <c r="BI325" i="11"/>
  <c r="BH325" i="11"/>
  <c r="BG325" i="11"/>
  <c r="BF325" i="11"/>
  <c r="T325" i="11"/>
  <c r="R325" i="11"/>
  <c r="P325" i="11"/>
  <c r="BI323" i="11"/>
  <c r="BH323" i="11"/>
  <c r="BG323" i="11"/>
  <c r="BF323" i="11"/>
  <c r="T323" i="11"/>
  <c r="R323" i="11"/>
  <c r="P323" i="11"/>
  <c r="BI321" i="11"/>
  <c r="BH321" i="11"/>
  <c r="BG321" i="11"/>
  <c r="BF321" i="11"/>
  <c r="T321" i="11"/>
  <c r="R321" i="11"/>
  <c r="P321"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2" i="11"/>
  <c r="BH312" i="11"/>
  <c r="BG312" i="11"/>
  <c r="BF312" i="11"/>
  <c r="T312" i="11"/>
  <c r="R312" i="11"/>
  <c r="P312" i="11"/>
  <c r="BI310" i="11"/>
  <c r="BH310" i="11"/>
  <c r="BG310" i="11"/>
  <c r="BF310" i="11"/>
  <c r="T310" i="11"/>
  <c r="R310" i="11"/>
  <c r="P310" i="11"/>
  <c r="BI309" i="11"/>
  <c r="BH309" i="11"/>
  <c r="BG309" i="11"/>
  <c r="BF309" i="11"/>
  <c r="T309" i="11"/>
  <c r="R309" i="11"/>
  <c r="P309" i="11"/>
  <c r="BI308" i="11"/>
  <c r="BH308" i="11"/>
  <c r="BG308" i="11"/>
  <c r="BF308" i="11"/>
  <c r="T308" i="11"/>
  <c r="R308" i="11"/>
  <c r="P308" i="11"/>
  <c r="BI306" i="11"/>
  <c r="BH306" i="11"/>
  <c r="BG306" i="11"/>
  <c r="BF306" i="11"/>
  <c r="T306" i="11"/>
  <c r="R306" i="11"/>
  <c r="P306" i="11"/>
  <c r="BI304" i="11"/>
  <c r="BH304" i="11"/>
  <c r="BG304" i="11"/>
  <c r="BF304" i="11"/>
  <c r="T304" i="11"/>
  <c r="R304" i="11"/>
  <c r="P304" i="11"/>
  <c r="BI302" i="11"/>
  <c r="BH302" i="11"/>
  <c r="BG302" i="11"/>
  <c r="BF302" i="11"/>
  <c r="T302" i="11"/>
  <c r="R302" i="11"/>
  <c r="P302" i="1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4" i="11"/>
  <c r="BH284" i="11"/>
  <c r="BG284" i="11"/>
  <c r="BF284" i="11"/>
  <c r="T284" i="11"/>
  <c r="R284" i="11"/>
  <c r="P284"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7" i="11"/>
  <c r="BH267" i="11"/>
  <c r="BG267" i="11"/>
  <c r="BF267" i="11"/>
  <c r="T267" i="11"/>
  <c r="R267" i="11"/>
  <c r="P267" i="11"/>
  <c r="BI265" i="11"/>
  <c r="BH265" i="11"/>
  <c r="BG265" i="11"/>
  <c r="BF265" i="11"/>
  <c r="T265" i="11"/>
  <c r="R265" i="11"/>
  <c r="P265" i="11"/>
  <c r="BI263" i="11"/>
  <c r="BH263" i="11"/>
  <c r="BG263" i="11"/>
  <c r="BF263" i="11"/>
  <c r="T263" i="11"/>
  <c r="R263" i="11"/>
  <c r="P263" i="11"/>
  <c r="BI260" i="11"/>
  <c r="BH260" i="11"/>
  <c r="BG260" i="11"/>
  <c r="BF260" i="11"/>
  <c r="T260" i="11"/>
  <c r="R260" i="11"/>
  <c r="P260" i="11"/>
  <c r="BI258" i="11"/>
  <c r="BH258" i="11"/>
  <c r="BG258" i="11"/>
  <c r="BF258" i="11"/>
  <c r="T258" i="11"/>
  <c r="R258" i="11"/>
  <c r="P258" i="11"/>
  <c r="BI256" i="11"/>
  <c r="BH256" i="11"/>
  <c r="BG256" i="11"/>
  <c r="BF256" i="11"/>
  <c r="T256" i="11"/>
  <c r="R256" i="11"/>
  <c r="P256" i="11"/>
  <c r="BI254" i="11"/>
  <c r="BH254" i="11"/>
  <c r="BG254" i="11"/>
  <c r="BF254" i="11"/>
  <c r="T254" i="11"/>
  <c r="R254" i="11"/>
  <c r="P254" i="11"/>
  <c r="BI252" i="11"/>
  <c r="BH252" i="11"/>
  <c r="BG252" i="11"/>
  <c r="BF252" i="11"/>
  <c r="T252" i="11"/>
  <c r="R252" i="11"/>
  <c r="P252" i="11"/>
  <c r="BI250" i="11"/>
  <c r="BH250" i="11"/>
  <c r="BG250" i="11"/>
  <c r="BF250" i="11"/>
  <c r="T250" i="11"/>
  <c r="R250" i="11"/>
  <c r="P250" i="11"/>
  <c r="BI248" i="11"/>
  <c r="BH248" i="11"/>
  <c r="BG248" i="11"/>
  <c r="BF248" i="11"/>
  <c r="T248" i="11"/>
  <c r="R248" i="11"/>
  <c r="P248" i="11"/>
  <c r="BI246" i="11"/>
  <c r="BH246" i="11"/>
  <c r="BG246" i="11"/>
  <c r="BF246" i="11"/>
  <c r="T246" i="11"/>
  <c r="R246" i="11"/>
  <c r="P246" i="11"/>
  <c r="BI244" i="11"/>
  <c r="BH244" i="11"/>
  <c r="BG244" i="11"/>
  <c r="BF244" i="11"/>
  <c r="T244" i="11"/>
  <c r="R244" i="11"/>
  <c r="P244" i="11"/>
  <c r="BI242" i="11"/>
  <c r="BH242" i="11"/>
  <c r="BG242" i="11"/>
  <c r="BF242" i="11"/>
  <c r="T242" i="11"/>
  <c r="R242" i="11"/>
  <c r="P242" i="11"/>
  <c r="BI240" i="11"/>
  <c r="BH240" i="11"/>
  <c r="BG240" i="11"/>
  <c r="BF240" i="11"/>
  <c r="T240" i="11"/>
  <c r="R240" i="11"/>
  <c r="P240" i="11"/>
  <c r="BI238" i="11"/>
  <c r="BH238" i="11"/>
  <c r="BG238" i="11"/>
  <c r="BF238" i="11"/>
  <c r="T238" i="11"/>
  <c r="R238" i="11"/>
  <c r="P238" i="11"/>
  <c r="BI236" i="11"/>
  <c r="BH236" i="11"/>
  <c r="BG236" i="11"/>
  <c r="BF236" i="11"/>
  <c r="T236" i="11"/>
  <c r="R236" i="11"/>
  <c r="P236"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3" i="11"/>
  <c r="BH203" i="11"/>
  <c r="BG203" i="11"/>
  <c r="BF203" i="11"/>
  <c r="T203" i="11"/>
  <c r="R203" i="11"/>
  <c r="P203" i="11"/>
  <c r="BI201" i="11"/>
  <c r="BH201" i="11"/>
  <c r="BG201" i="11"/>
  <c r="BF201" i="11"/>
  <c r="T201" i="11"/>
  <c r="R201" i="11"/>
  <c r="P201" i="11"/>
  <c r="BI200" i="11"/>
  <c r="BH200" i="11"/>
  <c r="BG200" i="11"/>
  <c r="BF200" i="11"/>
  <c r="T200" i="11"/>
  <c r="R200" i="11"/>
  <c r="P200" i="11"/>
  <c r="BI198" i="11"/>
  <c r="BH198" i="11"/>
  <c r="BG198" i="11"/>
  <c r="BF198" i="11"/>
  <c r="T198" i="11"/>
  <c r="R198" i="11"/>
  <c r="P198" i="11"/>
  <c r="BI196" i="11"/>
  <c r="BH196" i="11"/>
  <c r="BG196" i="11"/>
  <c r="BF196" i="11"/>
  <c r="T196" i="11"/>
  <c r="R196" i="11"/>
  <c r="P196" i="11"/>
  <c r="BI194" i="11"/>
  <c r="BH194" i="11"/>
  <c r="BG194" i="11"/>
  <c r="BF194" i="11"/>
  <c r="T194" i="11"/>
  <c r="R194" i="11"/>
  <c r="P194" i="11"/>
  <c r="BI192" i="11"/>
  <c r="BH192" i="11"/>
  <c r="BG192" i="11"/>
  <c r="BF192" i="11"/>
  <c r="T192" i="11"/>
  <c r="R192" i="11"/>
  <c r="P192" i="11"/>
  <c r="BI190" i="11"/>
  <c r="BH190" i="11"/>
  <c r="BG190" i="11"/>
  <c r="BF190" i="11"/>
  <c r="T190" i="11"/>
  <c r="R190" i="11"/>
  <c r="P190" i="11"/>
  <c r="BI188" i="11"/>
  <c r="BH188" i="11"/>
  <c r="BG188" i="11"/>
  <c r="BF188" i="11"/>
  <c r="T188" i="11"/>
  <c r="R188" i="11"/>
  <c r="P188" i="11"/>
  <c r="BI186" i="11"/>
  <c r="BH186" i="11"/>
  <c r="BG186" i="11"/>
  <c r="BF186" i="11"/>
  <c r="T186" i="11"/>
  <c r="R186" i="11"/>
  <c r="P186" i="11"/>
  <c r="BI184" i="11"/>
  <c r="BH184" i="11"/>
  <c r="BG184" i="11"/>
  <c r="BF184" i="11"/>
  <c r="T184" i="11"/>
  <c r="R184" i="11"/>
  <c r="P184"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7" i="11"/>
  <c r="BH147" i="11"/>
  <c r="BG147" i="11"/>
  <c r="BF147" i="11"/>
  <c r="T147" i="11"/>
  <c r="R147" i="11"/>
  <c r="P147"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J124" i="11"/>
  <c r="F124" i="11"/>
  <c r="F122" i="11"/>
  <c r="E120" i="11"/>
  <c r="J93" i="11"/>
  <c r="F93" i="11"/>
  <c r="F91" i="11"/>
  <c r="E89" i="11"/>
  <c r="J26" i="11"/>
  <c r="E26" i="11"/>
  <c r="J94" i="11" s="1"/>
  <c r="J25" i="11"/>
  <c r="J20" i="11"/>
  <c r="E20" i="11"/>
  <c r="F125" i="11" s="1"/>
  <c r="J19" i="11"/>
  <c r="J14" i="11"/>
  <c r="J122" i="11"/>
  <c r="E7" i="11"/>
  <c r="E116" i="11"/>
  <c r="J39" i="10"/>
  <c r="J38" i="10"/>
  <c r="AY104" i="1" s="1"/>
  <c r="J37" i="10"/>
  <c r="AX104" i="1" s="1"/>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J117" i="10"/>
  <c r="F117" i="10"/>
  <c r="F115" i="10"/>
  <c r="E113" i="10"/>
  <c r="J93" i="10"/>
  <c r="F93" i="10"/>
  <c r="F91" i="10"/>
  <c r="E89" i="10"/>
  <c r="J26" i="10"/>
  <c r="E26" i="10"/>
  <c r="J118" i="10" s="1"/>
  <c r="J25" i="10"/>
  <c r="J20" i="10"/>
  <c r="E20" i="10"/>
  <c r="F118" i="10" s="1"/>
  <c r="J19" i="10"/>
  <c r="J14" i="10"/>
  <c r="J91" i="10"/>
  <c r="E7" i="10"/>
  <c r="E109" i="10"/>
  <c r="J39" i="9"/>
  <c r="J38" i="9"/>
  <c r="AY103" i="1" s="1"/>
  <c r="J37" i="9"/>
  <c r="AX103" i="1" s="1"/>
  <c r="BI444" i="9"/>
  <c r="BH444" i="9"/>
  <c r="BG444" i="9"/>
  <c r="BF444" i="9"/>
  <c r="T444" i="9"/>
  <c r="R444" i="9"/>
  <c r="P444" i="9"/>
  <c r="BI442" i="9"/>
  <c r="BH442" i="9"/>
  <c r="BG442" i="9"/>
  <c r="BF442" i="9"/>
  <c r="T442" i="9"/>
  <c r="R442" i="9"/>
  <c r="P442" i="9"/>
  <c r="BI440" i="9"/>
  <c r="BH440" i="9"/>
  <c r="BG440" i="9"/>
  <c r="BF440" i="9"/>
  <c r="T440" i="9"/>
  <c r="R440" i="9"/>
  <c r="P440" i="9"/>
  <c r="BI438" i="9"/>
  <c r="BH438" i="9"/>
  <c r="BG438" i="9"/>
  <c r="BF438" i="9"/>
  <c r="T438" i="9"/>
  <c r="R438" i="9"/>
  <c r="P438" i="9"/>
  <c r="BI436" i="9"/>
  <c r="BH436" i="9"/>
  <c r="BG436" i="9"/>
  <c r="BF436" i="9"/>
  <c r="T436" i="9"/>
  <c r="R436" i="9"/>
  <c r="P436" i="9"/>
  <c r="BI434" i="9"/>
  <c r="BH434" i="9"/>
  <c r="BG434" i="9"/>
  <c r="BF434" i="9"/>
  <c r="T434" i="9"/>
  <c r="R434" i="9"/>
  <c r="P434" i="9"/>
  <c r="BI432" i="9"/>
  <c r="BH432" i="9"/>
  <c r="BG432" i="9"/>
  <c r="BF432" i="9"/>
  <c r="T432" i="9"/>
  <c r="R432" i="9"/>
  <c r="P432" i="9"/>
  <c r="BI430" i="9"/>
  <c r="BH430" i="9"/>
  <c r="BG430" i="9"/>
  <c r="BF430" i="9"/>
  <c r="T430" i="9"/>
  <c r="R430" i="9"/>
  <c r="P430" i="9"/>
  <c r="BI428" i="9"/>
  <c r="BH428" i="9"/>
  <c r="BG428" i="9"/>
  <c r="BF428" i="9"/>
  <c r="T428" i="9"/>
  <c r="R428" i="9"/>
  <c r="P428" i="9"/>
  <c r="BI426" i="9"/>
  <c r="BH426" i="9"/>
  <c r="BG426" i="9"/>
  <c r="BF426" i="9"/>
  <c r="T426" i="9"/>
  <c r="R426" i="9"/>
  <c r="P426" i="9"/>
  <c r="BI424" i="9"/>
  <c r="BH424" i="9"/>
  <c r="BG424" i="9"/>
  <c r="BF424" i="9"/>
  <c r="T424" i="9"/>
  <c r="R424" i="9"/>
  <c r="P424" i="9"/>
  <c r="BI423" i="9"/>
  <c r="BH423" i="9"/>
  <c r="BG423" i="9"/>
  <c r="BF423" i="9"/>
  <c r="T423" i="9"/>
  <c r="R423" i="9"/>
  <c r="P423" i="9"/>
  <c r="BI422" i="9"/>
  <c r="BH422" i="9"/>
  <c r="BG422" i="9"/>
  <c r="BF422" i="9"/>
  <c r="T422" i="9"/>
  <c r="R422" i="9"/>
  <c r="P422" i="9"/>
  <c r="BI420" i="9"/>
  <c r="BH420" i="9"/>
  <c r="BG420" i="9"/>
  <c r="BF420" i="9"/>
  <c r="T420" i="9"/>
  <c r="R420" i="9"/>
  <c r="P420" i="9"/>
  <c r="BI419" i="9"/>
  <c r="BH419" i="9"/>
  <c r="BG419" i="9"/>
  <c r="BF419" i="9"/>
  <c r="T419" i="9"/>
  <c r="R419" i="9"/>
  <c r="P419" i="9"/>
  <c r="BI417" i="9"/>
  <c r="BH417" i="9"/>
  <c r="BG417" i="9"/>
  <c r="BF417" i="9"/>
  <c r="T417" i="9"/>
  <c r="R417" i="9"/>
  <c r="P417" i="9"/>
  <c r="BI416" i="9"/>
  <c r="BH416" i="9"/>
  <c r="BG416" i="9"/>
  <c r="BF416" i="9"/>
  <c r="T416" i="9"/>
  <c r="R416" i="9"/>
  <c r="P416" i="9"/>
  <c r="BI415" i="9"/>
  <c r="BH415" i="9"/>
  <c r="BG415" i="9"/>
  <c r="BF415" i="9"/>
  <c r="T415" i="9"/>
  <c r="R415" i="9"/>
  <c r="P415" i="9"/>
  <c r="BI413" i="9"/>
  <c r="BH413" i="9"/>
  <c r="BG413" i="9"/>
  <c r="BF413" i="9"/>
  <c r="T413" i="9"/>
  <c r="R413" i="9"/>
  <c r="P413" i="9"/>
  <c r="BI411" i="9"/>
  <c r="BH411" i="9"/>
  <c r="BG411" i="9"/>
  <c r="BF411" i="9"/>
  <c r="T411" i="9"/>
  <c r="R411" i="9"/>
  <c r="P411" i="9"/>
  <c r="BI409" i="9"/>
  <c r="BH409" i="9"/>
  <c r="BG409" i="9"/>
  <c r="BF409" i="9"/>
  <c r="T409" i="9"/>
  <c r="R409" i="9"/>
  <c r="P409" i="9"/>
  <c r="BI407" i="9"/>
  <c r="BH407" i="9"/>
  <c r="BG407" i="9"/>
  <c r="BF407" i="9"/>
  <c r="T407" i="9"/>
  <c r="R407" i="9"/>
  <c r="P407" i="9"/>
  <c r="BI405" i="9"/>
  <c r="BH405" i="9"/>
  <c r="BG405" i="9"/>
  <c r="BF405" i="9"/>
  <c r="T405" i="9"/>
  <c r="R405" i="9"/>
  <c r="P405" i="9"/>
  <c r="BI403" i="9"/>
  <c r="BH403" i="9"/>
  <c r="BG403" i="9"/>
  <c r="BF403" i="9"/>
  <c r="T403" i="9"/>
  <c r="R403" i="9"/>
  <c r="P403" i="9"/>
  <c r="BI401" i="9"/>
  <c r="BH401" i="9"/>
  <c r="BG401" i="9"/>
  <c r="BF401" i="9"/>
  <c r="T401" i="9"/>
  <c r="R401" i="9"/>
  <c r="P401" i="9"/>
  <c r="BI399" i="9"/>
  <c r="BH399" i="9"/>
  <c r="BG399" i="9"/>
  <c r="BF399" i="9"/>
  <c r="T399" i="9"/>
  <c r="R399" i="9"/>
  <c r="P399"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7" i="9"/>
  <c r="BH347" i="9"/>
  <c r="BG347" i="9"/>
  <c r="BF347" i="9"/>
  <c r="T347" i="9"/>
  <c r="R347" i="9"/>
  <c r="P347" i="9"/>
  <c r="BI345" i="9"/>
  <c r="BH345" i="9"/>
  <c r="BG345" i="9"/>
  <c r="BF345" i="9"/>
  <c r="T345" i="9"/>
  <c r="R345" i="9"/>
  <c r="P345" i="9"/>
  <c r="BI343" i="9"/>
  <c r="BH343" i="9"/>
  <c r="BG343" i="9"/>
  <c r="BF343" i="9"/>
  <c r="T343" i="9"/>
  <c r="R343" i="9"/>
  <c r="P343" i="9"/>
  <c r="BI341" i="9"/>
  <c r="BH341" i="9"/>
  <c r="BG341" i="9"/>
  <c r="BF341" i="9"/>
  <c r="T341" i="9"/>
  <c r="R341" i="9"/>
  <c r="P341" i="9"/>
  <c r="BI339" i="9"/>
  <c r="BH339" i="9"/>
  <c r="BG339" i="9"/>
  <c r="BF339" i="9"/>
  <c r="T339" i="9"/>
  <c r="R339" i="9"/>
  <c r="P339" i="9"/>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8" i="9"/>
  <c r="BH278" i="9"/>
  <c r="BG278" i="9"/>
  <c r="BF278" i="9"/>
  <c r="T278" i="9"/>
  <c r="R278" i="9"/>
  <c r="P278" i="9"/>
  <c r="BI276" i="9"/>
  <c r="BH276" i="9"/>
  <c r="BG276" i="9"/>
  <c r="BF276" i="9"/>
  <c r="T276" i="9"/>
  <c r="R276" i="9"/>
  <c r="P276" i="9"/>
  <c r="BI275" i="9"/>
  <c r="BH275" i="9"/>
  <c r="BG275" i="9"/>
  <c r="BF275" i="9"/>
  <c r="T275" i="9"/>
  <c r="R275" i="9"/>
  <c r="P275" i="9"/>
  <c r="BI272" i="9"/>
  <c r="BH272" i="9"/>
  <c r="BG272" i="9"/>
  <c r="BF272" i="9"/>
  <c r="T272" i="9"/>
  <c r="R272" i="9"/>
  <c r="P272" i="9"/>
  <c r="BI271" i="9"/>
  <c r="BH271" i="9"/>
  <c r="BG271" i="9"/>
  <c r="BF271" i="9"/>
  <c r="T271" i="9"/>
  <c r="R271" i="9"/>
  <c r="P271"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3" i="9"/>
  <c r="BH253" i="9"/>
  <c r="BG253" i="9"/>
  <c r="BF253" i="9"/>
  <c r="T253" i="9"/>
  <c r="R253" i="9"/>
  <c r="P253" i="9"/>
  <c r="BI251" i="9"/>
  <c r="BH251" i="9"/>
  <c r="BG251" i="9"/>
  <c r="BF251" i="9"/>
  <c r="T251" i="9"/>
  <c r="R251" i="9"/>
  <c r="P251" i="9"/>
  <c r="BI249" i="9"/>
  <c r="BH249" i="9"/>
  <c r="BG249" i="9"/>
  <c r="BF249" i="9"/>
  <c r="T249" i="9"/>
  <c r="R249" i="9"/>
  <c r="P249" i="9"/>
  <c r="BI247" i="9"/>
  <c r="BH247" i="9"/>
  <c r="BG247" i="9"/>
  <c r="BF247" i="9"/>
  <c r="T247" i="9"/>
  <c r="R247" i="9"/>
  <c r="P247" i="9"/>
  <c r="BI246" i="9"/>
  <c r="BH246" i="9"/>
  <c r="BG246" i="9"/>
  <c r="BF246" i="9"/>
  <c r="T246" i="9"/>
  <c r="R246" i="9"/>
  <c r="P246" i="9"/>
  <c r="BI245" i="9"/>
  <c r="BH245" i="9"/>
  <c r="BG245" i="9"/>
  <c r="BF245" i="9"/>
  <c r="T245" i="9"/>
  <c r="R245" i="9"/>
  <c r="P245"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90" i="9"/>
  <c r="BH190" i="9"/>
  <c r="BG190" i="9"/>
  <c r="BF190" i="9"/>
  <c r="T190" i="9"/>
  <c r="R190" i="9"/>
  <c r="P190" i="9"/>
  <c r="BI188" i="9"/>
  <c r="BH188" i="9"/>
  <c r="BG188" i="9"/>
  <c r="BF188" i="9"/>
  <c r="T188" i="9"/>
  <c r="R188" i="9"/>
  <c r="P188" i="9"/>
  <c r="BI186" i="9"/>
  <c r="BH186" i="9"/>
  <c r="BG186" i="9"/>
  <c r="BF186" i="9"/>
  <c r="T186" i="9"/>
  <c r="R186" i="9"/>
  <c r="P186"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J122" i="9"/>
  <c r="F122" i="9"/>
  <c r="F120" i="9"/>
  <c r="E118" i="9"/>
  <c r="J93" i="9"/>
  <c r="F93" i="9"/>
  <c r="F91" i="9"/>
  <c r="E89" i="9"/>
  <c r="J26" i="9"/>
  <c r="E26" i="9"/>
  <c r="J94" i="9"/>
  <c r="J25" i="9"/>
  <c r="J20" i="9"/>
  <c r="E20" i="9"/>
  <c r="F94" i="9"/>
  <c r="J19" i="9"/>
  <c r="J14" i="9"/>
  <c r="J91" i="9" s="1"/>
  <c r="E7" i="9"/>
  <c r="E85" i="9" s="1"/>
  <c r="J39" i="8"/>
  <c r="J38" i="8"/>
  <c r="AY102" i="1"/>
  <c r="J37" i="8"/>
  <c r="AX102" i="1"/>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J118" i="8"/>
  <c r="F118" i="8"/>
  <c r="F116" i="8"/>
  <c r="E114" i="8"/>
  <c r="J93" i="8"/>
  <c r="F93" i="8"/>
  <c r="F91" i="8"/>
  <c r="E89" i="8"/>
  <c r="J26" i="8"/>
  <c r="E26" i="8"/>
  <c r="J119" i="8" s="1"/>
  <c r="J25" i="8"/>
  <c r="J20" i="8"/>
  <c r="E20" i="8"/>
  <c r="F94" i="8" s="1"/>
  <c r="J19" i="8"/>
  <c r="J14" i="8"/>
  <c r="J116" i="8"/>
  <c r="E7" i="8"/>
  <c r="E85" i="8"/>
  <c r="J39" i="7"/>
  <c r="J38" i="7"/>
  <c r="AY101" i="1" s="1"/>
  <c r="J37" i="7"/>
  <c r="AX101" i="1" s="1"/>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J117" i="7"/>
  <c r="F117" i="7"/>
  <c r="F115" i="7"/>
  <c r="E113" i="7"/>
  <c r="J93" i="7"/>
  <c r="F93" i="7"/>
  <c r="F91" i="7"/>
  <c r="E89" i="7"/>
  <c r="J26" i="7"/>
  <c r="E26" i="7"/>
  <c r="J118" i="7"/>
  <c r="J25" i="7"/>
  <c r="J20" i="7"/>
  <c r="E20" i="7"/>
  <c r="F94" i="7"/>
  <c r="J19" i="7"/>
  <c r="J14" i="7"/>
  <c r="J115" i="7" s="1"/>
  <c r="E7" i="7"/>
  <c r="E85" i="7" s="1"/>
  <c r="J39" i="6"/>
  <c r="J38" i="6"/>
  <c r="AY100" i="1"/>
  <c r="J37" i="6"/>
  <c r="AX100" i="1"/>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J121" i="6"/>
  <c r="F121" i="6"/>
  <c r="F119" i="6"/>
  <c r="E117" i="6"/>
  <c r="J93" i="6"/>
  <c r="F93" i="6"/>
  <c r="F91" i="6"/>
  <c r="E89" i="6"/>
  <c r="J26" i="6"/>
  <c r="E26" i="6"/>
  <c r="J94" i="6" s="1"/>
  <c r="J25" i="6"/>
  <c r="J20" i="6"/>
  <c r="E20" i="6"/>
  <c r="F94" i="6" s="1"/>
  <c r="J19" i="6"/>
  <c r="J14" i="6"/>
  <c r="J91" i="6"/>
  <c r="E7" i="6"/>
  <c r="E85" i="6"/>
  <c r="J39" i="5"/>
  <c r="J38" i="5"/>
  <c r="AY99" i="1" s="1"/>
  <c r="J37" i="5"/>
  <c r="AX99" i="1" s="1"/>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5" i="5"/>
  <c r="BH235" i="5"/>
  <c r="BG235" i="5"/>
  <c r="BF235" i="5"/>
  <c r="T235" i="5"/>
  <c r="T234" i="5" s="1"/>
  <c r="R235" i="5"/>
  <c r="R234" i="5" s="1"/>
  <c r="P235" i="5"/>
  <c r="P234" i="5" s="1"/>
  <c r="BI233" i="5"/>
  <c r="BH233" i="5"/>
  <c r="BG233" i="5"/>
  <c r="BF233" i="5"/>
  <c r="T233" i="5"/>
  <c r="T232" i="5" s="1"/>
  <c r="R233" i="5"/>
  <c r="R232" i="5" s="1"/>
  <c r="P233" i="5"/>
  <c r="P232" i="5" s="1"/>
  <c r="BI231" i="5"/>
  <c r="BH231" i="5"/>
  <c r="BG231" i="5"/>
  <c r="BF231" i="5"/>
  <c r="T231" i="5"/>
  <c r="R231" i="5"/>
  <c r="P231" i="5"/>
  <c r="BI230" i="5"/>
  <c r="BH230" i="5"/>
  <c r="BG230" i="5"/>
  <c r="BF230" i="5"/>
  <c r="T230" i="5"/>
  <c r="R230" i="5"/>
  <c r="P230" i="5"/>
  <c r="BI228" i="5"/>
  <c r="BH228" i="5"/>
  <c r="BG228" i="5"/>
  <c r="BF228" i="5"/>
  <c r="T228" i="5"/>
  <c r="T227" i="5" s="1"/>
  <c r="R228" i="5"/>
  <c r="R227" i="5" s="1"/>
  <c r="P228" i="5"/>
  <c r="P227" i="5" s="1"/>
  <c r="BI226" i="5"/>
  <c r="BH226" i="5"/>
  <c r="BG226" i="5"/>
  <c r="BF226" i="5"/>
  <c r="T226" i="5"/>
  <c r="T225" i="5" s="1"/>
  <c r="R226" i="5"/>
  <c r="R225" i="5" s="1"/>
  <c r="P226" i="5"/>
  <c r="P225" i="5" s="1"/>
  <c r="BI224" i="5"/>
  <c r="BH224" i="5"/>
  <c r="BG224" i="5"/>
  <c r="BF224" i="5"/>
  <c r="T224" i="5"/>
  <c r="R224" i="5"/>
  <c r="P224" i="5"/>
  <c r="BI223" i="5"/>
  <c r="BH223" i="5"/>
  <c r="BG223" i="5"/>
  <c r="BF223" i="5"/>
  <c r="T223" i="5"/>
  <c r="R223" i="5"/>
  <c r="P223" i="5"/>
  <c r="BI222" i="5"/>
  <c r="BH222" i="5"/>
  <c r="BG222" i="5"/>
  <c r="BF222" i="5"/>
  <c r="T222" i="5"/>
  <c r="R222" i="5"/>
  <c r="P222" i="5"/>
  <c r="BI220" i="5"/>
  <c r="BH220" i="5"/>
  <c r="BG220" i="5"/>
  <c r="BF220" i="5"/>
  <c r="T220" i="5"/>
  <c r="R220" i="5"/>
  <c r="P220" i="5"/>
  <c r="BI219" i="5"/>
  <c r="BH219" i="5"/>
  <c r="BG219" i="5"/>
  <c r="BF219" i="5"/>
  <c r="T219" i="5"/>
  <c r="R219" i="5"/>
  <c r="P219" i="5"/>
  <c r="BI217" i="5"/>
  <c r="BH217" i="5"/>
  <c r="BG217" i="5"/>
  <c r="BF217" i="5"/>
  <c r="T217" i="5"/>
  <c r="R217" i="5"/>
  <c r="P217" i="5"/>
  <c r="BI216" i="5"/>
  <c r="BH216" i="5"/>
  <c r="BG216" i="5"/>
  <c r="BF216" i="5"/>
  <c r="T216" i="5"/>
  <c r="R216" i="5"/>
  <c r="P216"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2" i="5"/>
  <c r="BH202" i="5"/>
  <c r="BG202" i="5"/>
  <c r="BF202" i="5"/>
  <c r="T202" i="5"/>
  <c r="T201" i="5" s="1"/>
  <c r="T200" i="5" s="1"/>
  <c r="R202" i="5"/>
  <c r="R201" i="5" s="1"/>
  <c r="R200" i="5" s="1"/>
  <c r="P202" i="5"/>
  <c r="P201" i="5" s="1"/>
  <c r="P200" i="5" s="1"/>
  <c r="BI199" i="5"/>
  <c r="BH199" i="5"/>
  <c r="BG199" i="5"/>
  <c r="BF199" i="5"/>
  <c r="T199" i="5"/>
  <c r="T198" i="5" s="1"/>
  <c r="R199" i="5"/>
  <c r="R198" i="5" s="1"/>
  <c r="P199" i="5"/>
  <c r="P198" i="5" s="1"/>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5" i="5"/>
  <c r="BH185" i="5"/>
  <c r="BG185" i="5"/>
  <c r="BF185" i="5"/>
  <c r="T185" i="5"/>
  <c r="R185" i="5"/>
  <c r="P185" i="5"/>
  <c r="BI184" i="5"/>
  <c r="BH184" i="5"/>
  <c r="BG184" i="5"/>
  <c r="BF184" i="5"/>
  <c r="T184" i="5"/>
  <c r="R184" i="5"/>
  <c r="P184" i="5"/>
  <c r="BI183" i="5"/>
  <c r="BH183" i="5"/>
  <c r="BG183" i="5"/>
  <c r="BF183" i="5"/>
  <c r="T183" i="5"/>
  <c r="R183" i="5"/>
  <c r="P183"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3" i="5"/>
  <c r="BH163" i="5"/>
  <c r="BG163" i="5"/>
  <c r="BF163" i="5"/>
  <c r="T163" i="5"/>
  <c r="T162" i="5"/>
  <c r="R163" i="5"/>
  <c r="R162" i="5"/>
  <c r="P163"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J140" i="5"/>
  <c r="F140" i="5"/>
  <c r="F138" i="5"/>
  <c r="E136" i="5"/>
  <c r="J93" i="5"/>
  <c r="F93" i="5"/>
  <c r="F91" i="5"/>
  <c r="E89" i="5"/>
  <c r="J26" i="5"/>
  <c r="E26" i="5"/>
  <c r="J141" i="5" s="1"/>
  <c r="J25" i="5"/>
  <c r="J20" i="5"/>
  <c r="E20" i="5"/>
  <c r="F94" i="5" s="1"/>
  <c r="J19" i="5"/>
  <c r="J14" i="5"/>
  <c r="J138" i="5" s="1"/>
  <c r="E7" i="5"/>
  <c r="E132" i="5" s="1"/>
  <c r="J39" i="4"/>
  <c r="J38" i="4"/>
  <c r="AY98" i="1" s="1"/>
  <c r="J37" i="4"/>
  <c r="AX98" i="1" s="1"/>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J122" i="4"/>
  <c r="F122" i="4"/>
  <c r="F120" i="4"/>
  <c r="E118" i="4"/>
  <c r="J93" i="4"/>
  <c r="F93" i="4"/>
  <c r="F91" i="4"/>
  <c r="E89" i="4"/>
  <c r="J26" i="4"/>
  <c r="E26" i="4"/>
  <c r="J123" i="4" s="1"/>
  <c r="J25" i="4"/>
  <c r="J20" i="4"/>
  <c r="E20" i="4"/>
  <c r="F94" i="4" s="1"/>
  <c r="J19" i="4"/>
  <c r="J14" i="4"/>
  <c r="J91" i="4"/>
  <c r="E7" i="4"/>
  <c r="E85" i="4"/>
  <c r="J39" i="3"/>
  <c r="J38" i="3"/>
  <c r="AY97" i="1" s="1"/>
  <c r="J37" i="3"/>
  <c r="AX97" i="1" s="1"/>
  <c r="BI310" i="3"/>
  <c r="BH310" i="3"/>
  <c r="BG310" i="3"/>
  <c r="BF310" i="3"/>
  <c r="T310" i="3"/>
  <c r="R310" i="3"/>
  <c r="P310" i="3"/>
  <c r="BI309" i="3"/>
  <c r="BH309" i="3"/>
  <c r="BG309" i="3"/>
  <c r="BF309" i="3"/>
  <c r="T309" i="3"/>
  <c r="R309" i="3"/>
  <c r="P309" i="3"/>
  <c r="BI308" i="3"/>
  <c r="BH308" i="3"/>
  <c r="BG308" i="3"/>
  <c r="BF308" i="3"/>
  <c r="T308" i="3"/>
  <c r="R308" i="3"/>
  <c r="P308"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9" i="3"/>
  <c r="BH299" i="3"/>
  <c r="BG299" i="3"/>
  <c r="BF299" i="3"/>
  <c r="T299" i="3"/>
  <c r="R299" i="3"/>
  <c r="P299"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6" i="3"/>
  <c r="BH276" i="3"/>
  <c r="BG276" i="3"/>
  <c r="BF276" i="3"/>
  <c r="T276" i="3"/>
  <c r="R276" i="3"/>
  <c r="P276" i="3"/>
  <c r="BI274" i="3"/>
  <c r="BH274" i="3"/>
  <c r="BG274" i="3"/>
  <c r="BF274" i="3"/>
  <c r="T274" i="3"/>
  <c r="R274" i="3"/>
  <c r="P274" i="3"/>
  <c r="BI271" i="3"/>
  <c r="BH271" i="3"/>
  <c r="BG271" i="3"/>
  <c r="BF271" i="3"/>
  <c r="T271" i="3"/>
  <c r="R271" i="3"/>
  <c r="P271"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7" i="3"/>
  <c r="BH197" i="3"/>
  <c r="BG197" i="3"/>
  <c r="BF197" i="3"/>
  <c r="T197" i="3"/>
  <c r="R197" i="3"/>
  <c r="P197"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J125" i="3"/>
  <c r="F125" i="3"/>
  <c r="F123" i="3"/>
  <c r="E121" i="3"/>
  <c r="J93" i="3"/>
  <c r="F93" i="3"/>
  <c r="F91" i="3"/>
  <c r="E89" i="3"/>
  <c r="J26" i="3"/>
  <c r="E26" i="3"/>
  <c r="J126" i="3"/>
  <c r="J25" i="3"/>
  <c r="J20" i="3"/>
  <c r="E20" i="3"/>
  <c r="F94" i="3"/>
  <c r="J19" i="3"/>
  <c r="J14" i="3"/>
  <c r="J91" i="3" s="1"/>
  <c r="E7" i="3"/>
  <c r="E117" i="3" s="1"/>
  <c r="J39" i="2"/>
  <c r="J38" i="2"/>
  <c r="AY96" i="1"/>
  <c r="J37" i="2"/>
  <c r="AX96" i="1"/>
  <c r="BI2799" i="2"/>
  <c r="BH2799" i="2"/>
  <c r="BG2799" i="2"/>
  <c r="BF2799" i="2"/>
  <c r="T2799" i="2"/>
  <c r="R2799" i="2"/>
  <c r="P2799" i="2"/>
  <c r="BI2798" i="2"/>
  <c r="BH2798" i="2"/>
  <c r="BG2798" i="2"/>
  <c r="BF2798" i="2"/>
  <c r="T2798" i="2"/>
  <c r="R2798" i="2"/>
  <c r="P2798" i="2"/>
  <c r="BI2797" i="2"/>
  <c r="BH2797" i="2"/>
  <c r="BG2797" i="2"/>
  <c r="BF2797" i="2"/>
  <c r="T2797" i="2"/>
  <c r="R2797" i="2"/>
  <c r="P2797" i="2"/>
  <c r="BI2796" i="2"/>
  <c r="BH2796" i="2"/>
  <c r="BG2796" i="2"/>
  <c r="BF2796" i="2"/>
  <c r="T2796" i="2"/>
  <c r="R2796" i="2"/>
  <c r="P2796" i="2"/>
  <c r="BI2795" i="2"/>
  <c r="BH2795" i="2"/>
  <c r="BG2795" i="2"/>
  <c r="BF2795" i="2"/>
  <c r="T2795" i="2"/>
  <c r="R2795" i="2"/>
  <c r="P2795" i="2"/>
  <c r="BI2693" i="2"/>
  <c r="BH2693" i="2"/>
  <c r="BG2693" i="2"/>
  <c r="BF2693" i="2"/>
  <c r="T2693" i="2"/>
  <c r="T2692" i="2" s="1"/>
  <c r="R2693" i="2"/>
  <c r="R2692" i="2" s="1"/>
  <c r="P2693" i="2"/>
  <c r="P2692" i="2" s="1"/>
  <c r="BI2689" i="2"/>
  <c r="BH2689" i="2"/>
  <c r="BG2689" i="2"/>
  <c r="BF2689" i="2"/>
  <c r="T2689" i="2"/>
  <c r="R2689" i="2"/>
  <c r="P2689" i="2"/>
  <c r="BI2661" i="2"/>
  <c r="BH2661" i="2"/>
  <c r="BG2661" i="2"/>
  <c r="BF2661" i="2"/>
  <c r="T2661" i="2"/>
  <c r="R2661" i="2"/>
  <c r="P2661" i="2"/>
  <c r="BI2659" i="2"/>
  <c r="BH2659" i="2"/>
  <c r="BG2659" i="2"/>
  <c r="BF2659" i="2"/>
  <c r="T2659" i="2"/>
  <c r="R2659" i="2"/>
  <c r="P2659" i="2"/>
  <c r="BI2658" i="2"/>
  <c r="BH2658" i="2"/>
  <c r="BG2658" i="2"/>
  <c r="BF2658" i="2"/>
  <c r="T2658" i="2"/>
  <c r="R2658" i="2"/>
  <c r="P2658" i="2"/>
  <c r="BI2657" i="2"/>
  <c r="BH2657" i="2"/>
  <c r="BG2657" i="2"/>
  <c r="BF2657" i="2"/>
  <c r="T2657" i="2"/>
  <c r="R2657" i="2"/>
  <c r="P2657" i="2"/>
  <c r="BI2616" i="2"/>
  <c r="BH2616" i="2"/>
  <c r="BG2616" i="2"/>
  <c r="BF2616" i="2"/>
  <c r="T2616" i="2"/>
  <c r="R2616" i="2"/>
  <c r="P2616" i="2"/>
  <c r="BI2614" i="2"/>
  <c r="BH2614" i="2"/>
  <c r="BG2614" i="2"/>
  <c r="BF2614" i="2"/>
  <c r="T2614" i="2"/>
  <c r="R2614" i="2"/>
  <c r="P2614" i="2"/>
  <c r="BI2613" i="2"/>
  <c r="BH2613" i="2"/>
  <c r="BG2613" i="2"/>
  <c r="BF2613" i="2"/>
  <c r="T2613" i="2"/>
  <c r="R2613" i="2"/>
  <c r="P2613" i="2"/>
  <c r="BI2612" i="2"/>
  <c r="BH2612" i="2"/>
  <c r="BG2612" i="2"/>
  <c r="BF2612" i="2"/>
  <c r="T2612" i="2"/>
  <c r="R2612" i="2"/>
  <c r="P2612" i="2"/>
  <c r="BI2611" i="2"/>
  <c r="BH2611" i="2"/>
  <c r="BG2611" i="2"/>
  <c r="BF2611" i="2"/>
  <c r="T2611" i="2"/>
  <c r="R2611" i="2"/>
  <c r="P2611" i="2"/>
  <c r="BI2609" i="2"/>
  <c r="BH2609" i="2"/>
  <c r="BG2609" i="2"/>
  <c r="BF2609" i="2"/>
  <c r="T2609" i="2"/>
  <c r="R2609" i="2"/>
  <c r="P2609" i="2"/>
  <c r="BI2608" i="2"/>
  <c r="BH2608" i="2"/>
  <c r="BG2608" i="2"/>
  <c r="BF2608" i="2"/>
  <c r="T2608" i="2"/>
  <c r="R2608" i="2"/>
  <c r="P2608" i="2"/>
  <c r="BI2604" i="2"/>
  <c r="BH2604" i="2"/>
  <c r="BG2604" i="2"/>
  <c r="BF2604" i="2"/>
  <c r="T2604" i="2"/>
  <c r="R2604" i="2"/>
  <c r="P2604" i="2"/>
  <c r="BI2603" i="2"/>
  <c r="BH2603" i="2"/>
  <c r="BG2603" i="2"/>
  <c r="BF2603" i="2"/>
  <c r="T2603" i="2"/>
  <c r="R2603" i="2"/>
  <c r="P2603" i="2"/>
  <c r="BI2602" i="2"/>
  <c r="BH2602" i="2"/>
  <c r="BG2602" i="2"/>
  <c r="BF2602" i="2"/>
  <c r="T2602" i="2"/>
  <c r="R2602" i="2"/>
  <c r="P2602" i="2"/>
  <c r="BI2601" i="2"/>
  <c r="BH2601" i="2"/>
  <c r="BG2601" i="2"/>
  <c r="BF2601" i="2"/>
  <c r="T2601" i="2"/>
  <c r="R2601" i="2"/>
  <c r="P2601" i="2"/>
  <c r="BI2600" i="2"/>
  <c r="BH2600" i="2"/>
  <c r="BG2600" i="2"/>
  <c r="BF2600" i="2"/>
  <c r="T2600" i="2"/>
  <c r="R2600" i="2"/>
  <c r="P2600" i="2"/>
  <c r="BI2583" i="2"/>
  <c r="BH2583" i="2"/>
  <c r="BG2583" i="2"/>
  <c r="BF2583" i="2"/>
  <c r="T2583" i="2"/>
  <c r="R2583" i="2"/>
  <c r="P2583" i="2"/>
  <c r="BI2582" i="2"/>
  <c r="BH2582" i="2"/>
  <c r="BG2582" i="2"/>
  <c r="BF2582" i="2"/>
  <c r="T2582" i="2"/>
  <c r="R2582" i="2"/>
  <c r="P2582" i="2"/>
  <c r="BI2568" i="2"/>
  <c r="BH2568" i="2"/>
  <c r="BG2568" i="2"/>
  <c r="BF2568" i="2"/>
  <c r="T2568" i="2"/>
  <c r="R2568" i="2"/>
  <c r="P2568" i="2"/>
  <c r="BI2567" i="2"/>
  <c r="BH2567" i="2"/>
  <c r="BG2567" i="2"/>
  <c r="BF2567" i="2"/>
  <c r="T2567" i="2"/>
  <c r="R2567" i="2"/>
  <c r="P2567" i="2"/>
  <c r="BI2564" i="2"/>
  <c r="BH2564" i="2"/>
  <c r="BG2564" i="2"/>
  <c r="BF2564" i="2"/>
  <c r="T2564" i="2"/>
  <c r="R2564" i="2"/>
  <c r="P2564" i="2"/>
  <c r="BI2559" i="2"/>
  <c r="BH2559" i="2"/>
  <c r="BG2559" i="2"/>
  <c r="BF2559" i="2"/>
  <c r="T2559" i="2"/>
  <c r="R2559" i="2"/>
  <c r="P2559" i="2"/>
  <c r="BI2557" i="2"/>
  <c r="BH2557" i="2"/>
  <c r="BG2557" i="2"/>
  <c r="BF2557" i="2"/>
  <c r="T2557" i="2"/>
  <c r="R2557" i="2"/>
  <c r="P2557"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7" i="2"/>
  <c r="BH2547" i="2"/>
  <c r="BG2547" i="2"/>
  <c r="BF2547" i="2"/>
  <c r="T2547" i="2"/>
  <c r="R2547" i="2"/>
  <c r="P2547" i="2"/>
  <c r="BI2544" i="2"/>
  <c r="BH2544" i="2"/>
  <c r="BG2544" i="2"/>
  <c r="BF2544" i="2"/>
  <c r="T2544" i="2"/>
  <c r="R2544" i="2"/>
  <c r="P2544" i="2"/>
  <c r="BI2543" i="2"/>
  <c r="BH2543" i="2"/>
  <c r="BG2543" i="2"/>
  <c r="BF2543" i="2"/>
  <c r="T2543" i="2"/>
  <c r="R2543" i="2"/>
  <c r="P2543" i="2"/>
  <c r="BI2542" i="2"/>
  <c r="BH2542" i="2"/>
  <c r="BG2542" i="2"/>
  <c r="BF2542" i="2"/>
  <c r="T2542" i="2"/>
  <c r="R2542" i="2"/>
  <c r="P2542" i="2"/>
  <c r="BI2538" i="2"/>
  <c r="BH2538" i="2"/>
  <c r="BG2538" i="2"/>
  <c r="BF2538" i="2"/>
  <c r="T2538" i="2"/>
  <c r="R2538" i="2"/>
  <c r="P2538" i="2"/>
  <c r="BI2537" i="2"/>
  <c r="BH2537" i="2"/>
  <c r="BG2537" i="2"/>
  <c r="BF2537" i="2"/>
  <c r="T2537" i="2"/>
  <c r="R2537" i="2"/>
  <c r="P2537" i="2"/>
  <c r="BI2536" i="2"/>
  <c r="BH2536" i="2"/>
  <c r="BG2536" i="2"/>
  <c r="BF2536" i="2"/>
  <c r="T2536" i="2"/>
  <c r="R2536" i="2"/>
  <c r="P2536" i="2"/>
  <c r="BI2535" i="2"/>
  <c r="BH2535" i="2"/>
  <c r="BG2535" i="2"/>
  <c r="BF2535" i="2"/>
  <c r="T2535" i="2"/>
  <c r="R2535" i="2"/>
  <c r="P2535" i="2"/>
  <c r="BI2534" i="2"/>
  <c r="BH2534" i="2"/>
  <c r="BG2534" i="2"/>
  <c r="BF2534" i="2"/>
  <c r="T2534" i="2"/>
  <c r="R2534" i="2"/>
  <c r="P2534" i="2"/>
  <c r="BI2533" i="2"/>
  <c r="BH2533" i="2"/>
  <c r="BG2533" i="2"/>
  <c r="BF2533" i="2"/>
  <c r="T2533" i="2"/>
  <c r="R2533" i="2"/>
  <c r="P2533" i="2"/>
  <c r="BI2517" i="2"/>
  <c r="BH2517" i="2"/>
  <c r="BG2517" i="2"/>
  <c r="BF2517" i="2"/>
  <c r="T2517" i="2"/>
  <c r="R2517" i="2"/>
  <c r="P2517" i="2"/>
  <c r="BI2516" i="2"/>
  <c r="BH2516" i="2"/>
  <c r="BG2516" i="2"/>
  <c r="BF2516" i="2"/>
  <c r="T2516" i="2"/>
  <c r="R2516" i="2"/>
  <c r="P2516" i="2"/>
  <c r="BI2500" i="2"/>
  <c r="BH2500" i="2"/>
  <c r="BG2500" i="2"/>
  <c r="BF2500" i="2"/>
  <c r="T2500" i="2"/>
  <c r="R2500" i="2"/>
  <c r="P2500" i="2"/>
  <c r="BI2499" i="2"/>
  <c r="BH2499" i="2"/>
  <c r="BG2499" i="2"/>
  <c r="BF2499" i="2"/>
  <c r="T2499" i="2"/>
  <c r="R2499" i="2"/>
  <c r="P2499" i="2"/>
  <c r="BI2498" i="2"/>
  <c r="BH2498" i="2"/>
  <c r="BG2498" i="2"/>
  <c r="BF2498" i="2"/>
  <c r="T2498" i="2"/>
  <c r="R2498" i="2"/>
  <c r="P2498" i="2"/>
  <c r="BI2495" i="2"/>
  <c r="BH2495" i="2"/>
  <c r="BG2495" i="2"/>
  <c r="BF2495" i="2"/>
  <c r="T2495" i="2"/>
  <c r="R2495" i="2"/>
  <c r="P2495" i="2"/>
  <c r="BI2493" i="2"/>
  <c r="BH2493" i="2"/>
  <c r="BG2493" i="2"/>
  <c r="BF2493" i="2"/>
  <c r="T2493" i="2"/>
  <c r="R2493" i="2"/>
  <c r="P2493" i="2"/>
  <c r="BI2492" i="2"/>
  <c r="BH2492" i="2"/>
  <c r="BG2492" i="2"/>
  <c r="BF2492" i="2"/>
  <c r="T2492" i="2"/>
  <c r="R2492" i="2"/>
  <c r="P2492" i="2"/>
  <c r="BI2491" i="2"/>
  <c r="BH2491" i="2"/>
  <c r="BG2491" i="2"/>
  <c r="BF2491" i="2"/>
  <c r="T2491" i="2"/>
  <c r="R2491" i="2"/>
  <c r="P2491" i="2"/>
  <c r="BI2490" i="2"/>
  <c r="BH2490" i="2"/>
  <c r="BG2490" i="2"/>
  <c r="BF2490" i="2"/>
  <c r="T2490" i="2"/>
  <c r="R2490" i="2"/>
  <c r="P2490" i="2"/>
  <c r="BI2489" i="2"/>
  <c r="BH2489" i="2"/>
  <c r="BG2489" i="2"/>
  <c r="BF2489" i="2"/>
  <c r="T2489" i="2"/>
  <c r="R2489" i="2"/>
  <c r="P2489" i="2"/>
  <c r="BI2488" i="2"/>
  <c r="BH2488" i="2"/>
  <c r="BG2488" i="2"/>
  <c r="BF2488" i="2"/>
  <c r="T2488" i="2"/>
  <c r="R2488" i="2"/>
  <c r="P2488" i="2"/>
  <c r="BI2487" i="2"/>
  <c r="BH2487" i="2"/>
  <c r="BG2487" i="2"/>
  <c r="BF2487" i="2"/>
  <c r="T2487" i="2"/>
  <c r="R2487" i="2"/>
  <c r="P2487" i="2"/>
  <c r="BI2486" i="2"/>
  <c r="BH2486" i="2"/>
  <c r="BG2486" i="2"/>
  <c r="BF2486" i="2"/>
  <c r="T2486" i="2"/>
  <c r="R2486" i="2"/>
  <c r="P2486" i="2"/>
  <c r="BI2485" i="2"/>
  <c r="BH2485" i="2"/>
  <c r="BG2485" i="2"/>
  <c r="BF2485" i="2"/>
  <c r="T2485" i="2"/>
  <c r="R2485" i="2"/>
  <c r="P2485" i="2"/>
  <c r="BI2484" i="2"/>
  <c r="BH2484" i="2"/>
  <c r="BG2484" i="2"/>
  <c r="BF2484" i="2"/>
  <c r="T2484" i="2"/>
  <c r="R2484" i="2"/>
  <c r="P2484" i="2"/>
  <c r="BI2483" i="2"/>
  <c r="BH2483" i="2"/>
  <c r="BG2483" i="2"/>
  <c r="BF2483" i="2"/>
  <c r="T2483" i="2"/>
  <c r="R2483" i="2"/>
  <c r="P2483" i="2"/>
  <c r="BI2482" i="2"/>
  <c r="BH2482" i="2"/>
  <c r="BG2482" i="2"/>
  <c r="BF2482" i="2"/>
  <c r="T2482" i="2"/>
  <c r="R2482" i="2"/>
  <c r="P2482" i="2"/>
  <c r="BI2481" i="2"/>
  <c r="BH2481" i="2"/>
  <c r="BG2481" i="2"/>
  <c r="BF2481" i="2"/>
  <c r="T2481" i="2"/>
  <c r="R2481" i="2"/>
  <c r="P2481" i="2"/>
  <c r="BI2480" i="2"/>
  <c r="BH2480" i="2"/>
  <c r="BG2480" i="2"/>
  <c r="BF2480" i="2"/>
  <c r="T2480" i="2"/>
  <c r="R2480" i="2"/>
  <c r="P2480" i="2"/>
  <c r="BI2479" i="2"/>
  <c r="BH2479" i="2"/>
  <c r="BG2479" i="2"/>
  <c r="BF2479" i="2"/>
  <c r="T2479" i="2"/>
  <c r="R2479" i="2"/>
  <c r="P2479" i="2"/>
  <c r="BI2478" i="2"/>
  <c r="BH2478" i="2"/>
  <c r="BG2478" i="2"/>
  <c r="BF2478" i="2"/>
  <c r="T2478" i="2"/>
  <c r="R2478" i="2"/>
  <c r="P2478" i="2"/>
  <c r="BI2477" i="2"/>
  <c r="BH2477" i="2"/>
  <c r="BG2477" i="2"/>
  <c r="BF2477" i="2"/>
  <c r="T2477" i="2"/>
  <c r="R2477" i="2"/>
  <c r="P2477" i="2"/>
  <c r="BI2476" i="2"/>
  <c r="BH2476" i="2"/>
  <c r="BG2476" i="2"/>
  <c r="BF2476" i="2"/>
  <c r="T2476" i="2"/>
  <c r="R2476" i="2"/>
  <c r="P2476" i="2"/>
  <c r="BI2475" i="2"/>
  <c r="BH2475" i="2"/>
  <c r="BG2475" i="2"/>
  <c r="BF2475" i="2"/>
  <c r="T2475" i="2"/>
  <c r="R2475" i="2"/>
  <c r="P2475" i="2"/>
  <c r="BI2474" i="2"/>
  <c r="BH2474" i="2"/>
  <c r="BG2474" i="2"/>
  <c r="BF2474" i="2"/>
  <c r="T2474" i="2"/>
  <c r="R2474" i="2"/>
  <c r="P2474" i="2"/>
  <c r="BI2473" i="2"/>
  <c r="BH2473" i="2"/>
  <c r="BG2473" i="2"/>
  <c r="BF2473" i="2"/>
  <c r="T2473" i="2"/>
  <c r="R2473" i="2"/>
  <c r="P2473" i="2"/>
  <c r="BI2472" i="2"/>
  <c r="BH2472" i="2"/>
  <c r="BG2472" i="2"/>
  <c r="BF2472" i="2"/>
  <c r="T2472" i="2"/>
  <c r="R2472" i="2"/>
  <c r="P2472" i="2"/>
  <c r="BI2471" i="2"/>
  <c r="BH2471" i="2"/>
  <c r="BG2471" i="2"/>
  <c r="BF2471" i="2"/>
  <c r="T2471" i="2"/>
  <c r="R2471" i="2"/>
  <c r="P2471" i="2"/>
  <c r="BI2470" i="2"/>
  <c r="BH2470" i="2"/>
  <c r="BG2470" i="2"/>
  <c r="BF2470" i="2"/>
  <c r="T2470" i="2"/>
  <c r="R2470" i="2"/>
  <c r="P2470" i="2"/>
  <c r="BI2469" i="2"/>
  <c r="BH2469" i="2"/>
  <c r="BG2469" i="2"/>
  <c r="BF2469" i="2"/>
  <c r="T2469" i="2"/>
  <c r="R2469" i="2"/>
  <c r="P2469" i="2"/>
  <c r="BI2468" i="2"/>
  <c r="BH2468" i="2"/>
  <c r="BG2468" i="2"/>
  <c r="BF2468" i="2"/>
  <c r="T2468" i="2"/>
  <c r="R2468" i="2"/>
  <c r="P2468" i="2"/>
  <c r="BI2467" i="2"/>
  <c r="BH2467" i="2"/>
  <c r="BG2467" i="2"/>
  <c r="BF2467" i="2"/>
  <c r="T2467" i="2"/>
  <c r="R2467" i="2"/>
  <c r="P2467" i="2"/>
  <c r="BI2466" i="2"/>
  <c r="BH2466" i="2"/>
  <c r="BG2466" i="2"/>
  <c r="BF2466" i="2"/>
  <c r="T2466" i="2"/>
  <c r="R2466" i="2"/>
  <c r="P2466" i="2"/>
  <c r="BI2465" i="2"/>
  <c r="BH2465" i="2"/>
  <c r="BG2465" i="2"/>
  <c r="BF2465" i="2"/>
  <c r="T2465" i="2"/>
  <c r="R2465" i="2"/>
  <c r="P2465" i="2"/>
  <c r="BI2463" i="2"/>
  <c r="BH2463" i="2"/>
  <c r="BG2463" i="2"/>
  <c r="BF2463" i="2"/>
  <c r="T2463" i="2"/>
  <c r="R2463" i="2"/>
  <c r="P2463" i="2"/>
  <c r="BI2460" i="2"/>
  <c r="BH2460" i="2"/>
  <c r="BG2460" i="2"/>
  <c r="BF2460" i="2"/>
  <c r="T2460" i="2"/>
  <c r="R2460" i="2"/>
  <c r="P2460" i="2"/>
  <c r="BI2455" i="2"/>
  <c r="BH2455" i="2"/>
  <c r="BG2455" i="2"/>
  <c r="BF2455" i="2"/>
  <c r="T2455" i="2"/>
  <c r="R2455" i="2"/>
  <c r="P2455" i="2"/>
  <c r="BI2454" i="2"/>
  <c r="BH2454" i="2"/>
  <c r="BG2454" i="2"/>
  <c r="BF2454" i="2"/>
  <c r="T2454" i="2"/>
  <c r="R2454" i="2"/>
  <c r="P2454" i="2"/>
  <c r="BI2453" i="2"/>
  <c r="BH2453" i="2"/>
  <c r="BG2453" i="2"/>
  <c r="BF2453" i="2"/>
  <c r="T2453" i="2"/>
  <c r="R2453" i="2"/>
  <c r="P2453" i="2"/>
  <c r="BI2452" i="2"/>
  <c r="BH2452" i="2"/>
  <c r="BG2452" i="2"/>
  <c r="BF2452" i="2"/>
  <c r="T2452" i="2"/>
  <c r="R2452" i="2"/>
  <c r="P2452" i="2"/>
  <c r="BI2451" i="2"/>
  <c r="BH2451" i="2"/>
  <c r="BG2451" i="2"/>
  <c r="BF2451" i="2"/>
  <c r="T2451" i="2"/>
  <c r="R2451" i="2"/>
  <c r="P2451" i="2"/>
  <c r="BI2450" i="2"/>
  <c r="BH2450" i="2"/>
  <c r="BG2450" i="2"/>
  <c r="BF2450" i="2"/>
  <c r="T2450" i="2"/>
  <c r="R2450" i="2"/>
  <c r="P2450" i="2"/>
  <c r="BI2449" i="2"/>
  <c r="BH2449" i="2"/>
  <c r="BG2449" i="2"/>
  <c r="BF2449" i="2"/>
  <c r="T2449" i="2"/>
  <c r="R2449" i="2"/>
  <c r="P2449" i="2"/>
  <c r="BI2448" i="2"/>
  <c r="BH2448" i="2"/>
  <c r="BG2448" i="2"/>
  <c r="BF2448" i="2"/>
  <c r="T2448" i="2"/>
  <c r="R2448" i="2"/>
  <c r="P2448" i="2"/>
  <c r="BI2447" i="2"/>
  <c r="BH2447" i="2"/>
  <c r="BG2447" i="2"/>
  <c r="BF2447" i="2"/>
  <c r="T2447" i="2"/>
  <c r="R2447" i="2"/>
  <c r="P2447" i="2"/>
  <c r="BI2446" i="2"/>
  <c r="BH2446" i="2"/>
  <c r="BG2446" i="2"/>
  <c r="BF2446" i="2"/>
  <c r="T2446" i="2"/>
  <c r="R2446" i="2"/>
  <c r="P2446" i="2"/>
  <c r="BI2445" i="2"/>
  <c r="BH2445" i="2"/>
  <c r="BG2445" i="2"/>
  <c r="BF2445" i="2"/>
  <c r="T2445" i="2"/>
  <c r="R2445" i="2"/>
  <c r="P2445" i="2"/>
  <c r="BI2444" i="2"/>
  <c r="BH2444" i="2"/>
  <c r="BG2444" i="2"/>
  <c r="BF2444" i="2"/>
  <c r="T2444" i="2"/>
  <c r="R2444" i="2"/>
  <c r="P2444" i="2"/>
  <c r="BI2443" i="2"/>
  <c r="BH2443" i="2"/>
  <c r="BG2443" i="2"/>
  <c r="BF2443" i="2"/>
  <c r="T2443" i="2"/>
  <c r="R2443" i="2"/>
  <c r="P2443" i="2"/>
  <c r="BI2442" i="2"/>
  <c r="BH2442" i="2"/>
  <c r="BG2442" i="2"/>
  <c r="BF2442" i="2"/>
  <c r="T2442" i="2"/>
  <c r="R2442" i="2"/>
  <c r="P2442" i="2"/>
  <c r="BI2441" i="2"/>
  <c r="BH2441" i="2"/>
  <c r="BG2441" i="2"/>
  <c r="BF2441" i="2"/>
  <c r="T2441" i="2"/>
  <c r="R2441" i="2"/>
  <c r="P2441" i="2"/>
  <c r="BI2440" i="2"/>
  <c r="BH2440" i="2"/>
  <c r="BG2440" i="2"/>
  <c r="BF2440" i="2"/>
  <c r="T2440" i="2"/>
  <c r="R2440" i="2"/>
  <c r="P2440" i="2"/>
  <c r="BI2439" i="2"/>
  <c r="BH2439" i="2"/>
  <c r="BG2439" i="2"/>
  <c r="BF2439" i="2"/>
  <c r="T2439" i="2"/>
  <c r="R2439" i="2"/>
  <c r="P2439" i="2"/>
  <c r="BI2438" i="2"/>
  <c r="BH2438" i="2"/>
  <c r="BG2438" i="2"/>
  <c r="BF2438" i="2"/>
  <c r="T2438" i="2"/>
  <c r="R2438" i="2"/>
  <c r="P2438" i="2"/>
  <c r="BI2437" i="2"/>
  <c r="BH2437" i="2"/>
  <c r="BG2437" i="2"/>
  <c r="BF2437" i="2"/>
  <c r="T2437" i="2"/>
  <c r="R2437" i="2"/>
  <c r="P2437" i="2"/>
  <c r="BI2436" i="2"/>
  <c r="BH2436" i="2"/>
  <c r="BG2436" i="2"/>
  <c r="BF2436" i="2"/>
  <c r="T2436" i="2"/>
  <c r="R2436" i="2"/>
  <c r="P2436" i="2"/>
  <c r="BI2435" i="2"/>
  <c r="BH2435" i="2"/>
  <c r="BG2435" i="2"/>
  <c r="BF2435" i="2"/>
  <c r="T2435" i="2"/>
  <c r="R2435" i="2"/>
  <c r="P2435" i="2"/>
  <c r="BI2434" i="2"/>
  <c r="BH2434" i="2"/>
  <c r="BG2434" i="2"/>
  <c r="BF2434" i="2"/>
  <c r="T2434" i="2"/>
  <c r="R2434" i="2"/>
  <c r="P2434" i="2"/>
  <c r="BI2433" i="2"/>
  <c r="BH2433" i="2"/>
  <c r="BG2433" i="2"/>
  <c r="BF2433" i="2"/>
  <c r="T2433" i="2"/>
  <c r="R2433" i="2"/>
  <c r="P2433" i="2"/>
  <c r="BI2432" i="2"/>
  <c r="BH2432" i="2"/>
  <c r="BG2432" i="2"/>
  <c r="BF2432" i="2"/>
  <c r="T2432" i="2"/>
  <c r="R2432" i="2"/>
  <c r="P2432" i="2"/>
  <c r="BI2431" i="2"/>
  <c r="BH2431" i="2"/>
  <c r="BG2431" i="2"/>
  <c r="BF2431" i="2"/>
  <c r="T2431" i="2"/>
  <c r="R2431" i="2"/>
  <c r="P2431" i="2"/>
  <c r="BI2430" i="2"/>
  <c r="BH2430" i="2"/>
  <c r="BG2430" i="2"/>
  <c r="BF2430" i="2"/>
  <c r="T2430" i="2"/>
  <c r="R2430" i="2"/>
  <c r="P2430" i="2"/>
  <c r="BI2429" i="2"/>
  <c r="BH2429" i="2"/>
  <c r="BG2429" i="2"/>
  <c r="BF2429" i="2"/>
  <c r="T2429" i="2"/>
  <c r="R2429" i="2"/>
  <c r="P2429" i="2"/>
  <c r="BI2428" i="2"/>
  <c r="BH2428" i="2"/>
  <c r="BG2428" i="2"/>
  <c r="BF2428" i="2"/>
  <c r="T2428" i="2"/>
  <c r="R2428" i="2"/>
  <c r="P2428" i="2"/>
  <c r="BI2427" i="2"/>
  <c r="BH2427" i="2"/>
  <c r="BG2427" i="2"/>
  <c r="BF2427" i="2"/>
  <c r="T2427" i="2"/>
  <c r="R2427" i="2"/>
  <c r="P2427" i="2"/>
  <c r="BI2426" i="2"/>
  <c r="BH2426" i="2"/>
  <c r="BG2426" i="2"/>
  <c r="BF2426" i="2"/>
  <c r="T2426" i="2"/>
  <c r="R2426" i="2"/>
  <c r="P2426" i="2"/>
  <c r="BI2425" i="2"/>
  <c r="BH2425" i="2"/>
  <c r="BG2425" i="2"/>
  <c r="BF2425" i="2"/>
  <c r="T2425" i="2"/>
  <c r="R2425" i="2"/>
  <c r="P2425" i="2"/>
  <c r="BI2424" i="2"/>
  <c r="BH2424" i="2"/>
  <c r="BG2424" i="2"/>
  <c r="BF2424" i="2"/>
  <c r="T2424" i="2"/>
  <c r="R2424" i="2"/>
  <c r="P2424" i="2"/>
  <c r="BI2423" i="2"/>
  <c r="BH2423" i="2"/>
  <c r="BG2423" i="2"/>
  <c r="BF2423" i="2"/>
  <c r="T2423" i="2"/>
  <c r="R2423" i="2"/>
  <c r="P2423" i="2"/>
  <c r="BI2422" i="2"/>
  <c r="BH2422" i="2"/>
  <c r="BG2422" i="2"/>
  <c r="BF2422" i="2"/>
  <c r="T2422" i="2"/>
  <c r="R2422" i="2"/>
  <c r="P2422" i="2"/>
  <c r="BI2421" i="2"/>
  <c r="BH2421" i="2"/>
  <c r="BG2421" i="2"/>
  <c r="BF2421" i="2"/>
  <c r="T2421" i="2"/>
  <c r="R2421" i="2"/>
  <c r="P2421" i="2"/>
  <c r="BI2420" i="2"/>
  <c r="BH2420" i="2"/>
  <c r="BG2420" i="2"/>
  <c r="BF2420" i="2"/>
  <c r="T2420" i="2"/>
  <c r="R2420" i="2"/>
  <c r="P2420" i="2"/>
  <c r="BI2419" i="2"/>
  <c r="BH2419" i="2"/>
  <c r="BG2419" i="2"/>
  <c r="BF2419" i="2"/>
  <c r="T2419" i="2"/>
  <c r="R2419" i="2"/>
  <c r="P2419" i="2"/>
  <c r="BI2418" i="2"/>
  <c r="BH2418" i="2"/>
  <c r="BG2418" i="2"/>
  <c r="BF2418" i="2"/>
  <c r="T2418" i="2"/>
  <c r="R2418" i="2"/>
  <c r="P2418" i="2"/>
  <c r="BI2417" i="2"/>
  <c r="BH2417" i="2"/>
  <c r="BG2417" i="2"/>
  <c r="BF2417" i="2"/>
  <c r="T2417" i="2"/>
  <c r="R2417" i="2"/>
  <c r="P2417" i="2"/>
  <c r="BI2416" i="2"/>
  <c r="BH2416" i="2"/>
  <c r="BG2416" i="2"/>
  <c r="BF2416" i="2"/>
  <c r="T2416" i="2"/>
  <c r="R2416" i="2"/>
  <c r="P2416" i="2"/>
  <c r="BI2415" i="2"/>
  <c r="BH2415" i="2"/>
  <c r="BG2415" i="2"/>
  <c r="BF2415" i="2"/>
  <c r="T2415" i="2"/>
  <c r="R2415" i="2"/>
  <c r="P2415" i="2"/>
  <c r="BI2414" i="2"/>
  <c r="BH2414" i="2"/>
  <c r="BG2414" i="2"/>
  <c r="BF2414" i="2"/>
  <c r="T2414" i="2"/>
  <c r="R2414" i="2"/>
  <c r="P2414" i="2"/>
  <c r="BI2413" i="2"/>
  <c r="BH2413" i="2"/>
  <c r="BG2413" i="2"/>
  <c r="BF2413" i="2"/>
  <c r="T2413" i="2"/>
  <c r="R2413" i="2"/>
  <c r="P2413" i="2"/>
  <c r="BI2412" i="2"/>
  <c r="BH2412" i="2"/>
  <c r="BG2412" i="2"/>
  <c r="BF2412" i="2"/>
  <c r="T2412" i="2"/>
  <c r="R2412" i="2"/>
  <c r="P2412" i="2"/>
  <c r="BI2411" i="2"/>
  <c r="BH2411" i="2"/>
  <c r="BG2411" i="2"/>
  <c r="BF2411" i="2"/>
  <c r="T2411" i="2"/>
  <c r="R2411" i="2"/>
  <c r="P2411" i="2"/>
  <c r="BI2410" i="2"/>
  <c r="BH2410" i="2"/>
  <c r="BG2410" i="2"/>
  <c r="BF2410" i="2"/>
  <c r="T2410" i="2"/>
  <c r="R2410" i="2"/>
  <c r="P2410" i="2"/>
  <c r="BI2409" i="2"/>
  <c r="BH2409" i="2"/>
  <c r="BG2409" i="2"/>
  <c r="BF2409" i="2"/>
  <c r="T2409" i="2"/>
  <c r="R2409" i="2"/>
  <c r="P2409" i="2"/>
  <c r="BI2408" i="2"/>
  <c r="BH2408" i="2"/>
  <c r="BG2408" i="2"/>
  <c r="BF2408" i="2"/>
  <c r="T2408" i="2"/>
  <c r="R2408" i="2"/>
  <c r="P2408" i="2"/>
  <c r="BI2407" i="2"/>
  <c r="BH2407" i="2"/>
  <c r="BG2407" i="2"/>
  <c r="BF2407" i="2"/>
  <c r="T2407" i="2"/>
  <c r="R2407" i="2"/>
  <c r="P2407" i="2"/>
  <c r="BI2406" i="2"/>
  <c r="BH2406" i="2"/>
  <c r="BG2406" i="2"/>
  <c r="BF2406" i="2"/>
  <c r="T2406" i="2"/>
  <c r="R2406" i="2"/>
  <c r="P2406" i="2"/>
  <c r="BI2405" i="2"/>
  <c r="BH2405" i="2"/>
  <c r="BG2405" i="2"/>
  <c r="BF2405" i="2"/>
  <c r="T2405" i="2"/>
  <c r="R2405" i="2"/>
  <c r="P2405" i="2"/>
  <c r="BI2404" i="2"/>
  <c r="BH2404" i="2"/>
  <c r="BG2404" i="2"/>
  <c r="BF2404" i="2"/>
  <c r="T2404" i="2"/>
  <c r="R2404" i="2"/>
  <c r="P2404" i="2"/>
  <c r="BI2403" i="2"/>
  <c r="BH2403" i="2"/>
  <c r="BG2403" i="2"/>
  <c r="BF2403" i="2"/>
  <c r="T2403" i="2"/>
  <c r="R2403" i="2"/>
  <c r="P2403" i="2"/>
  <c r="BI2402" i="2"/>
  <c r="BH2402" i="2"/>
  <c r="BG2402" i="2"/>
  <c r="BF2402" i="2"/>
  <c r="T2402" i="2"/>
  <c r="R2402" i="2"/>
  <c r="P2402" i="2"/>
  <c r="BI2401" i="2"/>
  <c r="BH2401" i="2"/>
  <c r="BG2401" i="2"/>
  <c r="BF2401" i="2"/>
  <c r="T2401" i="2"/>
  <c r="R2401" i="2"/>
  <c r="P2401" i="2"/>
  <c r="BI2400" i="2"/>
  <c r="BH2400" i="2"/>
  <c r="BG2400" i="2"/>
  <c r="BF2400" i="2"/>
  <c r="T2400" i="2"/>
  <c r="R2400" i="2"/>
  <c r="P2400" i="2"/>
  <c r="BI2399" i="2"/>
  <c r="BH2399" i="2"/>
  <c r="BG2399" i="2"/>
  <c r="BF2399" i="2"/>
  <c r="T2399" i="2"/>
  <c r="R2399" i="2"/>
  <c r="P2399" i="2"/>
  <c r="BI2398" i="2"/>
  <c r="BH2398" i="2"/>
  <c r="BG2398" i="2"/>
  <c r="BF2398" i="2"/>
  <c r="T2398" i="2"/>
  <c r="R2398" i="2"/>
  <c r="P2398" i="2"/>
  <c r="BI2397" i="2"/>
  <c r="BH2397" i="2"/>
  <c r="BG2397" i="2"/>
  <c r="BF2397" i="2"/>
  <c r="T2397" i="2"/>
  <c r="R2397" i="2"/>
  <c r="P2397" i="2"/>
  <c r="BI2396" i="2"/>
  <c r="BH2396" i="2"/>
  <c r="BG2396" i="2"/>
  <c r="BF2396" i="2"/>
  <c r="T2396" i="2"/>
  <c r="R2396" i="2"/>
  <c r="P2396" i="2"/>
  <c r="BI2395" i="2"/>
  <c r="BH2395" i="2"/>
  <c r="BG2395" i="2"/>
  <c r="BF2395" i="2"/>
  <c r="T2395" i="2"/>
  <c r="R2395" i="2"/>
  <c r="P2395" i="2"/>
  <c r="BI2394" i="2"/>
  <c r="BH2394" i="2"/>
  <c r="BG2394" i="2"/>
  <c r="BF2394" i="2"/>
  <c r="T2394" i="2"/>
  <c r="R2394" i="2"/>
  <c r="P2394" i="2"/>
  <c r="BI2393" i="2"/>
  <c r="BH2393" i="2"/>
  <c r="BG2393" i="2"/>
  <c r="BF2393" i="2"/>
  <c r="T2393" i="2"/>
  <c r="R2393" i="2"/>
  <c r="P2393" i="2"/>
  <c r="BI2392" i="2"/>
  <c r="BH2392" i="2"/>
  <c r="BG2392" i="2"/>
  <c r="BF2392" i="2"/>
  <c r="T2392" i="2"/>
  <c r="R2392" i="2"/>
  <c r="P2392" i="2"/>
  <c r="BI2391" i="2"/>
  <c r="BH2391" i="2"/>
  <c r="BG2391" i="2"/>
  <c r="BF2391" i="2"/>
  <c r="T2391" i="2"/>
  <c r="R2391" i="2"/>
  <c r="P2391" i="2"/>
  <c r="BI2390" i="2"/>
  <c r="BH2390" i="2"/>
  <c r="BG2390" i="2"/>
  <c r="BF2390" i="2"/>
  <c r="T2390" i="2"/>
  <c r="R2390" i="2"/>
  <c r="P2390" i="2"/>
  <c r="BI2389" i="2"/>
  <c r="BH2389" i="2"/>
  <c r="BG2389" i="2"/>
  <c r="BF2389" i="2"/>
  <c r="T2389" i="2"/>
  <c r="R2389" i="2"/>
  <c r="P2389" i="2"/>
  <c r="BI2388" i="2"/>
  <c r="BH2388" i="2"/>
  <c r="BG2388" i="2"/>
  <c r="BF2388" i="2"/>
  <c r="T2388" i="2"/>
  <c r="R2388" i="2"/>
  <c r="P2388" i="2"/>
  <c r="BI2387" i="2"/>
  <c r="BH2387" i="2"/>
  <c r="BG2387" i="2"/>
  <c r="BF2387" i="2"/>
  <c r="T2387" i="2"/>
  <c r="R2387" i="2"/>
  <c r="P2387" i="2"/>
  <c r="BI2386" i="2"/>
  <c r="BH2386" i="2"/>
  <c r="BG2386" i="2"/>
  <c r="BF2386" i="2"/>
  <c r="T2386" i="2"/>
  <c r="R2386" i="2"/>
  <c r="P2386" i="2"/>
  <c r="BI2385" i="2"/>
  <c r="BH2385" i="2"/>
  <c r="BG2385" i="2"/>
  <c r="BF2385" i="2"/>
  <c r="T2385" i="2"/>
  <c r="R2385" i="2"/>
  <c r="P2385" i="2"/>
  <c r="BI2384" i="2"/>
  <c r="BH2384" i="2"/>
  <c r="BG2384" i="2"/>
  <c r="BF2384" i="2"/>
  <c r="T2384" i="2"/>
  <c r="R2384" i="2"/>
  <c r="P2384" i="2"/>
  <c r="BI2383" i="2"/>
  <c r="BH2383" i="2"/>
  <c r="BG2383" i="2"/>
  <c r="BF2383" i="2"/>
  <c r="T2383" i="2"/>
  <c r="R2383" i="2"/>
  <c r="P2383" i="2"/>
  <c r="BI2382" i="2"/>
  <c r="BH2382" i="2"/>
  <c r="BG2382" i="2"/>
  <c r="BF2382" i="2"/>
  <c r="T2382" i="2"/>
  <c r="R2382" i="2"/>
  <c r="P2382" i="2"/>
  <c r="BI2381" i="2"/>
  <c r="BH2381" i="2"/>
  <c r="BG2381" i="2"/>
  <c r="BF2381" i="2"/>
  <c r="T2381" i="2"/>
  <c r="R2381" i="2"/>
  <c r="P2381" i="2"/>
  <c r="BI2380" i="2"/>
  <c r="BH2380" i="2"/>
  <c r="BG2380" i="2"/>
  <c r="BF2380" i="2"/>
  <c r="T2380" i="2"/>
  <c r="R2380" i="2"/>
  <c r="P2380" i="2"/>
  <c r="BI2379" i="2"/>
  <c r="BH2379" i="2"/>
  <c r="BG2379" i="2"/>
  <c r="BF2379" i="2"/>
  <c r="T2379" i="2"/>
  <c r="R2379" i="2"/>
  <c r="P2379" i="2"/>
  <c r="BI2378" i="2"/>
  <c r="BH2378" i="2"/>
  <c r="BG2378" i="2"/>
  <c r="BF2378" i="2"/>
  <c r="T2378" i="2"/>
  <c r="R2378" i="2"/>
  <c r="P2378" i="2"/>
  <c r="BI2377" i="2"/>
  <c r="BH2377" i="2"/>
  <c r="BG2377" i="2"/>
  <c r="BF2377" i="2"/>
  <c r="T2377" i="2"/>
  <c r="R2377" i="2"/>
  <c r="P2377" i="2"/>
  <c r="BI2376" i="2"/>
  <c r="BH2376" i="2"/>
  <c r="BG2376" i="2"/>
  <c r="BF2376" i="2"/>
  <c r="T2376" i="2"/>
  <c r="R2376" i="2"/>
  <c r="P2376" i="2"/>
  <c r="BI2375" i="2"/>
  <c r="BH2375" i="2"/>
  <c r="BG2375" i="2"/>
  <c r="BF2375" i="2"/>
  <c r="T2375" i="2"/>
  <c r="R2375" i="2"/>
  <c r="P2375" i="2"/>
  <c r="BI2374" i="2"/>
  <c r="BH2374" i="2"/>
  <c r="BG2374" i="2"/>
  <c r="BF2374" i="2"/>
  <c r="T2374" i="2"/>
  <c r="R2374" i="2"/>
  <c r="P2374" i="2"/>
  <c r="BI2373" i="2"/>
  <c r="BH2373" i="2"/>
  <c r="BG2373" i="2"/>
  <c r="BF2373" i="2"/>
  <c r="T2373" i="2"/>
  <c r="R2373" i="2"/>
  <c r="P2373" i="2"/>
  <c r="BI2372" i="2"/>
  <c r="BH2372" i="2"/>
  <c r="BG2372" i="2"/>
  <c r="BF2372" i="2"/>
  <c r="T2372" i="2"/>
  <c r="R2372" i="2"/>
  <c r="P2372" i="2"/>
  <c r="BI2371" i="2"/>
  <c r="BH2371" i="2"/>
  <c r="BG2371" i="2"/>
  <c r="BF2371" i="2"/>
  <c r="T2371" i="2"/>
  <c r="R2371" i="2"/>
  <c r="P2371" i="2"/>
  <c r="BI2370" i="2"/>
  <c r="BH2370" i="2"/>
  <c r="BG2370" i="2"/>
  <c r="BF2370" i="2"/>
  <c r="T2370" i="2"/>
  <c r="R2370" i="2"/>
  <c r="P2370" i="2"/>
  <c r="BI2369" i="2"/>
  <c r="BH2369" i="2"/>
  <c r="BG2369" i="2"/>
  <c r="BF2369" i="2"/>
  <c r="T2369" i="2"/>
  <c r="R2369" i="2"/>
  <c r="P2369" i="2"/>
  <c r="BI2368" i="2"/>
  <c r="BH2368" i="2"/>
  <c r="BG2368" i="2"/>
  <c r="BF2368" i="2"/>
  <c r="T2368" i="2"/>
  <c r="R2368" i="2"/>
  <c r="P2368" i="2"/>
  <c r="BI2367" i="2"/>
  <c r="BH2367" i="2"/>
  <c r="BG2367" i="2"/>
  <c r="BF2367" i="2"/>
  <c r="T2367" i="2"/>
  <c r="R2367" i="2"/>
  <c r="P2367" i="2"/>
  <c r="BI2366" i="2"/>
  <c r="BH2366" i="2"/>
  <c r="BG2366" i="2"/>
  <c r="BF2366" i="2"/>
  <c r="T2366" i="2"/>
  <c r="R2366" i="2"/>
  <c r="P2366" i="2"/>
  <c r="BI2365" i="2"/>
  <c r="BH2365" i="2"/>
  <c r="BG2365" i="2"/>
  <c r="BF2365" i="2"/>
  <c r="T2365" i="2"/>
  <c r="R2365" i="2"/>
  <c r="P2365" i="2"/>
  <c r="BI2364" i="2"/>
  <c r="BH2364" i="2"/>
  <c r="BG2364" i="2"/>
  <c r="BF2364" i="2"/>
  <c r="T2364" i="2"/>
  <c r="R2364" i="2"/>
  <c r="P2364" i="2"/>
  <c r="BI2363" i="2"/>
  <c r="BH2363" i="2"/>
  <c r="BG2363" i="2"/>
  <c r="BF2363" i="2"/>
  <c r="T2363" i="2"/>
  <c r="R2363" i="2"/>
  <c r="P2363" i="2"/>
  <c r="BI2362" i="2"/>
  <c r="BH2362" i="2"/>
  <c r="BG2362" i="2"/>
  <c r="BF2362" i="2"/>
  <c r="T2362" i="2"/>
  <c r="R2362" i="2"/>
  <c r="P2362" i="2"/>
  <c r="BI2361" i="2"/>
  <c r="BH2361" i="2"/>
  <c r="BG2361" i="2"/>
  <c r="BF2361" i="2"/>
  <c r="T2361" i="2"/>
  <c r="R2361" i="2"/>
  <c r="P2361" i="2"/>
  <c r="BI2360" i="2"/>
  <c r="BH2360" i="2"/>
  <c r="BG2360" i="2"/>
  <c r="BF2360" i="2"/>
  <c r="T2360" i="2"/>
  <c r="R2360" i="2"/>
  <c r="P2360" i="2"/>
  <c r="BI2359" i="2"/>
  <c r="BH2359" i="2"/>
  <c r="BG2359" i="2"/>
  <c r="BF2359" i="2"/>
  <c r="T2359" i="2"/>
  <c r="R2359" i="2"/>
  <c r="P2359" i="2"/>
  <c r="BI2358" i="2"/>
  <c r="BH2358" i="2"/>
  <c r="BG2358" i="2"/>
  <c r="BF2358" i="2"/>
  <c r="T2358" i="2"/>
  <c r="R2358" i="2"/>
  <c r="P2358" i="2"/>
  <c r="BI2357" i="2"/>
  <c r="BH2357" i="2"/>
  <c r="BG2357" i="2"/>
  <c r="BF2357" i="2"/>
  <c r="T2357" i="2"/>
  <c r="R2357" i="2"/>
  <c r="P2357" i="2"/>
  <c r="BI2356" i="2"/>
  <c r="BH2356" i="2"/>
  <c r="BG2356" i="2"/>
  <c r="BF2356" i="2"/>
  <c r="T2356" i="2"/>
  <c r="R2356" i="2"/>
  <c r="P2356" i="2"/>
  <c r="BI2355" i="2"/>
  <c r="BH2355" i="2"/>
  <c r="BG2355" i="2"/>
  <c r="BF2355" i="2"/>
  <c r="T2355" i="2"/>
  <c r="R2355" i="2"/>
  <c r="P2355" i="2"/>
  <c r="BI2354" i="2"/>
  <c r="BH2354" i="2"/>
  <c r="BG2354" i="2"/>
  <c r="BF2354" i="2"/>
  <c r="T2354" i="2"/>
  <c r="R2354" i="2"/>
  <c r="P2354" i="2"/>
  <c r="BI2353" i="2"/>
  <c r="BH2353" i="2"/>
  <c r="BG2353" i="2"/>
  <c r="BF2353" i="2"/>
  <c r="T2353" i="2"/>
  <c r="R2353" i="2"/>
  <c r="P2353" i="2"/>
  <c r="BI2352" i="2"/>
  <c r="BH2352" i="2"/>
  <c r="BG2352" i="2"/>
  <c r="BF2352" i="2"/>
  <c r="T2352" i="2"/>
  <c r="R2352" i="2"/>
  <c r="P2352" i="2"/>
  <c r="BI2351" i="2"/>
  <c r="BH2351" i="2"/>
  <c r="BG2351" i="2"/>
  <c r="BF2351" i="2"/>
  <c r="T2351" i="2"/>
  <c r="R2351" i="2"/>
  <c r="P2351" i="2"/>
  <c r="BI2350" i="2"/>
  <c r="BH2350" i="2"/>
  <c r="BG2350" i="2"/>
  <c r="BF2350" i="2"/>
  <c r="T2350" i="2"/>
  <c r="R2350" i="2"/>
  <c r="P2350" i="2"/>
  <c r="BI2349" i="2"/>
  <c r="BH2349" i="2"/>
  <c r="BG2349" i="2"/>
  <c r="BF2349" i="2"/>
  <c r="T2349" i="2"/>
  <c r="R2349" i="2"/>
  <c r="P2349" i="2"/>
  <c r="BI2348" i="2"/>
  <c r="BH2348" i="2"/>
  <c r="BG2348" i="2"/>
  <c r="BF2348" i="2"/>
  <c r="T2348" i="2"/>
  <c r="R2348" i="2"/>
  <c r="P2348" i="2"/>
  <c r="BI2347" i="2"/>
  <c r="BH2347" i="2"/>
  <c r="BG2347" i="2"/>
  <c r="BF2347" i="2"/>
  <c r="T2347" i="2"/>
  <c r="R2347" i="2"/>
  <c r="P2347" i="2"/>
  <c r="BI2346" i="2"/>
  <c r="BH2346" i="2"/>
  <c r="BG2346" i="2"/>
  <c r="BF2346" i="2"/>
  <c r="T2346" i="2"/>
  <c r="R2346" i="2"/>
  <c r="P2346" i="2"/>
  <c r="BI2345" i="2"/>
  <c r="BH2345" i="2"/>
  <c r="BG2345" i="2"/>
  <c r="BF2345" i="2"/>
  <c r="T2345" i="2"/>
  <c r="R2345" i="2"/>
  <c r="P2345" i="2"/>
  <c r="BI2344" i="2"/>
  <c r="BH2344" i="2"/>
  <c r="BG2344" i="2"/>
  <c r="BF2344" i="2"/>
  <c r="T2344" i="2"/>
  <c r="R2344" i="2"/>
  <c r="P2344" i="2"/>
  <c r="BI2343" i="2"/>
  <c r="BH2343" i="2"/>
  <c r="BG2343" i="2"/>
  <c r="BF2343" i="2"/>
  <c r="T2343" i="2"/>
  <c r="R2343" i="2"/>
  <c r="P2343" i="2"/>
  <c r="BI2342" i="2"/>
  <c r="BH2342" i="2"/>
  <c r="BG2342" i="2"/>
  <c r="BF2342" i="2"/>
  <c r="T2342" i="2"/>
  <c r="R2342" i="2"/>
  <c r="P2342" i="2"/>
  <c r="BI2341" i="2"/>
  <c r="BH2341" i="2"/>
  <c r="BG2341" i="2"/>
  <c r="BF2341" i="2"/>
  <c r="T2341" i="2"/>
  <c r="R2341" i="2"/>
  <c r="P2341" i="2"/>
  <c r="BI2340" i="2"/>
  <c r="BH2340" i="2"/>
  <c r="BG2340" i="2"/>
  <c r="BF2340" i="2"/>
  <c r="T2340" i="2"/>
  <c r="R2340" i="2"/>
  <c r="P2340" i="2"/>
  <c r="BI2339" i="2"/>
  <c r="BH2339" i="2"/>
  <c r="BG2339" i="2"/>
  <c r="BF2339" i="2"/>
  <c r="T2339" i="2"/>
  <c r="R2339" i="2"/>
  <c r="P2339" i="2"/>
  <c r="BI2338" i="2"/>
  <c r="BH2338" i="2"/>
  <c r="BG2338" i="2"/>
  <c r="BF2338" i="2"/>
  <c r="T2338" i="2"/>
  <c r="R2338" i="2"/>
  <c r="P2338" i="2"/>
  <c r="BI2337" i="2"/>
  <c r="BH2337" i="2"/>
  <c r="BG2337" i="2"/>
  <c r="BF2337" i="2"/>
  <c r="T2337" i="2"/>
  <c r="R2337" i="2"/>
  <c r="P2337" i="2"/>
  <c r="BI2336" i="2"/>
  <c r="BH2336" i="2"/>
  <c r="BG2336" i="2"/>
  <c r="BF2336" i="2"/>
  <c r="T2336" i="2"/>
  <c r="R2336" i="2"/>
  <c r="P2336" i="2"/>
  <c r="BI2335" i="2"/>
  <c r="BH2335" i="2"/>
  <c r="BG2335" i="2"/>
  <c r="BF2335" i="2"/>
  <c r="T2335" i="2"/>
  <c r="R2335" i="2"/>
  <c r="P2335" i="2"/>
  <c r="BI2334" i="2"/>
  <c r="BH2334" i="2"/>
  <c r="BG2334" i="2"/>
  <c r="BF2334" i="2"/>
  <c r="T2334" i="2"/>
  <c r="R2334" i="2"/>
  <c r="P2334" i="2"/>
  <c r="BI2333" i="2"/>
  <c r="BH2333" i="2"/>
  <c r="BG2333" i="2"/>
  <c r="BF2333" i="2"/>
  <c r="T2333" i="2"/>
  <c r="R2333" i="2"/>
  <c r="P2333" i="2"/>
  <c r="BI2332" i="2"/>
  <c r="BH2332" i="2"/>
  <c r="BG2332" i="2"/>
  <c r="BF2332" i="2"/>
  <c r="T2332" i="2"/>
  <c r="R2332" i="2"/>
  <c r="P2332" i="2"/>
  <c r="BI2331" i="2"/>
  <c r="BH2331" i="2"/>
  <c r="BG2331" i="2"/>
  <c r="BF2331" i="2"/>
  <c r="T2331" i="2"/>
  <c r="R2331" i="2"/>
  <c r="P2331" i="2"/>
  <c r="BI2330" i="2"/>
  <c r="BH2330" i="2"/>
  <c r="BG2330" i="2"/>
  <c r="BF2330" i="2"/>
  <c r="T2330" i="2"/>
  <c r="R2330" i="2"/>
  <c r="P2330" i="2"/>
  <c r="BI2329" i="2"/>
  <c r="BH2329" i="2"/>
  <c r="BG2329" i="2"/>
  <c r="BF2329" i="2"/>
  <c r="T2329" i="2"/>
  <c r="R2329" i="2"/>
  <c r="P2329" i="2"/>
  <c r="BI2328" i="2"/>
  <c r="BH2328" i="2"/>
  <c r="BG2328" i="2"/>
  <c r="BF2328" i="2"/>
  <c r="T2328" i="2"/>
  <c r="R2328" i="2"/>
  <c r="P2328" i="2"/>
  <c r="BI2327" i="2"/>
  <c r="BH2327" i="2"/>
  <c r="BG2327" i="2"/>
  <c r="BF2327" i="2"/>
  <c r="T2327" i="2"/>
  <c r="R2327" i="2"/>
  <c r="P2327" i="2"/>
  <c r="BI2326" i="2"/>
  <c r="BH2326" i="2"/>
  <c r="BG2326" i="2"/>
  <c r="BF2326" i="2"/>
  <c r="T2326" i="2"/>
  <c r="R2326" i="2"/>
  <c r="P2326" i="2"/>
  <c r="BI2325" i="2"/>
  <c r="BH2325" i="2"/>
  <c r="BG2325" i="2"/>
  <c r="BF2325" i="2"/>
  <c r="T2325" i="2"/>
  <c r="R2325" i="2"/>
  <c r="P2325" i="2"/>
  <c r="BI2324" i="2"/>
  <c r="BH2324" i="2"/>
  <c r="BG2324" i="2"/>
  <c r="BF2324" i="2"/>
  <c r="T2324" i="2"/>
  <c r="R2324" i="2"/>
  <c r="P2324" i="2"/>
  <c r="BI2323" i="2"/>
  <c r="BH2323" i="2"/>
  <c r="BG2323" i="2"/>
  <c r="BF2323" i="2"/>
  <c r="T2323" i="2"/>
  <c r="R2323" i="2"/>
  <c r="P2323" i="2"/>
  <c r="BI2322" i="2"/>
  <c r="BH2322" i="2"/>
  <c r="BG2322" i="2"/>
  <c r="BF2322" i="2"/>
  <c r="T2322" i="2"/>
  <c r="R2322" i="2"/>
  <c r="P2322" i="2"/>
  <c r="BI2321" i="2"/>
  <c r="BH2321" i="2"/>
  <c r="BG2321" i="2"/>
  <c r="BF2321" i="2"/>
  <c r="T2321" i="2"/>
  <c r="R2321" i="2"/>
  <c r="P2321" i="2"/>
  <c r="BI2320" i="2"/>
  <c r="BH2320" i="2"/>
  <c r="BG2320" i="2"/>
  <c r="BF2320" i="2"/>
  <c r="T2320" i="2"/>
  <c r="R2320" i="2"/>
  <c r="P2320" i="2"/>
  <c r="BI2319" i="2"/>
  <c r="BH2319" i="2"/>
  <c r="BG2319" i="2"/>
  <c r="BF2319" i="2"/>
  <c r="T2319" i="2"/>
  <c r="R2319" i="2"/>
  <c r="P2319" i="2"/>
  <c r="BI2318" i="2"/>
  <c r="BH2318" i="2"/>
  <c r="BG2318" i="2"/>
  <c r="BF2318" i="2"/>
  <c r="T2318" i="2"/>
  <c r="R2318" i="2"/>
  <c r="P2318" i="2"/>
  <c r="BI2317" i="2"/>
  <c r="BH2317" i="2"/>
  <c r="BG2317" i="2"/>
  <c r="BF2317" i="2"/>
  <c r="T2317" i="2"/>
  <c r="R2317" i="2"/>
  <c r="P2317" i="2"/>
  <c r="BI2316" i="2"/>
  <c r="BH2316" i="2"/>
  <c r="BG2316" i="2"/>
  <c r="BF2316" i="2"/>
  <c r="T2316" i="2"/>
  <c r="R2316" i="2"/>
  <c r="P2316" i="2"/>
  <c r="BI2315" i="2"/>
  <c r="BH2315" i="2"/>
  <c r="BG2315" i="2"/>
  <c r="BF2315" i="2"/>
  <c r="T2315" i="2"/>
  <c r="R2315" i="2"/>
  <c r="P2315" i="2"/>
  <c r="BI2314" i="2"/>
  <c r="BH2314" i="2"/>
  <c r="BG2314" i="2"/>
  <c r="BF2314" i="2"/>
  <c r="T2314" i="2"/>
  <c r="R2314" i="2"/>
  <c r="P2314" i="2"/>
  <c r="BI2313" i="2"/>
  <c r="BH2313" i="2"/>
  <c r="BG2313" i="2"/>
  <c r="BF2313" i="2"/>
  <c r="T2313" i="2"/>
  <c r="R2313" i="2"/>
  <c r="P2313" i="2"/>
  <c r="BI2312" i="2"/>
  <c r="BH2312" i="2"/>
  <c r="BG2312" i="2"/>
  <c r="BF2312" i="2"/>
  <c r="T2312" i="2"/>
  <c r="R2312" i="2"/>
  <c r="P2312" i="2"/>
  <c r="BI2311" i="2"/>
  <c r="BH2311" i="2"/>
  <c r="BG2311" i="2"/>
  <c r="BF2311" i="2"/>
  <c r="T2311" i="2"/>
  <c r="R2311" i="2"/>
  <c r="P2311" i="2"/>
  <c r="BI2310" i="2"/>
  <c r="BH2310" i="2"/>
  <c r="BG2310" i="2"/>
  <c r="BF2310" i="2"/>
  <c r="T2310" i="2"/>
  <c r="R2310" i="2"/>
  <c r="P2310" i="2"/>
  <c r="BI2309" i="2"/>
  <c r="BH2309" i="2"/>
  <c r="BG2309" i="2"/>
  <c r="BF2309" i="2"/>
  <c r="T2309" i="2"/>
  <c r="R2309" i="2"/>
  <c r="P2309" i="2"/>
  <c r="BI2308" i="2"/>
  <c r="BH2308" i="2"/>
  <c r="BG2308" i="2"/>
  <c r="BF2308" i="2"/>
  <c r="T2308" i="2"/>
  <c r="R2308" i="2"/>
  <c r="P2308" i="2"/>
  <c r="BI2307" i="2"/>
  <c r="BH2307" i="2"/>
  <c r="BG2307" i="2"/>
  <c r="BF2307" i="2"/>
  <c r="T2307" i="2"/>
  <c r="R2307" i="2"/>
  <c r="P2307" i="2"/>
  <c r="BI2306" i="2"/>
  <c r="BH2306" i="2"/>
  <c r="BG2306" i="2"/>
  <c r="BF2306" i="2"/>
  <c r="T2306" i="2"/>
  <c r="R2306" i="2"/>
  <c r="P2306" i="2"/>
  <c r="BI2305" i="2"/>
  <c r="BH2305" i="2"/>
  <c r="BG2305" i="2"/>
  <c r="BF2305" i="2"/>
  <c r="T2305" i="2"/>
  <c r="R2305" i="2"/>
  <c r="P2305" i="2"/>
  <c r="BI2304" i="2"/>
  <c r="BH2304" i="2"/>
  <c r="BG2304" i="2"/>
  <c r="BF2304" i="2"/>
  <c r="T2304" i="2"/>
  <c r="R2304" i="2"/>
  <c r="P2304" i="2"/>
  <c r="BI2303" i="2"/>
  <c r="BH2303" i="2"/>
  <c r="BG2303" i="2"/>
  <c r="BF2303" i="2"/>
  <c r="T2303" i="2"/>
  <c r="R2303" i="2"/>
  <c r="P2303" i="2"/>
  <c r="BI2302" i="2"/>
  <c r="BH2302" i="2"/>
  <c r="BG2302" i="2"/>
  <c r="BF2302" i="2"/>
  <c r="T2302" i="2"/>
  <c r="R2302" i="2"/>
  <c r="P2302" i="2"/>
  <c r="BI2301" i="2"/>
  <c r="BH2301" i="2"/>
  <c r="BG2301" i="2"/>
  <c r="BF2301" i="2"/>
  <c r="T2301" i="2"/>
  <c r="R2301" i="2"/>
  <c r="P2301" i="2"/>
  <c r="BI2300" i="2"/>
  <c r="BH2300" i="2"/>
  <c r="BG2300" i="2"/>
  <c r="BF2300" i="2"/>
  <c r="T2300" i="2"/>
  <c r="R2300" i="2"/>
  <c r="P2300" i="2"/>
  <c r="BI2293" i="2"/>
  <c r="BH2293" i="2"/>
  <c r="BG2293" i="2"/>
  <c r="BF2293" i="2"/>
  <c r="T2293" i="2"/>
  <c r="R2293" i="2"/>
  <c r="P2293" i="2"/>
  <c r="BI2292" i="2"/>
  <c r="BH2292" i="2"/>
  <c r="BG2292" i="2"/>
  <c r="BF2292" i="2"/>
  <c r="T2292" i="2"/>
  <c r="R2292" i="2"/>
  <c r="P2292" i="2"/>
  <c r="BI2291" i="2"/>
  <c r="BH2291" i="2"/>
  <c r="BG2291" i="2"/>
  <c r="BF2291" i="2"/>
  <c r="T2291" i="2"/>
  <c r="R2291" i="2"/>
  <c r="P2291" i="2"/>
  <c r="BI2290" i="2"/>
  <c r="BH2290" i="2"/>
  <c r="BG2290" i="2"/>
  <c r="BF2290" i="2"/>
  <c r="T2290" i="2"/>
  <c r="R2290" i="2"/>
  <c r="P2290" i="2"/>
  <c r="BI2284" i="2"/>
  <c r="BH2284" i="2"/>
  <c r="BG2284" i="2"/>
  <c r="BF2284" i="2"/>
  <c r="T2284" i="2"/>
  <c r="R2284" i="2"/>
  <c r="P2284" i="2"/>
  <c r="BI2275" i="2"/>
  <c r="BH2275" i="2"/>
  <c r="BG2275" i="2"/>
  <c r="BF2275" i="2"/>
  <c r="T2275" i="2"/>
  <c r="R2275" i="2"/>
  <c r="P2275" i="2"/>
  <c r="BI2274" i="2"/>
  <c r="BH2274" i="2"/>
  <c r="BG2274" i="2"/>
  <c r="BF2274" i="2"/>
  <c r="T2274" i="2"/>
  <c r="R2274" i="2"/>
  <c r="P2274" i="2"/>
  <c r="BI2273" i="2"/>
  <c r="BH2273" i="2"/>
  <c r="BG2273" i="2"/>
  <c r="BF2273" i="2"/>
  <c r="T2273" i="2"/>
  <c r="R2273" i="2"/>
  <c r="P2273" i="2"/>
  <c r="BI2272" i="2"/>
  <c r="BH2272" i="2"/>
  <c r="BG2272" i="2"/>
  <c r="BF2272" i="2"/>
  <c r="T2272" i="2"/>
  <c r="R2272" i="2"/>
  <c r="P2272" i="2"/>
  <c r="BI2270" i="2"/>
  <c r="BH2270" i="2"/>
  <c r="BG2270" i="2"/>
  <c r="BF2270" i="2"/>
  <c r="T2270" i="2"/>
  <c r="R2270" i="2"/>
  <c r="P2270" i="2"/>
  <c r="BI2269" i="2"/>
  <c r="BH2269" i="2"/>
  <c r="BG2269" i="2"/>
  <c r="BF2269" i="2"/>
  <c r="T2269" i="2"/>
  <c r="R2269" i="2"/>
  <c r="P2269" i="2"/>
  <c r="BI2265" i="2"/>
  <c r="BH2265" i="2"/>
  <c r="BG2265" i="2"/>
  <c r="BF2265" i="2"/>
  <c r="T2265" i="2"/>
  <c r="R2265" i="2"/>
  <c r="P2265" i="2"/>
  <c r="BI2258" i="2"/>
  <c r="BH2258" i="2"/>
  <c r="BG2258" i="2"/>
  <c r="BF2258" i="2"/>
  <c r="T2258" i="2"/>
  <c r="R2258" i="2"/>
  <c r="P2258" i="2"/>
  <c r="BI2252" i="2"/>
  <c r="BH2252" i="2"/>
  <c r="BG2252" i="2"/>
  <c r="BF2252" i="2"/>
  <c r="T2252" i="2"/>
  <c r="R2252" i="2"/>
  <c r="P2252" i="2"/>
  <c r="BI2245" i="2"/>
  <c r="BH2245" i="2"/>
  <c r="BG2245" i="2"/>
  <c r="BF2245" i="2"/>
  <c r="T2245" i="2"/>
  <c r="R2245" i="2"/>
  <c r="P2245" i="2"/>
  <c r="BI2241" i="2"/>
  <c r="BH2241" i="2"/>
  <c r="BG2241" i="2"/>
  <c r="BF2241" i="2"/>
  <c r="T2241" i="2"/>
  <c r="R2241" i="2"/>
  <c r="P2241" i="2"/>
  <c r="BI2237" i="2"/>
  <c r="BH2237" i="2"/>
  <c r="BG2237" i="2"/>
  <c r="BF2237" i="2"/>
  <c r="T2237" i="2"/>
  <c r="R2237" i="2"/>
  <c r="P2237" i="2"/>
  <c r="BI2236" i="2"/>
  <c r="BH2236" i="2"/>
  <c r="BG2236" i="2"/>
  <c r="BF2236" i="2"/>
  <c r="T2236" i="2"/>
  <c r="R2236" i="2"/>
  <c r="P2236" i="2"/>
  <c r="BI2235" i="2"/>
  <c r="BH2235" i="2"/>
  <c r="BG2235" i="2"/>
  <c r="BF2235" i="2"/>
  <c r="T2235" i="2"/>
  <c r="R2235" i="2"/>
  <c r="P2235" i="2"/>
  <c r="BI2234" i="2"/>
  <c r="BH2234" i="2"/>
  <c r="BG2234" i="2"/>
  <c r="BF2234" i="2"/>
  <c r="T2234" i="2"/>
  <c r="R2234" i="2"/>
  <c r="P2234" i="2"/>
  <c r="BI2233" i="2"/>
  <c r="BH2233" i="2"/>
  <c r="BG2233" i="2"/>
  <c r="BF2233" i="2"/>
  <c r="T2233" i="2"/>
  <c r="R2233" i="2"/>
  <c r="P2233" i="2"/>
  <c r="BI2232" i="2"/>
  <c r="BH2232" i="2"/>
  <c r="BG2232" i="2"/>
  <c r="BF2232" i="2"/>
  <c r="T2232" i="2"/>
  <c r="R2232" i="2"/>
  <c r="P2232" i="2"/>
  <c r="BI2231" i="2"/>
  <c r="BH2231" i="2"/>
  <c r="BG2231" i="2"/>
  <c r="BF2231" i="2"/>
  <c r="T2231" i="2"/>
  <c r="R2231" i="2"/>
  <c r="P2231" i="2"/>
  <c r="BI2230" i="2"/>
  <c r="BH2230" i="2"/>
  <c r="BG2230" i="2"/>
  <c r="BF2230" i="2"/>
  <c r="T2230" i="2"/>
  <c r="R2230" i="2"/>
  <c r="P2230" i="2"/>
  <c r="BI2229" i="2"/>
  <c r="BH2229" i="2"/>
  <c r="BG2229" i="2"/>
  <c r="BF2229" i="2"/>
  <c r="T2229" i="2"/>
  <c r="R2229" i="2"/>
  <c r="P2229" i="2"/>
  <c r="BI2228" i="2"/>
  <c r="BH2228" i="2"/>
  <c r="BG2228" i="2"/>
  <c r="BF2228" i="2"/>
  <c r="T2228" i="2"/>
  <c r="R2228" i="2"/>
  <c r="P2228" i="2"/>
  <c r="BI2227" i="2"/>
  <c r="BH2227" i="2"/>
  <c r="BG2227" i="2"/>
  <c r="BF2227" i="2"/>
  <c r="T2227" i="2"/>
  <c r="R2227" i="2"/>
  <c r="P2227" i="2"/>
  <c r="BI2226" i="2"/>
  <c r="BH2226" i="2"/>
  <c r="BG2226" i="2"/>
  <c r="BF2226" i="2"/>
  <c r="T2226" i="2"/>
  <c r="R2226" i="2"/>
  <c r="P2226" i="2"/>
  <c r="BI2225" i="2"/>
  <c r="BH2225" i="2"/>
  <c r="BG2225" i="2"/>
  <c r="BF2225" i="2"/>
  <c r="T2225" i="2"/>
  <c r="R2225" i="2"/>
  <c r="P2225" i="2"/>
  <c r="BI2224" i="2"/>
  <c r="BH2224" i="2"/>
  <c r="BG2224" i="2"/>
  <c r="BF2224" i="2"/>
  <c r="T2224" i="2"/>
  <c r="R2224" i="2"/>
  <c r="P2224" i="2"/>
  <c r="BI2223" i="2"/>
  <c r="BH2223" i="2"/>
  <c r="BG2223" i="2"/>
  <c r="BF2223" i="2"/>
  <c r="T2223" i="2"/>
  <c r="R2223" i="2"/>
  <c r="P2223" i="2"/>
  <c r="BI2222" i="2"/>
  <c r="BH2222" i="2"/>
  <c r="BG2222" i="2"/>
  <c r="BF2222" i="2"/>
  <c r="T2222" i="2"/>
  <c r="R2222" i="2"/>
  <c r="P2222" i="2"/>
  <c r="BI2221" i="2"/>
  <c r="BH2221" i="2"/>
  <c r="BG2221" i="2"/>
  <c r="BF2221" i="2"/>
  <c r="T2221" i="2"/>
  <c r="R2221" i="2"/>
  <c r="P2221" i="2"/>
  <c r="BI2220" i="2"/>
  <c r="BH2220" i="2"/>
  <c r="BG2220" i="2"/>
  <c r="BF2220" i="2"/>
  <c r="T2220" i="2"/>
  <c r="R2220" i="2"/>
  <c r="P2220" i="2"/>
  <c r="BI2219" i="2"/>
  <c r="BH2219" i="2"/>
  <c r="BG2219" i="2"/>
  <c r="BF2219" i="2"/>
  <c r="T2219" i="2"/>
  <c r="R2219" i="2"/>
  <c r="P2219" i="2"/>
  <c r="BI2218" i="2"/>
  <c r="BH2218" i="2"/>
  <c r="BG2218" i="2"/>
  <c r="BF2218" i="2"/>
  <c r="T2218" i="2"/>
  <c r="R2218" i="2"/>
  <c r="P2218" i="2"/>
  <c r="BI2217" i="2"/>
  <c r="BH2217" i="2"/>
  <c r="BG2217" i="2"/>
  <c r="BF2217" i="2"/>
  <c r="T2217" i="2"/>
  <c r="R2217" i="2"/>
  <c r="P2217" i="2"/>
  <c r="BI2216" i="2"/>
  <c r="BH2216" i="2"/>
  <c r="BG2216" i="2"/>
  <c r="BF2216" i="2"/>
  <c r="T2216" i="2"/>
  <c r="R2216" i="2"/>
  <c r="P2216" i="2"/>
  <c r="BI2215" i="2"/>
  <c r="BH2215" i="2"/>
  <c r="BG2215" i="2"/>
  <c r="BF2215" i="2"/>
  <c r="T2215" i="2"/>
  <c r="R2215" i="2"/>
  <c r="P2215" i="2"/>
  <c r="BI2214" i="2"/>
  <c r="BH2214" i="2"/>
  <c r="BG2214" i="2"/>
  <c r="BF2214" i="2"/>
  <c r="T2214" i="2"/>
  <c r="R2214" i="2"/>
  <c r="P2214" i="2"/>
  <c r="BI2213" i="2"/>
  <c r="BH2213" i="2"/>
  <c r="BG2213" i="2"/>
  <c r="BF2213" i="2"/>
  <c r="T2213" i="2"/>
  <c r="R2213" i="2"/>
  <c r="P2213" i="2"/>
  <c r="BI2212" i="2"/>
  <c r="BH2212" i="2"/>
  <c r="BG2212" i="2"/>
  <c r="BF2212" i="2"/>
  <c r="T2212" i="2"/>
  <c r="R2212" i="2"/>
  <c r="P2212" i="2"/>
  <c r="BI2211" i="2"/>
  <c r="BH2211" i="2"/>
  <c r="BG2211" i="2"/>
  <c r="BF2211" i="2"/>
  <c r="T2211" i="2"/>
  <c r="R2211" i="2"/>
  <c r="P2211" i="2"/>
  <c r="BI2210" i="2"/>
  <c r="BH2210" i="2"/>
  <c r="BG2210" i="2"/>
  <c r="BF2210" i="2"/>
  <c r="T2210" i="2"/>
  <c r="R2210" i="2"/>
  <c r="P2210" i="2"/>
  <c r="BI2209" i="2"/>
  <c r="BH2209" i="2"/>
  <c r="BG2209" i="2"/>
  <c r="BF2209" i="2"/>
  <c r="T2209" i="2"/>
  <c r="R2209" i="2"/>
  <c r="P2209" i="2"/>
  <c r="BI2208" i="2"/>
  <c r="BH2208" i="2"/>
  <c r="BG2208" i="2"/>
  <c r="BF2208" i="2"/>
  <c r="T2208" i="2"/>
  <c r="R2208" i="2"/>
  <c r="P2208" i="2"/>
  <c r="BI2207" i="2"/>
  <c r="BH2207" i="2"/>
  <c r="BG2207" i="2"/>
  <c r="BF2207" i="2"/>
  <c r="T2207" i="2"/>
  <c r="R2207" i="2"/>
  <c r="P2207" i="2"/>
  <c r="BI2206" i="2"/>
  <c r="BH2206" i="2"/>
  <c r="BG2206" i="2"/>
  <c r="BF2206" i="2"/>
  <c r="T2206" i="2"/>
  <c r="R2206" i="2"/>
  <c r="P2206" i="2"/>
  <c r="BI2205" i="2"/>
  <c r="BH2205" i="2"/>
  <c r="BG2205" i="2"/>
  <c r="BF2205" i="2"/>
  <c r="T2205" i="2"/>
  <c r="R2205" i="2"/>
  <c r="P2205" i="2"/>
  <c r="BI2204" i="2"/>
  <c r="BH2204" i="2"/>
  <c r="BG2204" i="2"/>
  <c r="BF2204" i="2"/>
  <c r="T2204" i="2"/>
  <c r="R2204" i="2"/>
  <c r="P2204" i="2"/>
  <c r="BI2203" i="2"/>
  <c r="BH2203" i="2"/>
  <c r="BG2203" i="2"/>
  <c r="BF2203" i="2"/>
  <c r="T2203" i="2"/>
  <c r="R2203" i="2"/>
  <c r="P2203" i="2"/>
  <c r="BI2202" i="2"/>
  <c r="BH2202" i="2"/>
  <c r="BG2202" i="2"/>
  <c r="BF2202" i="2"/>
  <c r="T2202" i="2"/>
  <c r="R2202" i="2"/>
  <c r="P2202" i="2"/>
  <c r="BI2201" i="2"/>
  <c r="BH2201" i="2"/>
  <c r="BG2201" i="2"/>
  <c r="BF2201" i="2"/>
  <c r="T2201" i="2"/>
  <c r="R2201" i="2"/>
  <c r="P2201" i="2"/>
  <c r="BI2200" i="2"/>
  <c r="BH2200" i="2"/>
  <c r="BG2200" i="2"/>
  <c r="BF2200" i="2"/>
  <c r="T2200" i="2"/>
  <c r="R2200" i="2"/>
  <c r="P2200" i="2"/>
  <c r="BI2199" i="2"/>
  <c r="BH2199" i="2"/>
  <c r="BG2199" i="2"/>
  <c r="BF2199" i="2"/>
  <c r="T2199" i="2"/>
  <c r="R2199" i="2"/>
  <c r="P2199" i="2"/>
  <c r="BI2198" i="2"/>
  <c r="BH2198" i="2"/>
  <c r="BG2198" i="2"/>
  <c r="BF2198" i="2"/>
  <c r="T2198" i="2"/>
  <c r="R2198" i="2"/>
  <c r="P2198" i="2"/>
  <c r="BI2197" i="2"/>
  <c r="BH2197" i="2"/>
  <c r="BG2197" i="2"/>
  <c r="BF2197" i="2"/>
  <c r="T2197" i="2"/>
  <c r="R2197" i="2"/>
  <c r="P2197" i="2"/>
  <c r="BI2196" i="2"/>
  <c r="BH2196" i="2"/>
  <c r="BG2196" i="2"/>
  <c r="BF2196" i="2"/>
  <c r="T2196" i="2"/>
  <c r="R2196" i="2"/>
  <c r="P2196" i="2"/>
  <c r="BI2195" i="2"/>
  <c r="BH2195" i="2"/>
  <c r="BG2195" i="2"/>
  <c r="BF2195" i="2"/>
  <c r="T2195" i="2"/>
  <c r="R2195" i="2"/>
  <c r="P2195" i="2"/>
  <c r="BI2194" i="2"/>
  <c r="BH2194" i="2"/>
  <c r="BG2194" i="2"/>
  <c r="BF2194" i="2"/>
  <c r="T2194" i="2"/>
  <c r="R2194" i="2"/>
  <c r="P2194" i="2"/>
  <c r="BI2193" i="2"/>
  <c r="BH2193" i="2"/>
  <c r="BG2193" i="2"/>
  <c r="BF2193" i="2"/>
  <c r="T2193" i="2"/>
  <c r="R2193" i="2"/>
  <c r="P2193" i="2"/>
  <c r="BI2192" i="2"/>
  <c r="BH2192" i="2"/>
  <c r="BG2192" i="2"/>
  <c r="BF2192" i="2"/>
  <c r="T2192" i="2"/>
  <c r="R2192" i="2"/>
  <c r="P2192" i="2"/>
  <c r="BI2188" i="2"/>
  <c r="BH2188" i="2"/>
  <c r="BG2188" i="2"/>
  <c r="BF2188" i="2"/>
  <c r="T2188" i="2"/>
  <c r="R2188" i="2"/>
  <c r="P2188" i="2"/>
  <c r="BI2187" i="2"/>
  <c r="BH2187" i="2"/>
  <c r="BG2187" i="2"/>
  <c r="BF2187" i="2"/>
  <c r="T2187" i="2"/>
  <c r="R2187" i="2"/>
  <c r="P2187" i="2"/>
  <c r="BI2184" i="2"/>
  <c r="BH2184" i="2"/>
  <c r="BG2184" i="2"/>
  <c r="BF2184" i="2"/>
  <c r="T2184" i="2"/>
  <c r="R2184" i="2"/>
  <c r="P2184" i="2"/>
  <c r="BI2183" i="2"/>
  <c r="BH2183" i="2"/>
  <c r="BG2183" i="2"/>
  <c r="BF2183" i="2"/>
  <c r="T2183" i="2"/>
  <c r="R2183" i="2"/>
  <c r="P2183" i="2"/>
  <c r="BI2182" i="2"/>
  <c r="BH2182" i="2"/>
  <c r="BG2182" i="2"/>
  <c r="BF2182" i="2"/>
  <c r="T2182" i="2"/>
  <c r="R2182" i="2"/>
  <c r="P2182" i="2"/>
  <c r="BI2181" i="2"/>
  <c r="BH2181" i="2"/>
  <c r="BG2181" i="2"/>
  <c r="BF2181" i="2"/>
  <c r="T2181" i="2"/>
  <c r="R2181" i="2"/>
  <c r="P2181" i="2"/>
  <c r="BI2180" i="2"/>
  <c r="BH2180" i="2"/>
  <c r="BG2180" i="2"/>
  <c r="BF2180" i="2"/>
  <c r="T2180" i="2"/>
  <c r="R2180" i="2"/>
  <c r="P2180" i="2"/>
  <c r="BI2174" i="2"/>
  <c r="BH2174" i="2"/>
  <c r="BG2174" i="2"/>
  <c r="BF2174" i="2"/>
  <c r="T2174" i="2"/>
  <c r="R2174" i="2"/>
  <c r="P2174" i="2"/>
  <c r="BI2173" i="2"/>
  <c r="BH2173" i="2"/>
  <c r="BG2173" i="2"/>
  <c r="BF2173" i="2"/>
  <c r="T2173" i="2"/>
  <c r="R2173" i="2"/>
  <c r="P2173" i="2"/>
  <c r="BI2172" i="2"/>
  <c r="BH2172" i="2"/>
  <c r="BG2172" i="2"/>
  <c r="BF2172" i="2"/>
  <c r="T2172" i="2"/>
  <c r="R2172" i="2"/>
  <c r="P2172" i="2"/>
  <c r="BI2171" i="2"/>
  <c r="BH2171" i="2"/>
  <c r="BG2171" i="2"/>
  <c r="BF2171" i="2"/>
  <c r="T2171" i="2"/>
  <c r="R2171" i="2"/>
  <c r="P2171" i="2"/>
  <c r="BI2170" i="2"/>
  <c r="BH2170" i="2"/>
  <c r="BG2170" i="2"/>
  <c r="BF2170" i="2"/>
  <c r="T2170" i="2"/>
  <c r="R2170" i="2"/>
  <c r="P2170" i="2"/>
  <c r="BI2169" i="2"/>
  <c r="BH2169" i="2"/>
  <c r="BG2169" i="2"/>
  <c r="BF2169" i="2"/>
  <c r="T2169" i="2"/>
  <c r="R2169" i="2"/>
  <c r="P2169" i="2"/>
  <c r="BI2168" i="2"/>
  <c r="BH2168" i="2"/>
  <c r="BG2168" i="2"/>
  <c r="BF2168" i="2"/>
  <c r="T2168" i="2"/>
  <c r="R2168" i="2"/>
  <c r="P2168" i="2"/>
  <c r="BI2167" i="2"/>
  <c r="BH2167" i="2"/>
  <c r="BG2167" i="2"/>
  <c r="BF2167" i="2"/>
  <c r="T2167" i="2"/>
  <c r="R2167" i="2"/>
  <c r="P2167" i="2"/>
  <c r="BI2166" i="2"/>
  <c r="BH2166" i="2"/>
  <c r="BG2166" i="2"/>
  <c r="BF2166" i="2"/>
  <c r="T2166" i="2"/>
  <c r="R2166" i="2"/>
  <c r="P2166" i="2"/>
  <c r="BI2165" i="2"/>
  <c r="BH2165" i="2"/>
  <c r="BG2165" i="2"/>
  <c r="BF2165" i="2"/>
  <c r="T2165" i="2"/>
  <c r="R2165" i="2"/>
  <c r="P2165" i="2"/>
  <c r="BI2164" i="2"/>
  <c r="BH2164" i="2"/>
  <c r="BG2164" i="2"/>
  <c r="BF2164" i="2"/>
  <c r="T2164" i="2"/>
  <c r="R2164" i="2"/>
  <c r="P2164" i="2"/>
  <c r="BI2163" i="2"/>
  <c r="BH2163" i="2"/>
  <c r="BG2163" i="2"/>
  <c r="BF2163" i="2"/>
  <c r="T2163" i="2"/>
  <c r="R2163" i="2"/>
  <c r="P2163" i="2"/>
  <c r="BI2162" i="2"/>
  <c r="BH2162" i="2"/>
  <c r="BG2162" i="2"/>
  <c r="BF2162" i="2"/>
  <c r="T2162" i="2"/>
  <c r="R2162" i="2"/>
  <c r="P2162" i="2"/>
  <c r="BI2147" i="2"/>
  <c r="BH2147" i="2"/>
  <c r="BG2147" i="2"/>
  <c r="BF2147" i="2"/>
  <c r="T2147" i="2"/>
  <c r="R2147" i="2"/>
  <c r="P2147" i="2"/>
  <c r="BI2146" i="2"/>
  <c r="BH2146" i="2"/>
  <c r="BG2146" i="2"/>
  <c r="BF2146" i="2"/>
  <c r="T2146" i="2"/>
  <c r="R2146" i="2"/>
  <c r="P2146" i="2"/>
  <c r="BI2145" i="2"/>
  <c r="BH2145" i="2"/>
  <c r="BG2145" i="2"/>
  <c r="BF2145" i="2"/>
  <c r="T2145" i="2"/>
  <c r="R2145" i="2"/>
  <c r="P2145" i="2"/>
  <c r="BI2144" i="2"/>
  <c r="BH2144" i="2"/>
  <c r="BG2144" i="2"/>
  <c r="BF2144" i="2"/>
  <c r="T2144" i="2"/>
  <c r="R2144" i="2"/>
  <c r="P2144" i="2"/>
  <c r="BI2143" i="2"/>
  <c r="BH2143" i="2"/>
  <c r="BG2143" i="2"/>
  <c r="BF2143" i="2"/>
  <c r="T2143" i="2"/>
  <c r="R2143" i="2"/>
  <c r="P2143" i="2"/>
  <c r="BI2142" i="2"/>
  <c r="BH2142" i="2"/>
  <c r="BG2142" i="2"/>
  <c r="BF2142" i="2"/>
  <c r="T2142" i="2"/>
  <c r="R2142" i="2"/>
  <c r="P2142" i="2"/>
  <c r="BI2141" i="2"/>
  <c r="BH2141" i="2"/>
  <c r="BG2141" i="2"/>
  <c r="BF2141" i="2"/>
  <c r="T2141" i="2"/>
  <c r="R2141" i="2"/>
  <c r="P2141" i="2"/>
  <c r="BI2140" i="2"/>
  <c r="BH2140" i="2"/>
  <c r="BG2140" i="2"/>
  <c r="BF2140" i="2"/>
  <c r="T2140" i="2"/>
  <c r="R2140" i="2"/>
  <c r="P2140" i="2"/>
  <c r="BI2136" i="2"/>
  <c r="BH2136" i="2"/>
  <c r="BG2136" i="2"/>
  <c r="BF2136" i="2"/>
  <c r="T2136" i="2"/>
  <c r="R2136" i="2"/>
  <c r="P2136" i="2"/>
  <c r="BI2135" i="2"/>
  <c r="BH2135" i="2"/>
  <c r="BG2135" i="2"/>
  <c r="BF2135" i="2"/>
  <c r="T2135" i="2"/>
  <c r="R2135" i="2"/>
  <c r="P2135" i="2"/>
  <c r="BI2134" i="2"/>
  <c r="BH2134" i="2"/>
  <c r="BG2134" i="2"/>
  <c r="BF2134" i="2"/>
  <c r="T2134" i="2"/>
  <c r="R2134" i="2"/>
  <c r="P2134" i="2"/>
  <c r="BI2133" i="2"/>
  <c r="BH2133" i="2"/>
  <c r="BG2133" i="2"/>
  <c r="BF2133" i="2"/>
  <c r="T2133" i="2"/>
  <c r="R2133" i="2"/>
  <c r="P2133" i="2"/>
  <c r="BI2132" i="2"/>
  <c r="BH2132" i="2"/>
  <c r="BG2132" i="2"/>
  <c r="BF2132" i="2"/>
  <c r="T2132" i="2"/>
  <c r="R2132" i="2"/>
  <c r="P2132" i="2"/>
  <c r="BI2131" i="2"/>
  <c r="BH2131" i="2"/>
  <c r="BG2131" i="2"/>
  <c r="BF2131" i="2"/>
  <c r="T2131" i="2"/>
  <c r="R2131" i="2"/>
  <c r="P2131" i="2"/>
  <c r="BI2130" i="2"/>
  <c r="BH2130" i="2"/>
  <c r="BG2130" i="2"/>
  <c r="BF2130" i="2"/>
  <c r="T2130" i="2"/>
  <c r="R2130" i="2"/>
  <c r="P2130" i="2"/>
  <c r="BI2129" i="2"/>
  <c r="BH2129" i="2"/>
  <c r="BG2129" i="2"/>
  <c r="BF2129" i="2"/>
  <c r="T2129" i="2"/>
  <c r="R2129" i="2"/>
  <c r="P2129" i="2"/>
  <c r="BI2123" i="2"/>
  <c r="BH2123" i="2"/>
  <c r="BG2123" i="2"/>
  <c r="BF2123" i="2"/>
  <c r="T2123" i="2"/>
  <c r="R2123" i="2"/>
  <c r="P2123" i="2"/>
  <c r="BI2122" i="2"/>
  <c r="BH2122" i="2"/>
  <c r="BG2122" i="2"/>
  <c r="BF2122" i="2"/>
  <c r="T2122" i="2"/>
  <c r="R2122" i="2"/>
  <c r="P2122" i="2"/>
  <c r="BI2121" i="2"/>
  <c r="BH2121" i="2"/>
  <c r="BG2121" i="2"/>
  <c r="BF2121" i="2"/>
  <c r="T2121" i="2"/>
  <c r="R2121" i="2"/>
  <c r="P2121" i="2"/>
  <c r="BI2120" i="2"/>
  <c r="BH2120" i="2"/>
  <c r="BG2120" i="2"/>
  <c r="BF2120" i="2"/>
  <c r="T2120" i="2"/>
  <c r="R2120" i="2"/>
  <c r="P2120" i="2"/>
  <c r="BI2119" i="2"/>
  <c r="BH2119" i="2"/>
  <c r="BG2119" i="2"/>
  <c r="BF2119" i="2"/>
  <c r="T2119" i="2"/>
  <c r="R2119" i="2"/>
  <c r="P2119" i="2"/>
  <c r="BI2118" i="2"/>
  <c r="BH2118" i="2"/>
  <c r="BG2118" i="2"/>
  <c r="BF2118" i="2"/>
  <c r="T2118" i="2"/>
  <c r="R2118" i="2"/>
  <c r="P2118" i="2"/>
  <c r="BI2117" i="2"/>
  <c r="BH2117" i="2"/>
  <c r="BG2117" i="2"/>
  <c r="BF2117" i="2"/>
  <c r="T2117" i="2"/>
  <c r="R2117" i="2"/>
  <c r="P2117" i="2"/>
  <c r="BI2116" i="2"/>
  <c r="BH2116" i="2"/>
  <c r="BG2116" i="2"/>
  <c r="BF2116" i="2"/>
  <c r="T2116" i="2"/>
  <c r="R2116" i="2"/>
  <c r="P2116" i="2"/>
  <c r="BI2115" i="2"/>
  <c r="BH2115" i="2"/>
  <c r="BG2115" i="2"/>
  <c r="BF2115" i="2"/>
  <c r="T2115" i="2"/>
  <c r="R2115" i="2"/>
  <c r="P2115" i="2"/>
  <c r="BI2114" i="2"/>
  <c r="BH2114" i="2"/>
  <c r="BG2114" i="2"/>
  <c r="BF2114" i="2"/>
  <c r="T2114" i="2"/>
  <c r="R2114" i="2"/>
  <c r="P2114" i="2"/>
  <c r="BI2113" i="2"/>
  <c r="BH2113" i="2"/>
  <c r="BG2113" i="2"/>
  <c r="BF2113" i="2"/>
  <c r="T2113" i="2"/>
  <c r="R2113" i="2"/>
  <c r="P2113" i="2"/>
  <c r="BI2102" i="2"/>
  <c r="BH2102" i="2"/>
  <c r="BG2102" i="2"/>
  <c r="BF2102" i="2"/>
  <c r="T2102" i="2"/>
  <c r="R2102" i="2"/>
  <c r="P2102" i="2"/>
  <c r="BI2101" i="2"/>
  <c r="BH2101" i="2"/>
  <c r="BG2101" i="2"/>
  <c r="BF2101" i="2"/>
  <c r="T2101" i="2"/>
  <c r="R2101" i="2"/>
  <c r="P2101" i="2"/>
  <c r="BI2100" i="2"/>
  <c r="BH2100" i="2"/>
  <c r="BG2100" i="2"/>
  <c r="BF2100" i="2"/>
  <c r="T2100" i="2"/>
  <c r="R2100" i="2"/>
  <c r="P2100" i="2"/>
  <c r="BI2099" i="2"/>
  <c r="BH2099" i="2"/>
  <c r="BG2099" i="2"/>
  <c r="BF2099" i="2"/>
  <c r="T2099" i="2"/>
  <c r="R2099" i="2"/>
  <c r="P2099" i="2"/>
  <c r="BI2095" i="2"/>
  <c r="BH2095" i="2"/>
  <c r="BG2095" i="2"/>
  <c r="BF2095" i="2"/>
  <c r="T2095" i="2"/>
  <c r="R2095" i="2"/>
  <c r="P2095" i="2"/>
  <c r="BI2094" i="2"/>
  <c r="BH2094" i="2"/>
  <c r="BG2094" i="2"/>
  <c r="BF2094" i="2"/>
  <c r="T2094" i="2"/>
  <c r="R2094" i="2"/>
  <c r="P2094" i="2"/>
  <c r="BI2093" i="2"/>
  <c r="BH2093" i="2"/>
  <c r="BG2093" i="2"/>
  <c r="BF2093" i="2"/>
  <c r="T2093" i="2"/>
  <c r="R2093" i="2"/>
  <c r="P2093" i="2"/>
  <c r="BI2089" i="2"/>
  <c r="BH2089" i="2"/>
  <c r="BG2089" i="2"/>
  <c r="BF2089" i="2"/>
  <c r="T2089" i="2"/>
  <c r="R2089" i="2"/>
  <c r="P2089" i="2"/>
  <c r="BI2088" i="2"/>
  <c r="BH2088" i="2"/>
  <c r="BG2088" i="2"/>
  <c r="BF2088" i="2"/>
  <c r="T2088" i="2"/>
  <c r="R2088" i="2"/>
  <c r="P2088" i="2"/>
  <c r="BI2087" i="2"/>
  <c r="BH2087" i="2"/>
  <c r="BG2087" i="2"/>
  <c r="BF2087" i="2"/>
  <c r="T2087" i="2"/>
  <c r="R2087" i="2"/>
  <c r="P2087" i="2"/>
  <c r="BI2086" i="2"/>
  <c r="BH2086" i="2"/>
  <c r="BG2086" i="2"/>
  <c r="BF2086" i="2"/>
  <c r="T2086" i="2"/>
  <c r="R2086" i="2"/>
  <c r="P2086" i="2"/>
  <c r="BI2085" i="2"/>
  <c r="BH2085" i="2"/>
  <c r="BG2085" i="2"/>
  <c r="BF2085" i="2"/>
  <c r="T2085" i="2"/>
  <c r="R2085" i="2"/>
  <c r="P2085" i="2"/>
  <c r="BI2084" i="2"/>
  <c r="BH2084" i="2"/>
  <c r="BG2084" i="2"/>
  <c r="BF2084" i="2"/>
  <c r="T2084" i="2"/>
  <c r="R2084" i="2"/>
  <c r="P2084" i="2"/>
  <c r="BI2083" i="2"/>
  <c r="BH2083" i="2"/>
  <c r="BG2083" i="2"/>
  <c r="BF2083" i="2"/>
  <c r="T2083" i="2"/>
  <c r="R2083" i="2"/>
  <c r="P2083" i="2"/>
  <c r="BI2082" i="2"/>
  <c r="BH2082" i="2"/>
  <c r="BG2082" i="2"/>
  <c r="BF2082" i="2"/>
  <c r="T2082" i="2"/>
  <c r="R2082" i="2"/>
  <c r="P2082"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6" i="2"/>
  <c r="BH2066" i="2"/>
  <c r="BG2066" i="2"/>
  <c r="BF2066" i="2"/>
  <c r="T2066" i="2"/>
  <c r="R2066" i="2"/>
  <c r="P2066" i="2"/>
  <c r="BI2065" i="2"/>
  <c r="BH2065" i="2"/>
  <c r="BG2065" i="2"/>
  <c r="BF2065" i="2"/>
  <c r="T2065" i="2"/>
  <c r="R2065" i="2"/>
  <c r="P2065" i="2"/>
  <c r="BI2062" i="2"/>
  <c r="BH2062" i="2"/>
  <c r="BG2062" i="2"/>
  <c r="BF2062" i="2"/>
  <c r="T2062" i="2"/>
  <c r="R2062" i="2"/>
  <c r="P2062" i="2"/>
  <c r="BI2061" i="2"/>
  <c r="BH2061" i="2"/>
  <c r="BG2061" i="2"/>
  <c r="BF2061" i="2"/>
  <c r="T2061" i="2"/>
  <c r="R2061" i="2"/>
  <c r="P2061" i="2"/>
  <c r="BI2060" i="2"/>
  <c r="BH2060" i="2"/>
  <c r="BG2060" i="2"/>
  <c r="BF2060" i="2"/>
  <c r="T2060" i="2"/>
  <c r="R2060" i="2"/>
  <c r="P2060" i="2"/>
  <c r="BI2056" i="2"/>
  <c r="BH2056" i="2"/>
  <c r="BG2056" i="2"/>
  <c r="BF2056" i="2"/>
  <c r="T2056" i="2"/>
  <c r="R2056" i="2"/>
  <c r="P2056" i="2"/>
  <c r="BI2055" i="2"/>
  <c r="BH2055" i="2"/>
  <c r="BG2055" i="2"/>
  <c r="BF2055" i="2"/>
  <c r="T2055" i="2"/>
  <c r="R2055" i="2"/>
  <c r="P2055" i="2"/>
  <c r="BI2054" i="2"/>
  <c r="BH2054" i="2"/>
  <c r="BG2054" i="2"/>
  <c r="BF2054" i="2"/>
  <c r="T2054" i="2"/>
  <c r="R2054" i="2"/>
  <c r="P2054" i="2"/>
  <c r="BI2051" i="2"/>
  <c r="BH2051" i="2"/>
  <c r="BG2051" i="2"/>
  <c r="BF2051" i="2"/>
  <c r="T2051" i="2"/>
  <c r="R2051" i="2"/>
  <c r="P2051" i="2"/>
  <c r="BI2050" i="2"/>
  <c r="BH2050" i="2"/>
  <c r="BG2050" i="2"/>
  <c r="BF2050" i="2"/>
  <c r="T2050" i="2"/>
  <c r="R2050" i="2"/>
  <c r="P2050" i="2"/>
  <c r="BI2044" i="2"/>
  <c r="BH2044" i="2"/>
  <c r="BG2044" i="2"/>
  <c r="BF2044" i="2"/>
  <c r="T2044" i="2"/>
  <c r="R2044" i="2"/>
  <c r="P2044" i="2"/>
  <c r="BI2038" i="2"/>
  <c r="BH2038" i="2"/>
  <c r="BG2038" i="2"/>
  <c r="BF2038" i="2"/>
  <c r="T2038" i="2"/>
  <c r="R2038" i="2"/>
  <c r="P2038" i="2"/>
  <c r="BI2037" i="2"/>
  <c r="BH2037" i="2"/>
  <c r="BG2037" i="2"/>
  <c r="BF2037" i="2"/>
  <c r="T2037" i="2"/>
  <c r="R2037" i="2"/>
  <c r="P2037" i="2"/>
  <c r="BI2036" i="2"/>
  <c r="BH2036" i="2"/>
  <c r="BG2036" i="2"/>
  <c r="BF2036" i="2"/>
  <c r="T2036" i="2"/>
  <c r="R2036" i="2"/>
  <c r="P2036" i="2"/>
  <c r="BI2026" i="2"/>
  <c r="BH2026" i="2"/>
  <c r="BG2026" i="2"/>
  <c r="BF2026" i="2"/>
  <c r="T2026" i="2"/>
  <c r="R2026" i="2"/>
  <c r="P2026" i="2"/>
  <c r="BI2020" i="2"/>
  <c r="BH2020" i="2"/>
  <c r="BG2020" i="2"/>
  <c r="BF2020" i="2"/>
  <c r="T2020" i="2"/>
  <c r="R2020" i="2"/>
  <c r="P2020" i="2"/>
  <c r="BI2019" i="2"/>
  <c r="BH2019" i="2"/>
  <c r="BG2019" i="2"/>
  <c r="BF2019" i="2"/>
  <c r="T2019" i="2"/>
  <c r="R2019" i="2"/>
  <c r="P2019" i="2"/>
  <c r="BI2012" i="2"/>
  <c r="BH2012" i="2"/>
  <c r="BG2012" i="2"/>
  <c r="BF2012" i="2"/>
  <c r="T2012" i="2"/>
  <c r="R2012" i="2"/>
  <c r="P2012" i="2"/>
  <c r="BI2011" i="2"/>
  <c r="BH2011" i="2"/>
  <c r="BG2011" i="2"/>
  <c r="BF2011" i="2"/>
  <c r="T2011" i="2"/>
  <c r="R2011" i="2"/>
  <c r="P2011" i="2"/>
  <c r="BI2008" i="2"/>
  <c r="BH2008" i="2"/>
  <c r="BG2008" i="2"/>
  <c r="BF2008" i="2"/>
  <c r="T2008" i="2"/>
  <c r="R2008" i="2"/>
  <c r="P2008" i="2"/>
  <c r="BI2005" i="2"/>
  <c r="BH2005" i="2"/>
  <c r="BG2005" i="2"/>
  <c r="BF2005" i="2"/>
  <c r="T2005" i="2"/>
  <c r="R2005" i="2"/>
  <c r="P2005" i="2"/>
  <c r="BI2004" i="2"/>
  <c r="BH2004" i="2"/>
  <c r="BG2004" i="2"/>
  <c r="BF2004" i="2"/>
  <c r="T2004" i="2"/>
  <c r="R2004" i="2"/>
  <c r="P2004" i="2"/>
  <c r="BI2001" i="2"/>
  <c r="BH2001" i="2"/>
  <c r="BG2001" i="2"/>
  <c r="BF2001" i="2"/>
  <c r="T2001" i="2"/>
  <c r="R2001" i="2"/>
  <c r="P2001" i="2"/>
  <c r="BI1999" i="2"/>
  <c r="BH1999" i="2"/>
  <c r="BG1999" i="2"/>
  <c r="BF1999" i="2"/>
  <c r="T1999" i="2"/>
  <c r="R1999" i="2"/>
  <c r="P1999" i="2"/>
  <c r="BI1998" i="2"/>
  <c r="BH1998" i="2"/>
  <c r="BG1998" i="2"/>
  <c r="BF1998" i="2"/>
  <c r="T1998" i="2"/>
  <c r="R1998" i="2"/>
  <c r="P1998" i="2"/>
  <c r="BI1997" i="2"/>
  <c r="BH1997" i="2"/>
  <c r="BG1997" i="2"/>
  <c r="BF1997" i="2"/>
  <c r="T1997" i="2"/>
  <c r="R1997" i="2"/>
  <c r="P1997" i="2"/>
  <c r="BI1996" i="2"/>
  <c r="BH1996" i="2"/>
  <c r="BG1996" i="2"/>
  <c r="BF1996" i="2"/>
  <c r="T1996" i="2"/>
  <c r="R1996" i="2"/>
  <c r="P1996" i="2"/>
  <c r="BI1995" i="2"/>
  <c r="BH1995" i="2"/>
  <c r="BG1995" i="2"/>
  <c r="BF1995" i="2"/>
  <c r="T1995" i="2"/>
  <c r="R1995" i="2"/>
  <c r="P1995" i="2"/>
  <c r="BI1994" i="2"/>
  <c r="BH1994" i="2"/>
  <c r="BG1994" i="2"/>
  <c r="BF1994" i="2"/>
  <c r="T1994" i="2"/>
  <c r="R1994" i="2"/>
  <c r="P1994" i="2"/>
  <c r="BI1993" i="2"/>
  <c r="BH1993" i="2"/>
  <c r="BG1993" i="2"/>
  <c r="BF1993" i="2"/>
  <c r="T1993" i="2"/>
  <c r="R1993" i="2"/>
  <c r="P1993" i="2"/>
  <c r="BI1992" i="2"/>
  <c r="BH1992" i="2"/>
  <c r="BG1992" i="2"/>
  <c r="BF1992" i="2"/>
  <c r="T1992" i="2"/>
  <c r="R1992" i="2"/>
  <c r="P1992" i="2"/>
  <c r="BI1991" i="2"/>
  <c r="BH1991" i="2"/>
  <c r="BG1991" i="2"/>
  <c r="BF1991" i="2"/>
  <c r="T1991" i="2"/>
  <c r="R1991" i="2"/>
  <c r="P1991" i="2"/>
  <c r="BI1990" i="2"/>
  <c r="BH1990" i="2"/>
  <c r="BG1990" i="2"/>
  <c r="BF1990" i="2"/>
  <c r="T1990" i="2"/>
  <c r="R1990" i="2"/>
  <c r="P1990" i="2"/>
  <c r="BI1989" i="2"/>
  <c r="BH1989" i="2"/>
  <c r="BG1989" i="2"/>
  <c r="BF1989" i="2"/>
  <c r="T1989" i="2"/>
  <c r="R1989" i="2"/>
  <c r="P1989" i="2"/>
  <c r="BI1985" i="2"/>
  <c r="BH1985" i="2"/>
  <c r="BG1985" i="2"/>
  <c r="BF1985" i="2"/>
  <c r="T1985" i="2"/>
  <c r="R1985" i="2"/>
  <c r="P1985" i="2"/>
  <c r="BI1984" i="2"/>
  <c r="BH1984" i="2"/>
  <c r="BG1984" i="2"/>
  <c r="BF1984" i="2"/>
  <c r="T1984" i="2"/>
  <c r="R1984" i="2"/>
  <c r="P1984" i="2"/>
  <c r="BI1981" i="2"/>
  <c r="BH1981" i="2"/>
  <c r="BG1981" i="2"/>
  <c r="BF1981" i="2"/>
  <c r="T1981" i="2"/>
  <c r="R1981" i="2"/>
  <c r="P1981" i="2"/>
  <c r="BI1980" i="2"/>
  <c r="BH1980" i="2"/>
  <c r="BG1980" i="2"/>
  <c r="BF1980" i="2"/>
  <c r="T1980" i="2"/>
  <c r="R1980" i="2"/>
  <c r="P1980" i="2"/>
  <c r="BI1973" i="2"/>
  <c r="BH1973" i="2"/>
  <c r="BG1973" i="2"/>
  <c r="BF1973" i="2"/>
  <c r="T1973" i="2"/>
  <c r="R1973" i="2"/>
  <c r="P1973" i="2"/>
  <c r="BI1963" i="2"/>
  <c r="BH1963" i="2"/>
  <c r="BG1963" i="2"/>
  <c r="BF1963" i="2"/>
  <c r="T1963" i="2"/>
  <c r="R1963" i="2"/>
  <c r="P1963" i="2"/>
  <c r="BI1962" i="2"/>
  <c r="BH1962" i="2"/>
  <c r="BG1962" i="2"/>
  <c r="BF1962" i="2"/>
  <c r="T1962" i="2"/>
  <c r="R1962" i="2"/>
  <c r="P1962" i="2"/>
  <c r="BI1961" i="2"/>
  <c r="BH1961" i="2"/>
  <c r="BG1961" i="2"/>
  <c r="BF1961" i="2"/>
  <c r="T1961" i="2"/>
  <c r="R1961" i="2"/>
  <c r="P1961" i="2"/>
  <c r="BI1960" i="2"/>
  <c r="BH1960" i="2"/>
  <c r="BG1960" i="2"/>
  <c r="BF1960" i="2"/>
  <c r="T1960" i="2"/>
  <c r="R1960" i="2"/>
  <c r="P1960" i="2"/>
  <c r="BI1959" i="2"/>
  <c r="BH1959" i="2"/>
  <c r="BG1959" i="2"/>
  <c r="BF1959" i="2"/>
  <c r="T1959" i="2"/>
  <c r="R1959" i="2"/>
  <c r="P1959" i="2"/>
  <c r="BI1958" i="2"/>
  <c r="BH1958" i="2"/>
  <c r="BG1958" i="2"/>
  <c r="BF1958" i="2"/>
  <c r="T1958" i="2"/>
  <c r="R1958" i="2"/>
  <c r="P1958" i="2"/>
  <c r="BI1957" i="2"/>
  <c r="BH1957" i="2"/>
  <c r="BG1957" i="2"/>
  <c r="BF1957" i="2"/>
  <c r="T1957" i="2"/>
  <c r="R1957" i="2"/>
  <c r="P1957" i="2"/>
  <c r="BI1955" i="2"/>
  <c r="BH1955" i="2"/>
  <c r="BG1955" i="2"/>
  <c r="BF1955" i="2"/>
  <c r="T1955" i="2"/>
  <c r="R1955" i="2"/>
  <c r="P1955" i="2"/>
  <c r="BI1952" i="2"/>
  <c r="BH1952" i="2"/>
  <c r="BG1952" i="2"/>
  <c r="BF1952" i="2"/>
  <c r="T1952" i="2"/>
  <c r="R1952" i="2"/>
  <c r="P1952" i="2"/>
  <c r="BI1949" i="2"/>
  <c r="BH1949" i="2"/>
  <c r="BG1949" i="2"/>
  <c r="BF1949" i="2"/>
  <c r="T1949" i="2"/>
  <c r="R1949" i="2"/>
  <c r="P1949" i="2"/>
  <c r="BI1946" i="2"/>
  <c r="BH1946" i="2"/>
  <c r="BG1946" i="2"/>
  <c r="BF1946" i="2"/>
  <c r="T1946" i="2"/>
  <c r="R1946" i="2"/>
  <c r="P1946" i="2"/>
  <c r="BI1943" i="2"/>
  <c r="BH1943" i="2"/>
  <c r="BG1943" i="2"/>
  <c r="BF1943" i="2"/>
  <c r="T1943" i="2"/>
  <c r="R1943" i="2"/>
  <c r="P1943" i="2"/>
  <c r="BI1939" i="2"/>
  <c r="BH1939" i="2"/>
  <c r="BG1939" i="2"/>
  <c r="BF1939" i="2"/>
  <c r="T1939" i="2"/>
  <c r="R1939" i="2"/>
  <c r="P1939" i="2"/>
  <c r="BI1934" i="2"/>
  <c r="BH1934" i="2"/>
  <c r="BG1934" i="2"/>
  <c r="BF1934" i="2"/>
  <c r="T1934" i="2"/>
  <c r="R1934" i="2"/>
  <c r="P1934" i="2"/>
  <c r="BI1917" i="2"/>
  <c r="BH1917" i="2"/>
  <c r="BG1917" i="2"/>
  <c r="BF1917" i="2"/>
  <c r="T1917" i="2"/>
  <c r="R1917" i="2"/>
  <c r="P1917" i="2"/>
  <c r="BI1914" i="2"/>
  <c r="BH1914" i="2"/>
  <c r="BG1914" i="2"/>
  <c r="BF1914" i="2"/>
  <c r="T1914" i="2"/>
  <c r="R1914" i="2"/>
  <c r="P1914" i="2"/>
  <c r="BI1884" i="2"/>
  <c r="BH1884" i="2"/>
  <c r="BG1884" i="2"/>
  <c r="BF1884" i="2"/>
  <c r="T1884" i="2"/>
  <c r="R1884" i="2"/>
  <c r="P1884" i="2"/>
  <c r="BI1876" i="2"/>
  <c r="BH1876" i="2"/>
  <c r="BG1876" i="2"/>
  <c r="BF1876" i="2"/>
  <c r="T1876" i="2"/>
  <c r="R1876" i="2"/>
  <c r="P1876" i="2"/>
  <c r="BI1872" i="2"/>
  <c r="BH1872" i="2"/>
  <c r="BG1872" i="2"/>
  <c r="BF1872" i="2"/>
  <c r="T1872" i="2"/>
  <c r="R1872" i="2"/>
  <c r="P1872" i="2"/>
  <c r="BI1870" i="2"/>
  <c r="BH1870" i="2"/>
  <c r="BG1870" i="2"/>
  <c r="BF1870" i="2"/>
  <c r="T1870" i="2"/>
  <c r="R1870" i="2"/>
  <c r="P1870" i="2"/>
  <c r="BI1869" i="2"/>
  <c r="BH1869" i="2"/>
  <c r="BG1869" i="2"/>
  <c r="BF1869" i="2"/>
  <c r="T1869" i="2"/>
  <c r="R1869" i="2"/>
  <c r="P1869" i="2"/>
  <c r="BI1863" i="2"/>
  <c r="BH1863" i="2"/>
  <c r="BG1863" i="2"/>
  <c r="BF1863" i="2"/>
  <c r="T1863" i="2"/>
  <c r="R1863" i="2"/>
  <c r="P1863" i="2"/>
  <c r="BI1862" i="2"/>
  <c r="BH1862" i="2"/>
  <c r="BG1862" i="2"/>
  <c r="BF1862" i="2"/>
  <c r="T1862" i="2"/>
  <c r="R1862" i="2"/>
  <c r="P1862" i="2"/>
  <c r="BI1857" i="2"/>
  <c r="BH1857" i="2"/>
  <c r="BG1857" i="2"/>
  <c r="BF1857" i="2"/>
  <c r="T1857" i="2"/>
  <c r="R1857" i="2"/>
  <c r="P1857" i="2"/>
  <c r="BI1849" i="2"/>
  <c r="BH1849" i="2"/>
  <c r="BG1849" i="2"/>
  <c r="BF1849" i="2"/>
  <c r="T1849" i="2"/>
  <c r="R1849" i="2"/>
  <c r="P1849" i="2"/>
  <c r="BI1847" i="2"/>
  <c r="BH1847" i="2"/>
  <c r="BG1847" i="2"/>
  <c r="BF1847" i="2"/>
  <c r="T1847" i="2"/>
  <c r="R1847" i="2"/>
  <c r="P1847" i="2"/>
  <c r="BI1841" i="2"/>
  <c r="BH1841" i="2"/>
  <c r="BG1841" i="2"/>
  <c r="BF1841" i="2"/>
  <c r="T1841" i="2"/>
  <c r="R1841" i="2"/>
  <c r="P1841" i="2"/>
  <c r="BI1838" i="2"/>
  <c r="BH1838" i="2"/>
  <c r="BG1838" i="2"/>
  <c r="BF1838" i="2"/>
  <c r="T1838" i="2"/>
  <c r="R1838" i="2"/>
  <c r="P1838" i="2"/>
  <c r="BI1831" i="2"/>
  <c r="BH1831" i="2"/>
  <c r="BG1831" i="2"/>
  <c r="BF1831" i="2"/>
  <c r="T1831" i="2"/>
  <c r="R1831" i="2"/>
  <c r="P1831" i="2"/>
  <c r="BI1828" i="2"/>
  <c r="BH1828" i="2"/>
  <c r="BG1828" i="2"/>
  <c r="BF1828" i="2"/>
  <c r="T1828" i="2"/>
  <c r="R1828" i="2"/>
  <c r="P1828" i="2"/>
  <c r="BI1825" i="2"/>
  <c r="BH1825" i="2"/>
  <c r="BG1825" i="2"/>
  <c r="BF1825" i="2"/>
  <c r="T1825" i="2"/>
  <c r="R1825" i="2"/>
  <c r="P1825" i="2"/>
  <c r="BI1822" i="2"/>
  <c r="BH1822" i="2"/>
  <c r="BG1822" i="2"/>
  <c r="BF1822" i="2"/>
  <c r="T1822" i="2"/>
  <c r="R1822" i="2"/>
  <c r="P1822" i="2"/>
  <c r="BI1816" i="2"/>
  <c r="BH1816" i="2"/>
  <c r="BG1816" i="2"/>
  <c r="BF1816" i="2"/>
  <c r="T1816" i="2"/>
  <c r="R1816" i="2"/>
  <c r="P1816" i="2"/>
  <c r="BI1810" i="2"/>
  <c r="BH1810" i="2"/>
  <c r="BG1810" i="2"/>
  <c r="BF1810" i="2"/>
  <c r="T1810" i="2"/>
  <c r="R1810" i="2"/>
  <c r="P1810" i="2"/>
  <c r="BI1804" i="2"/>
  <c r="BH1804" i="2"/>
  <c r="BG1804" i="2"/>
  <c r="BF1804" i="2"/>
  <c r="T1804" i="2"/>
  <c r="T1803" i="2"/>
  <c r="R1804" i="2"/>
  <c r="R1803" i="2"/>
  <c r="P1804" i="2"/>
  <c r="P1803" i="2"/>
  <c r="BI1802" i="2"/>
  <c r="BH1802" i="2"/>
  <c r="BG1802" i="2"/>
  <c r="BF1802" i="2"/>
  <c r="T1802" i="2"/>
  <c r="T1801" i="2"/>
  <c r="R1802" i="2"/>
  <c r="R1801" i="2"/>
  <c r="P1802" i="2"/>
  <c r="P1801" i="2"/>
  <c r="BI1800" i="2"/>
  <c r="BH1800" i="2"/>
  <c r="BG1800" i="2"/>
  <c r="BF1800" i="2"/>
  <c r="T1800" i="2"/>
  <c r="R1800" i="2"/>
  <c r="P1800" i="2"/>
  <c r="BI1799" i="2"/>
  <c r="BH1799" i="2"/>
  <c r="BG1799" i="2"/>
  <c r="BF1799" i="2"/>
  <c r="T1799" i="2"/>
  <c r="R1799" i="2"/>
  <c r="P1799" i="2"/>
  <c r="BI1795" i="2"/>
  <c r="BH1795" i="2"/>
  <c r="BG1795" i="2"/>
  <c r="BF1795" i="2"/>
  <c r="T1795" i="2"/>
  <c r="R1795" i="2"/>
  <c r="P1795" i="2"/>
  <c r="BI1794" i="2"/>
  <c r="BH1794" i="2"/>
  <c r="BG1794" i="2"/>
  <c r="BF1794" i="2"/>
  <c r="T1794" i="2"/>
  <c r="R1794" i="2"/>
  <c r="P1794" i="2"/>
  <c r="BI1790" i="2"/>
  <c r="BH1790" i="2"/>
  <c r="BG1790" i="2"/>
  <c r="BF1790" i="2"/>
  <c r="T1790" i="2"/>
  <c r="R1790" i="2"/>
  <c r="P1790" i="2"/>
  <c r="BI1789" i="2"/>
  <c r="BH1789" i="2"/>
  <c r="BG1789" i="2"/>
  <c r="BF1789" i="2"/>
  <c r="T1789" i="2"/>
  <c r="R1789" i="2"/>
  <c r="P1789" i="2"/>
  <c r="BI1786" i="2"/>
  <c r="BH1786" i="2"/>
  <c r="BG1786" i="2"/>
  <c r="BF1786" i="2"/>
  <c r="T1786" i="2"/>
  <c r="R1786" i="2"/>
  <c r="P1786" i="2"/>
  <c r="BI1784" i="2"/>
  <c r="BH1784" i="2"/>
  <c r="BG1784" i="2"/>
  <c r="BF1784" i="2"/>
  <c r="T1784" i="2"/>
  <c r="R1784" i="2"/>
  <c r="P1784" i="2"/>
  <c r="BI1783" i="2"/>
  <c r="BH1783" i="2"/>
  <c r="BG1783" i="2"/>
  <c r="BF1783" i="2"/>
  <c r="T1783" i="2"/>
  <c r="R1783" i="2"/>
  <c r="P1783" i="2"/>
  <c r="BI1782" i="2"/>
  <c r="BH1782" i="2"/>
  <c r="BG1782" i="2"/>
  <c r="BF1782" i="2"/>
  <c r="T1782" i="2"/>
  <c r="R1782" i="2"/>
  <c r="P1782" i="2"/>
  <c r="BI1781" i="2"/>
  <c r="BH1781" i="2"/>
  <c r="BG1781" i="2"/>
  <c r="BF1781" i="2"/>
  <c r="T1781" i="2"/>
  <c r="R1781" i="2"/>
  <c r="P1781" i="2"/>
  <c r="BI1779" i="2"/>
  <c r="BH1779" i="2"/>
  <c r="BG1779" i="2"/>
  <c r="BF1779" i="2"/>
  <c r="T1779" i="2"/>
  <c r="R1779" i="2"/>
  <c r="P1779" i="2"/>
  <c r="BI1777" i="2"/>
  <c r="BH1777" i="2"/>
  <c r="BG1777" i="2"/>
  <c r="BF1777" i="2"/>
  <c r="T1777" i="2"/>
  <c r="R1777" i="2"/>
  <c r="P1777" i="2"/>
  <c r="BI1775" i="2"/>
  <c r="BH1775" i="2"/>
  <c r="BG1775" i="2"/>
  <c r="BF1775" i="2"/>
  <c r="T1775" i="2"/>
  <c r="R1775" i="2"/>
  <c r="P1775"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8" i="2"/>
  <c r="BH1768" i="2"/>
  <c r="BG1768" i="2"/>
  <c r="BF1768" i="2"/>
  <c r="T1768" i="2"/>
  <c r="R1768" i="2"/>
  <c r="P1768" i="2"/>
  <c r="BI1767" i="2"/>
  <c r="BH1767" i="2"/>
  <c r="BG1767" i="2"/>
  <c r="BF1767" i="2"/>
  <c r="T1767" i="2"/>
  <c r="R1767" i="2"/>
  <c r="P1767" i="2"/>
  <c r="BI1766" i="2"/>
  <c r="BH1766" i="2"/>
  <c r="BG1766" i="2"/>
  <c r="BF1766" i="2"/>
  <c r="T1766" i="2"/>
  <c r="R1766" i="2"/>
  <c r="P1766" i="2"/>
  <c r="BI1752" i="2"/>
  <c r="BH1752" i="2"/>
  <c r="BG1752" i="2"/>
  <c r="BF1752" i="2"/>
  <c r="T1752" i="2"/>
  <c r="R1752" i="2"/>
  <c r="P1752" i="2"/>
  <c r="BI1751" i="2"/>
  <c r="BH1751" i="2"/>
  <c r="BG1751" i="2"/>
  <c r="BF1751" i="2"/>
  <c r="T1751" i="2"/>
  <c r="R1751" i="2"/>
  <c r="P1751" i="2"/>
  <c r="BI1748" i="2"/>
  <c r="BH1748" i="2"/>
  <c r="BG1748" i="2"/>
  <c r="BF1748" i="2"/>
  <c r="T1748" i="2"/>
  <c r="R1748" i="2"/>
  <c r="P1748" i="2"/>
  <c r="BI1747" i="2"/>
  <c r="BH1747" i="2"/>
  <c r="BG1747" i="2"/>
  <c r="BF1747" i="2"/>
  <c r="T1747" i="2"/>
  <c r="R1747" i="2"/>
  <c r="P1747" i="2"/>
  <c r="BI1746" i="2"/>
  <c r="BH1746" i="2"/>
  <c r="BG1746" i="2"/>
  <c r="BF1746" i="2"/>
  <c r="T1746" i="2"/>
  <c r="R1746" i="2"/>
  <c r="P1746" i="2"/>
  <c r="BI1744" i="2"/>
  <c r="BH1744" i="2"/>
  <c r="BG1744" i="2"/>
  <c r="BF1744" i="2"/>
  <c r="T1744" i="2"/>
  <c r="R1744" i="2"/>
  <c r="P1744"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5" i="2"/>
  <c r="BH1735" i="2"/>
  <c r="BG1735" i="2"/>
  <c r="BF1735" i="2"/>
  <c r="T1735" i="2"/>
  <c r="R1735" i="2"/>
  <c r="P1735" i="2"/>
  <c r="BI1734" i="2"/>
  <c r="BH1734" i="2"/>
  <c r="BG1734" i="2"/>
  <c r="BF1734" i="2"/>
  <c r="T1734" i="2"/>
  <c r="R1734" i="2"/>
  <c r="P1734" i="2"/>
  <c r="BI1732" i="2"/>
  <c r="BH1732" i="2"/>
  <c r="BG1732" i="2"/>
  <c r="BF1732" i="2"/>
  <c r="T1732" i="2"/>
  <c r="R1732" i="2"/>
  <c r="P1732" i="2"/>
  <c r="BI1731" i="2"/>
  <c r="BH1731" i="2"/>
  <c r="BG1731" i="2"/>
  <c r="BF1731" i="2"/>
  <c r="T1731" i="2"/>
  <c r="R1731" i="2"/>
  <c r="P1731" i="2"/>
  <c r="BI1730" i="2"/>
  <c r="BH1730" i="2"/>
  <c r="BG1730" i="2"/>
  <c r="BF1730" i="2"/>
  <c r="T1730" i="2"/>
  <c r="R1730" i="2"/>
  <c r="P1730" i="2"/>
  <c r="BI1729" i="2"/>
  <c r="BH1729" i="2"/>
  <c r="BG1729" i="2"/>
  <c r="BF1729" i="2"/>
  <c r="T1729" i="2"/>
  <c r="R1729" i="2"/>
  <c r="P1729" i="2"/>
  <c r="BI1728" i="2"/>
  <c r="BH1728" i="2"/>
  <c r="BG1728" i="2"/>
  <c r="BF1728" i="2"/>
  <c r="T1728" i="2"/>
  <c r="R1728" i="2"/>
  <c r="P1728" i="2"/>
  <c r="BI1727" i="2"/>
  <c r="BH1727" i="2"/>
  <c r="BG1727" i="2"/>
  <c r="BF1727" i="2"/>
  <c r="T1727" i="2"/>
  <c r="R1727" i="2"/>
  <c r="P1727" i="2"/>
  <c r="BI1726" i="2"/>
  <c r="BH1726" i="2"/>
  <c r="BG1726" i="2"/>
  <c r="BF1726" i="2"/>
  <c r="T1726" i="2"/>
  <c r="R1726" i="2"/>
  <c r="P1726" i="2"/>
  <c r="BI1725" i="2"/>
  <c r="BH1725" i="2"/>
  <c r="BG1725" i="2"/>
  <c r="BF1725" i="2"/>
  <c r="T1725" i="2"/>
  <c r="R1725" i="2"/>
  <c r="P1725" i="2"/>
  <c r="BI1724" i="2"/>
  <c r="BH1724" i="2"/>
  <c r="BG1724" i="2"/>
  <c r="BF1724" i="2"/>
  <c r="T1724" i="2"/>
  <c r="R1724" i="2"/>
  <c r="P1724" i="2"/>
  <c r="BI1723" i="2"/>
  <c r="BH1723" i="2"/>
  <c r="BG1723" i="2"/>
  <c r="BF1723" i="2"/>
  <c r="T1723" i="2"/>
  <c r="R1723" i="2"/>
  <c r="P1723" i="2"/>
  <c r="BI1721" i="2"/>
  <c r="BH1721" i="2"/>
  <c r="BG1721" i="2"/>
  <c r="BF1721" i="2"/>
  <c r="T1721" i="2"/>
  <c r="R1721" i="2"/>
  <c r="P1721"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08" i="2"/>
  <c r="BH1708" i="2"/>
  <c r="BG1708" i="2"/>
  <c r="BF1708" i="2"/>
  <c r="T1708" i="2"/>
  <c r="R1708" i="2"/>
  <c r="P1708" i="2"/>
  <c r="BI1701" i="2"/>
  <c r="BH1701" i="2"/>
  <c r="BG1701" i="2"/>
  <c r="BF1701" i="2"/>
  <c r="T1701" i="2"/>
  <c r="R1701" i="2"/>
  <c r="P1701"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7" i="2"/>
  <c r="BH1687" i="2"/>
  <c r="BG1687" i="2"/>
  <c r="BF1687" i="2"/>
  <c r="T1687" i="2"/>
  <c r="R1687" i="2"/>
  <c r="P1687" i="2"/>
  <c r="BI1685" i="2"/>
  <c r="BH1685" i="2"/>
  <c r="BG1685" i="2"/>
  <c r="BF1685" i="2"/>
  <c r="T1685" i="2"/>
  <c r="R1685" i="2"/>
  <c r="P1685" i="2"/>
  <c r="BI1684" i="2"/>
  <c r="BH1684" i="2"/>
  <c r="BG1684" i="2"/>
  <c r="BF1684" i="2"/>
  <c r="T1684" i="2"/>
  <c r="R1684" i="2"/>
  <c r="P1684" i="2"/>
  <c r="BI1682" i="2"/>
  <c r="BH1682" i="2"/>
  <c r="BG1682" i="2"/>
  <c r="BF1682" i="2"/>
  <c r="T1682" i="2"/>
  <c r="R1682" i="2"/>
  <c r="P1682" i="2"/>
  <c r="BI1681" i="2"/>
  <c r="BH1681" i="2"/>
  <c r="BG1681" i="2"/>
  <c r="BF1681" i="2"/>
  <c r="T1681" i="2"/>
  <c r="R1681" i="2"/>
  <c r="P1681" i="2"/>
  <c r="BI1670" i="2"/>
  <c r="BH1670" i="2"/>
  <c r="BG1670" i="2"/>
  <c r="BF1670" i="2"/>
  <c r="T1670" i="2"/>
  <c r="R1670" i="2"/>
  <c r="P1670" i="2"/>
  <c r="BI1668" i="2"/>
  <c r="BH1668" i="2"/>
  <c r="BG1668" i="2"/>
  <c r="BF1668" i="2"/>
  <c r="T1668" i="2"/>
  <c r="R1668" i="2"/>
  <c r="P1668" i="2"/>
  <c r="BI1667" i="2"/>
  <c r="BH1667" i="2"/>
  <c r="BG1667" i="2"/>
  <c r="BF1667" i="2"/>
  <c r="T1667" i="2"/>
  <c r="R1667" i="2"/>
  <c r="P1667" i="2"/>
  <c r="BI1666" i="2"/>
  <c r="BH1666" i="2"/>
  <c r="BG1666" i="2"/>
  <c r="BF1666" i="2"/>
  <c r="T1666" i="2"/>
  <c r="R1666" i="2"/>
  <c r="P1666" i="2"/>
  <c r="BI1663" i="2"/>
  <c r="BH1663" i="2"/>
  <c r="BG1663" i="2"/>
  <c r="BF1663" i="2"/>
  <c r="T1663" i="2"/>
  <c r="R1663" i="2"/>
  <c r="P1663" i="2"/>
  <c r="BI1662" i="2"/>
  <c r="BH1662" i="2"/>
  <c r="BG1662" i="2"/>
  <c r="BF1662" i="2"/>
  <c r="T1662" i="2"/>
  <c r="R1662" i="2"/>
  <c r="P1662" i="2"/>
  <c r="BI1661" i="2"/>
  <c r="BH1661" i="2"/>
  <c r="BG1661" i="2"/>
  <c r="BF1661" i="2"/>
  <c r="T1661" i="2"/>
  <c r="R1661" i="2"/>
  <c r="P1661" i="2"/>
  <c r="BI1658" i="2"/>
  <c r="BH1658" i="2"/>
  <c r="BG1658" i="2"/>
  <c r="BF1658" i="2"/>
  <c r="T1658" i="2"/>
  <c r="R1658" i="2"/>
  <c r="P1658" i="2"/>
  <c r="BI1655" i="2"/>
  <c r="BH1655" i="2"/>
  <c r="BG1655" i="2"/>
  <c r="BF1655" i="2"/>
  <c r="T1655" i="2"/>
  <c r="R1655" i="2"/>
  <c r="P1655" i="2"/>
  <c r="BI1652" i="2"/>
  <c r="BH1652" i="2"/>
  <c r="BG1652" i="2"/>
  <c r="BF1652" i="2"/>
  <c r="T1652" i="2"/>
  <c r="R1652" i="2"/>
  <c r="P1652" i="2"/>
  <c r="BI1649" i="2"/>
  <c r="BH1649" i="2"/>
  <c r="BG1649" i="2"/>
  <c r="BF1649" i="2"/>
  <c r="T1649" i="2"/>
  <c r="R1649" i="2"/>
  <c r="P1649" i="2"/>
  <c r="BI1648" i="2"/>
  <c r="BH1648" i="2"/>
  <c r="BG1648" i="2"/>
  <c r="BF1648" i="2"/>
  <c r="T1648" i="2"/>
  <c r="R1648" i="2"/>
  <c r="P1648" i="2"/>
  <c r="BI1645" i="2"/>
  <c r="BH1645" i="2"/>
  <c r="BG1645" i="2"/>
  <c r="BF1645" i="2"/>
  <c r="T1645" i="2"/>
  <c r="R1645" i="2"/>
  <c r="P1645" i="2"/>
  <c r="BI1644" i="2"/>
  <c r="BH1644" i="2"/>
  <c r="BG1644" i="2"/>
  <c r="BF1644" i="2"/>
  <c r="T1644" i="2"/>
  <c r="R1644" i="2"/>
  <c r="P1644" i="2"/>
  <c r="BI1643" i="2"/>
  <c r="BH1643" i="2"/>
  <c r="BG1643" i="2"/>
  <c r="BF1643" i="2"/>
  <c r="T1643" i="2"/>
  <c r="R1643" i="2"/>
  <c r="P1643" i="2"/>
  <c r="BI1642" i="2"/>
  <c r="BH1642" i="2"/>
  <c r="BG1642" i="2"/>
  <c r="BF1642" i="2"/>
  <c r="T1642" i="2"/>
  <c r="R1642" i="2"/>
  <c r="P1642" i="2"/>
  <c r="BI1639" i="2"/>
  <c r="BH1639" i="2"/>
  <c r="BG1639" i="2"/>
  <c r="BF1639" i="2"/>
  <c r="T1639" i="2"/>
  <c r="R1639" i="2"/>
  <c r="P1639"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10" i="2"/>
  <c r="BH1610" i="2"/>
  <c r="BG1610" i="2"/>
  <c r="BF1610" i="2"/>
  <c r="T1610" i="2"/>
  <c r="R1610" i="2"/>
  <c r="P1610" i="2"/>
  <c r="BI1607" i="2"/>
  <c r="BH1607" i="2"/>
  <c r="BG1607" i="2"/>
  <c r="BF1607" i="2"/>
  <c r="T1607" i="2"/>
  <c r="R1607" i="2"/>
  <c r="P1607" i="2"/>
  <c r="BI1604" i="2"/>
  <c r="BH1604" i="2"/>
  <c r="BG1604" i="2"/>
  <c r="BF1604" i="2"/>
  <c r="T1604" i="2"/>
  <c r="R1604" i="2"/>
  <c r="P1604" i="2"/>
  <c r="BI1600" i="2"/>
  <c r="BH1600" i="2"/>
  <c r="BG1600" i="2"/>
  <c r="BF1600" i="2"/>
  <c r="T1600" i="2"/>
  <c r="R1600" i="2"/>
  <c r="P1600" i="2"/>
  <c r="BI1595" i="2"/>
  <c r="BH1595" i="2"/>
  <c r="BG1595" i="2"/>
  <c r="BF1595" i="2"/>
  <c r="T1595" i="2"/>
  <c r="R1595" i="2"/>
  <c r="P1595" i="2"/>
  <c r="BI1591" i="2"/>
  <c r="BH1591" i="2"/>
  <c r="BG1591" i="2"/>
  <c r="BF1591" i="2"/>
  <c r="T1591" i="2"/>
  <c r="R1591" i="2"/>
  <c r="P1591" i="2"/>
  <c r="BI1585" i="2"/>
  <c r="BH1585" i="2"/>
  <c r="BG1585" i="2"/>
  <c r="BF1585" i="2"/>
  <c r="T1585" i="2"/>
  <c r="R1585" i="2"/>
  <c r="P1585" i="2"/>
  <c r="BI1578" i="2"/>
  <c r="BH1578" i="2"/>
  <c r="BG1578" i="2"/>
  <c r="BF1578" i="2"/>
  <c r="T1578" i="2"/>
  <c r="R1578" i="2"/>
  <c r="P1578" i="2"/>
  <c r="BI1565" i="2"/>
  <c r="BH1565" i="2"/>
  <c r="BG1565" i="2"/>
  <c r="BF1565" i="2"/>
  <c r="T1565" i="2"/>
  <c r="R1565" i="2"/>
  <c r="P1565" i="2"/>
  <c r="BI1564" i="2"/>
  <c r="BH1564" i="2"/>
  <c r="BG1564" i="2"/>
  <c r="BF1564" i="2"/>
  <c r="T1564" i="2"/>
  <c r="R1564" i="2"/>
  <c r="P1564" i="2"/>
  <c r="BI1552" i="2"/>
  <c r="BH1552" i="2"/>
  <c r="BG1552" i="2"/>
  <c r="BF1552" i="2"/>
  <c r="T1552" i="2"/>
  <c r="R1552" i="2"/>
  <c r="P1552" i="2"/>
  <c r="BI1551" i="2"/>
  <c r="BH1551" i="2"/>
  <c r="BG1551" i="2"/>
  <c r="BF1551" i="2"/>
  <c r="T1551" i="2"/>
  <c r="R1551" i="2"/>
  <c r="P1551" i="2"/>
  <c r="BI1548" i="2"/>
  <c r="BH1548" i="2"/>
  <c r="BG1548" i="2"/>
  <c r="BF1548" i="2"/>
  <c r="T1548" i="2"/>
  <c r="R1548" i="2"/>
  <c r="P1548" i="2"/>
  <c r="BI1545" i="2"/>
  <c r="BH1545" i="2"/>
  <c r="BG1545" i="2"/>
  <c r="BF1545" i="2"/>
  <c r="T1545" i="2"/>
  <c r="R1545" i="2"/>
  <c r="P1545" i="2"/>
  <c r="BI1539" i="2"/>
  <c r="BH1539" i="2"/>
  <c r="BG1539" i="2"/>
  <c r="BF1539" i="2"/>
  <c r="T1539" i="2"/>
  <c r="R1539" i="2"/>
  <c r="P1539" i="2"/>
  <c r="BI1536" i="2"/>
  <c r="BH1536" i="2"/>
  <c r="BG1536" i="2"/>
  <c r="BF1536" i="2"/>
  <c r="T1536" i="2"/>
  <c r="R1536" i="2"/>
  <c r="P1536" i="2"/>
  <c r="BI1512" i="2"/>
  <c r="BH1512" i="2"/>
  <c r="BG1512" i="2"/>
  <c r="BF1512" i="2"/>
  <c r="T1512" i="2"/>
  <c r="R1512" i="2"/>
  <c r="P1512" i="2"/>
  <c r="BI1506" i="2"/>
  <c r="BH1506" i="2"/>
  <c r="BG1506" i="2"/>
  <c r="BF1506" i="2"/>
  <c r="T1506" i="2"/>
  <c r="R1506" i="2"/>
  <c r="P1506" i="2"/>
  <c r="BI1498" i="2"/>
  <c r="BH1498" i="2"/>
  <c r="BG1498" i="2"/>
  <c r="BF1498" i="2"/>
  <c r="T1498" i="2"/>
  <c r="R1498" i="2"/>
  <c r="P1498" i="2"/>
  <c r="BI1494" i="2"/>
  <c r="BH1494" i="2"/>
  <c r="BG1494" i="2"/>
  <c r="BF1494" i="2"/>
  <c r="T1494" i="2"/>
  <c r="R1494" i="2"/>
  <c r="P1494" i="2"/>
  <c r="BI1490" i="2"/>
  <c r="BH1490" i="2"/>
  <c r="BG1490" i="2"/>
  <c r="BF1490" i="2"/>
  <c r="T1490" i="2"/>
  <c r="R1490" i="2"/>
  <c r="P1490" i="2"/>
  <c r="BI1486" i="2"/>
  <c r="BH1486" i="2"/>
  <c r="BG1486" i="2"/>
  <c r="BF1486" i="2"/>
  <c r="T1486" i="2"/>
  <c r="R1486" i="2"/>
  <c r="P1486" i="2"/>
  <c r="BI1485" i="2"/>
  <c r="BH1485" i="2"/>
  <c r="BG1485" i="2"/>
  <c r="BF1485" i="2"/>
  <c r="T1485" i="2"/>
  <c r="R1485" i="2"/>
  <c r="P1485" i="2"/>
  <c r="BI1481" i="2"/>
  <c r="BH1481" i="2"/>
  <c r="BG1481" i="2"/>
  <c r="BF1481" i="2"/>
  <c r="T1481" i="2"/>
  <c r="R1481" i="2"/>
  <c r="P1481" i="2"/>
  <c r="BI1478" i="2"/>
  <c r="BH1478" i="2"/>
  <c r="BG1478" i="2"/>
  <c r="BF1478" i="2"/>
  <c r="T1478" i="2"/>
  <c r="R1478" i="2"/>
  <c r="P1478" i="2"/>
  <c r="BI1475" i="2"/>
  <c r="BH1475" i="2"/>
  <c r="BG1475" i="2"/>
  <c r="BF1475" i="2"/>
  <c r="T1475" i="2"/>
  <c r="R1475" i="2"/>
  <c r="P1475" i="2"/>
  <c r="BI1474" i="2"/>
  <c r="BH1474" i="2"/>
  <c r="BG1474" i="2"/>
  <c r="BF1474" i="2"/>
  <c r="T1474" i="2"/>
  <c r="R1474" i="2"/>
  <c r="P1474" i="2"/>
  <c r="BI1471" i="2"/>
  <c r="BH1471" i="2"/>
  <c r="BG1471" i="2"/>
  <c r="BF1471" i="2"/>
  <c r="T1471" i="2"/>
  <c r="R1471" i="2"/>
  <c r="P1471" i="2"/>
  <c r="BI1470" i="2"/>
  <c r="BH1470" i="2"/>
  <c r="BG1470" i="2"/>
  <c r="BF1470" i="2"/>
  <c r="T1470" i="2"/>
  <c r="R1470" i="2"/>
  <c r="P1470" i="2"/>
  <c r="BI1466" i="2"/>
  <c r="BH1466" i="2"/>
  <c r="BG1466" i="2"/>
  <c r="BF1466" i="2"/>
  <c r="T1466" i="2"/>
  <c r="R1466" i="2"/>
  <c r="P1466" i="2"/>
  <c r="BI1462" i="2"/>
  <c r="BH1462" i="2"/>
  <c r="BG1462" i="2"/>
  <c r="BF1462" i="2"/>
  <c r="T1462" i="2"/>
  <c r="R1462" i="2"/>
  <c r="P1462" i="2"/>
  <c r="BI1441" i="2"/>
  <c r="BH1441" i="2"/>
  <c r="BG1441" i="2"/>
  <c r="BF1441" i="2"/>
  <c r="T1441" i="2"/>
  <c r="R1441" i="2"/>
  <c r="P1441" i="2"/>
  <c r="BI1440" i="2"/>
  <c r="BH1440" i="2"/>
  <c r="BG1440" i="2"/>
  <c r="BF1440" i="2"/>
  <c r="T1440" i="2"/>
  <c r="R1440" i="2"/>
  <c r="P1440" i="2"/>
  <c r="BI1439" i="2"/>
  <c r="BH1439" i="2"/>
  <c r="BG1439" i="2"/>
  <c r="BF1439" i="2"/>
  <c r="T1439" i="2"/>
  <c r="R1439" i="2"/>
  <c r="P1439" i="2"/>
  <c r="BI1438" i="2"/>
  <c r="BH1438" i="2"/>
  <c r="BG1438" i="2"/>
  <c r="BF1438" i="2"/>
  <c r="T1438" i="2"/>
  <c r="R1438" i="2"/>
  <c r="P1438" i="2"/>
  <c r="BI1437" i="2"/>
  <c r="BH1437" i="2"/>
  <c r="BG1437" i="2"/>
  <c r="BF1437" i="2"/>
  <c r="T1437" i="2"/>
  <c r="R1437" i="2"/>
  <c r="P1437" i="2"/>
  <c r="BI1433" i="2"/>
  <c r="BH1433" i="2"/>
  <c r="BG1433" i="2"/>
  <c r="BF1433" i="2"/>
  <c r="T1433" i="2"/>
  <c r="R1433" i="2"/>
  <c r="P1433" i="2"/>
  <c r="BI1429" i="2"/>
  <c r="BH1429" i="2"/>
  <c r="BG1429" i="2"/>
  <c r="BF1429" i="2"/>
  <c r="T1429" i="2"/>
  <c r="R1429" i="2"/>
  <c r="P1429" i="2"/>
  <c r="BI1428" i="2"/>
  <c r="BH1428" i="2"/>
  <c r="BG1428" i="2"/>
  <c r="BF1428" i="2"/>
  <c r="T1428" i="2"/>
  <c r="R1428" i="2"/>
  <c r="P1428" i="2"/>
  <c r="BI1427" i="2"/>
  <c r="BH1427" i="2"/>
  <c r="BG1427" i="2"/>
  <c r="BF1427" i="2"/>
  <c r="T1427" i="2"/>
  <c r="R1427" i="2"/>
  <c r="P1427" i="2"/>
  <c r="BI1426" i="2"/>
  <c r="BH1426" i="2"/>
  <c r="BG1426" i="2"/>
  <c r="BF1426" i="2"/>
  <c r="T1426" i="2"/>
  <c r="R1426" i="2"/>
  <c r="P1426" i="2"/>
  <c r="BI1425" i="2"/>
  <c r="BH1425" i="2"/>
  <c r="BG1425" i="2"/>
  <c r="BF1425" i="2"/>
  <c r="T1425" i="2"/>
  <c r="R1425" i="2"/>
  <c r="P1425" i="2"/>
  <c r="BI1424" i="2"/>
  <c r="BH1424" i="2"/>
  <c r="BG1424" i="2"/>
  <c r="BF1424" i="2"/>
  <c r="T1424" i="2"/>
  <c r="R1424" i="2"/>
  <c r="P1424" i="2"/>
  <c r="BI1416" i="2"/>
  <c r="BH1416" i="2"/>
  <c r="BG1416" i="2"/>
  <c r="BF1416" i="2"/>
  <c r="T1416" i="2"/>
  <c r="R1416" i="2"/>
  <c r="P1416" i="2"/>
  <c r="BI1412" i="2"/>
  <c r="BH1412" i="2"/>
  <c r="BG1412" i="2"/>
  <c r="BF1412" i="2"/>
  <c r="T1412" i="2"/>
  <c r="R1412" i="2"/>
  <c r="P1412" i="2"/>
  <c r="BI1411" i="2"/>
  <c r="BH1411" i="2"/>
  <c r="BG1411" i="2"/>
  <c r="BF1411" i="2"/>
  <c r="T1411" i="2"/>
  <c r="R1411" i="2"/>
  <c r="P1411" i="2"/>
  <c r="BI1408" i="2"/>
  <c r="BH1408" i="2"/>
  <c r="BG1408" i="2"/>
  <c r="BF1408" i="2"/>
  <c r="T1408" i="2"/>
  <c r="R1408" i="2"/>
  <c r="P1408" i="2"/>
  <c r="BI1405" i="2"/>
  <c r="BH1405" i="2"/>
  <c r="BG1405" i="2"/>
  <c r="BF1405" i="2"/>
  <c r="T1405" i="2"/>
  <c r="R1405" i="2"/>
  <c r="P1405" i="2"/>
  <c r="BI1402" i="2"/>
  <c r="BH1402" i="2"/>
  <c r="BG1402" i="2"/>
  <c r="BF1402" i="2"/>
  <c r="T1402" i="2"/>
  <c r="R1402" i="2"/>
  <c r="P1402" i="2"/>
  <c r="BI1401" i="2"/>
  <c r="BH1401" i="2"/>
  <c r="BG1401" i="2"/>
  <c r="BF1401" i="2"/>
  <c r="T1401" i="2"/>
  <c r="R1401" i="2"/>
  <c r="P1401" i="2"/>
  <c r="BI1398" i="2"/>
  <c r="BH1398" i="2"/>
  <c r="BG1398" i="2"/>
  <c r="BF1398" i="2"/>
  <c r="T1398" i="2"/>
  <c r="R1398" i="2"/>
  <c r="P1398" i="2"/>
  <c r="BI1394" i="2"/>
  <c r="BH1394" i="2"/>
  <c r="BG1394" i="2"/>
  <c r="BF1394" i="2"/>
  <c r="T1394" i="2"/>
  <c r="R1394" i="2"/>
  <c r="P1394" i="2"/>
  <c r="BI1391" i="2"/>
  <c r="BH1391" i="2"/>
  <c r="BG1391" i="2"/>
  <c r="BF1391" i="2"/>
  <c r="T1391" i="2"/>
  <c r="R1391" i="2"/>
  <c r="P1391" i="2"/>
  <c r="BI1388" i="2"/>
  <c r="BH1388" i="2"/>
  <c r="BG1388" i="2"/>
  <c r="BF1388" i="2"/>
  <c r="T1388" i="2"/>
  <c r="R1388" i="2"/>
  <c r="P1388" i="2"/>
  <c r="BI1385" i="2"/>
  <c r="BH1385" i="2"/>
  <c r="BG1385" i="2"/>
  <c r="BF1385" i="2"/>
  <c r="T1385" i="2"/>
  <c r="R1385" i="2"/>
  <c r="P1385" i="2"/>
  <c r="BI1382" i="2"/>
  <c r="BH1382" i="2"/>
  <c r="BG1382" i="2"/>
  <c r="BF1382" i="2"/>
  <c r="T1382" i="2"/>
  <c r="R1382" i="2"/>
  <c r="P1382" i="2"/>
  <c r="BI1377" i="2"/>
  <c r="BH1377" i="2"/>
  <c r="BG1377" i="2"/>
  <c r="BF1377" i="2"/>
  <c r="T1377" i="2"/>
  <c r="R1377" i="2"/>
  <c r="P1377" i="2"/>
  <c r="BI1371" i="2"/>
  <c r="BH1371" i="2"/>
  <c r="BG1371" i="2"/>
  <c r="BF1371" i="2"/>
  <c r="T1371" i="2"/>
  <c r="R1371" i="2"/>
  <c r="P1371" i="2"/>
  <c r="BI1366" i="2"/>
  <c r="BH1366" i="2"/>
  <c r="BG1366" i="2"/>
  <c r="BF1366" i="2"/>
  <c r="T1366" i="2"/>
  <c r="R1366" i="2"/>
  <c r="P1366" i="2"/>
  <c r="BI1363" i="2"/>
  <c r="BH1363" i="2"/>
  <c r="BG1363" i="2"/>
  <c r="BF1363" i="2"/>
  <c r="T1363" i="2"/>
  <c r="R1363" i="2"/>
  <c r="P1363" i="2"/>
  <c r="BI1359" i="2"/>
  <c r="BH1359" i="2"/>
  <c r="BG1359" i="2"/>
  <c r="BF1359" i="2"/>
  <c r="T1359" i="2"/>
  <c r="R1359" i="2"/>
  <c r="P1359" i="2"/>
  <c r="BI1355" i="2"/>
  <c r="BH1355" i="2"/>
  <c r="BG1355" i="2"/>
  <c r="BF1355" i="2"/>
  <c r="T1355" i="2"/>
  <c r="R1355" i="2"/>
  <c r="P1355" i="2"/>
  <c r="BI1352" i="2"/>
  <c r="BH1352" i="2"/>
  <c r="BG1352" i="2"/>
  <c r="BF1352" i="2"/>
  <c r="T1352" i="2"/>
  <c r="R1352" i="2"/>
  <c r="P1352" i="2"/>
  <c r="BI1351" i="2"/>
  <c r="BH1351" i="2"/>
  <c r="BG1351" i="2"/>
  <c r="BF1351" i="2"/>
  <c r="T1351" i="2"/>
  <c r="R1351" i="2"/>
  <c r="P1351" i="2"/>
  <c r="BI1350" i="2"/>
  <c r="BH1350" i="2"/>
  <c r="BG1350" i="2"/>
  <c r="BF1350" i="2"/>
  <c r="T1350" i="2"/>
  <c r="R1350" i="2"/>
  <c r="P1350" i="2"/>
  <c r="BI1347" i="2"/>
  <c r="BH1347" i="2"/>
  <c r="BG1347" i="2"/>
  <c r="BF1347" i="2"/>
  <c r="T1347" i="2"/>
  <c r="R1347" i="2"/>
  <c r="P1347" i="2"/>
  <c r="BI1346" i="2"/>
  <c r="BH1346" i="2"/>
  <c r="BG1346" i="2"/>
  <c r="BF1346" i="2"/>
  <c r="T1346" i="2"/>
  <c r="R1346" i="2"/>
  <c r="P1346" i="2"/>
  <c r="BI1342" i="2"/>
  <c r="BH1342" i="2"/>
  <c r="BG1342" i="2"/>
  <c r="BF1342" i="2"/>
  <c r="T1342" i="2"/>
  <c r="R1342" i="2"/>
  <c r="P1342" i="2"/>
  <c r="BI1282" i="2"/>
  <c r="BH1282" i="2"/>
  <c r="BG1282" i="2"/>
  <c r="BF1282" i="2"/>
  <c r="T1282" i="2"/>
  <c r="R1282" i="2"/>
  <c r="P1282" i="2"/>
  <c r="BI1281" i="2"/>
  <c r="BH1281" i="2"/>
  <c r="BG1281" i="2"/>
  <c r="BF1281" i="2"/>
  <c r="T1281" i="2"/>
  <c r="R1281" i="2"/>
  <c r="P1281" i="2"/>
  <c r="BI1280" i="2"/>
  <c r="BH1280" i="2"/>
  <c r="BG1280" i="2"/>
  <c r="BF1280" i="2"/>
  <c r="T1280" i="2"/>
  <c r="R1280" i="2"/>
  <c r="P1280" i="2"/>
  <c r="BI1279" i="2"/>
  <c r="BH1279" i="2"/>
  <c r="BG1279" i="2"/>
  <c r="BF1279" i="2"/>
  <c r="T1279" i="2"/>
  <c r="R1279" i="2"/>
  <c r="P1279" i="2"/>
  <c r="BI1278" i="2"/>
  <c r="BH1278" i="2"/>
  <c r="BG1278" i="2"/>
  <c r="BF1278" i="2"/>
  <c r="T1278" i="2"/>
  <c r="R1278" i="2"/>
  <c r="P1278" i="2"/>
  <c r="BI1277" i="2"/>
  <c r="BH1277" i="2"/>
  <c r="BG1277" i="2"/>
  <c r="BF1277" i="2"/>
  <c r="T1277" i="2"/>
  <c r="R1277" i="2"/>
  <c r="P1277" i="2"/>
  <c r="BI1276" i="2"/>
  <c r="BH1276" i="2"/>
  <c r="BG1276" i="2"/>
  <c r="BF1276" i="2"/>
  <c r="T1276" i="2"/>
  <c r="R1276" i="2"/>
  <c r="P1276" i="2"/>
  <c r="BI1275" i="2"/>
  <c r="BH1275" i="2"/>
  <c r="BG1275" i="2"/>
  <c r="BF1275" i="2"/>
  <c r="T1275" i="2"/>
  <c r="R1275" i="2"/>
  <c r="P1275" i="2"/>
  <c r="BI1274" i="2"/>
  <c r="BH1274" i="2"/>
  <c r="BG1274" i="2"/>
  <c r="BF1274" i="2"/>
  <c r="T1274" i="2"/>
  <c r="R1274" i="2"/>
  <c r="P1274" i="2"/>
  <c r="BI1273" i="2"/>
  <c r="BH1273" i="2"/>
  <c r="BG1273" i="2"/>
  <c r="BF1273" i="2"/>
  <c r="T1273" i="2"/>
  <c r="R1273" i="2"/>
  <c r="P1273" i="2"/>
  <c r="BI1272" i="2"/>
  <c r="BH1272" i="2"/>
  <c r="BG1272" i="2"/>
  <c r="BF1272" i="2"/>
  <c r="T1272" i="2"/>
  <c r="R1272" i="2"/>
  <c r="P1272" i="2"/>
  <c r="BI1271" i="2"/>
  <c r="BH1271" i="2"/>
  <c r="BG1271" i="2"/>
  <c r="BF1271" i="2"/>
  <c r="T1271" i="2"/>
  <c r="R1271" i="2"/>
  <c r="P1271" i="2"/>
  <c r="BI1270" i="2"/>
  <c r="BH1270" i="2"/>
  <c r="BG1270" i="2"/>
  <c r="BF1270" i="2"/>
  <c r="T1270" i="2"/>
  <c r="R1270" i="2"/>
  <c r="P1270" i="2"/>
  <c r="BI1269" i="2"/>
  <c r="BH1269" i="2"/>
  <c r="BG1269" i="2"/>
  <c r="BF1269" i="2"/>
  <c r="T1269" i="2"/>
  <c r="R1269" i="2"/>
  <c r="P1269" i="2"/>
  <c r="BI1262" i="2"/>
  <c r="BH1262" i="2"/>
  <c r="BG1262" i="2"/>
  <c r="BF1262" i="2"/>
  <c r="T1262" i="2"/>
  <c r="R1262" i="2"/>
  <c r="P1262" i="2"/>
  <c r="BI1255" i="2"/>
  <c r="BH1255" i="2"/>
  <c r="BG1255" i="2"/>
  <c r="BF1255" i="2"/>
  <c r="T1255" i="2"/>
  <c r="R1255" i="2"/>
  <c r="P1255" i="2"/>
  <c r="BI1248" i="2"/>
  <c r="BH1248" i="2"/>
  <c r="BG1248" i="2"/>
  <c r="BF1248" i="2"/>
  <c r="T1248" i="2"/>
  <c r="R1248" i="2"/>
  <c r="P1248" i="2"/>
  <c r="BI1247" i="2"/>
  <c r="BH1247" i="2"/>
  <c r="BG1247" i="2"/>
  <c r="BF1247" i="2"/>
  <c r="T1247" i="2"/>
  <c r="R1247" i="2"/>
  <c r="P1247" i="2"/>
  <c r="BI1246" i="2"/>
  <c r="BH1246" i="2"/>
  <c r="BG1246" i="2"/>
  <c r="BF1246" i="2"/>
  <c r="T1246" i="2"/>
  <c r="R1246" i="2"/>
  <c r="P1246" i="2"/>
  <c r="BI1245" i="2"/>
  <c r="BH1245" i="2"/>
  <c r="BG1245" i="2"/>
  <c r="BF1245" i="2"/>
  <c r="T1245" i="2"/>
  <c r="R1245" i="2"/>
  <c r="P1245" i="2"/>
  <c r="BI1244" i="2"/>
  <c r="BH1244" i="2"/>
  <c r="BG1244" i="2"/>
  <c r="BF1244" i="2"/>
  <c r="T1244" i="2"/>
  <c r="R1244" i="2"/>
  <c r="P1244" i="2"/>
  <c r="BI1243" i="2"/>
  <c r="BH1243" i="2"/>
  <c r="BG1243" i="2"/>
  <c r="BF1243" i="2"/>
  <c r="T1243" i="2"/>
  <c r="R1243" i="2"/>
  <c r="P1243" i="2"/>
  <c r="BI1239" i="2"/>
  <c r="BH1239" i="2"/>
  <c r="BG1239" i="2"/>
  <c r="BF1239" i="2"/>
  <c r="T1239" i="2"/>
  <c r="R1239" i="2"/>
  <c r="P1239" i="2"/>
  <c r="BI1238" i="2"/>
  <c r="BH1238" i="2"/>
  <c r="BG1238" i="2"/>
  <c r="BF1238" i="2"/>
  <c r="T1238" i="2"/>
  <c r="R1238" i="2"/>
  <c r="P1238" i="2"/>
  <c r="BI1237" i="2"/>
  <c r="BH1237" i="2"/>
  <c r="BG1237" i="2"/>
  <c r="BF1237" i="2"/>
  <c r="T1237" i="2"/>
  <c r="R1237" i="2"/>
  <c r="P1237" i="2"/>
  <c r="BI1232" i="2"/>
  <c r="BH1232" i="2"/>
  <c r="BG1232" i="2"/>
  <c r="BF1232" i="2"/>
  <c r="T1232" i="2"/>
  <c r="R1232" i="2"/>
  <c r="P1232" i="2"/>
  <c r="BI1210" i="2"/>
  <c r="BH1210" i="2"/>
  <c r="BG1210" i="2"/>
  <c r="BF1210" i="2"/>
  <c r="T1210" i="2"/>
  <c r="R1210" i="2"/>
  <c r="P1210" i="2"/>
  <c r="BI1209" i="2"/>
  <c r="BH1209" i="2"/>
  <c r="BG1209" i="2"/>
  <c r="BF1209" i="2"/>
  <c r="T1209" i="2"/>
  <c r="R1209" i="2"/>
  <c r="P1209" i="2"/>
  <c r="BI1208" i="2"/>
  <c r="BH1208" i="2"/>
  <c r="BG1208" i="2"/>
  <c r="BF1208" i="2"/>
  <c r="T1208" i="2"/>
  <c r="R1208" i="2"/>
  <c r="P1208" i="2"/>
  <c r="BI1207" i="2"/>
  <c r="BH1207" i="2"/>
  <c r="BG1207" i="2"/>
  <c r="BF1207" i="2"/>
  <c r="T1207" i="2"/>
  <c r="R1207" i="2"/>
  <c r="P1207" i="2"/>
  <c r="BI1205" i="2"/>
  <c r="BH1205" i="2"/>
  <c r="BG1205" i="2"/>
  <c r="BF1205" i="2"/>
  <c r="T1205" i="2"/>
  <c r="R1205" i="2"/>
  <c r="P1205" i="2"/>
  <c r="BI1180" i="2"/>
  <c r="BH1180" i="2"/>
  <c r="BG1180" i="2"/>
  <c r="BF1180" i="2"/>
  <c r="T1180" i="2"/>
  <c r="R1180" i="2"/>
  <c r="P1180" i="2"/>
  <c r="BI1179" i="2"/>
  <c r="BH1179" i="2"/>
  <c r="BG1179" i="2"/>
  <c r="BF1179" i="2"/>
  <c r="T1179" i="2"/>
  <c r="R1179" i="2"/>
  <c r="P1179" i="2"/>
  <c r="BI1173" i="2"/>
  <c r="BH1173" i="2"/>
  <c r="BG1173" i="2"/>
  <c r="BF1173" i="2"/>
  <c r="T1173" i="2"/>
  <c r="R1173" i="2"/>
  <c r="P1173" i="2"/>
  <c r="BI1172" i="2"/>
  <c r="BH1172" i="2"/>
  <c r="BG1172" i="2"/>
  <c r="BF1172" i="2"/>
  <c r="T1172" i="2"/>
  <c r="R1172" i="2"/>
  <c r="P1172" i="2"/>
  <c r="BI1171" i="2"/>
  <c r="BH1171" i="2"/>
  <c r="BG1171" i="2"/>
  <c r="BF1171" i="2"/>
  <c r="T1171" i="2"/>
  <c r="R1171" i="2"/>
  <c r="P1171" i="2"/>
  <c r="BI1170" i="2"/>
  <c r="BH1170" i="2"/>
  <c r="BG1170" i="2"/>
  <c r="BF1170" i="2"/>
  <c r="T1170" i="2"/>
  <c r="R1170" i="2"/>
  <c r="P1170" i="2"/>
  <c r="BI1166" i="2"/>
  <c r="BH1166" i="2"/>
  <c r="BG1166" i="2"/>
  <c r="BF1166" i="2"/>
  <c r="T1166" i="2"/>
  <c r="R1166" i="2"/>
  <c r="P1166" i="2"/>
  <c r="BI1152" i="2"/>
  <c r="BH1152" i="2"/>
  <c r="BG1152" i="2"/>
  <c r="BF1152" i="2"/>
  <c r="T1152" i="2"/>
  <c r="R1152" i="2"/>
  <c r="P1152" i="2"/>
  <c r="BI1151" i="2"/>
  <c r="BH1151" i="2"/>
  <c r="BG1151" i="2"/>
  <c r="BF1151" i="2"/>
  <c r="T1151" i="2"/>
  <c r="R1151" i="2"/>
  <c r="P1151" i="2"/>
  <c r="BI1114" i="2"/>
  <c r="BH1114" i="2"/>
  <c r="BG1114" i="2"/>
  <c r="BF1114" i="2"/>
  <c r="T1114" i="2"/>
  <c r="R1114" i="2"/>
  <c r="P1114" i="2"/>
  <c r="BI1065" i="2"/>
  <c r="BH1065" i="2"/>
  <c r="BG1065" i="2"/>
  <c r="BF1065" i="2"/>
  <c r="T1065" i="2"/>
  <c r="R1065" i="2"/>
  <c r="P1065" i="2"/>
  <c r="BI1050" i="2"/>
  <c r="BH1050" i="2"/>
  <c r="BG1050" i="2"/>
  <c r="BF1050" i="2"/>
  <c r="T1050" i="2"/>
  <c r="R1050" i="2"/>
  <c r="P1050" i="2"/>
  <c r="BI1036" i="2"/>
  <c r="BH1036" i="2"/>
  <c r="BG1036" i="2"/>
  <c r="BF1036" i="2"/>
  <c r="T1036" i="2"/>
  <c r="R1036" i="2"/>
  <c r="P1036" i="2"/>
  <c r="BI1028" i="2"/>
  <c r="BH1028" i="2"/>
  <c r="BG1028" i="2"/>
  <c r="BF1028" i="2"/>
  <c r="T1028" i="2"/>
  <c r="R1028" i="2"/>
  <c r="P1028" i="2"/>
  <c r="BI1015" i="2"/>
  <c r="BH1015" i="2"/>
  <c r="BG1015" i="2"/>
  <c r="BF1015" i="2"/>
  <c r="T1015" i="2"/>
  <c r="R1015" i="2"/>
  <c r="P1015" i="2"/>
  <c r="BI1010" i="2"/>
  <c r="BH1010" i="2"/>
  <c r="BG1010" i="2"/>
  <c r="BF1010" i="2"/>
  <c r="T1010" i="2"/>
  <c r="R1010" i="2"/>
  <c r="P1010" i="2"/>
  <c r="BI1000" i="2"/>
  <c r="BH1000" i="2"/>
  <c r="BG1000" i="2"/>
  <c r="BF1000" i="2"/>
  <c r="T1000" i="2"/>
  <c r="R1000" i="2"/>
  <c r="P1000" i="2"/>
  <c r="BI999" i="2"/>
  <c r="BH999" i="2"/>
  <c r="BG999" i="2"/>
  <c r="BF999" i="2"/>
  <c r="T999" i="2"/>
  <c r="R999" i="2"/>
  <c r="P999" i="2"/>
  <c r="BI998" i="2"/>
  <c r="BH998" i="2"/>
  <c r="BG998" i="2"/>
  <c r="BF998" i="2"/>
  <c r="T998" i="2"/>
  <c r="R998" i="2"/>
  <c r="P998" i="2"/>
  <c r="BI996" i="2"/>
  <c r="BH996" i="2"/>
  <c r="BG996" i="2"/>
  <c r="BF996" i="2"/>
  <c r="T996" i="2"/>
  <c r="R996" i="2"/>
  <c r="P996" i="2"/>
  <c r="BI995" i="2"/>
  <c r="BH995" i="2"/>
  <c r="BG995" i="2"/>
  <c r="BF995" i="2"/>
  <c r="T995" i="2"/>
  <c r="R995" i="2"/>
  <c r="P995" i="2"/>
  <c r="BI994" i="2"/>
  <c r="BH994" i="2"/>
  <c r="BG994" i="2"/>
  <c r="BF994" i="2"/>
  <c r="T994" i="2"/>
  <c r="R994" i="2"/>
  <c r="P994" i="2"/>
  <c r="BI993" i="2"/>
  <c r="BH993" i="2"/>
  <c r="BG993" i="2"/>
  <c r="BF993" i="2"/>
  <c r="T993" i="2"/>
  <c r="R993" i="2"/>
  <c r="P993" i="2"/>
  <c r="BI992" i="2"/>
  <c r="BH992" i="2"/>
  <c r="BG992" i="2"/>
  <c r="BF992" i="2"/>
  <c r="T992" i="2"/>
  <c r="R992" i="2"/>
  <c r="P992" i="2"/>
  <c r="BI991" i="2"/>
  <c r="BH991" i="2"/>
  <c r="BG991" i="2"/>
  <c r="BF991" i="2"/>
  <c r="T991" i="2"/>
  <c r="R991" i="2"/>
  <c r="P991" i="2"/>
  <c r="BI990" i="2"/>
  <c r="BH990" i="2"/>
  <c r="BG990" i="2"/>
  <c r="BF990" i="2"/>
  <c r="T990" i="2"/>
  <c r="R990" i="2"/>
  <c r="P990" i="2"/>
  <c r="BI985" i="2"/>
  <c r="BH985" i="2"/>
  <c r="BG985" i="2"/>
  <c r="BF985" i="2"/>
  <c r="T985" i="2"/>
  <c r="R985" i="2"/>
  <c r="P985" i="2"/>
  <c r="BI984" i="2"/>
  <c r="BH984" i="2"/>
  <c r="BG984" i="2"/>
  <c r="BF984" i="2"/>
  <c r="T984" i="2"/>
  <c r="R984" i="2"/>
  <c r="P984" i="2"/>
  <c r="BI983" i="2"/>
  <c r="BH983" i="2"/>
  <c r="BG983" i="2"/>
  <c r="BF983" i="2"/>
  <c r="T983" i="2"/>
  <c r="R983" i="2"/>
  <c r="P983" i="2"/>
  <c r="BI982" i="2"/>
  <c r="BH982" i="2"/>
  <c r="BG982" i="2"/>
  <c r="BF982" i="2"/>
  <c r="T982" i="2"/>
  <c r="R982" i="2"/>
  <c r="P982" i="2"/>
  <c r="BI981" i="2"/>
  <c r="BH981" i="2"/>
  <c r="BG981" i="2"/>
  <c r="BF981" i="2"/>
  <c r="T981" i="2"/>
  <c r="R981" i="2"/>
  <c r="P981" i="2"/>
  <c r="BI980" i="2"/>
  <c r="BH980" i="2"/>
  <c r="BG980" i="2"/>
  <c r="BF980" i="2"/>
  <c r="T980" i="2"/>
  <c r="R980" i="2"/>
  <c r="P980" i="2"/>
  <c r="BI977" i="2"/>
  <c r="BH977" i="2"/>
  <c r="BG977" i="2"/>
  <c r="BF977" i="2"/>
  <c r="T977" i="2"/>
  <c r="R977" i="2"/>
  <c r="P977" i="2"/>
  <c r="BI976" i="2"/>
  <c r="BH976" i="2"/>
  <c r="BG976" i="2"/>
  <c r="BF976" i="2"/>
  <c r="T976" i="2"/>
  <c r="R976" i="2"/>
  <c r="P976" i="2"/>
  <c r="BI968" i="2"/>
  <c r="BH968" i="2"/>
  <c r="BG968" i="2"/>
  <c r="BF968" i="2"/>
  <c r="T968" i="2"/>
  <c r="R968" i="2"/>
  <c r="P968" i="2"/>
  <c r="BI967" i="2"/>
  <c r="BH967" i="2"/>
  <c r="BG967" i="2"/>
  <c r="BF967" i="2"/>
  <c r="T967" i="2"/>
  <c r="R967" i="2"/>
  <c r="P967" i="2"/>
  <c r="BI960" i="2"/>
  <c r="BH960" i="2"/>
  <c r="BG960" i="2"/>
  <c r="BF960" i="2"/>
  <c r="T960" i="2"/>
  <c r="R960" i="2"/>
  <c r="P960" i="2"/>
  <c r="BI957" i="2"/>
  <c r="BH957" i="2"/>
  <c r="BG957" i="2"/>
  <c r="BF957" i="2"/>
  <c r="T957" i="2"/>
  <c r="R957" i="2"/>
  <c r="P957" i="2"/>
  <c r="BI956" i="2"/>
  <c r="BH956" i="2"/>
  <c r="BG956" i="2"/>
  <c r="BF956" i="2"/>
  <c r="T956" i="2"/>
  <c r="R956" i="2"/>
  <c r="P956" i="2"/>
  <c r="BI948" i="2"/>
  <c r="BH948" i="2"/>
  <c r="BG948" i="2"/>
  <c r="BF948" i="2"/>
  <c r="T948" i="2"/>
  <c r="R948" i="2"/>
  <c r="P948" i="2"/>
  <c r="BI940" i="2"/>
  <c r="BH940" i="2"/>
  <c r="BG940" i="2"/>
  <c r="BF940" i="2"/>
  <c r="T940" i="2"/>
  <c r="R940" i="2"/>
  <c r="P940" i="2"/>
  <c r="BI939" i="2"/>
  <c r="BH939" i="2"/>
  <c r="BG939" i="2"/>
  <c r="BF939" i="2"/>
  <c r="T939" i="2"/>
  <c r="R939" i="2"/>
  <c r="P939" i="2"/>
  <c r="BI938" i="2"/>
  <c r="BH938" i="2"/>
  <c r="BG938" i="2"/>
  <c r="BF938" i="2"/>
  <c r="T938" i="2"/>
  <c r="R938" i="2"/>
  <c r="P938" i="2"/>
  <c r="BI937" i="2"/>
  <c r="BH937" i="2"/>
  <c r="BG937" i="2"/>
  <c r="BF937" i="2"/>
  <c r="T937" i="2"/>
  <c r="R937" i="2"/>
  <c r="P937" i="2"/>
  <c r="BI936" i="2"/>
  <c r="BH936" i="2"/>
  <c r="BG936" i="2"/>
  <c r="BF936" i="2"/>
  <c r="T936" i="2"/>
  <c r="R936" i="2"/>
  <c r="P936" i="2"/>
  <c r="BI935" i="2"/>
  <c r="BH935" i="2"/>
  <c r="BG935" i="2"/>
  <c r="BF935" i="2"/>
  <c r="T935" i="2"/>
  <c r="R935" i="2"/>
  <c r="P935" i="2"/>
  <c r="BI922" i="2"/>
  <c r="BH922" i="2"/>
  <c r="BG922" i="2"/>
  <c r="BF922" i="2"/>
  <c r="T922" i="2"/>
  <c r="R922" i="2"/>
  <c r="P922" i="2"/>
  <c r="BI921" i="2"/>
  <c r="BH921" i="2"/>
  <c r="BG921" i="2"/>
  <c r="BF921" i="2"/>
  <c r="T921" i="2"/>
  <c r="R921" i="2"/>
  <c r="P921" i="2"/>
  <c r="BI911" i="2"/>
  <c r="BH911" i="2"/>
  <c r="BG911" i="2"/>
  <c r="BF911" i="2"/>
  <c r="T911" i="2"/>
  <c r="R911" i="2"/>
  <c r="P911" i="2"/>
  <c r="BI910" i="2"/>
  <c r="BH910" i="2"/>
  <c r="BG910" i="2"/>
  <c r="BF910" i="2"/>
  <c r="T910" i="2"/>
  <c r="R910" i="2"/>
  <c r="P910" i="2"/>
  <c r="BI904" i="2"/>
  <c r="BH904" i="2"/>
  <c r="BG904" i="2"/>
  <c r="BF904" i="2"/>
  <c r="T904" i="2"/>
  <c r="R904" i="2"/>
  <c r="P904" i="2"/>
  <c r="BI903" i="2"/>
  <c r="BH903" i="2"/>
  <c r="BG903" i="2"/>
  <c r="BF903" i="2"/>
  <c r="T903" i="2"/>
  <c r="R903" i="2"/>
  <c r="P903" i="2"/>
  <c r="BI882" i="2"/>
  <c r="BH882" i="2"/>
  <c r="BG882" i="2"/>
  <c r="BF882" i="2"/>
  <c r="T882" i="2"/>
  <c r="R882" i="2"/>
  <c r="P882" i="2"/>
  <c r="BI881" i="2"/>
  <c r="BH881" i="2"/>
  <c r="BG881" i="2"/>
  <c r="BF881" i="2"/>
  <c r="T881" i="2"/>
  <c r="R881" i="2"/>
  <c r="P881" i="2"/>
  <c r="BI860" i="2"/>
  <c r="BH860" i="2"/>
  <c r="BG860" i="2"/>
  <c r="BF860" i="2"/>
  <c r="T860" i="2"/>
  <c r="R860" i="2"/>
  <c r="P860" i="2"/>
  <c r="BI856" i="2"/>
  <c r="BH856" i="2"/>
  <c r="BG856" i="2"/>
  <c r="BF856" i="2"/>
  <c r="T856" i="2"/>
  <c r="R856" i="2"/>
  <c r="P856" i="2"/>
  <c r="BI836" i="2"/>
  <c r="BH836" i="2"/>
  <c r="BG836" i="2"/>
  <c r="BF836" i="2"/>
  <c r="T836" i="2"/>
  <c r="R836" i="2"/>
  <c r="P836" i="2"/>
  <c r="BI824" i="2"/>
  <c r="BH824" i="2"/>
  <c r="BG824" i="2"/>
  <c r="BF824" i="2"/>
  <c r="T824" i="2"/>
  <c r="R824" i="2"/>
  <c r="P824" i="2"/>
  <c r="BI823" i="2"/>
  <c r="BH823" i="2"/>
  <c r="BG823" i="2"/>
  <c r="BF823" i="2"/>
  <c r="T823" i="2"/>
  <c r="R823" i="2"/>
  <c r="P823" i="2"/>
  <c r="BI822" i="2"/>
  <c r="BH822" i="2"/>
  <c r="BG822" i="2"/>
  <c r="BF822" i="2"/>
  <c r="T822" i="2"/>
  <c r="R822" i="2"/>
  <c r="P822" i="2"/>
  <c r="BI818" i="2"/>
  <c r="BH818" i="2"/>
  <c r="BG818" i="2"/>
  <c r="BF818" i="2"/>
  <c r="T818" i="2"/>
  <c r="R818" i="2"/>
  <c r="P818" i="2"/>
  <c r="BI817" i="2"/>
  <c r="BH817" i="2"/>
  <c r="BG817" i="2"/>
  <c r="BF817" i="2"/>
  <c r="T817" i="2"/>
  <c r="R817" i="2"/>
  <c r="P817" i="2"/>
  <c r="BI816" i="2"/>
  <c r="BH816" i="2"/>
  <c r="BG816" i="2"/>
  <c r="BF816" i="2"/>
  <c r="T816" i="2"/>
  <c r="R816" i="2"/>
  <c r="P816" i="2"/>
  <c r="BI815" i="2"/>
  <c r="BH815" i="2"/>
  <c r="BG815" i="2"/>
  <c r="BF815" i="2"/>
  <c r="T815" i="2"/>
  <c r="R815" i="2"/>
  <c r="P815" i="2"/>
  <c r="BI814" i="2"/>
  <c r="BH814" i="2"/>
  <c r="BG814" i="2"/>
  <c r="BF814" i="2"/>
  <c r="T814" i="2"/>
  <c r="R814" i="2"/>
  <c r="P814" i="2"/>
  <c r="BI813" i="2"/>
  <c r="BH813" i="2"/>
  <c r="BG813" i="2"/>
  <c r="BF813" i="2"/>
  <c r="T813" i="2"/>
  <c r="R813" i="2"/>
  <c r="P813" i="2"/>
  <c r="BI806" i="2"/>
  <c r="BH806" i="2"/>
  <c r="BG806" i="2"/>
  <c r="BF806" i="2"/>
  <c r="T806" i="2"/>
  <c r="R806" i="2"/>
  <c r="P806" i="2"/>
  <c r="BI800" i="2"/>
  <c r="BH800" i="2"/>
  <c r="BG800" i="2"/>
  <c r="BF800" i="2"/>
  <c r="T800" i="2"/>
  <c r="R800" i="2"/>
  <c r="P800" i="2"/>
  <c r="BI799" i="2"/>
  <c r="BH799" i="2"/>
  <c r="BG799" i="2"/>
  <c r="BF799" i="2"/>
  <c r="T799" i="2"/>
  <c r="R799" i="2"/>
  <c r="P799" i="2"/>
  <c r="BI798" i="2"/>
  <c r="BH798" i="2"/>
  <c r="BG798" i="2"/>
  <c r="BF798" i="2"/>
  <c r="T798" i="2"/>
  <c r="R798" i="2"/>
  <c r="P798" i="2"/>
  <c r="BI761" i="2"/>
  <c r="BH761" i="2"/>
  <c r="BG761" i="2"/>
  <c r="BF761" i="2"/>
  <c r="T761" i="2"/>
  <c r="R761" i="2"/>
  <c r="P761" i="2"/>
  <c r="BI760" i="2"/>
  <c r="BH760" i="2"/>
  <c r="BG760" i="2"/>
  <c r="BF760" i="2"/>
  <c r="T760" i="2"/>
  <c r="R760" i="2"/>
  <c r="P760" i="2"/>
  <c r="BI755" i="2"/>
  <c r="BH755" i="2"/>
  <c r="BG755" i="2"/>
  <c r="BF755" i="2"/>
  <c r="T755" i="2"/>
  <c r="R755" i="2"/>
  <c r="P755" i="2"/>
  <c r="BI754" i="2"/>
  <c r="BH754" i="2"/>
  <c r="BG754" i="2"/>
  <c r="BF754" i="2"/>
  <c r="T754" i="2"/>
  <c r="R754" i="2"/>
  <c r="P754" i="2"/>
  <c r="BI718" i="2"/>
  <c r="BH718" i="2"/>
  <c r="BG718" i="2"/>
  <c r="BF718" i="2"/>
  <c r="T718" i="2"/>
  <c r="R718" i="2"/>
  <c r="P718" i="2"/>
  <c r="BI715" i="2"/>
  <c r="BH715" i="2"/>
  <c r="BG715" i="2"/>
  <c r="BF715" i="2"/>
  <c r="T715" i="2"/>
  <c r="R715" i="2"/>
  <c r="P715" i="2"/>
  <c r="BI708" i="2"/>
  <c r="BH708" i="2"/>
  <c r="BG708" i="2"/>
  <c r="BF708" i="2"/>
  <c r="T708" i="2"/>
  <c r="R708" i="2"/>
  <c r="P708" i="2"/>
  <c r="BI700" i="2"/>
  <c r="BH700" i="2"/>
  <c r="BG700" i="2"/>
  <c r="BF700" i="2"/>
  <c r="T700" i="2"/>
  <c r="R700" i="2"/>
  <c r="P700" i="2"/>
  <c r="BI672" i="2"/>
  <c r="BH672" i="2"/>
  <c r="BG672" i="2"/>
  <c r="BF672" i="2"/>
  <c r="T672" i="2"/>
  <c r="R672" i="2"/>
  <c r="P672" i="2"/>
  <c r="BI667" i="2"/>
  <c r="BH667" i="2"/>
  <c r="BG667" i="2"/>
  <c r="BF667" i="2"/>
  <c r="T667" i="2"/>
  <c r="R667" i="2"/>
  <c r="P667" i="2"/>
  <c r="BI664" i="2"/>
  <c r="BH664" i="2"/>
  <c r="BG664" i="2"/>
  <c r="BF664" i="2"/>
  <c r="T664" i="2"/>
  <c r="R664" i="2"/>
  <c r="P664" i="2"/>
  <c r="BI663" i="2"/>
  <c r="BH663" i="2"/>
  <c r="BG663" i="2"/>
  <c r="BF663" i="2"/>
  <c r="T663" i="2"/>
  <c r="R663" i="2"/>
  <c r="P663" i="2"/>
  <c r="BI659" i="2"/>
  <c r="BH659" i="2"/>
  <c r="BG659" i="2"/>
  <c r="BF659" i="2"/>
  <c r="T659" i="2"/>
  <c r="R659" i="2"/>
  <c r="P659" i="2"/>
  <c r="BI656" i="2"/>
  <c r="BH656" i="2"/>
  <c r="BG656" i="2"/>
  <c r="BF656" i="2"/>
  <c r="T656" i="2"/>
  <c r="R656" i="2"/>
  <c r="P656" i="2"/>
  <c r="BI649" i="2"/>
  <c r="BH649" i="2"/>
  <c r="BG649" i="2"/>
  <c r="BF649" i="2"/>
  <c r="T649" i="2"/>
  <c r="R649" i="2"/>
  <c r="P649" i="2"/>
  <c r="BI644" i="2"/>
  <c r="BH644" i="2"/>
  <c r="BG644" i="2"/>
  <c r="BF644" i="2"/>
  <c r="T644" i="2"/>
  <c r="R644" i="2"/>
  <c r="P644" i="2"/>
  <c r="BI640" i="2"/>
  <c r="BH640" i="2"/>
  <c r="BG640" i="2"/>
  <c r="BF640" i="2"/>
  <c r="T640" i="2"/>
  <c r="R640" i="2"/>
  <c r="P640" i="2"/>
  <c r="BI639" i="2"/>
  <c r="BH639" i="2"/>
  <c r="BG639" i="2"/>
  <c r="BF639" i="2"/>
  <c r="T639" i="2"/>
  <c r="R639" i="2"/>
  <c r="P639" i="2"/>
  <c r="BI638" i="2"/>
  <c r="BH638" i="2"/>
  <c r="BG638" i="2"/>
  <c r="BF638" i="2"/>
  <c r="T638" i="2"/>
  <c r="R638" i="2"/>
  <c r="P638" i="2"/>
  <c r="BI632" i="2"/>
  <c r="BH632" i="2"/>
  <c r="BG632" i="2"/>
  <c r="BF632" i="2"/>
  <c r="T632" i="2"/>
  <c r="R632" i="2"/>
  <c r="P632" i="2"/>
  <c r="BI629" i="2"/>
  <c r="BH629" i="2"/>
  <c r="BG629" i="2"/>
  <c r="BF629" i="2"/>
  <c r="T629" i="2"/>
  <c r="R629" i="2"/>
  <c r="P629" i="2"/>
  <c r="BI623" i="2"/>
  <c r="BH623" i="2"/>
  <c r="BG623" i="2"/>
  <c r="BF623" i="2"/>
  <c r="T623" i="2"/>
  <c r="R623" i="2"/>
  <c r="P623" i="2"/>
  <c r="BI620" i="2"/>
  <c r="BH620" i="2"/>
  <c r="BG620" i="2"/>
  <c r="BF620" i="2"/>
  <c r="T620" i="2"/>
  <c r="R620" i="2"/>
  <c r="P620" i="2"/>
  <c r="BI619" i="2"/>
  <c r="BH619" i="2"/>
  <c r="BG619" i="2"/>
  <c r="BF619" i="2"/>
  <c r="T619" i="2"/>
  <c r="R619" i="2"/>
  <c r="P619" i="2"/>
  <c r="BI612" i="2"/>
  <c r="BH612" i="2"/>
  <c r="BG612" i="2"/>
  <c r="BF612" i="2"/>
  <c r="T612" i="2"/>
  <c r="R612" i="2"/>
  <c r="P612" i="2"/>
  <c r="BI605" i="2"/>
  <c r="BH605" i="2"/>
  <c r="BG605" i="2"/>
  <c r="BF605" i="2"/>
  <c r="T605" i="2"/>
  <c r="R605" i="2"/>
  <c r="P605" i="2"/>
  <c r="BI602" i="2"/>
  <c r="BH602" i="2"/>
  <c r="BG602" i="2"/>
  <c r="BF602" i="2"/>
  <c r="T602" i="2"/>
  <c r="R602" i="2"/>
  <c r="P602" i="2"/>
  <c r="BI599" i="2"/>
  <c r="BH599" i="2"/>
  <c r="BG599" i="2"/>
  <c r="BF599" i="2"/>
  <c r="T599" i="2"/>
  <c r="R599" i="2"/>
  <c r="P599" i="2"/>
  <c r="BI575" i="2"/>
  <c r="BH575" i="2"/>
  <c r="BG575" i="2"/>
  <c r="BF575" i="2"/>
  <c r="T575" i="2"/>
  <c r="R575" i="2"/>
  <c r="P575" i="2"/>
  <c r="BI572" i="2"/>
  <c r="BH572" i="2"/>
  <c r="BG572" i="2"/>
  <c r="BF572" i="2"/>
  <c r="T572" i="2"/>
  <c r="R572" i="2"/>
  <c r="P572" i="2"/>
  <c r="BI568" i="2"/>
  <c r="BH568" i="2"/>
  <c r="BG568" i="2"/>
  <c r="BF568" i="2"/>
  <c r="T568" i="2"/>
  <c r="R568" i="2"/>
  <c r="P568" i="2"/>
  <c r="BI565" i="2"/>
  <c r="BH565" i="2"/>
  <c r="BG565" i="2"/>
  <c r="BF565" i="2"/>
  <c r="T565" i="2"/>
  <c r="R565" i="2"/>
  <c r="P565" i="2"/>
  <c r="BI564" i="2"/>
  <c r="BH564" i="2"/>
  <c r="BG564" i="2"/>
  <c r="BF564" i="2"/>
  <c r="T564" i="2"/>
  <c r="R564" i="2"/>
  <c r="P564" i="2"/>
  <c r="BI563" i="2"/>
  <c r="BH563" i="2"/>
  <c r="BG563" i="2"/>
  <c r="BF563" i="2"/>
  <c r="T563" i="2"/>
  <c r="R563" i="2"/>
  <c r="P563" i="2"/>
  <c r="BI560" i="2"/>
  <c r="BH560" i="2"/>
  <c r="BG560" i="2"/>
  <c r="BF560" i="2"/>
  <c r="T560" i="2"/>
  <c r="R560" i="2"/>
  <c r="P560" i="2"/>
  <c r="BI559" i="2"/>
  <c r="BH559" i="2"/>
  <c r="BG559" i="2"/>
  <c r="BF559" i="2"/>
  <c r="T559" i="2"/>
  <c r="R559" i="2"/>
  <c r="P559" i="2"/>
  <c r="BI558" i="2"/>
  <c r="BH558" i="2"/>
  <c r="BG558" i="2"/>
  <c r="BF558" i="2"/>
  <c r="T558" i="2"/>
  <c r="R558" i="2"/>
  <c r="P558" i="2"/>
  <c r="BI557" i="2"/>
  <c r="BH557" i="2"/>
  <c r="BG557" i="2"/>
  <c r="BF557" i="2"/>
  <c r="T557" i="2"/>
  <c r="R557" i="2"/>
  <c r="P557" i="2"/>
  <c r="BI556" i="2"/>
  <c r="BH556" i="2"/>
  <c r="BG556" i="2"/>
  <c r="BF556" i="2"/>
  <c r="T556" i="2"/>
  <c r="R556" i="2"/>
  <c r="P556" i="2"/>
  <c r="BI555" i="2"/>
  <c r="BH555" i="2"/>
  <c r="BG555" i="2"/>
  <c r="BF555" i="2"/>
  <c r="T555" i="2"/>
  <c r="R555" i="2"/>
  <c r="P555" i="2"/>
  <c r="BI554" i="2"/>
  <c r="BH554" i="2"/>
  <c r="BG554" i="2"/>
  <c r="BF554" i="2"/>
  <c r="T554" i="2"/>
  <c r="R554" i="2"/>
  <c r="P554" i="2"/>
  <c r="BI553" i="2"/>
  <c r="BH553" i="2"/>
  <c r="BG553" i="2"/>
  <c r="BF553" i="2"/>
  <c r="T553" i="2"/>
  <c r="R553" i="2"/>
  <c r="P553" i="2"/>
  <c r="BI552" i="2"/>
  <c r="BH552" i="2"/>
  <c r="BG552" i="2"/>
  <c r="BF552" i="2"/>
  <c r="T552" i="2"/>
  <c r="R552" i="2"/>
  <c r="P552" i="2"/>
  <c r="BI551" i="2"/>
  <c r="BH551" i="2"/>
  <c r="BG551" i="2"/>
  <c r="BF551" i="2"/>
  <c r="T551" i="2"/>
  <c r="R551" i="2"/>
  <c r="P551" i="2"/>
  <c r="BI550" i="2"/>
  <c r="BH550" i="2"/>
  <c r="BG550" i="2"/>
  <c r="BF550" i="2"/>
  <c r="T550" i="2"/>
  <c r="R550" i="2"/>
  <c r="P550" i="2"/>
  <c r="BI549" i="2"/>
  <c r="BH549" i="2"/>
  <c r="BG549" i="2"/>
  <c r="BF549" i="2"/>
  <c r="T549" i="2"/>
  <c r="R549" i="2"/>
  <c r="P549" i="2"/>
  <c r="BI548" i="2"/>
  <c r="BH548" i="2"/>
  <c r="BG548" i="2"/>
  <c r="BF548" i="2"/>
  <c r="T548" i="2"/>
  <c r="R548" i="2"/>
  <c r="P548" i="2"/>
  <c r="BI547" i="2"/>
  <c r="BH547" i="2"/>
  <c r="BG547" i="2"/>
  <c r="BF547" i="2"/>
  <c r="T547" i="2"/>
  <c r="R547" i="2"/>
  <c r="P547" i="2"/>
  <c r="BI546" i="2"/>
  <c r="BH546" i="2"/>
  <c r="BG546" i="2"/>
  <c r="BF546" i="2"/>
  <c r="T546" i="2"/>
  <c r="R546" i="2"/>
  <c r="P546" i="2"/>
  <c r="BI545" i="2"/>
  <c r="BH545" i="2"/>
  <c r="BG545" i="2"/>
  <c r="BF545" i="2"/>
  <c r="T545" i="2"/>
  <c r="R545" i="2"/>
  <c r="P545" i="2"/>
  <c r="BI544" i="2"/>
  <c r="BH544" i="2"/>
  <c r="BG544" i="2"/>
  <c r="BF544" i="2"/>
  <c r="T544" i="2"/>
  <c r="R544" i="2"/>
  <c r="P544" i="2"/>
  <c r="BI543" i="2"/>
  <c r="BH543" i="2"/>
  <c r="BG543" i="2"/>
  <c r="BF543" i="2"/>
  <c r="T543" i="2"/>
  <c r="R543" i="2"/>
  <c r="P543" i="2"/>
  <c r="BI539" i="2"/>
  <c r="BH539" i="2"/>
  <c r="BG539" i="2"/>
  <c r="BF539" i="2"/>
  <c r="T539" i="2"/>
  <c r="R539" i="2"/>
  <c r="P539" i="2"/>
  <c r="BI536" i="2"/>
  <c r="BH536" i="2"/>
  <c r="BG536" i="2"/>
  <c r="BF536" i="2"/>
  <c r="T536" i="2"/>
  <c r="R536" i="2"/>
  <c r="P536" i="2"/>
  <c r="BI532" i="2"/>
  <c r="BH532" i="2"/>
  <c r="BG532" i="2"/>
  <c r="BF532" i="2"/>
  <c r="T532" i="2"/>
  <c r="R532" i="2"/>
  <c r="P532" i="2"/>
  <c r="BI529" i="2"/>
  <c r="BH529" i="2"/>
  <c r="BG529" i="2"/>
  <c r="BF529" i="2"/>
  <c r="T529" i="2"/>
  <c r="R529" i="2"/>
  <c r="P529" i="2"/>
  <c r="BI524" i="2"/>
  <c r="BH524" i="2"/>
  <c r="BG524" i="2"/>
  <c r="BF524" i="2"/>
  <c r="T524" i="2"/>
  <c r="R524" i="2"/>
  <c r="P524" i="2"/>
  <c r="BI523" i="2"/>
  <c r="BH523" i="2"/>
  <c r="BG523" i="2"/>
  <c r="BF523" i="2"/>
  <c r="T523" i="2"/>
  <c r="R523" i="2"/>
  <c r="P523" i="2"/>
  <c r="BI522" i="2"/>
  <c r="BH522" i="2"/>
  <c r="BG522" i="2"/>
  <c r="BF522" i="2"/>
  <c r="T522" i="2"/>
  <c r="R522" i="2"/>
  <c r="P522" i="2"/>
  <c r="BI485" i="2"/>
  <c r="BH485" i="2"/>
  <c r="BG485" i="2"/>
  <c r="BF485" i="2"/>
  <c r="T485" i="2"/>
  <c r="R485" i="2"/>
  <c r="P485" i="2"/>
  <c r="BI480" i="2"/>
  <c r="BH480" i="2"/>
  <c r="BG480" i="2"/>
  <c r="BF480" i="2"/>
  <c r="T480" i="2"/>
  <c r="R480" i="2"/>
  <c r="P480" i="2"/>
  <c r="BI464" i="2"/>
  <c r="BH464" i="2"/>
  <c r="BG464" i="2"/>
  <c r="BF464" i="2"/>
  <c r="T464" i="2"/>
  <c r="R464" i="2"/>
  <c r="P464" i="2"/>
  <c r="BI443" i="2"/>
  <c r="BH443" i="2"/>
  <c r="BG443" i="2"/>
  <c r="BF443" i="2"/>
  <c r="T443" i="2"/>
  <c r="R443" i="2"/>
  <c r="P443" i="2"/>
  <c r="BI440" i="2"/>
  <c r="BH440" i="2"/>
  <c r="BG440" i="2"/>
  <c r="BF440" i="2"/>
  <c r="T440" i="2"/>
  <c r="R440" i="2"/>
  <c r="P440" i="2"/>
  <c r="BI427" i="2"/>
  <c r="BH427" i="2"/>
  <c r="BG427" i="2"/>
  <c r="BF427" i="2"/>
  <c r="T427" i="2"/>
  <c r="R427" i="2"/>
  <c r="P427" i="2"/>
  <c r="BI410" i="2"/>
  <c r="BH410" i="2"/>
  <c r="BG410" i="2"/>
  <c r="BF410" i="2"/>
  <c r="T410" i="2"/>
  <c r="R410" i="2"/>
  <c r="P410" i="2"/>
  <c r="BI406" i="2"/>
  <c r="BH406" i="2"/>
  <c r="BG406" i="2"/>
  <c r="BF406" i="2"/>
  <c r="T406" i="2"/>
  <c r="R406" i="2"/>
  <c r="P406" i="2"/>
  <c r="BI401" i="2"/>
  <c r="BH401" i="2"/>
  <c r="BG401" i="2"/>
  <c r="BF401" i="2"/>
  <c r="T401" i="2"/>
  <c r="R401" i="2"/>
  <c r="P401" i="2"/>
  <c r="BI397" i="2"/>
  <c r="BH397" i="2"/>
  <c r="BG397" i="2"/>
  <c r="BF397" i="2"/>
  <c r="T397" i="2"/>
  <c r="R397" i="2"/>
  <c r="P397" i="2"/>
  <c r="BI396" i="2"/>
  <c r="BH396" i="2"/>
  <c r="BG396" i="2"/>
  <c r="BF396" i="2"/>
  <c r="T396" i="2"/>
  <c r="R396" i="2"/>
  <c r="P396" i="2"/>
  <c r="BI385" i="2"/>
  <c r="BH385" i="2"/>
  <c r="BG385" i="2"/>
  <c r="BF385" i="2"/>
  <c r="T385" i="2"/>
  <c r="R385" i="2"/>
  <c r="P385" i="2"/>
  <c r="BI384" i="2"/>
  <c r="BH384" i="2"/>
  <c r="BG384" i="2"/>
  <c r="BF384" i="2"/>
  <c r="T384" i="2"/>
  <c r="R384" i="2"/>
  <c r="P384" i="2"/>
  <c r="BI369" i="2"/>
  <c r="BH369" i="2"/>
  <c r="BG369" i="2"/>
  <c r="BF369" i="2"/>
  <c r="T369" i="2"/>
  <c r="R369" i="2"/>
  <c r="P369" i="2"/>
  <c r="BI358" i="2"/>
  <c r="BH358" i="2"/>
  <c r="BG358" i="2"/>
  <c r="BF358" i="2"/>
  <c r="T358" i="2"/>
  <c r="R358" i="2"/>
  <c r="P358" i="2"/>
  <c r="BI357" i="2"/>
  <c r="BH357" i="2"/>
  <c r="BG357" i="2"/>
  <c r="BF357" i="2"/>
  <c r="T357" i="2"/>
  <c r="R357" i="2"/>
  <c r="P357" i="2"/>
  <c r="BI347" i="2"/>
  <c r="BH347" i="2"/>
  <c r="BG347" i="2"/>
  <c r="BF347" i="2"/>
  <c r="T347" i="2"/>
  <c r="R347" i="2"/>
  <c r="P347" i="2"/>
  <c r="BI337" i="2"/>
  <c r="BH337" i="2"/>
  <c r="BG337" i="2"/>
  <c r="BF337" i="2"/>
  <c r="T337" i="2"/>
  <c r="R337" i="2"/>
  <c r="P337" i="2"/>
  <c r="BI332" i="2"/>
  <c r="BH332" i="2"/>
  <c r="BG332" i="2"/>
  <c r="BF332" i="2"/>
  <c r="T332" i="2"/>
  <c r="R332" i="2"/>
  <c r="P332" i="2"/>
  <c r="BI331" i="2"/>
  <c r="BH331" i="2"/>
  <c r="BG331" i="2"/>
  <c r="BF331" i="2"/>
  <c r="T331" i="2"/>
  <c r="R331" i="2"/>
  <c r="P331" i="2"/>
  <c r="BI322" i="2"/>
  <c r="BH322" i="2"/>
  <c r="BG322" i="2"/>
  <c r="BF322" i="2"/>
  <c r="T322" i="2"/>
  <c r="R322" i="2"/>
  <c r="P322" i="2"/>
  <c r="BI317" i="2"/>
  <c r="BH317" i="2"/>
  <c r="BG317" i="2"/>
  <c r="BF317" i="2"/>
  <c r="T317" i="2"/>
  <c r="R317" i="2"/>
  <c r="P317"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298" i="2"/>
  <c r="BH298" i="2"/>
  <c r="BG298" i="2"/>
  <c r="BF298" i="2"/>
  <c r="T298" i="2"/>
  <c r="R298" i="2"/>
  <c r="P298" i="2"/>
  <c r="BI288" i="2"/>
  <c r="BH288" i="2"/>
  <c r="BG288" i="2"/>
  <c r="BF288" i="2"/>
  <c r="T288" i="2"/>
  <c r="R288" i="2"/>
  <c r="P288" i="2"/>
  <c r="BI286" i="2"/>
  <c r="BH286" i="2"/>
  <c r="BG286" i="2"/>
  <c r="BF286" i="2"/>
  <c r="T286" i="2"/>
  <c r="R286" i="2"/>
  <c r="P286" i="2"/>
  <c r="BI283" i="2"/>
  <c r="BH283" i="2"/>
  <c r="BG283" i="2"/>
  <c r="BF283" i="2"/>
  <c r="T283" i="2"/>
  <c r="R283" i="2"/>
  <c r="P283" i="2"/>
  <c r="BI282" i="2"/>
  <c r="BH282" i="2"/>
  <c r="BG282" i="2"/>
  <c r="BF282" i="2"/>
  <c r="T282" i="2"/>
  <c r="R282" i="2"/>
  <c r="P282" i="2"/>
  <c r="BI281" i="2"/>
  <c r="BH281" i="2"/>
  <c r="BG281" i="2"/>
  <c r="BF281" i="2"/>
  <c r="T281" i="2"/>
  <c r="R281" i="2"/>
  <c r="P281" i="2"/>
  <c r="BI280" i="2"/>
  <c r="BH280" i="2"/>
  <c r="BG280" i="2"/>
  <c r="BF280" i="2"/>
  <c r="T280" i="2"/>
  <c r="R280" i="2"/>
  <c r="P280" i="2"/>
  <c r="BI269" i="2"/>
  <c r="BH269" i="2"/>
  <c r="BG269" i="2"/>
  <c r="BF269" i="2"/>
  <c r="T269" i="2"/>
  <c r="R269" i="2"/>
  <c r="P269" i="2"/>
  <c r="BI263" i="2"/>
  <c r="BH263" i="2"/>
  <c r="BG263" i="2"/>
  <c r="BF263" i="2"/>
  <c r="T263" i="2"/>
  <c r="R263" i="2"/>
  <c r="P263" i="2"/>
  <c r="BI262" i="2"/>
  <c r="BH262" i="2"/>
  <c r="BG262" i="2"/>
  <c r="BF262" i="2"/>
  <c r="T262" i="2"/>
  <c r="R262" i="2"/>
  <c r="P262" i="2"/>
  <c r="BI261" i="2"/>
  <c r="BH261" i="2"/>
  <c r="BG261" i="2"/>
  <c r="BF261" i="2"/>
  <c r="T261" i="2"/>
  <c r="R261" i="2"/>
  <c r="P261"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48" i="2"/>
  <c r="BH248" i="2"/>
  <c r="BG248" i="2"/>
  <c r="BF248" i="2"/>
  <c r="T248" i="2"/>
  <c r="R248" i="2"/>
  <c r="P248" i="2"/>
  <c r="BI247" i="2"/>
  <c r="BH247" i="2"/>
  <c r="BG247" i="2"/>
  <c r="BF247" i="2"/>
  <c r="T247" i="2"/>
  <c r="R247" i="2"/>
  <c r="P247" i="2"/>
  <c r="BI244" i="2"/>
  <c r="BH244" i="2"/>
  <c r="BG244" i="2"/>
  <c r="BF244" i="2"/>
  <c r="T244" i="2"/>
  <c r="R244" i="2"/>
  <c r="P244" i="2"/>
  <c r="BI241" i="2"/>
  <c r="BH241" i="2"/>
  <c r="BG241" i="2"/>
  <c r="BF241" i="2"/>
  <c r="T241" i="2"/>
  <c r="R241" i="2"/>
  <c r="P241" i="2"/>
  <c r="BI240" i="2"/>
  <c r="BH240" i="2"/>
  <c r="BG240" i="2"/>
  <c r="BF240" i="2"/>
  <c r="T240" i="2"/>
  <c r="R240" i="2"/>
  <c r="P240" i="2"/>
  <c r="BI239" i="2"/>
  <c r="BH239" i="2"/>
  <c r="BG239" i="2"/>
  <c r="BF239" i="2"/>
  <c r="T239" i="2"/>
  <c r="R239" i="2"/>
  <c r="P239" i="2"/>
  <c r="BI230" i="2"/>
  <c r="BH230" i="2"/>
  <c r="BG230" i="2"/>
  <c r="BF230" i="2"/>
  <c r="T230" i="2"/>
  <c r="R230" i="2"/>
  <c r="P230" i="2"/>
  <c r="BI229" i="2"/>
  <c r="BH229" i="2"/>
  <c r="BG229" i="2"/>
  <c r="BF229" i="2"/>
  <c r="T229" i="2"/>
  <c r="R229" i="2"/>
  <c r="P229" i="2"/>
  <c r="BI226" i="2"/>
  <c r="BH226" i="2"/>
  <c r="BG226" i="2"/>
  <c r="BF226" i="2"/>
  <c r="T226" i="2"/>
  <c r="R226" i="2"/>
  <c r="P226" i="2"/>
  <c r="BI222" i="2"/>
  <c r="BH222" i="2"/>
  <c r="BG222" i="2"/>
  <c r="BF222" i="2"/>
  <c r="T222" i="2"/>
  <c r="R222" i="2"/>
  <c r="P222" i="2"/>
  <c r="BI221" i="2"/>
  <c r="BH221" i="2"/>
  <c r="BG221" i="2"/>
  <c r="BF221" i="2"/>
  <c r="T221" i="2"/>
  <c r="R221" i="2"/>
  <c r="P221" i="2"/>
  <c r="BI212" i="2"/>
  <c r="BH212" i="2"/>
  <c r="BG212" i="2"/>
  <c r="BF212" i="2"/>
  <c r="T212" i="2"/>
  <c r="R212" i="2"/>
  <c r="P212" i="2"/>
  <c r="BI204" i="2"/>
  <c r="BH204" i="2"/>
  <c r="BG204" i="2"/>
  <c r="BF204" i="2"/>
  <c r="T204" i="2"/>
  <c r="R204" i="2"/>
  <c r="P204" i="2"/>
  <c r="BI195" i="2"/>
  <c r="BH195" i="2"/>
  <c r="BG195" i="2"/>
  <c r="BF195" i="2"/>
  <c r="T195" i="2"/>
  <c r="R195" i="2"/>
  <c r="P195" i="2"/>
  <c r="BI188" i="2"/>
  <c r="BH188" i="2"/>
  <c r="BG188" i="2"/>
  <c r="BF188" i="2"/>
  <c r="T188" i="2"/>
  <c r="R188" i="2"/>
  <c r="P188" i="2"/>
  <c r="BI180" i="2"/>
  <c r="BH180" i="2"/>
  <c r="BG180" i="2"/>
  <c r="BF180" i="2"/>
  <c r="T180" i="2"/>
  <c r="R180" i="2"/>
  <c r="P180" i="2"/>
  <c r="BI170" i="2"/>
  <c r="BH170" i="2"/>
  <c r="BG170" i="2"/>
  <c r="BF170" i="2"/>
  <c r="T170" i="2"/>
  <c r="R170" i="2"/>
  <c r="P170" i="2"/>
  <c r="BI167" i="2"/>
  <c r="BH167" i="2"/>
  <c r="BG167" i="2"/>
  <c r="BF167" i="2"/>
  <c r="T167" i="2"/>
  <c r="R167" i="2"/>
  <c r="P167" i="2"/>
  <c r="BI164" i="2"/>
  <c r="BH164" i="2"/>
  <c r="BG164" i="2"/>
  <c r="BF164" i="2"/>
  <c r="T164" i="2"/>
  <c r="R164" i="2"/>
  <c r="P164" i="2"/>
  <c r="BI161" i="2"/>
  <c r="BH161" i="2"/>
  <c r="BG161" i="2"/>
  <c r="BF161" i="2"/>
  <c r="T161" i="2"/>
  <c r="R161" i="2"/>
  <c r="P161" i="2"/>
  <c r="BI158" i="2"/>
  <c r="BH158" i="2"/>
  <c r="BG158" i="2"/>
  <c r="BF158" i="2"/>
  <c r="T158" i="2"/>
  <c r="R158" i="2"/>
  <c r="P158" i="2"/>
  <c r="BI155" i="2"/>
  <c r="BH155" i="2"/>
  <c r="BG155" i="2"/>
  <c r="BF155" i="2"/>
  <c r="T155" i="2"/>
  <c r="R155" i="2"/>
  <c r="P155" i="2"/>
  <c r="J148" i="2"/>
  <c r="F148" i="2"/>
  <c r="F146" i="2"/>
  <c r="E144" i="2"/>
  <c r="J93" i="2"/>
  <c r="F93" i="2"/>
  <c r="F91" i="2"/>
  <c r="E89" i="2"/>
  <c r="J26" i="2"/>
  <c r="E26" i="2"/>
  <c r="J149" i="2" s="1"/>
  <c r="J25" i="2"/>
  <c r="J20" i="2"/>
  <c r="E20" i="2"/>
  <c r="F149" i="2" s="1"/>
  <c r="J19" i="2"/>
  <c r="J14" i="2"/>
  <c r="J146" i="2"/>
  <c r="E7" i="2"/>
  <c r="E140" i="2"/>
  <c r="L90" i="1"/>
  <c r="AM90" i="1"/>
  <c r="AM89" i="1"/>
  <c r="L89" i="1"/>
  <c r="AM87" i="1"/>
  <c r="L87" i="1"/>
  <c r="L85" i="1"/>
  <c r="L84" i="1"/>
  <c r="BK2270" i="2"/>
  <c r="J2168" i="2"/>
  <c r="J2069" i="2"/>
  <c r="J1994" i="2"/>
  <c r="J1876" i="2"/>
  <c r="J1838" i="2"/>
  <c r="J1769" i="2"/>
  <c r="J1726" i="2"/>
  <c r="J1670" i="2"/>
  <c r="BK1634" i="2"/>
  <c r="J1439" i="2"/>
  <c r="J1391" i="2"/>
  <c r="J1171" i="2"/>
  <c r="BK937" i="2"/>
  <c r="J672" i="2"/>
  <c r="J556" i="2"/>
  <c r="BK443" i="2"/>
  <c r="BK280" i="2"/>
  <c r="J2195" i="2"/>
  <c r="BK2135" i="2"/>
  <c r="BK1989" i="2"/>
  <c r="J1841" i="2"/>
  <c r="BK1783" i="2"/>
  <c r="BK1726" i="2"/>
  <c r="J1635" i="2"/>
  <c r="BK1478" i="2"/>
  <c r="BK1391" i="2"/>
  <c r="BK1277" i="2"/>
  <c r="J1152" i="2"/>
  <c r="BK981" i="2"/>
  <c r="BK816" i="2"/>
  <c r="BK632" i="2"/>
  <c r="BK464" i="2"/>
  <c r="BK253" i="2"/>
  <c r="J2241" i="2"/>
  <c r="BK2223" i="2"/>
  <c r="J2204" i="2"/>
  <c r="BK2188" i="2"/>
  <c r="J2145" i="2"/>
  <c r="J2086" i="2"/>
  <c r="J2060" i="2"/>
  <c r="J1857" i="2"/>
  <c r="BK1739" i="2"/>
  <c r="BK1690" i="2"/>
  <c r="BK1635" i="2"/>
  <c r="J1512" i="2"/>
  <c r="J1405" i="2"/>
  <c r="J1276" i="2"/>
  <c r="J1239" i="2"/>
  <c r="J983" i="2"/>
  <c r="J823" i="2"/>
  <c r="BK612" i="2"/>
  <c r="J547" i="2"/>
  <c r="J309" i="2"/>
  <c r="J229" i="2"/>
  <c r="J2797" i="2"/>
  <c r="BK2689" i="2"/>
  <c r="BK2657" i="2"/>
  <c r="J2613" i="2"/>
  <c r="J2609" i="2"/>
  <c r="BK2600" i="2"/>
  <c r="J2568" i="2"/>
  <c r="BK2552" i="2"/>
  <c r="BK2544" i="2"/>
  <c r="BK2537" i="2"/>
  <c r="J2534" i="2"/>
  <c r="J2516" i="2"/>
  <c r="J2495" i="2"/>
  <c r="BK2488" i="2"/>
  <c r="BK2483" i="2"/>
  <c r="BK2480" i="2"/>
  <c r="J2477" i="2"/>
  <c r="J2475" i="2"/>
  <c r="J2473" i="2"/>
  <c r="BK2468" i="2"/>
  <c r="J2466" i="2"/>
  <c r="J2455" i="2"/>
  <c r="BK2447" i="2"/>
  <c r="BK2443" i="2"/>
  <c r="BK2437" i="2"/>
  <c r="BK2436" i="2"/>
  <c r="BK2431" i="2"/>
  <c r="BK2426" i="2"/>
  <c r="J2424" i="2"/>
  <c r="J2421" i="2"/>
  <c r="BK2417" i="2"/>
  <c r="J2412" i="2"/>
  <c r="J2409" i="2"/>
  <c r="J2405" i="2"/>
  <c r="J2402" i="2"/>
  <c r="BK2393" i="2"/>
  <c r="BK2389" i="2"/>
  <c r="BK2386" i="2"/>
  <c r="BK2384" i="2"/>
  <c r="J2376" i="2"/>
  <c r="BK2373" i="2"/>
  <c r="BK2369" i="2"/>
  <c r="BK2366" i="2"/>
  <c r="J2363" i="2"/>
  <c r="J2360" i="2"/>
  <c r="BK2357" i="2"/>
  <c r="BK2351" i="2"/>
  <c r="BK2347" i="2"/>
  <c r="BK2342" i="2"/>
  <c r="BK2338" i="2"/>
  <c r="J2336" i="2"/>
  <c r="BK2333" i="2"/>
  <c r="J2329" i="2"/>
  <c r="BK2325" i="2"/>
  <c r="J2322" i="2"/>
  <c r="BK2318" i="2"/>
  <c r="J2314" i="2"/>
  <c r="J2310" i="2"/>
  <c r="BK2306" i="2"/>
  <c r="BK2301" i="2"/>
  <c r="BK2291" i="2"/>
  <c r="BK2274" i="2"/>
  <c r="BK2229" i="2"/>
  <c r="J2206" i="2"/>
  <c r="J2136" i="2"/>
  <c r="J2095" i="2"/>
  <c r="J2055" i="2"/>
  <c r="J1960" i="2"/>
  <c r="BK1828" i="2"/>
  <c r="J1786" i="2"/>
  <c r="J1717" i="2"/>
  <c r="BK1649" i="2"/>
  <c r="BK1474" i="2"/>
  <c r="J1281" i="2"/>
  <c r="J1170" i="2"/>
  <c r="J982" i="2"/>
  <c r="J911" i="2"/>
  <c r="J700" i="2"/>
  <c r="BK546" i="2"/>
  <c r="BK337" i="2"/>
  <c r="J167" i="2"/>
  <c r="BK2207" i="2"/>
  <c r="BK2173" i="2"/>
  <c r="J2131" i="2"/>
  <c r="J2044" i="2"/>
  <c r="BK1998" i="2"/>
  <c r="J1783" i="2"/>
  <c r="BK1740" i="2"/>
  <c r="BK1688" i="2"/>
  <c r="J1475" i="2"/>
  <c r="J1427" i="2"/>
  <c r="J1248" i="2"/>
  <c r="BK1151" i="2"/>
  <c r="BK967" i="2"/>
  <c r="J656" i="2"/>
  <c r="BK555" i="2"/>
  <c r="J385" i="2"/>
  <c r="J255" i="2"/>
  <c r="J161" i="2"/>
  <c r="J2193" i="2"/>
  <c r="J2133" i="2"/>
  <c r="BK2082" i="2"/>
  <c r="J2001" i="2"/>
  <c r="BK1973" i="2"/>
  <c r="BK1849" i="2"/>
  <c r="J1751" i="2"/>
  <c r="J1690" i="2"/>
  <c r="J1607" i="2"/>
  <c r="J1402" i="2"/>
  <c r="J1279" i="2"/>
  <c r="BK1028" i="2"/>
  <c r="J817" i="2"/>
  <c r="BK602" i="2"/>
  <c r="BK545" i="2"/>
  <c r="J322" i="2"/>
  <c r="J230" i="2"/>
  <c r="BK2235" i="2"/>
  <c r="BK2226" i="2"/>
  <c r="BK2205" i="2"/>
  <c r="J2132" i="2"/>
  <c r="BK2094" i="2"/>
  <c r="BK2012" i="2"/>
  <c r="BK1943" i="2"/>
  <c r="J1799" i="2"/>
  <c r="J1716" i="2"/>
  <c r="J1552" i="2"/>
  <c r="BK1424" i="2"/>
  <c r="BK1363" i="2"/>
  <c r="BK1172" i="2"/>
  <c r="J967" i="2"/>
  <c r="J813" i="2"/>
  <c r="J644" i="2"/>
  <c r="J551" i="2"/>
  <c r="BK261" i="2"/>
  <c r="J170" i="2"/>
  <c r="J2235" i="2"/>
  <c r="BK2222" i="2"/>
  <c r="BK2182" i="2"/>
  <c r="J2117" i="2"/>
  <c r="BK2055" i="2"/>
  <c r="J1997" i="2"/>
  <c r="BK1876" i="2"/>
  <c r="J1804" i="2"/>
  <c r="J1740" i="2"/>
  <c r="J1634" i="2"/>
  <c r="BK1466" i="2"/>
  <c r="J1394" i="2"/>
  <c r="J1280" i="2"/>
  <c r="BK1205" i="2"/>
  <c r="J992" i="2"/>
  <c r="J903" i="2"/>
  <c r="J755" i="2"/>
  <c r="BK552" i="2"/>
  <c r="J316" i="2"/>
  <c r="BK255" i="2"/>
  <c r="AS118" i="1"/>
  <c r="BK267" i="3"/>
  <c r="J226" i="3"/>
  <c r="BK151" i="3"/>
  <c r="BK284" i="3"/>
  <c r="BK223" i="3"/>
  <c r="J135" i="3"/>
  <c r="BK257" i="3"/>
  <c r="J143" i="3"/>
  <c r="BK299" i="3"/>
  <c r="J249" i="3"/>
  <c r="BK170" i="3"/>
  <c r="J304" i="3"/>
  <c r="BK271" i="3"/>
  <c r="J224" i="3"/>
  <c r="BK172" i="3"/>
  <c r="BK288" i="3"/>
  <c r="BK196" i="3"/>
  <c r="J161" i="3"/>
  <c r="BK301" i="3"/>
  <c r="BK241" i="3"/>
  <c r="BK211" i="3"/>
  <c r="BK176" i="3"/>
  <c r="J271" i="3"/>
  <c r="BK224" i="3"/>
  <c r="J208" i="3"/>
  <c r="J153" i="3"/>
  <c r="BK221" i="4"/>
  <c r="J185" i="4"/>
  <c r="BK237" i="4"/>
  <c r="J164" i="4"/>
  <c r="BK233" i="4"/>
  <c r="BK162" i="4"/>
  <c r="J140" i="4"/>
  <c r="J237" i="4"/>
  <c r="J191" i="4"/>
  <c r="BK139" i="4"/>
  <c r="BK227" i="4"/>
  <c r="J134" i="4"/>
  <c r="BK176" i="4"/>
  <c r="BK247" i="4"/>
  <c r="BK189" i="4"/>
  <c r="BK140" i="4"/>
  <c r="J204" i="5"/>
  <c r="J189" i="5"/>
  <c r="BK152" i="5"/>
  <c r="BK239" i="5"/>
  <c r="J211" i="5"/>
  <c r="BK175" i="5"/>
  <c r="J246" i="5"/>
  <c r="BK217" i="5"/>
  <c r="J166" i="5"/>
  <c r="J242" i="5"/>
  <c r="J170" i="5"/>
  <c r="BK246" i="5"/>
  <c r="J205" i="5"/>
  <c r="J173" i="5"/>
  <c r="J210" i="5"/>
  <c r="J168" i="5"/>
  <c r="BK194" i="6"/>
  <c r="J151" i="6"/>
  <c r="J205" i="6"/>
  <c r="J152" i="6"/>
  <c r="J203" i="6"/>
  <c r="J181" i="6"/>
  <c r="J144" i="6"/>
  <c r="BK181" i="6"/>
  <c r="J155" i="6"/>
  <c r="BK203" i="6"/>
  <c r="J164" i="6"/>
  <c r="J145" i="6"/>
  <c r="J187" i="6"/>
  <c r="J171" i="6"/>
  <c r="BK158" i="6"/>
  <c r="BK127" i="6"/>
  <c r="BK188" i="6"/>
  <c r="BK162" i="6"/>
  <c r="J135" i="6"/>
  <c r="BK164" i="7"/>
  <c r="BK140" i="7"/>
  <c r="BK123" i="7"/>
  <c r="BK150" i="7"/>
  <c r="J158" i="7"/>
  <c r="J170" i="7"/>
  <c r="J154" i="7"/>
  <c r="J129" i="7"/>
  <c r="BK161" i="7"/>
  <c r="J139" i="7"/>
  <c r="BK155" i="7"/>
  <c r="BK134" i="7"/>
  <c r="J161" i="7"/>
  <c r="J157" i="8"/>
  <c r="BK141" i="8"/>
  <c r="BK139" i="8"/>
  <c r="BK150" i="8"/>
  <c r="J145" i="8"/>
  <c r="BK129" i="8"/>
  <c r="J139" i="8"/>
  <c r="J166" i="8"/>
  <c r="J147" i="8"/>
  <c r="J144" i="8"/>
  <c r="J125" i="8"/>
  <c r="J378" i="9"/>
  <c r="BK309" i="9"/>
  <c r="J268" i="9"/>
  <c r="BK210" i="9"/>
  <c r="J436" i="9"/>
  <c r="J380" i="9"/>
  <c r="J309" i="9"/>
  <c r="J253" i="9"/>
  <c r="BK218" i="9"/>
  <c r="J432" i="9"/>
  <c r="J394" i="9"/>
  <c r="J327" i="9"/>
  <c r="BK275" i="9"/>
  <c r="J177" i="9"/>
  <c r="BK403" i="9"/>
  <c r="J313" i="9"/>
  <c r="J270" i="9"/>
  <c r="BK214" i="9"/>
  <c r="J165" i="9"/>
  <c r="J426" i="9"/>
  <c r="J366" i="9"/>
  <c r="BK253" i="9"/>
  <c r="BK423" i="9"/>
  <c r="BK366" i="9"/>
  <c r="BK307" i="9"/>
  <c r="J266" i="9"/>
  <c r="J229" i="9"/>
  <c r="BK179" i="9"/>
  <c r="J424" i="9"/>
  <c r="BK407" i="9"/>
  <c r="BK321" i="9"/>
  <c r="J246" i="9"/>
  <c r="BK181" i="9"/>
  <c r="BK131" i="9"/>
  <c r="J416" i="9"/>
  <c r="BK348" i="9"/>
  <c r="BK280" i="9"/>
  <c r="J239" i="9"/>
  <c r="J216" i="9"/>
  <c r="BK141" i="10"/>
  <c r="J141" i="10"/>
  <c r="J135" i="10"/>
  <c r="J130" i="10"/>
  <c r="J134" i="10"/>
  <c r="J389" i="11"/>
  <c r="BK352" i="11"/>
  <c r="BK314" i="11"/>
  <c r="BK248" i="11"/>
  <c r="J203" i="11"/>
  <c r="BK137" i="11"/>
  <c r="J363" i="11"/>
  <c r="BK162" i="11"/>
  <c r="J292" i="11"/>
  <c r="BK263" i="11"/>
  <c r="BK180" i="11"/>
  <c r="J137" i="11"/>
  <c r="J339" i="11"/>
  <c r="J304" i="11"/>
  <c r="J248" i="11"/>
  <c r="BK178" i="11"/>
  <c r="J331" i="11"/>
  <c r="J240" i="11"/>
  <c r="BK198" i="11"/>
  <c r="BK150" i="11"/>
  <c r="J236" i="11"/>
  <c r="J190" i="11"/>
  <c r="BK379" i="11"/>
  <c r="J335" i="11"/>
  <c r="J271" i="11"/>
  <c r="BK227" i="11"/>
  <c r="BK140" i="11"/>
  <c r="BK395" i="11"/>
  <c r="J365" i="11"/>
  <c r="J325" i="11"/>
  <c r="J279" i="11"/>
  <c r="BK206" i="11"/>
  <c r="J168" i="11"/>
  <c r="BK323" i="12"/>
  <c r="BK283" i="12"/>
  <c r="BK247" i="12"/>
  <c r="J222" i="12"/>
  <c r="J202" i="12"/>
  <c r="BK182" i="12"/>
  <c r="BK151" i="12"/>
  <c r="J136" i="12"/>
  <c r="BK324" i="12"/>
  <c r="J290" i="12"/>
  <c r="BK250" i="12"/>
  <c r="J220" i="12"/>
  <c r="BK177" i="12"/>
  <c r="J142" i="12"/>
  <c r="BK314" i="12"/>
  <c r="BK266" i="12"/>
  <c r="J247" i="12"/>
  <c r="BK201" i="12"/>
  <c r="J165" i="12"/>
  <c r="BK346" i="12"/>
  <c r="BK292" i="12"/>
  <c r="J268" i="12"/>
  <c r="J242" i="12"/>
  <c r="J207" i="12"/>
  <c r="BK187" i="12"/>
  <c r="BK165" i="12"/>
  <c r="BK343" i="12"/>
  <c r="J275" i="12"/>
  <c r="J244" i="12"/>
  <c r="BK179" i="12"/>
  <c r="J327" i="12"/>
  <c r="BK300" i="12"/>
  <c r="J263" i="12"/>
  <c r="BK191" i="12"/>
  <c r="J156" i="12"/>
  <c r="J326" i="12"/>
  <c r="BK299" i="12"/>
  <c r="J233" i="12"/>
  <c r="J197" i="12"/>
  <c r="BK344" i="12"/>
  <c r="BK318" i="12"/>
  <c r="J302" i="12"/>
  <c r="J273" i="12"/>
  <c r="J198" i="12"/>
  <c r="BK152" i="12"/>
  <c r="J257" i="13"/>
  <c r="BK242" i="13"/>
  <c r="BK200" i="13"/>
  <c r="J180" i="13"/>
  <c r="J167" i="13"/>
  <c r="J137" i="13"/>
  <c r="J258" i="13"/>
  <c r="BK188" i="13"/>
  <c r="J169" i="13"/>
  <c r="BK136" i="13"/>
  <c r="J252" i="13"/>
  <c r="J223" i="13"/>
  <c r="J201" i="13"/>
  <c r="BK168" i="13"/>
  <c r="BK151" i="13"/>
  <c r="J269" i="13"/>
  <c r="J244" i="13"/>
  <c r="BK217" i="13"/>
  <c r="BK194" i="13"/>
  <c r="J133" i="13"/>
  <c r="J241" i="13"/>
  <c r="BK209" i="13"/>
  <c r="BK193" i="13"/>
  <c r="J148" i="13"/>
  <c r="J235" i="13"/>
  <c r="J217" i="13"/>
  <c r="BK202" i="13"/>
  <c r="BK154" i="13"/>
  <c r="J256" i="13"/>
  <c r="J228" i="13"/>
  <c r="BK207" i="13"/>
  <c r="J179" i="13"/>
  <c r="J158" i="13"/>
  <c r="BK127" i="13"/>
  <c r="J239" i="13"/>
  <c r="J205" i="13"/>
  <c r="BK162" i="13"/>
  <c r="J139" i="13"/>
  <c r="BK152" i="14"/>
  <c r="J144" i="14"/>
  <c r="J150" i="14"/>
  <c r="BK158" i="14"/>
  <c r="J318" i="15"/>
  <c r="J268" i="15"/>
  <c r="BK186" i="15"/>
  <c r="J285" i="15"/>
  <c r="J222" i="15"/>
  <c r="J294" i="15"/>
  <c r="J214" i="15"/>
  <c r="BK172" i="15"/>
  <c r="J138" i="15"/>
  <c r="J274" i="15"/>
  <c r="J160" i="15"/>
  <c r="J291" i="15"/>
  <c r="J240" i="15"/>
  <c r="BK195" i="15"/>
  <c r="J169" i="15"/>
  <c r="J280" i="15"/>
  <c r="BK219" i="15"/>
  <c r="BK144" i="15"/>
  <c r="J239" i="15"/>
  <c r="BK166" i="15"/>
  <c r="J322" i="15"/>
  <c r="J248" i="15"/>
  <c r="BK160" i="15"/>
  <c r="BK194" i="16"/>
  <c r="BK143" i="16"/>
  <c r="BK163" i="16"/>
  <c r="J143" i="16"/>
  <c r="J164" i="16"/>
  <c r="BK178" i="16"/>
  <c r="BK195" i="16"/>
  <c r="J147" i="16"/>
  <c r="BK138" i="16"/>
  <c r="J183" i="16"/>
  <c r="J143" i="17"/>
  <c r="BK127" i="17"/>
  <c r="BK140" i="17"/>
  <c r="J130" i="17"/>
  <c r="BK141" i="17"/>
  <c r="J131" i="17"/>
  <c r="BK152" i="18"/>
  <c r="BK158" i="18"/>
  <c r="J127" i="19"/>
  <c r="BK133" i="20"/>
  <c r="BK126" i="20"/>
  <c r="BK149" i="21"/>
  <c r="J194" i="21"/>
  <c r="J142" i="21"/>
  <c r="J168" i="21"/>
  <c r="BK201" i="21"/>
  <c r="J159" i="21"/>
  <c r="BK194" i="21"/>
  <c r="J144" i="21"/>
  <c r="J172" i="21"/>
  <c r="J176" i="21"/>
  <c r="J173" i="21"/>
  <c r="J144" i="22"/>
  <c r="J152" i="22"/>
  <c r="BK139" i="22"/>
  <c r="J134" i="22"/>
  <c r="J156" i="22"/>
  <c r="BK149" i="22"/>
  <c r="BK156" i="22"/>
  <c r="J137" i="22"/>
  <c r="BK125" i="23"/>
  <c r="BK2211" i="2"/>
  <c r="J2143" i="2"/>
  <c r="BK1996" i="2"/>
  <c r="J1939" i="2"/>
  <c r="BK1825" i="2"/>
  <c r="J1747" i="2"/>
  <c r="BK1714" i="2"/>
  <c r="BK1639" i="2"/>
  <c r="BK1539" i="2"/>
  <c r="BK1425" i="2"/>
  <c r="BK1271" i="2"/>
  <c r="BK991" i="2"/>
  <c r="BK882" i="2"/>
  <c r="J575" i="2"/>
  <c r="J523" i="2"/>
  <c r="J254" i="2"/>
  <c r="BK2184" i="2"/>
  <c r="BK2132" i="2"/>
  <c r="J2087" i="2"/>
  <c r="BK1946" i="2"/>
  <c r="J1800" i="2"/>
  <c r="J1737" i="2"/>
  <c r="J1642" i="2"/>
  <c r="BK1481" i="2"/>
  <c r="J1388" i="2"/>
  <c r="J1278" i="2"/>
  <c r="J1028" i="2"/>
  <c r="BK957" i="2"/>
  <c r="BK715" i="2"/>
  <c r="J545" i="2"/>
  <c r="BK357" i="2"/>
  <c r="J158" i="2"/>
  <c r="J2236" i="2"/>
  <c r="BK2203" i="2"/>
  <c r="BK2172" i="2"/>
  <c r="BK2143" i="2"/>
  <c r="BK2065" i="2"/>
  <c r="BK1872" i="2"/>
  <c r="J1744" i="2"/>
  <c r="BK1720" i="2"/>
  <c r="BK1637" i="2"/>
  <c r="BK1475" i="2"/>
  <c r="BK1278" i="2"/>
  <c r="J1050" i="2"/>
  <c r="BK911" i="2"/>
  <c r="J664" i="2"/>
  <c r="BK550" i="2"/>
  <c r="J298" i="2"/>
  <c r="BK212" i="2"/>
  <c r="J2799" i="2"/>
  <c r="BK2693" i="2"/>
  <c r="BK2659" i="2"/>
  <c r="J2614" i="2"/>
  <c r="J2611" i="2"/>
  <c r="J2603" i="2"/>
  <c r="J2583" i="2"/>
  <c r="J2567" i="2"/>
  <c r="J2557" i="2"/>
  <c r="BK2543" i="2"/>
  <c r="J2537" i="2"/>
  <c r="J2533" i="2"/>
  <c r="BK2495" i="2"/>
  <c r="BK2490" i="2"/>
  <c r="BK2485" i="2"/>
  <c r="BK2481" i="2"/>
  <c r="BK2476" i="2"/>
  <c r="J2474" i="2"/>
  <c r="BK2472" i="2"/>
  <c r="BK2463" i="2"/>
  <c r="BK2454" i="2"/>
  <c r="J2451" i="2"/>
  <c r="BK2446" i="2"/>
  <c r="BK2442" i="2"/>
  <c r="J2440" i="2"/>
  <c r="J2434" i="2"/>
  <c r="J2429" i="2"/>
  <c r="J2425" i="2"/>
  <c r="BK2421" i="2"/>
  <c r="BK2416" i="2"/>
  <c r="J2414" i="2"/>
  <c r="BK2408" i="2"/>
  <c r="BK2404" i="2"/>
  <c r="BK2400" i="2"/>
  <c r="J2398" i="2"/>
  <c r="BK2394" i="2"/>
  <c r="BK2392" i="2"/>
  <c r="J2390" i="2"/>
  <c r="J2383" i="2"/>
  <c r="BK2380" i="2"/>
  <c r="BK2378" i="2"/>
  <c r="BK2370" i="2"/>
  <c r="J2368" i="2"/>
  <c r="BK2364" i="2"/>
  <c r="BK2360" i="2"/>
  <c r="BK2353" i="2"/>
  <c r="J2351" i="2"/>
  <c r="J2349" i="2"/>
  <c r="BK2340" i="2"/>
  <c r="BK2335" i="2"/>
  <c r="J2331" i="2"/>
  <c r="BK2327" i="2"/>
  <c r="BK2324" i="2"/>
  <c r="J2319" i="2"/>
  <c r="BK2314" i="2"/>
  <c r="J2311" i="2"/>
  <c r="J2308" i="2"/>
  <c r="J2303" i="2"/>
  <c r="J2300" i="2"/>
  <c r="J2284" i="2"/>
  <c r="J2230" i="2"/>
  <c r="BK2209" i="2"/>
  <c r="J2183" i="2"/>
  <c r="BK2117" i="2"/>
  <c r="BK2083" i="2"/>
  <c r="J1985" i="2"/>
  <c r="J1789" i="2"/>
  <c r="BK1724" i="2"/>
  <c r="BK1663" i="2"/>
  <c r="J1548" i="2"/>
  <c r="BK1385" i="2"/>
  <c r="BK1173" i="2"/>
  <c r="BK948" i="2"/>
  <c r="BK806" i="2"/>
  <c r="BK560" i="2"/>
  <c r="J357" i="2"/>
  <c r="BK251" i="2"/>
  <c r="BK2214" i="2"/>
  <c r="BK2192" i="2"/>
  <c r="J2163" i="2"/>
  <c r="BK2087" i="2"/>
  <c r="BK2020" i="2"/>
  <c r="BK1997" i="2"/>
  <c r="BK1863" i="2"/>
  <c r="J1779" i="2"/>
  <c r="J1718" i="2"/>
  <c r="BK1636" i="2"/>
  <c r="J1471" i="2"/>
  <c r="BK1270" i="2"/>
  <c r="BK1238" i="2"/>
  <c r="J976" i="2"/>
  <c r="BK823" i="2"/>
  <c r="J715" i="2"/>
  <c r="J549" i="2"/>
  <c r="BK288" i="2"/>
  <c r="BK195" i="2"/>
  <c r="BK2197" i="2"/>
  <c r="J2135" i="2"/>
  <c r="J2089" i="2"/>
  <c r="J2036" i="2"/>
  <c r="BK1984" i="2"/>
  <c r="J1943" i="2"/>
  <c r="BK1766" i="2"/>
  <c r="BK1712" i="2"/>
  <c r="J1632" i="2"/>
  <c r="J1478" i="2"/>
  <c r="BK1351" i="2"/>
  <c r="J1210" i="2"/>
  <c r="BK983" i="2"/>
  <c r="J649" i="2"/>
  <c r="BK547" i="2"/>
  <c r="BK397" i="2"/>
  <c r="J247" i="2"/>
  <c r="BK221" i="2"/>
  <c r="J2231" i="2"/>
  <c r="J2211" i="2"/>
  <c r="J2140" i="2"/>
  <c r="J2118" i="2"/>
  <c r="J2038" i="2"/>
  <c r="J1993" i="2"/>
  <c r="BK1847" i="2"/>
  <c r="BK1747" i="2"/>
  <c r="BK1684" i="2"/>
  <c r="J1639" i="2"/>
  <c r="BK1439" i="2"/>
  <c r="J1366" i="2"/>
  <c r="BK1269" i="2"/>
  <c r="BK1171" i="2"/>
  <c r="J984" i="2"/>
  <c r="BK754" i="2"/>
  <c r="J639" i="2"/>
  <c r="BK554" i="2"/>
  <c r="BK347" i="2"/>
  <c r="BK252" i="2"/>
  <c r="BK188" i="2"/>
  <c r="BK2234" i="2"/>
  <c r="J2219" i="2"/>
  <c r="J2171" i="2"/>
  <c r="J2102" i="2"/>
  <c r="BK2071" i="2"/>
  <c r="BK2050" i="2"/>
  <c r="BK1980" i="2"/>
  <c r="J1917" i="2"/>
  <c r="BK1800" i="2"/>
  <c r="BK1751" i="2"/>
  <c r="J1685" i="2"/>
  <c r="J1637" i="2"/>
  <c r="J1545" i="2"/>
  <c r="BK1350" i="2"/>
  <c r="BK1207" i="2"/>
  <c r="BK956" i="2"/>
  <c r="BK814" i="2"/>
  <c r="J605" i="2"/>
  <c r="J485" i="2"/>
  <c r="BK256" i="2"/>
  <c r="BK161" i="2"/>
  <c r="BK255" i="3"/>
  <c r="BK210" i="3"/>
  <c r="BK303" i="3"/>
  <c r="BK226" i="3"/>
  <c r="J196" i="3"/>
  <c r="BK304" i="3"/>
  <c r="BK204" i="3"/>
  <c r="BK141" i="3"/>
  <c r="BK286" i="3"/>
  <c r="BK231" i="3"/>
  <c r="BK178" i="3"/>
  <c r="J139" i="3"/>
  <c r="J259" i="3"/>
  <c r="J186" i="3"/>
  <c r="BK131" i="3"/>
  <c r="BK222" i="3"/>
  <c r="BK182" i="3"/>
  <c r="J303" i="3"/>
  <c r="J235" i="3"/>
  <c r="BK194" i="3"/>
  <c r="BK294" i="3"/>
  <c r="BK259" i="3"/>
  <c r="BK220" i="3"/>
  <c r="BK192" i="3"/>
  <c r="BK143" i="3"/>
  <c r="J139" i="4"/>
  <c r="BK164" i="4"/>
  <c r="BK219" i="4"/>
  <c r="BK158" i="4"/>
  <c r="BK198" i="4"/>
  <c r="J145" i="4"/>
  <c r="J130" i="4"/>
  <c r="J219" i="4"/>
  <c r="J170" i="4"/>
  <c r="J231" i="4"/>
  <c r="BK178" i="4"/>
  <c r="J214" i="4"/>
  <c r="J138" i="4"/>
  <c r="J202" i="4"/>
  <c r="J151" i="4"/>
  <c r="J243" i="5"/>
  <c r="J199" i="5"/>
  <c r="J181" i="5"/>
  <c r="J148" i="5"/>
  <c r="BK223" i="5"/>
  <c r="J180" i="5"/>
  <c r="J248" i="5"/>
  <c r="BK219" i="5"/>
  <c r="BK181" i="5"/>
  <c r="BK150" i="5"/>
  <c r="BK205" i="5"/>
  <c r="BK172" i="5"/>
  <c r="BK213" i="5"/>
  <c r="BK199" i="5"/>
  <c r="BK156" i="5"/>
  <c r="BK211" i="5"/>
  <c r="BK170" i="5"/>
  <c r="BK146" i="5"/>
  <c r="BK173" i="6"/>
  <c r="BK142" i="6"/>
  <c r="J178" i="6"/>
  <c r="BK140" i="6"/>
  <c r="BK200" i="6"/>
  <c r="BK167" i="6"/>
  <c r="BK143" i="6"/>
  <c r="BK187" i="6"/>
  <c r="J167" i="6"/>
  <c r="J146" i="6"/>
  <c r="J185" i="6"/>
  <c r="J158" i="6"/>
  <c r="BK195" i="6"/>
  <c r="J179" i="6"/>
  <c r="BK164" i="6"/>
  <c r="BK204" i="6"/>
  <c r="BK152" i="6"/>
  <c r="J130" i="6"/>
  <c r="BK157" i="7"/>
  <c r="J164" i="7"/>
  <c r="BK168" i="7"/>
  <c r="J127" i="7"/>
  <c r="J138" i="7"/>
  <c r="J162" i="7"/>
  <c r="BK147" i="7"/>
  <c r="BK125" i="7"/>
  <c r="BK141" i="7"/>
  <c r="BK124" i="7"/>
  <c r="BK146" i="7"/>
  <c r="BK166" i="7"/>
  <c r="J136" i="7"/>
  <c r="BK152" i="8"/>
  <c r="J135" i="8"/>
  <c r="BK137" i="8"/>
  <c r="BK163" i="8"/>
  <c r="J154" i="8"/>
  <c r="BK125" i="8"/>
  <c r="J153" i="8"/>
  <c r="J133" i="8"/>
  <c r="BK155" i="8"/>
  <c r="BK134" i="8"/>
  <c r="J140" i="8"/>
  <c r="J419" i="9"/>
  <c r="J331" i="9"/>
  <c r="J278" i="9"/>
  <c r="J235" i="9"/>
  <c r="J186" i="9"/>
  <c r="J133" i="9"/>
  <c r="J399" i="9"/>
  <c r="BK376" i="9"/>
  <c r="BK284" i="9"/>
  <c r="J245" i="9"/>
  <c r="J167" i="9"/>
  <c r="BK419" i="9"/>
  <c r="J372" i="9"/>
  <c r="BK313" i="9"/>
  <c r="BK247" i="9"/>
  <c r="J173" i="9"/>
  <c r="J422" i="9"/>
  <c r="BK325" i="9"/>
  <c r="BK297" i="9"/>
  <c r="BK258" i="9"/>
  <c r="J199" i="9"/>
  <c r="J155" i="9"/>
  <c r="J401" i="9"/>
  <c r="BK354" i="9"/>
  <c r="J210" i="9"/>
  <c r="J434" i="9"/>
  <c r="BK388" i="9"/>
  <c r="J350" i="9"/>
  <c r="J290" i="9"/>
  <c r="BK254" i="9"/>
  <c r="BK216" i="9"/>
  <c r="J137" i="9"/>
  <c r="J368" i="9"/>
  <c r="J258" i="9"/>
  <c r="BK199" i="9"/>
  <c r="BK157" i="9"/>
  <c r="BK442" i="9"/>
  <c r="J417" i="9"/>
  <c r="BK378" i="9"/>
  <c r="J329" i="9"/>
  <c r="BK262" i="9"/>
  <c r="J227" i="9"/>
  <c r="J139" i="9"/>
  <c r="BK123" i="10"/>
  <c r="J139" i="10"/>
  <c r="BK134" i="10"/>
  <c r="J126" i="10"/>
  <c r="BK393" i="11"/>
  <c r="BK358" i="11"/>
  <c r="BK294" i="11"/>
  <c r="J221" i="11"/>
  <c r="BK154" i="11"/>
  <c r="J377" i="11"/>
  <c r="BK343" i="11"/>
  <c r="J314" i="11"/>
  <c r="BK310" i="11"/>
  <c r="BK290" i="11"/>
  <c r="J244" i="11"/>
  <c r="J219" i="11"/>
  <c r="J198" i="11"/>
  <c r="J188" i="11"/>
  <c r="J393" i="11"/>
  <c r="J343" i="11"/>
  <c r="BK286" i="11"/>
  <c r="J256" i="11"/>
  <c r="BK388" i="11"/>
  <c r="BK327" i="11"/>
  <c r="J288" i="11"/>
  <c r="BK223" i="11"/>
  <c r="J154" i="11"/>
  <c r="BK302" i="11"/>
  <c r="J238" i="11"/>
  <c r="BK152" i="11"/>
  <c r="BK252" i="11"/>
  <c r="BK213" i="11"/>
  <c r="J148" i="11"/>
  <c r="BK321" i="11"/>
  <c r="BK265" i="11"/>
  <c r="J150" i="11"/>
  <c r="J396" i="11"/>
  <c r="J371" i="11"/>
  <c r="BK345" i="11"/>
  <c r="BK300" i="11"/>
  <c r="BK240" i="11"/>
  <c r="J166" i="11"/>
  <c r="BK319" i="12"/>
  <c r="BK274" i="12"/>
  <c r="BK233" i="12"/>
  <c r="J212" i="12"/>
  <c r="J187" i="12"/>
  <c r="BK167" i="12"/>
  <c r="J346" i="12"/>
  <c r="J320" i="12"/>
  <c r="BK275" i="12"/>
  <c r="BK245" i="12"/>
  <c r="BK198" i="12"/>
  <c r="J178" i="12"/>
  <c r="J152" i="12"/>
  <c r="J321" i="12"/>
  <c r="J277" i="12"/>
  <c r="J248" i="12"/>
  <c r="BK207" i="12"/>
  <c r="J173" i="12"/>
  <c r="J145" i="12"/>
  <c r="J300" i="12"/>
  <c r="J283" i="12"/>
  <c r="BK253" i="12"/>
  <c r="J224" i="12"/>
  <c r="BK197" i="12"/>
  <c r="BK157" i="12"/>
  <c r="J313" i="12"/>
  <c r="BK267" i="12"/>
  <c r="BK138" i="12"/>
  <c r="J307" i="12"/>
  <c r="J287" i="12"/>
  <c r="BK261" i="12"/>
  <c r="BK184" i="12"/>
  <c r="BK148" i="12"/>
  <c r="BK333" i="12"/>
  <c r="BK320" i="12"/>
  <c r="BK252" i="12"/>
  <c r="BK203" i="12"/>
  <c r="J347" i="12"/>
  <c r="J316" i="12"/>
  <c r="J298" i="12"/>
  <c r="J270" i="12"/>
  <c r="J174" i="12"/>
  <c r="BK140" i="12"/>
  <c r="BK259" i="13"/>
  <c r="BK249" i="13"/>
  <c r="BK214" i="13"/>
  <c r="J190" i="13"/>
  <c r="BK175" i="13"/>
  <c r="J147" i="13"/>
  <c r="J127" i="13"/>
  <c r="BK231" i="13"/>
  <c r="BK182" i="13"/>
  <c r="BK141" i="13"/>
  <c r="J247" i="13"/>
  <c r="J224" i="13"/>
  <c r="J213" i="13"/>
  <c r="J191" i="13"/>
  <c r="J162" i="13"/>
  <c r="J270" i="13"/>
  <c r="BK247" i="13"/>
  <c r="J219" i="13"/>
  <c r="BK201" i="13"/>
  <c r="BK155" i="13"/>
  <c r="BK243" i="13"/>
  <c r="J214" i="13"/>
  <c r="BK197" i="13"/>
  <c r="J140" i="13"/>
  <c r="BK230" i="13"/>
  <c r="BK216" i="13"/>
  <c r="J194" i="13"/>
  <c r="J145" i="13"/>
  <c r="BK240" i="13"/>
  <c r="BK212" i="13"/>
  <c r="BK198" i="13"/>
  <c r="J175" i="13"/>
  <c r="J136" i="13"/>
  <c r="J267" i="13"/>
  <c r="BK223" i="13"/>
  <c r="J177" i="13"/>
  <c r="J149" i="13"/>
  <c r="J158" i="14"/>
  <c r="BK145" i="14"/>
  <c r="BK140" i="14"/>
  <c r="J131" i="14"/>
  <c r="BK319" i="15"/>
  <c r="BK274" i="15"/>
  <c r="BK161" i="15"/>
  <c r="J265" i="15"/>
  <c r="J187" i="15"/>
  <c r="BK272" i="15"/>
  <c r="BK194" i="15"/>
  <c r="J166" i="15"/>
  <c r="BK304" i="15"/>
  <c r="J237" i="15"/>
  <c r="J297" i="15"/>
  <c r="J258" i="15"/>
  <c r="BK214" i="15"/>
  <c r="J163" i="15"/>
  <c r="BK294" i="15"/>
  <c r="J246" i="15"/>
  <c r="BK169" i="15"/>
  <c r="BK257" i="15"/>
  <c r="J176" i="15"/>
  <c r="BK323" i="15"/>
  <c r="J275" i="15"/>
  <c r="BK187" i="15"/>
  <c r="J169" i="16"/>
  <c r="BK156" i="16"/>
  <c r="BK192" i="16"/>
  <c r="BK155" i="16"/>
  <c r="J172" i="16"/>
  <c r="BK188" i="16"/>
  <c r="J142" i="16"/>
  <c r="J166" i="16"/>
  <c r="BK181" i="16"/>
  <c r="BK191" i="16"/>
  <c r="BK143" i="17"/>
  <c r="J136" i="17"/>
  <c r="J141" i="17"/>
  <c r="BK138" i="17"/>
  <c r="BK139" i="17"/>
  <c r="J158" i="18"/>
  <c r="J138" i="18"/>
  <c r="J129" i="18"/>
  <c r="J132" i="18"/>
  <c r="BK138" i="18"/>
  <c r="BK136" i="19"/>
  <c r="J133" i="20"/>
  <c r="J131" i="20"/>
  <c r="J166" i="21"/>
  <c r="BK141" i="21"/>
  <c r="J167" i="21"/>
  <c r="J195" i="21"/>
  <c r="BK146" i="21"/>
  <c r="J170" i="21"/>
  <c r="J149" i="21"/>
  <c r="J175" i="21"/>
  <c r="J139" i="21"/>
  <c r="J152" i="21"/>
  <c r="BK152" i="21"/>
  <c r="BK162" i="21"/>
  <c r="J138" i="22"/>
  <c r="J146" i="22"/>
  <c r="J155" i="22"/>
  <c r="BK157" i="22"/>
  <c r="BK150" i="22"/>
  <c r="J142" i="22"/>
  <c r="J153" i="22"/>
  <c r="BK134" i="22"/>
  <c r="BK127" i="23"/>
  <c r="BK2273" i="2"/>
  <c r="J2181" i="2"/>
  <c r="BK2102" i="2"/>
  <c r="BK2011" i="2"/>
  <c r="J1934" i="2"/>
  <c r="J1802" i="2"/>
  <c r="J1742" i="2"/>
  <c r="J1723" i="2"/>
  <c r="J1655" i="2"/>
  <c r="BK1595" i="2"/>
  <c r="BK1398" i="2"/>
  <c r="J1065" i="2"/>
  <c r="J936" i="2"/>
  <c r="J822" i="2"/>
  <c r="J553" i="2"/>
  <c r="J529" i="2"/>
  <c r="J286" i="2"/>
  <c r="J2213" i="2"/>
  <c r="J2165" i="2"/>
  <c r="J2113" i="2"/>
  <c r="J2056" i="2"/>
  <c r="BK1952" i="2"/>
  <c r="J1782" i="2"/>
  <c r="J1739" i="2"/>
  <c r="BK1670" i="2"/>
  <c r="BK1591" i="2"/>
  <c r="J1398" i="2"/>
  <c r="BK1276" i="2"/>
  <c r="J1114" i="2"/>
  <c r="BK940" i="2"/>
  <c r="J760" i="2"/>
  <c r="BK557" i="2"/>
  <c r="BK524" i="2"/>
  <c r="BK322" i="2"/>
  <c r="AS116" i="1"/>
  <c r="J2218" i="2"/>
  <c r="BK2196" i="2"/>
  <c r="J2164" i="2"/>
  <c r="BK2072" i="2"/>
  <c r="J1962" i="2"/>
  <c r="J1768" i="2"/>
  <c r="J1727" i="2"/>
  <c r="J1663" i="2"/>
  <c r="BK1578" i="2"/>
  <c r="BK1416" i="2"/>
  <c r="J1350" i="2"/>
  <c r="J1246" i="2"/>
  <c r="BK982" i="2"/>
  <c r="BK813" i="2"/>
  <c r="BK572" i="2"/>
  <c r="BK485" i="2"/>
  <c r="J248" i="2"/>
  <c r="BK155" i="2"/>
  <c r="BK2797" i="2"/>
  <c r="J2689" i="2"/>
  <c r="BK2616" i="2"/>
  <c r="BK2611" i="2"/>
  <c r="BK2603" i="2"/>
  <c r="J2602" i="2"/>
  <c r="BK2582" i="2"/>
  <c r="BK2559" i="2"/>
  <c r="J2549" i="2"/>
  <c r="J2543" i="2"/>
  <c r="J2536" i="2"/>
  <c r="J2517" i="2"/>
  <c r="BK2499" i="2"/>
  <c r="J2492" i="2"/>
  <c r="BK2487" i="2"/>
  <c r="BK2484" i="2"/>
  <c r="BK2479" i="2"/>
  <c r="J2476" i="2"/>
  <c r="BK2473" i="2"/>
  <c r="BK2471" i="2"/>
  <c r="BK2466" i="2"/>
  <c r="BK2455" i="2"/>
  <c r="J2452" i="2"/>
  <c r="J2448" i="2"/>
  <c r="J2444" i="2"/>
  <c r="BK2441" i="2"/>
  <c r="BK2433" i="2"/>
  <c r="J2430" i="2"/>
  <c r="BK2425" i="2"/>
  <c r="BK2422" i="2"/>
  <c r="BK2418" i="2"/>
  <c r="BK2415" i="2"/>
  <c r="BK2410" i="2"/>
  <c r="J2406" i="2"/>
  <c r="BK2402" i="2"/>
  <c r="J2399" i="2"/>
  <c r="J2395" i="2"/>
  <c r="BK2387" i="2"/>
  <c r="BK2385" i="2"/>
  <c r="J2381" i="2"/>
  <c r="BK2379" i="2"/>
  <c r="J2373" i="2"/>
  <c r="BK2368" i="2"/>
  <c r="J2364" i="2"/>
  <c r="BK2328" i="2"/>
  <c r="BK2319" i="2"/>
  <c r="BK2315" i="2"/>
  <c r="J2312" i="2"/>
  <c r="BK2308" i="2"/>
  <c r="BK2304" i="2"/>
  <c r="J2293" i="2"/>
  <c r="J2290" i="2"/>
  <c r="J2270" i="2"/>
  <c r="BK2210" i="2"/>
  <c r="J2184" i="2"/>
  <c r="J2121" i="2"/>
  <c r="BK2093" i="2"/>
  <c r="BK2054" i="2"/>
  <c r="J1955" i="2"/>
  <c r="BK1802" i="2"/>
  <c r="J1732" i="2"/>
  <c r="J1682" i="2"/>
  <c r="J1564" i="2"/>
  <c r="J1440" i="2"/>
  <c r="J1382" i="2"/>
  <c r="BK1179" i="2"/>
  <c r="BK980" i="2"/>
  <c r="BK881" i="2"/>
  <c r="J754" i="2"/>
  <c r="BK548" i="2"/>
  <c r="BK332" i="2"/>
  <c r="J212" i="2"/>
  <c r="BK2200" i="2"/>
  <c r="J2142" i="2"/>
  <c r="BK2084" i="2"/>
  <c r="J1980" i="2"/>
  <c r="J1781" i="2"/>
  <c r="BK1731" i="2"/>
  <c r="J1668" i="2"/>
  <c r="BK1498" i="2"/>
  <c r="BK1437" i="2"/>
  <c r="BK1255" i="2"/>
  <c r="BK1180" i="2"/>
  <c r="BK977" i="2"/>
  <c r="BK860" i="2"/>
  <c r="BK761" i="2"/>
  <c r="J572" i="2"/>
  <c r="BK401" i="2"/>
  <c r="BK283" i="2"/>
  <c r="J222" i="2"/>
  <c r="BK2218" i="2"/>
  <c r="BK2142" i="2"/>
  <c r="J2115" i="2"/>
  <c r="J2050" i="2"/>
  <c r="BK1994" i="2"/>
  <c r="BK1955" i="2"/>
  <c r="J1784" i="2"/>
  <c r="BK1728" i="2"/>
  <c r="J1633" i="2"/>
  <c r="J1490" i="2"/>
  <c r="J1385" i="2"/>
  <c r="J1209" i="2"/>
  <c r="BK998" i="2"/>
  <c r="J814" i="2"/>
  <c r="J554" i="2"/>
  <c r="J522" i="2"/>
  <c r="J252" i="2"/>
  <c r="J226" i="2"/>
  <c r="BK2237" i="2"/>
  <c r="J2222" i="2"/>
  <c r="BK2201" i="2"/>
  <c r="BK2147" i="2"/>
  <c r="J2119" i="2"/>
  <c r="BK2051" i="2"/>
  <c r="J1991" i="2"/>
  <c r="J1831" i="2"/>
  <c r="BK1727" i="2"/>
  <c r="J1610" i="2"/>
  <c r="J1416" i="2"/>
  <c r="J1359" i="2"/>
  <c r="J1255" i="2"/>
  <c r="J994" i="2"/>
  <c r="BK718" i="2"/>
  <c r="BK575" i="2"/>
  <c r="BK385" i="2"/>
  <c r="J251" i="2"/>
  <c r="BK2241" i="2"/>
  <c r="J2232" i="2"/>
  <c r="J2217" i="2"/>
  <c r="BK2140" i="2"/>
  <c r="BK2100" i="2"/>
  <c r="BK2062" i="2"/>
  <c r="J2011" i="2"/>
  <c r="BK1957" i="2"/>
  <c r="J1847" i="2"/>
  <c r="BK1769" i="2"/>
  <c r="BK1715" i="2"/>
  <c r="J1600" i="2"/>
  <c r="BK1429" i="2"/>
  <c r="J1342" i="2"/>
  <c r="J1237" i="2"/>
  <c r="J1010" i="2"/>
  <c r="J882" i="2"/>
  <c r="J667" i="2"/>
  <c r="BK558" i="2"/>
  <c r="BK286" i="2"/>
  <c r="J164" i="2"/>
  <c r="BK308" i="3"/>
  <c r="BK245" i="3"/>
  <c r="J192" i="3"/>
  <c r="J296" i="3"/>
  <c r="J245" i="3"/>
  <c r="J211" i="3"/>
  <c r="BK265" i="3"/>
  <c r="J217" i="3"/>
  <c r="BK174" i="3"/>
  <c r="J305" i="3"/>
  <c r="J229" i="3"/>
  <c r="J176" i="3"/>
  <c r="J300" i="3"/>
  <c r="J241" i="3"/>
  <c r="BK214" i="3"/>
  <c r="BK145" i="3"/>
  <c r="BK216" i="3"/>
  <c r="J151" i="3"/>
  <c r="BK280" i="3"/>
  <c r="J227" i="3"/>
  <c r="BK190" i="3"/>
  <c r="BK147" i="3"/>
  <c r="BK261" i="3"/>
  <c r="BK217" i="3"/>
  <c r="BK197" i="3"/>
  <c r="BK161" i="3"/>
  <c r="BK133" i="3"/>
  <c r="J132" i="4"/>
  <c r="J172" i="4"/>
  <c r="J227" i="4"/>
  <c r="BK138" i="4"/>
  <c r="J200" i="4"/>
  <c r="J160" i="4"/>
  <c r="BK136" i="4"/>
  <c r="BK229" i="4"/>
  <c r="BK212" i="4"/>
  <c r="BK130" i="4"/>
  <c r="J216" i="4"/>
  <c r="BK155" i="4"/>
  <c r="BK231" i="4"/>
  <c r="BK168" i="4"/>
  <c r="J221" i="4"/>
  <c r="BK141" i="4"/>
  <c r="BK230" i="5"/>
  <c r="BK197" i="5"/>
  <c r="J176" i="5"/>
  <c r="J247" i="5"/>
  <c r="BK224" i="5"/>
  <c r="J207" i="5"/>
  <c r="BK168" i="5"/>
  <c r="BK231" i="5"/>
  <c r="J194" i="5"/>
  <c r="BK174" i="5"/>
  <c r="J238" i="5"/>
  <c r="J202" i="5"/>
  <c r="BK161" i="5"/>
  <c r="BK240" i="5"/>
  <c r="BK204" i="5"/>
  <c r="J174" i="5"/>
  <c r="BK237" i="5"/>
  <c r="J169" i="5"/>
  <c r="BK148" i="5"/>
  <c r="BK170" i="6"/>
  <c r="J139" i="6"/>
  <c r="BK189" i="6"/>
  <c r="J143" i="6"/>
  <c r="J204" i="6"/>
  <c r="J188" i="6"/>
  <c r="J153" i="6"/>
  <c r="BK205" i="6"/>
  <c r="BK171" i="6"/>
  <c r="J149" i="6"/>
  <c r="J197" i="6"/>
  <c r="J160" i="6"/>
  <c r="J134" i="6"/>
  <c r="J166" i="6"/>
  <c r="BK153" i="6"/>
  <c r="J202" i="6"/>
  <c r="BK159" i="6"/>
  <c r="BK134" i="6"/>
  <c r="J152" i="7"/>
  <c r="BK162" i="7"/>
  <c r="J159" i="7"/>
  <c r="J124" i="7"/>
  <c r="J150" i="7"/>
  <c r="BK160" i="7"/>
  <c r="BK175" i="7"/>
  <c r="BK153" i="7"/>
  <c r="J137" i="7"/>
  <c r="BK165" i="7"/>
  <c r="BK136" i="7"/>
  <c r="BK142" i="7"/>
  <c r="BK145" i="8"/>
  <c r="J162" i="8"/>
  <c r="BK130" i="8"/>
  <c r="J165" i="8"/>
  <c r="J141" i="8"/>
  <c r="J164" i="8"/>
  <c r="BK144" i="8"/>
  <c r="J130" i="8"/>
  <c r="J152" i="8"/>
  <c r="BK162" i="8"/>
  <c r="J132" i="8"/>
  <c r="J405" i="9"/>
  <c r="J333" i="9"/>
  <c r="BK286" i="9"/>
  <c r="J223" i="9"/>
  <c r="J149" i="9"/>
  <c r="J407" i="9"/>
  <c r="J370" i="9"/>
  <c r="BK288" i="9"/>
  <c r="J241" i="9"/>
  <c r="BK149" i="9"/>
  <c r="J409" i="9"/>
  <c r="BK301" i="9"/>
  <c r="J283" i="9"/>
  <c r="J193" i="9"/>
  <c r="J145" i="9"/>
  <c r="J384" i="9"/>
  <c r="J303" i="9"/>
  <c r="J282" i="9"/>
  <c r="BK227" i="9"/>
  <c r="BK185" i="9"/>
  <c r="J143" i="9"/>
  <c r="BK399" i="9"/>
  <c r="J293" i="9"/>
  <c r="BK183" i="9"/>
  <c r="BK396" i="9"/>
  <c r="J362" i="9"/>
  <c r="J299" i="9"/>
  <c r="J256" i="9"/>
  <c r="J183" i="9"/>
  <c r="J131" i="9"/>
  <c r="J354" i="9"/>
  <c r="BK281" i="9"/>
  <c r="BK208" i="9"/>
  <c r="BK171" i="9"/>
  <c r="BK137" i="9"/>
  <c r="J440" i="9"/>
  <c r="BK394" i="9"/>
  <c r="J341" i="9"/>
  <c r="J305" i="9"/>
  <c r="BK237" i="9"/>
  <c r="J185" i="9"/>
  <c r="J124" i="10"/>
  <c r="J127" i="10"/>
  <c r="J140" i="10"/>
  <c r="J128" i="10"/>
  <c r="J132" i="10"/>
  <c r="BK381" i="11"/>
  <c r="BK331" i="11"/>
  <c r="BK288" i="11"/>
  <c r="BK258" i="11"/>
  <c r="J211" i="11"/>
  <c r="BK160" i="11"/>
  <c r="BK389" i="11"/>
  <c r="J348" i="11"/>
  <c r="J383" i="11"/>
  <c r="BK281" i="11"/>
  <c r="BK229" i="11"/>
  <c r="J152" i="11"/>
  <c r="J381" i="11"/>
  <c r="J310" i="11"/>
  <c r="J250" i="11"/>
  <c r="BK156" i="11"/>
  <c r="J308" i="11"/>
  <c r="J252" i="11"/>
  <c r="J200" i="11"/>
  <c r="BK275" i="11"/>
  <c r="J206" i="11"/>
  <c r="J394" i="11"/>
  <c r="J350" i="11"/>
  <c r="BK315" i="11"/>
  <c r="BK238" i="11"/>
  <c r="BK196" i="11"/>
  <c r="J147" i="11"/>
  <c r="J306" i="12"/>
  <c r="BK254" i="12"/>
  <c r="BK208" i="12"/>
  <c r="BK186" i="12"/>
  <c r="BK146" i="12"/>
  <c r="BK311" i="12"/>
  <c r="BK286" i="12"/>
  <c r="J239" i="12"/>
  <c r="J189" i="12"/>
  <c r="BK173" i="12"/>
  <c r="BK337" i="12"/>
  <c r="J279" i="12"/>
  <c r="BK260" i="12"/>
  <c r="J225" i="12"/>
  <c r="BK194" i="12"/>
  <c r="J162" i="12"/>
  <c r="J341" i="12"/>
  <c r="BK284" i="12"/>
  <c r="BK255" i="12"/>
  <c r="BK225" i="12"/>
  <c r="J205" i="12"/>
  <c r="J179" i="12"/>
  <c r="J144" i="12"/>
  <c r="J305" i="12"/>
  <c r="BK246" i="12"/>
  <c r="J157" i="12"/>
  <c r="BK332" i="12"/>
  <c r="BK303" i="12"/>
  <c r="BK291" i="12"/>
  <c r="J260" i="12"/>
  <c r="BK178" i="12"/>
  <c r="J139" i="12"/>
  <c r="J322" i="12"/>
  <c r="BK288" i="12"/>
  <c r="J254" i="12"/>
  <c r="J182" i="12"/>
  <c r="J168" i="12"/>
  <c r="J308" i="12"/>
  <c r="J284" i="12"/>
  <c r="BK244" i="12"/>
  <c r="BK210" i="12"/>
  <c r="J161" i="12"/>
  <c r="BK271" i="13"/>
  <c r="BK256" i="13"/>
  <c r="J230" i="13"/>
  <c r="J204" i="13"/>
  <c r="J185" i="13"/>
  <c r="J173" i="13"/>
  <c r="BK142" i="13"/>
  <c r="BK268" i="13"/>
  <c r="BK235" i="13"/>
  <c r="BK189" i="13"/>
  <c r="BK178" i="13"/>
  <c r="BK145" i="13"/>
  <c r="BK128" i="13"/>
  <c r="J243" i="13"/>
  <c r="J216" i="13"/>
  <c r="J189" i="13"/>
  <c r="J170" i="13"/>
  <c r="BK160" i="13"/>
  <c r="J132" i="13"/>
  <c r="J265" i="13"/>
  <c r="J227" i="13"/>
  <c r="J212" i="13"/>
  <c r="J198" i="13"/>
  <c r="BK167" i="13"/>
  <c r="BK147" i="13"/>
  <c r="BK267" i="13"/>
  <c r="BK234" i="13"/>
  <c r="BK195" i="13"/>
  <c r="J150" i="13"/>
  <c r="BK228" i="13"/>
  <c r="BK215" i="13"/>
  <c r="J161" i="13"/>
  <c r="BK263" i="13"/>
  <c r="BK229" i="13"/>
  <c r="BK219" i="13"/>
  <c r="BK199" i="13"/>
  <c r="BK177" i="13"/>
  <c r="BK153" i="13"/>
  <c r="BK265" i="13"/>
  <c r="BK218" i="13"/>
  <c r="BK183" i="13"/>
  <c r="J155" i="13"/>
  <c r="BK135" i="13"/>
  <c r="J149" i="14"/>
  <c r="BK131" i="14"/>
  <c r="J145" i="14"/>
  <c r="J128" i="14"/>
  <c r="J317" i="15"/>
  <c r="BK254" i="15"/>
  <c r="J159" i="15"/>
  <c r="BK239" i="15"/>
  <c r="J313" i="15"/>
  <c r="BK262" i="15"/>
  <c r="J192" i="15"/>
  <c r="BK163" i="15"/>
  <c r="J284" i="15"/>
  <c r="J316" i="15"/>
  <c r="BK265" i="15"/>
  <c r="BK237" i="15"/>
  <c r="J193" i="15"/>
  <c r="BK318" i="15"/>
  <c r="J253" i="15"/>
  <c r="J190" i="15"/>
  <c r="BK317" i="15"/>
  <c r="J201" i="15"/>
  <c r="J324" i="15"/>
  <c r="J315" i="15"/>
  <c r="J262" i="15"/>
  <c r="J172" i="15"/>
  <c r="J188" i="16"/>
  <c r="BK196" i="16"/>
  <c r="J161" i="16"/>
  <c r="BK137" i="16"/>
  <c r="BK168" i="16"/>
  <c r="BK200" i="16"/>
  <c r="J163" i="16"/>
  <c r="J168" i="16"/>
  <c r="J192" i="16"/>
  <c r="BK159" i="16"/>
  <c r="BK198" i="16"/>
  <c r="BK164" i="16"/>
  <c r="BK179" i="16"/>
  <c r="J137" i="17"/>
  <c r="BK132" i="17"/>
  <c r="BK129" i="17"/>
  <c r="J126" i="17"/>
  <c r="BK131" i="17"/>
  <c r="BK174" i="21"/>
  <c r="J198" i="21"/>
  <c r="BK166" i="21"/>
  <c r="BK136" i="21"/>
  <c r="BK168" i="21"/>
  <c r="J137" i="21"/>
  <c r="BK167" i="21"/>
  <c r="BK190" i="21"/>
  <c r="J157" i="21"/>
  <c r="J158" i="21"/>
  <c r="J183" i="21"/>
  <c r="J141" i="22"/>
  <c r="J149" i="22"/>
  <c r="BK126" i="22"/>
  <c r="BK138" i="22"/>
  <c r="J150" i="22"/>
  <c r="J126" i="22"/>
  <c r="BK146" i="22"/>
  <c r="BK155" i="22"/>
  <c r="J126" i="23"/>
  <c r="BK2216" i="2"/>
  <c r="BK2193" i="2"/>
  <c r="BK2133" i="2"/>
  <c r="J2020" i="2"/>
  <c r="J1872" i="2"/>
  <c r="BK1781" i="2"/>
  <c r="J1735" i="2"/>
  <c r="J1692" i="2"/>
  <c r="J1652" i="2"/>
  <c r="J1536" i="2"/>
  <c r="BK1388" i="2"/>
  <c r="BK1015" i="2"/>
  <c r="BK910" i="2"/>
  <c r="BK700" i="2"/>
  <c r="BK620" i="2"/>
  <c r="BK543" i="2"/>
  <c r="BK369" i="2"/>
  <c r="J2202" i="2"/>
  <c r="BK2145" i="2"/>
  <c r="BK2118" i="2"/>
  <c r="J2071" i="2"/>
  <c r="J1984" i="2"/>
  <c r="BK1804" i="2"/>
  <c r="BK1768" i="2"/>
  <c r="BK1692" i="2"/>
  <c r="BK1643" i="2"/>
  <c r="J1466" i="2"/>
  <c r="J1377" i="2"/>
  <c r="J1274" i="2"/>
  <c r="BK1036" i="2"/>
  <c r="BK938" i="2"/>
  <c r="BK800" i="2"/>
  <c r="J548" i="2"/>
  <c r="BK523" i="2"/>
  <c r="J256" i="2"/>
  <c r="J2245" i="2"/>
  <c r="J2225" i="2"/>
  <c r="J2197" i="2"/>
  <c r="J2167" i="2"/>
  <c r="BK2114" i="2"/>
  <c r="BK2019" i="2"/>
  <c r="J1777" i="2"/>
  <c r="BK1716" i="2"/>
  <c r="J1649" i="2"/>
  <c r="J1498" i="2"/>
  <c r="BK1355" i="2"/>
  <c r="J1272" i="2"/>
  <c r="J1205" i="2"/>
  <c r="BK856" i="2"/>
  <c r="BK638" i="2"/>
  <c r="BK551" i="2"/>
  <c r="J358" i="2"/>
  <c r="J195" i="2"/>
  <c r="J2798" i="2"/>
  <c r="J2693" i="2"/>
  <c r="J2659" i="2"/>
  <c r="BK2612" i="2"/>
  <c r="J2608" i="2"/>
  <c r="BK2583" i="2"/>
  <c r="BK2567" i="2"/>
  <c r="J2550" i="2"/>
  <c r="J2547" i="2"/>
  <c r="J2538" i="2"/>
  <c r="BK2517" i="2"/>
  <c r="BK2498" i="2"/>
  <c r="BK2491" i="2"/>
  <c r="J2487" i="2"/>
  <c r="J2483" i="2"/>
  <c r="J2480" i="2"/>
  <c r="J2468" i="2"/>
  <c r="BK2460" i="2"/>
  <c r="BK2453" i="2"/>
  <c r="J2450" i="2"/>
  <c r="BK2445" i="2"/>
  <c r="J2443" i="2"/>
  <c r="BK2440" i="2"/>
  <c r="BK2435" i="2"/>
  <c r="J2432" i="2"/>
  <c r="J2428" i="2"/>
  <c r="BK2424" i="2"/>
  <c r="BK2420" i="2"/>
  <c r="J2418" i="2"/>
  <c r="BK2411" i="2"/>
  <c r="BK2409" i="2"/>
  <c r="J2407" i="2"/>
  <c r="J2403" i="2"/>
  <c r="J2400" i="2"/>
  <c r="BK2396" i="2"/>
  <c r="BK2390" i="2"/>
  <c r="J2387" i="2"/>
  <c r="J2382" i="2"/>
  <c r="BK2376" i="2"/>
  <c r="J2374" i="2"/>
  <c r="J2371" i="2"/>
  <c r="BK2365" i="2"/>
  <c r="J2362" i="2"/>
  <c r="BK2358" i="2"/>
  <c r="J2355" i="2"/>
  <c r="BK2354" i="2"/>
  <c r="BK2352" i="2"/>
  <c r="BK2348" i="2"/>
  <c r="BK2341" i="2"/>
  <c r="BK2334" i="2"/>
  <c r="BK2331" i="2"/>
  <c r="J2328" i="2"/>
  <c r="J2325" i="2"/>
  <c r="BK2321" i="2"/>
  <c r="BK2317" i="2"/>
  <c r="J2313" i="2"/>
  <c r="BK2309" i="2"/>
  <c r="BK2303" i="2"/>
  <c r="J2291" i="2"/>
  <c r="J2273" i="2"/>
  <c r="J2221" i="2"/>
  <c r="BK2195" i="2"/>
  <c r="BK2146" i="2"/>
  <c r="J2114" i="2"/>
  <c r="J2072" i="2"/>
  <c r="BK1995" i="2"/>
  <c r="BK1884" i="2"/>
  <c r="BK1730" i="2"/>
  <c r="BK1708" i="2"/>
  <c r="J1565" i="2"/>
  <c r="BK1433" i="2"/>
  <c r="J1277" i="2"/>
  <c r="BK999" i="2"/>
  <c r="J856" i="2"/>
  <c r="J620" i="2"/>
  <c r="BK406" i="2"/>
  <c r="BK308" i="2"/>
  <c r="BK164" i="2"/>
  <c r="BK2202" i="2"/>
  <c r="BK2166" i="2"/>
  <c r="J2093" i="2"/>
  <c r="J2012" i="2"/>
  <c r="BK1870" i="2"/>
  <c r="BK1777" i="2"/>
  <c r="BK1717" i="2"/>
  <c r="J1595" i="2"/>
  <c r="J1474" i="2"/>
  <c r="J1411" i="2"/>
  <c r="BK1244" i="2"/>
  <c r="J981" i="2"/>
  <c r="J818" i="2"/>
  <c r="BK623" i="2"/>
  <c r="BK536" i="2"/>
  <c r="J332" i="2"/>
  <c r="J253" i="2"/>
  <c r="J2214" i="2"/>
  <c r="BK2183" i="2"/>
  <c r="BK2131" i="2"/>
  <c r="J2088" i="2"/>
  <c r="BK2037" i="2"/>
  <c r="J1989" i="2"/>
  <c r="J1958" i="2"/>
  <c r="BK1771" i="2"/>
  <c r="J1691" i="2"/>
  <c r="J1604" i="2"/>
  <c r="J1352" i="2"/>
  <c r="BK1248" i="2"/>
  <c r="J1036" i="2"/>
  <c r="BK968" i="2"/>
  <c r="BK664" i="2"/>
  <c r="BK549" i="2"/>
  <c r="J480" i="2"/>
  <c r="J240" i="2"/>
  <c r="BK2245" i="2"/>
  <c r="J2227" i="2"/>
  <c r="BK2220" i="2"/>
  <c r="J2194" i="2"/>
  <c r="BK2134" i="2"/>
  <c r="BK2116" i="2"/>
  <c r="J2066" i="2"/>
  <c r="J1995" i="2"/>
  <c r="J1884" i="2"/>
  <c r="J1752" i="2"/>
  <c r="J1661" i="2"/>
  <c r="BK1428" i="2"/>
  <c r="BK1408" i="2"/>
  <c r="BK1279" i="2"/>
  <c r="BK1208" i="2"/>
  <c r="BK990" i="2"/>
  <c r="J881" i="2"/>
  <c r="J623" i="2"/>
  <c r="BK553" i="2"/>
  <c r="BK331" i="2"/>
  <c r="BK241" i="2"/>
  <c r="AS95" i="1"/>
  <c r="J1949" i="2"/>
  <c r="J1822" i="2"/>
  <c r="BK1773" i="2"/>
  <c r="J1721" i="2"/>
  <c r="J1643" i="2"/>
  <c r="J1470" i="2"/>
  <c r="BK1282" i="2"/>
  <c r="BK1170" i="2"/>
  <c r="J948" i="2"/>
  <c r="J806" i="2"/>
  <c r="J599" i="2"/>
  <c r="J337" i="2"/>
  <c r="J180" i="2"/>
  <c r="J310" i="3"/>
  <c r="BK251" i="3"/>
  <c r="J202" i="3"/>
  <c r="J301" i="3"/>
  <c r="J255" i="3"/>
  <c r="BK186" i="3"/>
  <c r="BK274" i="3"/>
  <c r="J200" i="3"/>
  <c r="J131" i="3"/>
  <c r="J282" i="3"/>
  <c r="J223" i="3"/>
  <c r="J166" i="3"/>
  <c r="J306" i="3"/>
  <c r="BK249" i="3"/>
  <c r="J197" i="3"/>
  <c r="J309" i="3"/>
  <c r="J212" i="3"/>
  <c r="J174" i="3"/>
  <c r="J269" i="3"/>
  <c r="J213" i="3"/>
  <c r="J141" i="3"/>
  <c r="J251" i="3"/>
  <c r="BK200" i="3"/>
  <c r="J172" i="3"/>
  <c r="BK137" i="3"/>
  <c r="J178" i="4"/>
  <c r="J233" i="4"/>
  <c r="J128" i="4"/>
  <c r="J162" i="4"/>
  <c r="BK202" i="4"/>
  <c r="BK170" i="4"/>
  <c r="J141" i="4"/>
  <c r="J244" i="4"/>
  <c r="BK208" i="4"/>
  <c r="J241" i="4"/>
  <c r="J158" i="4"/>
  <c r="BK204" i="4"/>
  <c r="BK160" i="4"/>
  <c r="BK200" i="4"/>
  <c r="J241" i="5"/>
  <c r="J193" i="5"/>
  <c r="BK163" i="5"/>
  <c r="BK245" i="5"/>
  <c r="J196" i="5"/>
  <c r="J163" i="5"/>
  <c r="BK202" i="5"/>
  <c r="BK169" i="5"/>
  <c r="BK147" i="5"/>
  <c r="BK206" i="5"/>
  <c r="J177" i="5"/>
  <c r="BK158" i="5"/>
  <c r="BK210" i="5"/>
  <c r="BK188" i="5"/>
  <c r="BK222" i="5"/>
  <c r="J191" i="5"/>
  <c r="J150" i="5"/>
  <c r="J182" i="6"/>
  <c r="BK136" i="6"/>
  <c r="J174" i="6"/>
  <c r="BK130" i="6"/>
  <c r="BK190" i="6"/>
  <c r="BK146" i="6"/>
  <c r="BK185" i="6"/>
  <c r="J162" i="6"/>
  <c r="J138" i="6"/>
  <c r="BK178" i="6"/>
  <c r="BK157" i="6"/>
  <c r="J131" i="6"/>
  <c r="BK184" i="6"/>
  <c r="J165" i="6"/>
  <c r="J142" i="6"/>
  <c r="BK196" i="6"/>
  <c r="J173" i="6"/>
  <c r="BK129" i="6"/>
  <c r="BK154" i="7"/>
  <c r="J128" i="7"/>
  <c r="J131" i="7"/>
  <c r="BK133" i="7"/>
  <c r="J167" i="7"/>
  <c r="J130" i="7"/>
  <c r="BK152" i="7"/>
  <c r="J172" i="7"/>
  <c r="J151" i="7"/>
  <c r="J126" i="7"/>
  <c r="BK151" i="7"/>
  <c r="J123" i="7"/>
  <c r="J143" i="7"/>
  <c r="J158" i="8"/>
  <c r="BK126" i="8"/>
  <c r="J136" i="8"/>
  <c r="J161" i="8"/>
  <c r="BK147" i="8"/>
  <c r="BK124" i="8"/>
  <c r="J155" i="8"/>
  <c r="J134" i="8"/>
  <c r="J151" i="8"/>
  <c r="BK160" i="8"/>
  <c r="J428" i="9"/>
  <c r="BK362" i="9"/>
  <c r="J301" i="9"/>
  <c r="J247" i="9"/>
  <c r="J188" i="9"/>
  <c r="J147" i="9"/>
  <c r="J403" i="9"/>
  <c r="BK364" i="9"/>
  <c r="J291" i="9"/>
  <c r="J231" i="9"/>
  <c r="J190" i="9"/>
  <c r="J430" i="9"/>
  <c r="J374" i="9"/>
  <c r="J323" i="9"/>
  <c r="J206" i="9"/>
  <c r="BK155" i="9"/>
  <c r="J339" i="9"/>
  <c r="BK290" i="9"/>
  <c r="J243" i="9"/>
  <c r="BK193" i="9"/>
  <c r="BK169" i="9"/>
  <c r="J420" i="9"/>
  <c r="J347" i="9"/>
  <c r="BK276" i="9"/>
  <c r="BK141" i="9"/>
  <c r="BK372" i="9"/>
  <c r="BK311" i="9"/>
  <c r="J271" i="9"/>
  <c r="BK223" i="9"/>
  <c r="J163" i="9"/>
  <c r="J415" i="9"/>
  <c r="BK384" i="9"/>
  <c r="J315" i="9"/>
  <c r="J214" i="9"/>
  <c r="BK165" i="9"/>
  <c r="J442" i="9"/>
  <c r="J396" i="9"/>
  <c r="J343" i="9"/>
  <c r="J321" i="9"/>
  <c r="BK235" i="9"/>
  <c r="J208" i="9"/>
  <c r="BK163" i="9"/>
  <c r="BK135" i="10"/>
  <c r="J136" i="10"/>
  <c r="BK127" i="10"/>
  <c r="J133" i="10"/>
  <c r="BK138" i="10"/>
  <c r="J131" i="10"/>
  <c r="BK371" i="11"/>
  <c r="J315" i="11"/>
  <c r="BK269" i="11"/>
  <c r="BK215" i="11"/>
  <c r="BK164" i="11"/>
  <c r="J133" i="11"/>
  <c r="J312" i="11"/>
  <c r="BK298" i="11"/>
  <c r="BK256" i="11"/>
  <c r="BK225" i="11"/>
  <c r="BK200" i="11"/>
  <c r="BK176" i="11"/>
  <c r="J375" i="11"/>
  <c r="BK339" i="11"/>
  <c r="J284" i="11"/>
  <c r="BK234" i="11"/>
  <c r="J162" i="11"/>
  <c r="J390" i="11"/>
  <c r="BK337" i="11"/>
  <c r="BK308" i="11"/>
  <c r="J269" i="11"/>
  <c r="J186" i="11"/>
  <c r="BK350" i="11"/>
  <c r="J294" i="11"/>
  <c r="J208" i="11"/>
  <c r="BK146" i="11"/>
  <c r="BK221" i="11"/>
  <c r="J164" i="11"/>
  <c r="J359" i="11"/>
  <c r="J309" i="11"/>
  <c r="BK201" i="11"/>
  <c r="J397" i="11"/>
  <c r="J391" i="11"/>
  <c r="J369" i="11"/>
  <c r="J341" i="11"/>
  <c r="J277" i="11"/>
  <c r="J230" i="11"/>
  <c r="J180" i="11"/>
  <c r="J144" i="11"/>
  <c r="J315" i="12"/>
  <c r="J285" i="12"/>
  <c r="J237" i="12"/>
  <c r="J216" i="12"/>
  <c r="J188" i="12"/>
  <c r="BK168" i="12"/>
  <c r="BK330" i="12"/>
  <c r="J266" i="12"/>
  <c r="BK237" i="12"/>
  <c r="J196" i="12"/>
  <c r="BK161" i="12"/>
  <c r="J333" i="12"/>
  <c r="BK294" i="12"/>
  <c r="J262" i="12"/>
  <c r="J227" i="12"/>
  <c r="BK205" i="12"/>
  <c r="J166" i="12"/>
  <c r="BK310" i="12"/>
  <c r="BK279" i="12"/>
  <c r="J246" i="12"/>
  <c r="BK212" i="12"/>
  <c r="BK192" i="12"/>
  <c r="J154" i="12"/>
  <c r="J323" i="12"/>
  <c r="BK268" i="12"/>
  <c r="J213" i="12"/>
  <c r="J137" i="12"/>
  <c r="J318" i="12"/>
  <c r="BK290" i="12"/>
  <c r="J203" i="12"/>
  <c r="BK166" i="12"/>
  <c r="BK329" i="12"/>
  <c r="BK315" i="12"/>
  <c r="BK263" i="12"/>
  <c r="BK214" i="12"/>
  <c r="J138" i="12"/>
  <c r="J314" i="12"/>
  <c r="J292" i="12"/>
  <c r="BK248" i="12"/>
  <c r="J211" i="12"/>
  <c r="BK154" i="12"/>
  <c r="J266" i="13"/>
  <c r="BK246" i="13"/>
  <c r="BK196" i="13"/>
  <c r="BK179" i="13"/>
  <c r="BK143" i="13"/>
  <c r="BK266" i="13"/>
  <c r="BK171" i="13"/>
  <c r="J135" i="13"/>
  <c r="BK244" i="13"/>
  <c r="BK232" i="13"/>
  <c r="J215" i="13"/>
  <c r="BK192" i="13"/>
  <c r="J166" i="13"/>
  <c r="J142" i="13"/>
  <c r="J268" i="13"/>
  <c r="BK238" i="13"/>
  <c r="J207" i="13"/>
  <c r="BK180" i="13"/>
  <c r="BK270" i="13"/>
  <c r="J240" i="13"/>
  <c r="BK205" i="13"/>
  <c r="J168" i="13"/>
  <c r="BK149" i="13"/>
  <c r="J249" i="13"/>
  <c r="BK226" i="13"/>
  <c r="J197" i="13"/>
  <c r="BK152" i="13"/>
  <c r="J254" i="13"/>
  <c r="J226" i="13"/>
  <c r="BK187" i="13"/>
  <c r="BK164" i="13"/>
  <c r="BK129" i="13"/>
  <c r="J237" i="13"/>
  <c r="J193" i="13"/>
  <c r="BK169" i="13"/>
  <c r="BK148" i="13"/>
  <c r="J156" i="14"/>
  <c r="J140" i="14"/>
  <c r="BK155" i="14"/>
  <c r="J143" i="14"/>
  <c r="BK190" i="15"/>
  <c r="J319" i="15"/>
  <c r="J202" i="15"/>
  <c r="BK286" i="15"/>
  <c r="BK235" i="15"/>
  <c r="J161" i="15"/>
  <c r="BK252" i="15"/>
  <c r="BK193" i="15"/>
  <c r="J302" i="15"/>
  <c r="BK189" i="15"/>
  <c r="BK141" i="15"/>
  <c r="BK302" i="15"/>
  <c r="BK247" i="15"/>
  <c r="J151" i="15"/>
  <c r="BK184" i="16"/>
  <c r="J155" i="16"/>
  <c r="J182" i="16"/>
  <c r="BK150" i="16"/>
  <c r="BK183" i="16"/>
  <c r="BK158" i="16"/>
  <c r="BK185" i="16"/>
  <c r="J159" i="16"/>
  <c r="J149" i="16"/>
  <c r="BK161" i="16"/>
  <c r="J195" i="16"/>
  <c r="BK147" i="16"/>
  <c r="J190" i="16"/>
  <c r="BK151" i="16"/>
  <c r="J134" i="17"/>
  <c r="BK126" i="17"/>
  <c r="J140" i="17"/>
  <c r="J139" i="17"/>
  <c r="BK133" i="17"/>
  <c r="J167" i="18"/>
  <c r="BK145" i="18"/>
  <c r="BK148" i="18"/>
  <c r="BK135" i="18"/>
  <c r="BK167" i="18"/>
  <c r="BK127" i="19"/>
  <c r="J136" i="19"/>
  <c r="BK127" i="20"/>
  <c r="J178" i="21"/>
  <c r="BK144" i="21"/>
  <c r="J188" i="21"/>
  <c r="BK135" i="21"/>
  <c r="J184" i="21"/>
  <c r="J138" i="21"/>
  <c r="BK178" i="21"/>
  <c r="BK155" i="21"/>
  <c r="BK186" i="21"/>
  <c r="BK142" i="21"/>
  <c r="J171" i="21"/>
  <c r="J186" i="21"/>
  <c r="J147" i="21"/>
  <c r="J187" i="21"/>
  <c r="J145" i="22"/>
  <c r="J157" i="22"/>
  <c r="J143" i="22"/>
  <c r="BK133" i="22"/>
  <c r="BK128" i="22"/>
  <c r="J128" i="22"/>
  <c r="BK141" i="22"/>
  <c r="BK126" i="23"/>
  <c r="J2265" i="2"/>
  <c r="J2188" i="2"/>
  <c r="J2129" i="2"/>
  <c r="BK2036" i="2"/>
  <c r="BK1962" i="2"/>
  <c r="J1849" i="2"/>
  <c r="BK1752" i="2"/>
  <c r="J1713" i="2"/>
  <c r="BK1662" i="2"/>
  <c r="BK1506" i="2"/>
  <c r="BK1411" i="2"/>
  <c r="J1262" i="2"/>
  <c r="J938" i="2"/>
  <c r="J860" i="2"/>
  <c r="J632" i="2"/>
  <c r="J552" i="2"/>
  <c r="BK358" i="2"/>
  <c r="BK2217" i="2"/>
  <c r="J2180" i="2"/>
  <c r="BK2123" i="2"/>
  <c r="BK2061" i="2"/>
  <c r="J1961" i="2"/>
  <c r="BK1784" i="2"/>
  <c r="J1746" i="2"/>
  <c r="BK1687" i="2"/>
  <c r="BK1610" i="2"/>
  <c r="BK1426" i="2"/>
  <c r="J1282" i="2"/>
  <c r="BK1243" i="2"/>
  <c r="J996" i="2"/>
  <c r="BK936" i="2"/>
  <c r="BK644" i="2"/>
  <c r="J543" i="2"/>
  <c r="J384" i="2"/>
  <c r="J204" i="2"/>
  <c r="J2234" i="2"/>
  <c r="J2212" i="2"/>
  <c r="BK2169" i="2"/>
  <c r="BK2129" i="2"/>
  <c r="J1999" i="2"/>
  <c r="J1772" i="2"/>
  <c r="J1734" i="2"/>
  <c r="J1658" i="2"/>
  <c r="J1551" i="2"/>
  <c r="J1437" i="2"/>
  <c r="J1347" i="2"/>
  <c r="BK1232" i="2"/>
  <c r="J980" i="2"/>
  <c r="J800" i="2"/>
  <c r="BK556" i="2"/>
  <c r="J410" i="2"/>
  <c r="J269" i="2"/>
  <c r="BK204" i="2"/>
  <c r="BK2798" i="2"/>
  <c r="J2795" i="2"/>
  <c r="J2658" i="2"/>
  <c r="BK2614" i="2"/>
  <c r="BK2609" i="2"/>
  <c r="BK2602" i="2"/>
  <c r="J2582" i="2"/>
  <c r="J2559" i="2"/>
  <c r="BK2549" i="2"/>
  <c r="J2544" i="2"/>
  <c r="BK2536" i="2"/>
  <c r="BK2533" i="2"/>
  <c r="J2499" i="2"/>
  <c r="BK2493" i="2"/>
  <c r="J2490" i="2"/>
  <c r="BK2486" i="2"/>
  <c r="J2482" i="2"/>
  <c r="J2478" i="2"/>
  <c r="BK2474" i="2"/>
  <c r="BK2469" i="2"/>
  <c r="BK2467" i="2"/>
  <c r="J2465" i="2"/>
  <c r="BK2451" i="2"/>
  <c r="BK2448" i="2"/>
  <c r="BK2444" i="2"/>
  <c r="BK2438" i="2"/>
  <c r="J2436" i="2"/>
  <c r="J2433" i="2"/>
  <c r="BK2429" i="2"/>
  <c r="J2426" i="2"/>
  <c r="J2422" i="2"/>
  <c r="J2419" i="2"/>
  <c r="J2413" i="2"/>
  <c r="J2411" i="2"/>
  <c r="J2408" i="2"/>
  <c r="BK2403" i="2"/>
  <c r="BK2397" i="2"/>
  <c r="J2392" i="2"/>
  <c r="BK2388" i="2"/>
  <c r="J2386" i="2"/>
  <c r="BK2383" i="2"/>
  <c r="BK2377" i="2"/>
  <c r="BK2374" i="2"/>
  <c r="BK2371" i="2"/>
  <c r="BK2367" i="2"/>
  <c r="BK2362" i="2"/>
  <c r="BK2359" i="2"/>
  <c r="BK2350" i="2"/>
  <c r="J2348" i="2"/>
  <c r="J2342" i="2"/>
  <c r="J2337" i="2"/>
  <c r="J2333" i="2"/>
  <c r="BK2330" i="2"/>
  <c r="BK2326" i="2"/>
  <c r="J2324" i="2"/>
  <c r="J2321" i="2"/>
  <c r="J2317" i="2"/>
  <c r="BK2313" i="2"/>
  <c r="BK2310" i="2"/>
  <c r="J2307" i="2"/>
  <c r="J2304" i="2"/>
  <c r="J2301" i="2"/>
  <c r="J2292" i="2"/>
  <c r="J2275" i="2"/>
  <c r="BK2225" i="2"/>
  <c r="J2208" i="2"/>
  <c r="BK2168" i="2"/>
  <c r="BK2099" i="2"/>
  <c r="J2004" i="2"/>
  <c r="BK1857" i="2"/>
  <c r="BK1799" i="2"/>
  <c r="BK1729" i="2"/>
  <c r="J1666" i="2"/>
  <c r="BK1536" i="2"/>
  <c r="BK1272" i="2"/>
  <c r="BK996" i="2"/>
  <c r="J824" i="2"/>
  <c r="J568" i="2"/>
  <c r="BK384" i="2"/>
  <c r="J244" i="2"/>
  <c r="BK2212" i="2"/>
  <c r="BK2199" i="2"/>
  <c r="BK2164" i="2"/>
  <c r="BK2115" i="2"/>
  <c r="BK2026" i="2"/>
  <c r="BK1958" i="2"/>
  <c r="BK1782" i="2"/>
  <c r="BK1723" i="2"/>
  <c r="BK1648" i="2"/>
  <c r="J1494" i="2"/>
  <c r="J1433" i="2"/>
  <c r="BK1275" i="2"/>
  <c r="BK1210" i="2"/>
  <c r="J968" i="2"/>
  <c r="BK817" i="2"/>
  <c r="BK663" i="2"/>
  <c r="J558" i="2"/>
  <c r="J347" i="2"/>
  <c r="J261" i="2"/>
  <c r="BK170" i="2"/>
  <c r="BK2204" i="2"/>
  <c r="BK2144" i="2"/>
  <c r="BK2119" i="2"/>
  <c r="J2051" i="2"/>
  <c r="BK1992" i="2"/>
  <c r="BK1917" i="2"/>
  <c r="BK1779" i="2"/>
  <c r="J1725" i="2"/>
  <c r="BK1652" i="2"/>
  <c r="J1485" i="2"/>
  <c r="BK1382" i="2"/>
  <c r="BK1262" i="2"/>
  <c r="J1173" i="2"/>
  <c r="J1015" i="2"/>
  <c r="BK760" i="2"/>
  <c r="J565" i="2"/>
  <c r="BK263" i="2"/>
  <c r="BK2252" i="2"/>
  <c r="BK2231" i="2"/>
  <c r="BK2221" i="2"/>
  <c r="BK2198" i="2"/>
  <c r="BK2122" i="2"/>
  <c r="J2099" i="2"/>
  <c r="J2008" i="2"/>
  <c r="BK1985" i="2"/>
  <c r="BK1770" i="2"/>
  <c r="BK1681" i="2"/>
  <c r="BK1607" i="2"/>
  <c r="J1425" i="2"/>
  <c r="BK1359" i="2"/>
  <c r="BK1237" i="2"/>
  <c r="BK995" i="2"/>
  <c r="J815" i="2"/>
  <c r="BK605" i="2"/>
  <c r="J443" i="2"/>
  <c r="J317" i="2"/>
  <c r="BK248" i="2"/>
  <c r="AS112" i="1"/>
  <c r="BK2233" i="2"/>
  <c r="J2196" i="2"/>
  <c r="BK2167" i="2"/>
  <c r="BK2089" i="2"/>
  <c r="J2037" i="2"/>
  <c r="J1963" i="2"/>
  <c r="BK1838" i="2"/>
  <c r="BK1744" i="2"/>
  <c r="J1708" i="2"/>
  <c r="BK1604" i="2"/>
  <c r="BK1462" i="2"/>
  <c r="BK1347" i="2"/>
  <c r="J1179" i="2"/>
  <c r="J985" i="2"/>
  <c r="BK836" i="2"/>
  <c r="BK708" i="2"/>
  <c r="J557" i="2"/>
  <c r="BK298" i="2"/>
  <c r="J221" i="2"/>
  <c r="AS108" i="1"/>
  <c r="J265" i="3"/>
  <c r="J233" i="3"/>
  <c r="BK309" i="3"/>
  <c r="BK247" i="3"/>
  <c r="J210" i="3"/>
  <c r="BK300" i="3"/>
  <c r="BK213" i="3"/>
  <c r="BK306" i="3"/>
  <c r="BK239" i="3"/>
  <c r="J215" i="3"/>
  <c r="J157" i="3"/>
  <c r="J292" i="3"/>
  <c r="BK243" i="3"/>
  <c r="J216" i="3"/>
  <c r="J168" i="3"/>
  <c r="BK282" i="3"/>
  <c r="J188" i="3"/>
  <c r="BK149" i="3"/>
  <c r="J278" i="3"/>
  <c r="J222" i="3"/>
  <c r="BK166" i="3"/>
  <c r="J286" i="3"/>
  <c r="J231" i="3"/>
  <c r="J204" i="3"/>
  <c r="BK164" i="3"/>
  <c r="J193" i="4"/>
  <c r="J235" i="4"/>
  <c r="J136" i="4"/>
  <c r="J198" i="4"/>
  <c r="BK225" i="4"/>
  <c r="J187" i="4"/>
  <c r="J143" i="4"/>
  <c r="BK245" i="4"/>
  <c r="J223" i="4"/>
  <c r="BK149" i="4"/>
  <c r="BK195" i="4"/>
  <c r="BK128" i="4"/>
  <c r="J174" i="4"/>
  <c r="BK206" i="4"/>
  <c r="J147" i="4"/>
  <c r="J226" i="5"/>
  <c r="J175" i="5"/>
  <c r="J149" i="5"/>
  <c r="BK233" i="5"/>
  <c r="J197" i="5"/>
  <c r="BK171" i="5"/>
  <c r="BK235" i="5"/>
  <c r="J185" i="5"/>
  <c r="J158" i="5"/>
  <c r="J217" i="5"/>
  <c r="J192" i="5"/>
  <c r="J146" i="5"/>
  <c r="J219" i="5"/>
  <c r="J183" i="5"/>
  <c r="J223" i="5"/>
  <c r="BK196" i="5"/>
  <c r="J152" i="5"/>
  <c r="BK179" i="6"/>
  <c r="BK133" i="6"/>
  <c r="J157" i="6"/>
  <c r="BK128" i="6"/>
  <c r="J189" i="6"/>
  <c r="J163" i="6"/>
  <c r="BK141" i="6"/>
  <c r="BK180" i="6"/>
  <c r="J150" i="6"/>
  <c r="J132" i="6"/>
  <c r="J161" i="6"/>
  <c r="BK144" i="6"/>
  <c r="J186" i="6"/>
  <c r="BK169" i="6"/>
  <c r="BK149" i="6"/>
  <c r="BK198" i="6"/>
  <c r="J184" i="6"/>
  <c r="BK163" i="6"/>
  <c r="BK137" i="6"/>
  <c r="J156" i="7"/>
  <c r="BK171" i="7"/>
  <c r="BK169" i="7"/>
  <c r="J142" i="7"/>
  <c r="BK174" i="7"/>
  <c r="J145" i="7"/>
  <c r="BK156" i="7"/>
  <c r="J133" i="7"/>
  <c r="BK170" i="7"/>
  <c r="BK145" i="7"/>
  <c r="BK127" i="7"/>
  <c r="J153" i="7"/>
  <c r="BK132" i="7"/>
  <c r="J160" i="7"/>
  <c r="BK126" i="7"/>
  <c r="BK164" i="8"/>
  <c r="J129" i="8"/>
  <c r="J137" i="8"/>
  <c r="BK153" i="8"/>
  <c r="BK131" i="8"/>
  <c r="J156" i="8"/>
  <c r="BK146" i="8"/>
  <c r="BK161" i="8"/>
  <c r="BK138" i="8"/>
  <c r="BK127" i="8"/>
  <c r="J386" i="9"/>
  <c r="BK319" i="9"/>
  <c r="J276" i="9"/>
  <c r="J222" i="9"/>
  <c r="J161" i="9"/>
  <c r="BK430" i="9"/>
  <c r="J392" i="9"/>
  <c r="J360" i="9"/>
  <c r="J280" i="9"/>
  <c r="J220" i="9"/>
  <c r="BK129" i="9"/>
  <c r="BK382" i="9"/>
  <c r="BK337" i="9"/>
  <c r="BK303" i="9"/>
  <c r="BK249" i="9"/>
  <c r="BK186" i="9"/>
  <c r="J141" i="9"/>
  <c r="BK341" i="9"/>
  <c r="BK295" i="9"/>
  <c r="J254" i="9"/>
  <c r="BK190" i="9"/>
  <c r="J157" i="9"/>
  <c r="BK434" i="9"/>
  <c r="BK386" i="9"/>
  <c r="J345" i="9"/>
  <c r="J264" i="9"/>
  <c r="BK436" i="9"/>
  <c r="J376" i="9"/>
  <c r="BK352" i="9"/>
  <c r="J295" i="9"/>
  <c r="J262" i="9"/>
  <c r="J233" i="9"/>
  <c r="BK197" i="9"/>
  <c r="J135" i="9"/>
  <c r="BK409" i="9"/>
  <c r="BK329" i="9"/>
  <c r="J249" i="9"/>
  <c r="BK161" i="9"/>
  <c r="BK133" i="9"/>
  <c r="BK432" i="9"/>
  <c r="BK350" i="9"/>
  <c r="J325" i="9"/>
  <c r="BK256" i="9"/>
  <c r="BK206" i="9"/>
  <c r="BK145" i="9"/>
  <c r="BK133" i="10"/>
  <c r="BK140" i="10"/>
  <c r="BK124" i="10"/>
  <c r="J137" i="10"/>
  <c r="BK387" i="11"/>
  <c r="J317" i="11"/>
  <c r="BK284" i="11"/>
  <c r="J229" i="11"/>
  <c r="BK170" i="11"/>
  <c r="J140" i="11"/>
  <c r="BK359" i="11"/>
  <c r="J172" i="11"/>
  <c r="BK356" i="11"/>
  <c r="J275" i="11"/>
  <c r="J215" i="11"/>
  <c r="J138" i="11"/>
  <c r="J367" i="11"/>
  <c r="J321" i="11"/>
  <c r="BK277" i="11"/>
  <c r="J225" i="11"/>
  <c r="J182" i="11"/>
  <c r="BK361" i="11"/>
  <c r="BK279" i="11"/>
  <c r="BK211" i="11"/>
  <c r="BK158" i="11"/>
  <c r="BK250" i="11"/>
  <c r="BK203" i="11"/>
  <c r="J378" i="11"/>
  <c r="J329" i="11"/>
  <c r="BK260" i="11"/>
  <c r="BK182" i="11"/>
  <c r="BK133" i="11"/>
  <c r="J395" i="11"/>
  <c r="J356" i="11"/>
  <c r="J290" i="11"/>
  <c r="BK244" i="11"/>
  <c r="BK194" i="11"/>
  <c r="J156" i="11"/>
  <c r="J334" i="12"/>
  <c r="BK306" i="12"/>
  <c r="J258" i="12"/>
  <c r="BK235" i="12"/>
  <c r="J180" i="12"/>
  <c r="BK156" i="12"/>
  <c r="J317" i="12"/>
  <c r="J261" i="12"/>
  <c r="J231" i="12"/>
  <c r="BK206" i="12"/>
  <c r="J171" i="12"/>
  <c r="BK345" i="12"/>
  <c r="BK285" i="12"/>
  <c r="BK262" i="12"/>
  <c r="BK226" i="12"/>
  <c r="J201" i="12"/>
  <c r="BK174" i="12"/>
  <c r="BK145" i="12"/>
  <c r="BK297" i="12"/>
  <c r="BK224" i="12"/>
  <c r="J337" i="12"/>
  <c r="J311" i="12"/>
  <c r="BK272" i="12"/>
  <c r="J259" i="12"/>
  <c r="J181" i="12"/>
  <c r="J146" i="12"/>
  <c r="J324" i="12"/>
  <c r="BK277" i="12"/>
  <c r="BK231" i="12"/>
  <c r="J183" i="12"/>
  <c r="BK142" i="12"/>
  <c r="BK312" i="12"/>
  <c r="J293" i="12"/>
  <c r="J267" i="12"/>
  <c r="BK221" i="12"/>
  <c r="BK188" i="12"/>
  <c r="BK258" i="13"/>
  <c r="BK248" i="13"/>
  <c r="BK206" i="13"/>
  <c r="J188" i="13"/>
  <c r="J153" i="13"/>
  <c r="BK132" i="13"/>
  <c r="J245" i="13"/>
  <c r="J200" i="13"/>
  <c r="J176" i="13"/>
  <c r="J143" i="13"/>
  <c r="J260" i="13"/>
  <c r="J233" i="13"/>
  <c r="BK222" i="13"/>
  <c r="BK186" i="13"/>
  <c r="J164" i="13"/>
  <c r="BK140" i="13"/>
  <c r="BK257" i="13"/>
  <c r="J234" i="13"/>
  <c r="J203" i="13"/>
  <c r="J131" i="13"/>
  <c r="BK255" i="13"/>
  <c r="BK225" i="13"/>
  <c r="BK166" i="13"/>
  <c r="BK133" i="13"/>
  <c r="J248" i="13"/>
  <c r="J218" i="13"/>
  <c r="J172" i="13"/>
  <c r="BK134" i="13"/>
  <c r="J250" i="13"/>
  <c r="BK220" i="13"/>
  <c r="J202" i="13"/>
  <c r="BK161" i="13"/>
  <c r="J126" i="13"/>
  <c r="J246" i="13"/>
  <c r="J206" i="13"/>
  <c r="J181" i="13"/>
  <c r="J152" i="13"/>
  <c r="BK130" i="13"/>
  <c r="J148" i="14"/>
  <c r="J135" i="14"/>
  <c r="BK135" i="14"/>
  <c r="J138" i="14"/>
  <c r="J320" i="15"/>
  <c r="J219" i="15"/>
  <c r="J305" i="15"/>
  <c r="BK246" i="15"/>
  <c r="BK192" i="15"/>
  <c r="BK297" i="15"/>
  <c r="BK253" i="15"/>
  <c r="J191" i="15"/>
  <c r="J144" i="15"/>
  <c r="BK281" i="15"/>
  <c r="J198" i="15"/>
  <c r="J276" i="15"/>
  <c r="J254" i="15"/>
  <c r="BK201" i="15"/>
  <c r="BK176" i="15"/>
  <c r="BK290" i="15"/>
  <c r="BK198" i="15"/>
  <c r="J321" i="15"/>
  <c r="BK248" i="15"/>
  <c r="BK184" i="15"/>
  <c r="J323" i="15"/>
  <c r="J289" i="15"/>
  <c r="J195" i="15"/>
  <c r="J141" i="15"/>
  <c r="J181" i="16"/>
  <c r="BK135" i="16"/>
  <c r="BK166" i="16"/>
  <c r="J200" i="16"/>
  <c r="J178" i="16"/>
  <c r="J148" i="16"/>
  <c r="J176" i="16"/>
  <c r="J156" i="16"/>
  <c r="J157" i="16"/>
  <c r="BK187" i="16"/>
  <c r="BK149" i="16"/>
  <c r="J186" i="16"/>
  <c r="J193" i="16"/>
  <c r="J177" i="16"/>
  <c r="BK142" i="17"/>
  <c r="BK128" i="17"/>
  <c r="BK144" i="17"/>
  <c r="J125" i="17"/>
  <c r="J127" i="17"/>
  <c r="BK164" i="18"/>
  <c r="BK132" i="18"/>
  <c r="BK141" i="18"/>
  <c r="BK129" i="18"/>
  <c r="BK147" i="18"/>
  <c r="J145" i="18"/>
  <c r="BK128" i="19"/>
  <c r="J126" i="20"/>
  <c r="J180" i="21"/>
  <c r="J151" i="21"/>
  <c r="J197" i="21"/>
  <c r="BK158" i="21"/>
  <c r="J192" i="21"/>
  <c r="BK137" i="21"/>
  <c r="BK151" i="21"/>
  <c r="BK176" i="21"/>
  <c r="BK154" i="21"/>
  <c r="BK175" i="21"/>
  <c r="BK195" i="21"/>
  <c r="J141" i="21"/>
  <c r="BK172" i="21"/>
  <c r="BK140" i="22"/>
  <c r="BK154" i="22"/>
  <c r="BK130" i="22"/>
  <c r="BK135" i="22"/>
  <c r="BK127" i="22"/>
  <c r="BK144" i="22"/>
  <c r="BK132" i="22"/>
  <c r="J130" i="22"/>
  <c r="J2199" i="2"/>
  <c r="BK2165" i="2"/>
  <c r="J2062" i="2"/>
  <c r="J1957" i="2"/>
  <c r="J1816" i="2"/>
  <c r="J1738" i="2"/>
  <c r="J1701" i="2"/>
  <c r="J1667" i="2"/>
  <c r="BK1600" i="2"/>
  <c r="BK1490" i="2"/>
  <c r="J1232" i="2"/>
  <c r="J957" i="2"/>
  <c r="J718" i="2"/>
  <c r="BK568" i="2"/>
  <c r="J536" i="2"/>
  <c r="BK309" i="2"/>
  <c r="BK2215" i="2"/>
  <c r="J2130" i="2"/>
  <c r="BK2073" i="2"/>
  <c r="J1973" i="2"/>
  <c r="J1828" i="2"/>
  <c r="BK1772" i="2"/>
  <c r="J1712" i="2"/>
  <c r="BK1661" i="2"/>
  <c r="BK1470" i="2"/>
  <c r="J1371" i="2"/>
  <c r="BK1273" i="2"/>
  <c r="BK1000" i="2"/>
  <c r="BK824" i="2"/>
  <c r="J602" i="2"/>
  <c r="BK529" i="2"/>
  <c r="J331" i="2"/>
  <c r="J155" i="2"/>
  <c r="J2233" i="2"/>
  <c r="J2210" i="2"/>
  <c r="BK2180" i="2"/>
  <c r="J2144" i="2"/>
  <c r="BK2066" i="2"/>
  <c r="BK1993" i="2"/>
  <c r="J1766" i="2"/>
  <c r="J1731" i="2"/>
  <c r="BK1682" i="2"/>
  <c r="BK1485" i="2"/>
  <c r="BK1377" i="2"/>
  <c r="J1275" i="2"/>
  <c r="BK1209" i="2"/>
  <c r="BK960" i="2"/>
  <c r="J798" i="2"/>
  <c r="J560" i="2"/>
  <c r="J369" i="2"/>
  <c r="J241" i="2"/>
  <c r="AS120" i="1"/>
  <c r="J2796" i="2"/>
  <c r="J2661" i="2"/>
  <c r="J2616" i="2"/>
  <c r="BK2604" i="2"/>
  <c r="BK2601" i="2"/>
  <c r="BK2568" i="2"/>
  <c r="BK2557" i="2"/>
  <c r="BK2548" i="2"/>
  <c r="BK2542" i="2"/>
  <c r="BK2535" i="2"/>
  <c r="BK2516" i="2"/>
  <c r="J2498" i="2"/>
  <c r="J2491" i="2"/>
  <c r="J2488" i="2"/>
  <c r="J2484" i="2"/>
  <c r="BK2478" i="2"/>
  <c r="BK2475" i="2"/>
  <c r="J2472" i="2"/>
  <c r="J2471" i="2"/>
  <c r="BK2470" i="2"/>
  <c r="J2463" i="2"/>
  <c r="J2454" i="2"/>
  <c r="BK2450" i="2"/>
  <c r="J2447" i="2"/>
  <c r="J2442" i="2"/>
  <c r="BK2439" i="2"/>
  <c r="BK2434" i="2"/>
  <c r="J2431" i="2"/>
  <c r="BK2427" i="2"/>
  <c r="J2420" i="2"/>
  <c r="J2417" i="2"/>
  <c r="BK2414" i="2"/>
  <c r="BK2406" i="2"/>
  <c r="BK2401" i="2"/>
  <c r="BK2398" i="2"/>
  <c r="BK2395" i="2"/>
  <c r="J2393" i="2"/>
  <c r="J2389" i="2"/>
  <c r="BK2382" i="2"/>
  <c r="J2379" i="2"/>
  <c r="J2378" i="2"/>
  <c r="J2370" i="2"/>
  <c r="J2367" i="2"/>
  <c r="BK2363" i="2"/>
  <c r="J2359" i="2"/>
  <c r="J2357" i="2"/>
  <c r="J2356" i="2"/>
  <c r="BK2355" i="2"/>
  <c r="J2347" i="2"/>
  <c r="J2346" i="2"/>
  <c r="J2345" i="2"/>
  <c r="J2344" i="2"/>
  <c r="J2343" i="2"/>
  <c r="BK2339" i="2"/>
  <c r="BK2336" i="2"/>
  <c r="J2334" i="2"/>
  <c r="BK2329" i="2"/>
  <c r="BK2323" i="2"/>
  <c r="BK2320" i="2"/>
  <c r="J2316" i="2"/>
  <c r="BK2311" i="2"/>
  <c r="BK2307" i="2"/>
  <c r="J2305" i="2"/>
  <c r="BK2300" i="2"/>
  <c r="BK2290" i="2"/>
  <c r="J2274" i="2"/>
  <c r="J2216" i="2"/>
  <c r="J2173" i="2"/>
  <c r="J2100" i="2"/>
  <c r="J2061" i="2"/>
  <c r="BK1990" i="2"/>
  <c r="J1825" i="2"/>
  <c r="J1775" i="2"/>
  <c r="BK1713" i="2"/>
  <c r="BK1642" i="2"/>
  <c r="J1438" i="2"/>
  <c r="BK1239" i="2"/>
  <c r="J998" i="2"/>
  <c r="BK935" i="2"/>
  <c r="BK822" i="2"/>
  <c r="J629" i="2"/>
  <c r="BK427" i="2"/>
  <c r="J288" i="2"/>
  <c r="J2215" i="2"/>
  <c r="BK2174" i="2"/>
  <c r="J2147" i="2"/>
  <c r="J2083" i="2"/>
  <c r="BK1999" i="2"/>
  <c r="BK1939" i="2"/>
  <c r="BK1789" i="2"/>
  <c r="J1720" i="2"/>
  <c r="J1684" i="2"/>
  <c r="BK1564" i="2"/>
  <c r="BK1438" i="2"/>
  <c r="J1424" i="2"/>
  <c r="J1247" i="2"/>
  <c r="BK985" i="2"/>
  <c r="J960" i="2"/>
  <c r="J816" i="2"/>
  <c r="J619" i="2"/>
  <c r="J396" i="2"/>
  <c r="J280" i="2"/>
  <c r="BK247" i="2"/>
  <c r="BK2206" i="2"/>
  <c r="J2187" i="2"/>
  <c r="BK2141" i="2"/>
  <c r="J2101" i="2"/>
  <c r="BK2056" i="2"/>
  <c r="BK2005" i="2"/>
  <c r="BK1981" i="2"/>
  <c r="J1869" i="2"/>
  <c r="BK1746" i="2"/>
  <c r="BK1658" i="2"/>
  <c r="BK1494" i="2"/>
  <c r="BK1427" i="2"/>
  <c r="BK1342" i="2"/>
  <c r="BK1166" i="2"/>
  <c r="BK984" i="2"/>
  <c r="BK639" i="2"/>
  <c r="BK539" i="2"/>
  <c r="BK312" i="2"/>
  <c r="BK180" i="2"/>
  <c r="J2237" i="2"/>
  <c r="J2228" i="2"/>
  <c r="BK2213" i="2"/>
  <c r="J2146" i="2"/>
  <c r="BK2120" i="2"/>
  <c r="J2070" i="2"/>
  <c r="BK2004" i="2"/>
  <c r="BK1949" i="2"/>
  <c r="BK1795" i="2"/>
  <c r="J1729" i="2"/>
  <c r="J1648" i="2"/>
  <c r="J1462" i="2"/>
  <c r="J1346" i="2"/>
  <c r="J1243" i="2"/>
  <c r="J999" i="2"/>
  <c r="BK904" i="2"/>
  <c r="J659" i="2"/>
  <c r="BK522" i="2"/>
  <c r="J282" i="2"/>
  <c r="AS114" i="1"/>
  <c r="BK2228" i="2"/>
  <c r="J2174" i="2"/>
  <c r="J2120" i="2"/>
  <c r="J2084" i="2"/>
  <c r="BK2001" i="2"/>
  <c r="J1946" i="2"/>
  <c r="BK1816" i="2"/>
  <c r="J1771" i="2"/>
  <c r="J1724" i="2"/>
  <c r="BK1645" i="2"/>
  <c r="BK1551" i="2"/>
  <c r="BK1371" i="2"/>
  <c r="BK1274" i="2"/>
  <c r="BK1114" i="2"/>
  <c r="J939" i="2"/>
  <c r="BK798" i="2"/>
  <c r="J638" i="2"/>
  <c r="J532" i="2"/>
  <c r="J283" i="2"/>
  <c r="BK167" i="2"/>
  <c r="BK302" i="3"/>
  <c r="J243" i="3"/>
  <c r="J164" i="3"/>
  <c r="J274" i="3"/>
  <c r="BK218" i="3"/>
  <c r="J182" i="3"/>
  <c r="BK219" i="3"/>
  <c r="J155" i="3"/>
  <c r="J302" i="3"/>
  <c r="BK235" i="3"/>
  <c r="BK202" i="3"/>
  <c r="J133" i="3"/>
  <c r="J261" i="3"/>
  <c r="BK208" i="3"/>
  <c r="BK157" i="3"/>
  <c r="BK278" i="3"/>
  <c r="J180" i="3"/>
  <c r="BK305" i="3"/>
  <c r="J267" i="3"/>
  <c r="J219" i="3"/>
  <c r="J184" i="3"/>
  <c r="BK135" i="3"/>
  <c r="J247" i="3"/>
  <c r="BK212" i="3"/>
  <c r="J194" i="3"/>
  <c r="BK159" i="3"/>
  <c r="BK210" i="4"/>
  <c r="BK223" i="4"/>
  <c r="BK145" i="4"/>
  <c r="BK187" i="4"/>
  <c r="BK244" i="4"/>
  <c r="J195" i="4"/>
  <c r="J155" i="4"/>
  <c r="BK246" i="4"/>
  <c r="J225" i="4"/>
  <c r="BK174" i="4"/>
  <c r="J245" i="4"/>
  <c r="BK166" i="4"/>
  <c r="J206" i="4"/>
  <c r="J153" i="4"/>
  <c r="J212" i="4"/>
  <c r="BK185" i="4"/>
  <c r="J209" i="5"/>
  <c r="BK178" i="5"/>
  <c r="BK242" i="5"/>
  <c r="BK214" i="5"/>
  <c r="BK177" i="5"/>
  <c r="BK241" i="5"/>
  <c r="BK216" i="5"/>
  <c r="BK176" i="5"/>
  <c r="BK149" i="5"/>
  <c r="J240" i="5"/>
  <c r="BK193" i="5"/>
  <c r="BK191" i="5"/>
  <c r="BK184" i="5"/>
  <c r="BK180" i="5"/>
  <c r="J179" i="5"/>
  <c r="BK173" i="5"/>
  <c r="J171" i="5"/>
  <c r="J167" i="5"/>
  <c r="J156" i="5"/>
  <c r="J151" i="5"/>
  <c r="J147" i="5"/>
  <c r="J245" i="5"/>
  <c r="BK243" i="5"/>
  <c r="J239" i="5"/>
  <c r="J233" i="5"/>
  <c r="J230" i="5"/>
  <c r="J224" i="5"/>
  <c r="BK220" i="5"/>
  <c r="J216" i="5"/>
  <c r="J214" i="5"/>
  <c r="BK212" i="5"/>
  <c r="BK207" i="5"/>
  <c r="BK192" i="5"/>
  <c r="BK185" i="5"/>
  <c r="BK151" i="5"/>
  <c r="J195" i="5"/>
  <c r="J160" i="5"/>
  <c r="BK202" i="6"/>
  <c r="BK165" i="6"/>
  <c r="J200" i="6"/>
  <c r="BK147" i="6"/>
  <c r="J129" i="6"/>
  <c r="BK182" i="6"/>
  <c r="BK154" i="6"/>
  <c r="J195" i="6"/>
  <c r="J170" i="6"/>
  <c r="BK148" i="6"/>
  <c r="J201" i="6"/>
  <c r="BK156" i="6"/>
  <c r="J127" i="6"/>
  <c r="J180" i="6"/>
  <c r="BK161" i="6"/>
  <c r="J141" i="6"/>
  <c r="J190" i="6"/>
  <c r="BK145" i="6"/>
  <c r="J174" i="7"/>
  <c r="J132" i="7"/>
  <c r="BK138" i="7"/>
  <c r="J134" i="7"/>
  <c r="J155" i="7"/>
  <c r="J169" i="7"/>
  <c r="BK143" i="7"/>
  <c r="J163" i="7"/>
  <c r="J149" i="7"/>
  <c r="J125" i="7"/>
  <c r="BK144" i="7"/>
  <c r="J171" i="7"/>
  <c r="BK129" i="7"/>
  <c r="BK143" i="8"/>
  <c r="BK158" i="8"/>
  <c r="J124" i="8"/>
  <c r="BK156" i="8"/>
  <c r="J138" i="8"/>
  <c r="BK157" i="8"/>
  <c r="J148" i="8"/>
  <c r="J163" i="8"/>
  <c r="J146" i="8"/>
  <c r="BK142" i="8"/>
  <c r="BK420" i="9"/>
  <c r="BK335" i="9"/>
  <c r="BK305" i="9"/>
  <c r="BK251" i="9"/>
  <c r="J179" i="9"/>
  <c r="BK438" i="9"/>
  <c r="J382" i="9"/>
  <c r="J352" i="9"/>
  <c r="BK266" i="9"/>
  <c r="BK239" i="9"/>
  <c r="BK135" i="9"/>
  <c r="BK415" i="9"/>
  <c r="BK345" i="9"/>
  <c r="BK299" i="9"/>
  <c r="J195" i="9"/>
  <c r="J129" i="9"/>
  <c r="BK343" i="9"/>
  <c r="J284" i="9"/>
  <c r="J218" i="9"/>
  <c r="J181" i="9"/>
  <c r="J153" i="9"/>
  <c r="J411" i="9"/>
  <c r="BK327" i="9"/>
  <c r="BK195" i="9"/>
  <c r="BK398" i="9"/>
  <c r="J335" i="9"/>
  <c r="J272" i="9"/>
  <c r="BK241" i="9"/>
  <c r="J169" i="9"/>
  <c r="BK422" i="9"/>
  <c r="BK374" i="9"/>
  <c r="BK282" i="9"/>
  <c r="BK231" i="9"/>
  <c r="BK177" i="9"/>
  <c r="BK143" i="9"/>
  <c r="BK440" i="9"/>
  <c r="J358" i="9"/>
  <c r="BK272" i="9"/>
  <c r="J251" i="9"/>
  <c r="J225" i="9"/>
  <c r="J171" i="9"/>
  <c r="BK125" i="10"/>
  <c r="BK130" i="10"/>
  <c r="BK126" i="10"/>
  <c r="BK137" i="10"/>
  <c r="BK394" i="11"/>
  <c r="BK365" i="11"/>
  <c r="J286" i="11"/>
  <c r="J242" i="11"/>
  <c r="J204" i="11"/>
  <c r="J146" i="11"/>
  <c r="BK131" i="11"/>
  <c r="J358" i="11"/>
  <c r="J319" i="11"/>
  <c r="J300" i="11"/>
  <c r="J283" i="11"/>
  <c r="J234" i="11"/>
  <c r="J213" i="11"/>
  <c r="J194" i="11"/>
  <c r="BK184" i="11"/>
  <c r="BK391" i="11"/>
  <c r="J361" i="11"/>
  <c r="BK329" i="11"/>
  <c r="BK267" i="11"/>
  <c r="BK147" i="11"/>
  <c r="BK385" i="11"/>
  <c r="BK333" i="11"/>
  <c r="BK292" i="11"/>
  <c r="J246" i="11"/>
  <c r="J196" i="11"/>
  <c r="BK375" i="11"/>
  <c r="J306" i="11"/>
  <c r="J217" i="11"/>
  <c r="BK188" i="11"/>
  <c r="BK148" i="11"/>
  <c r="BK232" i="11"/>
  <c r="J178" i="11"/>
  <c r="BK369" i="11"/>
  <c r="BK317" i="11"/>
  <c r="BK246" i="11"/>
  <c r="J170" i="11"/>
  <c r="BK396" i="11"/>
  <c r="J379" i="11"/>
  <c r="J354" i="11"/>
  <c r="BK319" i="11"/>
  <c r="J273" i="11"/>
  <c r="J201" i="11"/>
  <c r="BK172" i="11"/>
  <c r="J135" i="11"/>
  <c r="J297" i="12"/>
  <c r="J272" i="12"/>
  <c r="BK220" i="12"/>
  <c r="BK189" i="12"/>
  <c r="J150" i="12"/>
  <c r="BK341" i="12"/>
  <c r="J303" i="12"/>
  <c r="J276" i="12"/>
  <c r="BK240" i="12"/>
  <c r="BK172" i="12"/>
  <c r="J332" i="12"/>
  <c r="BK287" i="12"/>
  <c r="BK256" i="12"/>
  <c r="BK219" i="12"/>
  <c r="J177" i="12"/>
  <c r="J148" i="12"/>
  <c r="BK313" i="12"/>
  <c r="BK280" i="12"/>
  <c r="J245" i="12"/>
  <c r="J204" i="12"/>
  <c r="J186" i="12"/>
  <c r="BK139" i="12"/>
  <c r="J310" i="12"/>
  <c r="BK257" i="12"/>
  <c r="J208" i="12"/>
  <c r="J329" i="12"/>
  <c r="BK296" i="12"/>
  <c r="BK199" i="12"/>
  <c r="BK162" i="12"/>
  <c r="BK342" i="12"/>
  <c r="J312" i="12"/>
  <c r="J257" i="12"/>
  <c r="BK216" i="12"/>
  <c r="BK181" i="12"/>
  <c r="J343" i="12"/>
  <c r="BK307" i="12"/>
  <c r="J289" i="12"/>
  <c r="BK265" i="12"/>
  <c r="J214" i="12"/>
  <c r="J163" i="12"/>
  <c r="BK264" i="13"/>
  <c r="BK236" i="13"/>
  <c r="J192" i="13"/>
  <c r="BK170" i="13"/>
  <c r="J130" i="13"/>
  <c r="J242" i="13"/>
  <c r="BK221" i="13"/>
  <c r="BK163" i="13"/>
  <c r="J255" i="13"/>
  <c r="J236" i="13"/>
  <c r="J208" i="13"/>
  <c r="BK173" i="13"/>
  <c r="BK156" i="13"/>
  <c r="BK126" i="13"/>
  <c r="J253" i="13"/>
  <c r="BK213" i="13"/>
  <c r="J187" i="13"/>
  <c r="J146" i="13"/>
  <c r="J251" i="13"/>
  <c r="BK204" i="13"/>
  <c r="J184" i="13"/>
  <c r="BK251" i="13"/>
  <c r="J229" i="13"/>
  <c r="BK208" i="13"/>
  <c r="J171" i="13"/>
  <c r="J262" i="13"/>
  <c r="J238" i="13"/>
  <c r="J210" i="13"/>
  <c r="J183" i="13"/>
  <c r="BK137" i="13"/>
  <c r="BK261" i="13"/>
  <c r="J186" i="13"/>
  <c r="J174" i="13"/>
  <c r="BK144" i="13"/>
  <c r="BK151" i="14"/>
  <c r="BK138" i="14"/>
  <c r="BK149" i="14"/>
  <c r="J155" i="14"/>
  <c r="BK150" i="14"/>
  <c r="BK285" i="15"/>
  <c r="BK191" i="15"/>
  <c r="J242" i="15"/>
  <c r="BK180" i="15"/>
  <c r="J273" i="15"/>
  <c r="BK202" i="15"/>
  <c r="BK154" i="15"/>
  <c r="J286" i="15"/>
  <c r="BK305" i="15"/>
  <c r="BK284" i="15"/>
  <c r="BK222" i="15"/>
  <c r="J186" i="15"/>
  <c r="J307" i="15"/>
  <c r="BK236" i="15"/>
  <c r="BK320" i="15"/>
  <c r="J236" i="15"/>
  <c r="BK138" i="15"/>
  <c r="BK316" i="15"/>
  <c r="J235" i="15"/>
  <c r="J184" i="15"/>
  <c r="J194" i="16"/>
  <c r="BK176" i="16"/>
  <c r="BK186" i="16"/>
  <c r="BK148" i="16"/>
  <c r="J187" i="16"/>
  <c r="J151" i="16"/>
  <c r="BK167" i="16"/>
  <c r="J150" i="16"/>
  <c r="J153" i="16"/>
  <c r="BK169" i="16"/>
  <c r="BK142" i="16"/>
  <c r="BK177" i="16"/>
  <c r="J185" i="16"/>
  <c r="BK145" i="16"/>
  <c r="J128" i="17"/>
  <c r="J142" i="17"/>
  <c r="BK130" i="17"/>
  <c r="BK125" i="17"/>
  <c r="J132" i="17"/>
  <c r="J148" i="18"/>
  <c r="J162" i="18"/>
  <c r="BK146" i="18"/>
  <c r="J152" i="18"/>
  <c r="J128" i="19"/>
  <c r="BK129" i="19"/>
  <c r="BK131" i="20"/>
  <c r="J160" i="21"/>
  <c r="BK198" i="21"/>
  <c r="J146" i="21"/>
  <c r="J150" i="21"/>
  <c r="BK192" i="21"/>
  <c r="BK160" i="21"/>
  <c r="BK138" i="21"/>
  <c r="BK150" i="21"/>
  <c r="BK159" i="21"/>
  <c r="J174" i="21"/>
  <c r="J191" i="21"/>
  <c r="J135" i="22"/>
  <c r="J148" i="22"/>
  <c r="J154" i="22"/>
  <c r="BK136" i="22"/>
  <c r="J139" i="22"/>
  <c r="J131" i="22"/>
  <c r="J136" i="22"/>
  <c r="BK142" i="22"/>
  <c r="J125" i="22"/>
  <c r="J125" i="23"/>
  <c r="BK2272" i="2"/>
  <c r="J2170" i="2"/>
  <c r="J2065" i="2"/>
  <c r="J1981" i="2"/>
  <c r="BK1862" i="2"/>
  <c r="BK1775" i="2"/>
  <c r="J1728" i="2"/>
  <c r="J1687" i="2"/>
  <c r="J1636" i="2"/>
  <c r="BK1552" i="2"/>
  <c r="J1401" i="2"/>
  <c r="J1207" i="2"/>
  <c r="J921" i="2"/>
  <c r="BK799" i="2"/>
  <c r="BK563" i="2"/>
  <c r="BK532" i="2"/>
  <c r="J262" i="2"/>
  <c r="J2198" i="2"/>
  <c r="J2134" i="2"/>
  <c r="BK2086" i="2"/>
  <c r="J1914" i="2"/>
  <c r="J1790" i="2"/>
  <c r="BK1748" i="2"/>
  <c r="BK1666" i="2"/>
  <c r="BK1548" i="2"/>
  <c r="BK1440" i="2"/>
  <c r="J1355" i="2"/>
  <c r="BK1246" i="2"/>
  <c r="BK992" i="2"/>
  <c r="J904" i="2"/>
  <c r="J563" i="2"/>
  <c r="J539" i="2"/>
  <c r="J308" i="2"/>
  <c r="J188" i="2"/>
  <c r="BK2227" i="2"/>
  <c r="BK2208" i="2"/>
  <c r="BK2181" i="2"/>
  <c r="J2162" i="2"/>
  <c r="J2082" i="2"/>
  <c r="BK1959" i="2"/>
  <c r="BK1737" i="2"/>
  <c r="J1714" i="2"/>
  <c r="J1645" i="2"/>
  <c r="BK1545" i="2"/>
  <c r="BK1402" i="2"/>
  <c r="J1273" i="2"/>
  <c r="J995" i="2"/>
  <c r="J836" i="2"/>
  <c r="BK640" i="2"/>
  <c r="J555" i="2"/>
  <c r="J401" i="2"/>
  <c r="BK239" i="2"/>
  <c r="AS122" i="1"/>
  <c r="BK2796" i="2"/>
  <c r="BK2661" i="2"/>
  <c r="J2657" i="2"/>
  <c r="J2612" i="2"/>
  <c r="J2604" i="2"/>
  <c r="J2601" i="2"/>
  <c r="BK2564" i="2"/>
  <c r="J2552" i="2"/>
  <c r="BK2547" i="2"/>
  <c r="J2542" i="2"/>
  <c r="J2535" i="2"/>
  <c r="BK2500" i="2"/>
  <c r="J2493" i="2"/>
  <c r="J2489" i="2"/>
  <c r="J2486" i="2"/>
  <c r="BK2482" i="2"/>
  <c r="J2479" i="2"/>
  <c r="J2470" i="2"/>
  <c r="J2469" i="2"/>
  <c r="J2467" i="2"/>
  <c r="J2460" i="2"/>
  <c r="J2453" i="2"/>
  <c r="BK2449" i="2"/>
  <c r="J2446" i="2"/>
  <c r="J2438" i="2"/>
  <c r="J2437" i="2"/>
  <c r="J2435" i="2"/>
  <c r="BK2430" i="2"/>
  <c r="J2427" i="2"/>
  <c r="J2423" i="2"/>
  <c r="J2415" i="2"/>
  <c r="BK2412" i="2"/>
  <c r="J2410" i="2"/>
  <c r="BK2405" i="2"/>
  <c r="J2401" i="2"/>
  <c r="J2397" i="2"/>
  <c r="BK2391" i="2"/>
  <c r="J2388" i="2"/>
  <c r="J2384" i="2"/>
  <c r="J2377" i="2"/>
  <c r="J2375" i="2"/>
  <c r="J2372" i="2"/>
  <c r="J2369" i="2"/>
  <c r="J2365" i="2"/>
  <c r="J2361" i="2"/>
  <c r="J2352" i="2"/>
  <c r="BK2349" i="2"/>
  <c r="BK2346" i="2"/>
  <c r="BK2345" i="2"/>
  <c r="BK2344" i="2"/>
  <c r="BK2343" i="2"/>
  <c r="J2341" i="2"/>
  <c r="J2339" i="2"/>
  <c r="J2338" i="2"/>
  <c r="J2335" i="2"/>
  <c r="BK2332" i="2"/>
  <c r="J2330" i="2"/>
  <c r="J2326" i="2"/>
  <c r="J2323" i="2"/>
  <c r="J2320" i="2"/>
  <c r="BK2316" i="2"/>
  <c r="J2306" i="2"/>
  <c r="BK2302" i="2"/>
  <c r="BK2292" i="2"/>
  <c r="BK2284" i="2"/>
  <c r="J2272" i="2"/>
  <c r="J2223" i="2"/>
  <c r="J2201" i="2"/>
  <c r="J2122" i="2"/>
  <c r="BK2088" i="2"/>
  <c r="BK2038" i="2"/>
  <c r="BK1841" i="2"/>
  <c r="BK1794" i="2"/>
  <c r="BK1718" i="2"/>
  <c r="J1578" i="2"/>
  <c r="J1539" i="2"/>
  <c r="J1428" i="2"/>
  <c r="BK1010" i="2"/>
  <c r="J940" i="2"/>
  <c r="BK659" i="2"/>
  <c r="J464" i="2"/>
  <c r="BK317" i="2"/>
  <c r="J2220" i="2"/>
  <c r="BK2187" i="2"/>
  <c r="BK2136" i="2"/>
  <c r="BK2060" i="2"/>
  <c r="J1992" i="2"/>
  <c r="BK1790" i="2"/>
  <c r="J1748" i="2"/>
  <c r="BK1691" i="2"/>
  <c r="J1481" i="2"/>
  <c r="J1429" i="2"/>
  <c r="BK1280" i="2"/>
  <c r="J1245" i="2"/>
  <c r="BK1065" i="2"/>
  <c r="J910" i="2"/>
  <c r="J799" i="2"/>
  <c r="BK559" i="2"/>
  <c r="J440" i="2"/>
  <c r="BK269" i="2"/>
  <c r="BK229" i="2"/>
  <c r="AS124" i="1"/>
  <c r="J1862" i="2"/>
  <c r="BK1738" i="2"/>
  <c r="BK1685" i="2"/>
  <c r="BK1394" i="2"/>
  <c r="J1180" i="2"/>
  <c r="BK994" i="2"/>
  <c r="J708" i="2"/>
  <c r="BK599" i="2"/>
  <c r="J544" i="2"/>
  <c r="BK316" i="2"/>
  <c r="BK2265" i="2"/>
  <c r="BK2230" i="2"/>
  <c r="BK2219" i="2"/>
  <c r="J2192" i="2"/>
  <c r="BK2130" i="2"/>
  <c r="J2073" i="2"/>
  <c r="J1996" i="2"/>
  <c r="BK1960" i="2"/>
  <c r="BK1810" i="2"/>
  <c r="J1730" i="2"/>
  <c r="BK1655" i="2"/>
  <c r="J1486" i="2"/>
  <c r="BK1412" i="2"/>
  <c r="J1363" i="2"/>
  <c r="J1244" i="2"/>
  <c r="J1151" i="2"/>
  <c r="J956" i="2"/>
  <c r="BK649" i="2"/>
  <c r="BK410" i="2"/>
  <c r="J263" i="2"/>
  <c r="BK230" i="2"/>
  <c r="BK2236" i="2"/>
  <c r="J2229" i="2"/>
  <c r="J2169" i="2"/>
  <c r="BK2113" i="2"/>
  <c r="BK2069" i="2"/>
  <c r="BK1961" i="2"/>
  <c r="BK1869" i="2"/>
  <c r="J1795" i="2"/>
  <c r="BK1734" i="2"/>
  <c r="BK1667" i="2"/>
  <c r="BK1585" i="2"/>
  <c r="BK1401" i="2"/>
  <c r="J1269" i="2"/>
  <c r="J993" i="2"/>
  <c r="J937" i="2"/>
  <c r="J761" i="2"/>
  <c r="BK629" i="2"/>
  <c r="BK440" i="2"/>
  <c r="BK281" i="2"/>
  <c r="BK158" i="2"/>
  <c r="J276" i="3"/>
  <c r="BK237" i="3"/>
  <c r="BK168" i="3"/>
  <c r="J299" i="3"/>
  <c r="BK215" i="3"/>
  <c r="J308" i="3"/>
  <c r="J239" i="3"/>
  <c r="J190" i="3"/>
  <c r="BK310" i="3"/>
  <c r="BK290" i="3"/>
  <c r="BK253" i="3"/>
  <c r="J221" i="3"/>
  <c r="BK153" i="3"/>
  <c r="J280" i="3"/>
  <c r="BK227" i="3"/>
  <c r="J178" i="3"/>
  <c r="BK296" i="3"/>
  <c r="J218" i="3"/>
  <c r="J159" i="3"/>
  <c r="J284" i="3"/>
  <c r="J253" i="3"/>
  <c r="BK188" i="3"/>
  <c r="BK292" i="3"/>
  <c r="BK233" i="3"/>
  <c r="J209" i="3"/>
  <c r="BK180" i="3"/>
  <c r="J149" i="3"/>
  <c r="J168" i="4"/>
  <c r="J229" i="4"/>
  <c r="BK132" i="4"/>
  <c r="J189" i="4"/>
  <c r="J246" i="4"/>
  <c r="BK181" i="4"/>
  <c r="BK134" i="4"/>
  <c r="BK235" i="4"/>
  <c r="BK183" i="4"/>
  <c r="J247" i="4"/>
  <c r="BK172" i="4"/>
  <c r="BK239" i="4"/>
  <c r="J166" i="4"/>
  <c r="BK216" i="4"/>
  <c r="BK191" i="4"/>
  <c r="BK247" i="5"/>
  <c r="J228" i="5"/>
  <c r="BK190" i="5"/>
  <c r="BK159" i="5"/>
  <c r="J237" i="5"/>
  <c r="BK183" i="5"/>
  <c r="BK155" i="5"/>
  <c r="BK226" i="5"/>
  <c r="J184" i="5"/>
  <c r="BK160" i="5"/>
  <c r="BK228" i="5"/>
  <c r="BK195" i="5"/>
  <c r="BK167" i="5"/>
  <c r="J222" i="5"/>
  <c r="J190" i="5"/>
  <c r="J172" i="5"/>
  <c r="J206" i="5"/>
  <c r="J155" i="5"/>
  <c r="J198" i="6"/>
  <c r="BK150" i="6"/>
  <c r="J172" i="6"/>
  <c r="BK135" i="6"/>
  <c r="J196" i="6"/>
  <c r="BK177" i="6"/>
  <c r="J140" i="6"/>
  <c r="J175" i="6"/>
  <c r="J154" i="6"/>
  <c r="J133" i="6"/>
  <c r="BK172" i="6"/>
  <c r="BK151" i="6"/>
  <c r="BK201" i="6"/>
  <c r="J177" i="6"/>
  <c r="BK160" i="6"/>
  <c r="J136" i="6"/>
  <c r="BK191" i="6"/>
  <c r="J169" i="6"/>
  <c r="BK139" i="6"/>
  <c r="BK172" i="7"/>
  <c r="BK149" i="7"/>
  <c r="BK148" i="7"/>
  <c r="BK163" i="7"/>
  <c r="J135" i="7"/>
  <c r="J175" i="7"/>
  <c r="J147" i="7"/>
  <c r="BK158" i="7"/>
  <c r="BK135" i="7"/>
  <c r="J168" i="7"/>
  <c r="J144" i="7"/>
  <c r="BK167" i="7"/>
  <c r="BK139" i="7"/>
  <c r="J146" i="7"/>
  <c r="J149" i="8"/>
  <c r="BK132" i="8"/>
  <c r="J142" i="8"/>
  <c r="J160" i="8"/>
  <c r="BK136" i="8"/>
  <c r="BK159" i="8"/>
  <c r="BK149" i="8"/>
  <c r="J127" i="8"/>
  <c r="J150" i="8"/>
  <c r="BK166" i="8"/>
  <c r="BK135" i="8"/>
  <c r="J390" i="9"/>
  <c r="J317" i="9"/>
  <c r="J260" i="9"/>
  <c r="BK212" i="9"/>
  <c r="J159" i="9"/>
  <c r="J398" i="9"/>
  <c r="BK358" i="9"/>
  <c r="J286" i="9"/>
  <c r="BK246" i="9"/>
  <c r="J203" i="9"/>
  <c r="BK416" i="9"/>
  <c r="BK360" i="9"/>
  <c r="J311" i="9"/>
  <c r="J288" i="9"/>
  <c r="J201" i="9"/>
  <c r="J413" i="9"/>
  <c r="BK317" i="9"/>
  <c r="BK293" i="9"/>
  <c r="J237" i="9"/>
  <c r="BK191" i="9"/>
  <c r="BK159" i="9"/>
  <c r="J438" i="9"/>
  <c r="J388" i="9"/>
  <c r="BK339" i="9"/>
  <c r="J197" i="9"/>
  <c r="BK401" i="9"/>
  <c r="BK356" i="9"/>
  <c r="BK283" i="9"/>
  <c r="BK243" i="9"/>
  <c r="BK222" i="9"/>
  <c r="BK139" i="9"/>
  <c r="BK413" i="9"/>
  <c r="BK331" i="9"/>
  <c r="BK268" i="9"/>
  <c r="BK201" i="9"/>
  <c r="J151" i="9"/>
  <c r="BK444" i="9"/>
  <c r="BK424" i="9"/>
  <c r="BK380" i="9"/>
  <c r="J337" i="9"/>
  <c r="BK271" i="9"/>
  <c r="BK229" i="9"/>
  <c r="J191" i="9"/>
  <c r="BK136" i="10"/>
  <c r="J129" i="10"/>
  <c r="J138" i="10"/>
  <c r="BK139" i="10"/>
  <c r="BK128" i="10"/>
  <c r="J388" i="11"/>
  <c r="BK335" i="11"/>
  <c r="BK296" i="11"/>
  <c r="J260" i="11"/>
  <c r="J228" i="11"/>
  <c r="BK168" i="11"/>
  <c r="BK138" i="11"/>
  <c r="J327" i="11"/>
  <c r="BK309" i="11"/>
  <c r="BK273" i="11"/>
  <c r="BK228" i="11"/>
  <c r="J209" i="11"/>
  <c r="BK190" i="11"/>
  <c r="J160" i="11"/>
  <c r="BK363" i="11"/>
  <c r="BK304" i="11"/>
  <c r="BK186" i="11"/>
  <c r="J131" i="11"/>
  <c r="BK348" i="11"/>
  <c r="J298" i="11"/>
  <c r="J265" i="11"/>
  <c r="BK204" i="11"/>
  <c r="BK378" i="11"/>
  <c r="J296" i="11"/>
  <c r="J232" i="11"/>
  <c r="J184" i="11"/>
  <c r="BK242" i="11"/>
  <c r="J385" i="11"/>
  <c r="J345" i="11"/>
  <c r="J267" i="11"/>
  <c r="BK217" i="11"/>
  <c r="BK142" i="11"/>
  <c r="J387" i="11"/>
  <c r="J352" i="11"/>
  <c r="J281" i="11"/>
  <c r="J227" i="11"/>
  <c r="J174" i="11"/>
  <c r="J339" i="12"/>
  <c r="J291" i="12"/>
  <c r="BK242" i="12"/>
  <c r="J219" i="12"/>
  <c r="J191" i="12"/>
  <c r="J175" i="12"/>
  <c r="BK144" i="12"/>
  <c r="BK327" i="12"/>
  <c r="J299" i="12"/>
  <c r="J255" i="12"/>
  <c r="J221" i="12"/>
  <c r="J169" i="12"/>
  <c r="J325" i="12"/>
  <c r="BK273" i="12"/>
  <c r="J226" i="12"/>
  <c r="BK204" i="12"/>
  <c r="BK175" i="12"/>
  <c r="BK136" i="12"/>
  <c r="BK289" i="12"/>
  <c r="BK259" i="12"/>
  <c r="BK229" i="12"/>
  <c r="J206" i="12"/>
  <c r="BK180" i="12"/>
  <c r="J164" i="12"/>
  <c r="J330" i="12"/>
  <c r="BK293" i="12"/>
  <c r="J252" i="12"/>
  <c r="BK196" i="12"/>
  <c r="BK334" i="12"/>
  <c r="BK308" i="12"/>
  <c r="BK298" i="12"/>
  <c r="BK213" i="12"/>
  <c r="BK163" i="12"/>
  <c r="J345" i="12"/>
  <c r="BK321" i="12"/>
  <c r="BK276" i="12"/>
  <c r="BK222" i="12"/>
  <c r="BK347" i="12"/>
  <c r="J319" i="12"/>
  <c r="BK305" i="12"/>
  <c r="J280" i="12"/>
  <c r="J235" i="12"/>
  <c r="J167" i="12"/>
  <c r="BK137" i="12"/>
  <c r="BK260" i="13"/>
  <c r="BK252" i="13"/>
  <c r="J225" i="13"/>
  <c r="J195" i="13"/>
  <c r="J178" i="13"/>
  <c r="J151" i="13"/>
  <c r="J261" i="13"/>
  <c r="BK227" i="13"/>
  <c r="BK174" i="13"/>
  <c r="BK139" i="13"/>
  <c r="J259" i="13"/>
  <c r="BK237" i="13"/>
  <c r="BK203" i="13"/>
  <c r="J182" i="13"/>
  <c r="BK158" i="13"/>
  <c r="J128" i="13"/>
  <c r="J263" i="13"/>
  <c r="J222" i="13"/>
  <c r="BK181" i="13"/>
  <c r="J134" i="13"/>
  <c r="BK262" i="13"/>
  <c r="J232" i="13"/>
  <c r="J199" i="13"/>
  <c r="J154" i="13"/>
  <c r="BK250" i="13"/>
  <c r="J220" i="13"/>
  <c r="BK190" i="13"/>
  <c r="J144" i="13"/>
  <c r="BK253" i="13"/>
  <c r="J211" i="13"/>
  <c r="BK185" i="13"/>
  <c r="J165" i="13"/>
  <c r="BK131" i="13"/>
  <c r="BK233" i="13"/>
  <c r="J196" i="13"/>
  <c r="BK176" i="13"/>
  <c r="BK150" i="13"/>
  <c r="J152" i="14"/>
  <c r="BK128" i="14"/>
  <c r="J157" i="14"/>
  <c r="J151" i="14"/>
  <c r="BK276" i="15"/>
  <c r="BK218" i="15"/>
  <c r="J299" i="15"/>
  <c r="BK225" i="15"/>
  <c r="BK321" i="15"/>
  <c r="BK268" i="15"/>
  <c r="BK240" i="15"/>
  <c r="BK159" i="15"/>
  <c r="BK307" i="15"/>
  <c r="BK273" i="15"/>
  <c r="J147" i="15"/>
  <c r="BK289" i="15"/>
  <c r="J215" i="15"/>
  <c r="J180" i="15"/>
  <c r="BK315" i="15"/>
  <c r="J247" i="15"/>
  <c r="BK151" i="15"/>
  <c r="BK280" i="15"/>
  <c r="BK158" i="15"/>
  <c r="BK291" i="15"/>
  <c r="J225" i="15"/>
  <c r="J158" i="15"/>
  <c r="BK182" i="16"/>
  <c r="J137" i="16"/>
  <c r="J167" i="16"/>
  <c r="BK140" i="16"/>
  <c r="BK172" i="16"/>
  <c r="BK144" i="16"/>
  <c r="BK173" i="16"/>
  <c r="J135" i="16"/>
  <c r="J140" i="16"/>
  <c r="BK165" i="16"/>
  <c r="J145" i="16"/>
  <c r="J173" i="16"/>
  <c r="J184" i="16"/>
  <c r="J138" i="16"/>
  <c r="BK137" i="17"/>
  <c r="J135" i="17"/>
  <c r="J144" i="17"/>
  <c r="J138" i="17"/>
  <c r="J163" i="18"/>
  <c r="J147" i="18"/>
  <c r="J146" i="18"/>
  <c r="BK162" i="18"/>
  <c r="BK156" i="18"/>
  <c r="J129" i="19"/>
  <c r="J130" i="19"/>
  <c r="J127" i="20"/>
  <c r="BK171" i="21"/>
  <c r="J136" i="21"/>
  <c r="J162" i="21"/>
  <c r="BK197" i="21"/>
  <c r="BK147" i="21"/>
  <c r="BK183" i="21"/>
  <c r="BK148" i="21"/>
  <c r="BK170" i="21"/>
  <c r="BK180" i="21"/>
  <c r="BK187" i="21"/>
  <c r="BK139" i="21"/>
  <c r="BK153" i="22"/>
  <c r="J127" i="22"/>
  <c r="BK129" i="22"/>
  <c r="BK145" i="22"/>
  <c r="J133" i="22"/>
  <c r="J140" i="22"/>
  <c r="BK137" i="22"/>
  <c r="BK148" i="22"/>
  <c r="F38" i="23"/>
  <c r="J2269" i="2"/>
  <c r="J2172" i="2"/>
  <c r="BK2095" i="2"/>
  <c r="J1990" i="2"/>
  <c r="J1870" i="2"/>
  <c r="J1794" i="2"/>
  <c r="BK1725" i="2"/>
  <c r="BK1689" i="2"/>
  <c r="BK1644" i="2"/>
  <c r="J1585" i="2"/>
  <c r="BK1441" i="2"/>
  <c r="BK1352" i="2"/>
  <c r="BK993" i="2"/>
  <c r="BK903" i="2"/>
  <c r="BK656" i="2"/>
  <c r="J550" i="2"/>
  <c r="J312" i="2"/>
  <c r="BK222" i="2"/>
  <c r="J2182" i="2"/>
  <c r="J2094" i="2"/>
  <c r="J2026" i="2"/>
  <c r="J1863" i="2"/>
  <c r="J1773" i="2"/>
  <c r="J1715" i="2"/>
  <c r="J1662" i="2"/>
  <c r="BK1512" i="2"/>
  <c r="J1408" i="2"/>
  <c r="BK1281" i="2"/>
  <c r="J1238" i="2"/>
  <c r="J990" i="2"/>
  <c r="BK921" i="2"/>
  <c r="BK672" i="2"/>
  <c r="J546" i="2"/>
  <c r="BK396" i="2"/>
  <c r="BK254" i="2"/>
  <c r="J2252" i="2"/>
  <c r="J2226" i="2"/>
  <c r="J2200" i="2"/>
  <c r="J2166" i="2"/>
  <c r="J2141" i="2"/>
  <c r="J2005" i="2"/>
  <c r="BK1767" i="2"/>
  <c r="BK1732" i="2"/>
  <c r="J1688" i="2"/>
  <c r="BK1632" i="2"/>
  <c r="BK1471" i="2"/>
  <c r="J1351" i="2"/>
  <c r="BK1247" i="2"/>
  <c r="J1166" i="2"/>
  <c r="BK976" i="2"/>
  <c r="J663" i="2"/>
  <c r="J559" i="2"/>
  <c r="BK544" i="2"/>
  <c r="BK282" i="2"/>
  <c r="BK226" i="2"/>
  <c r="BK2799" i="2"/>
  <c r="BK2795" i="2"/>
  <c r="BK2658" i="2"/>
  <c r="BK2613" i="2"/>
  <c r="BK2608" i="2"/>
  <c r="J2600" i="2"/>
  <c r="J2564" i="2"/>
  <c r="BK2550" i="2"/>
  <c r="J2548" i="2"/>
  <c r="BK2538" i="2"/>
  <c r="BK2534" i="2"/>
  <c r="J2500" i="2"/>
  <c r="BK2492" i="2"/>
  <c r="BK2489" i="2"/>
  <c r="J2485" i="2"/>
  <c r="J2481" i="2"/>
  <c r="BK2477" i="2"/>
  <c r="BK2465" i="2"/>
  <c r="BK2452" i="2"/>
  <c r="J2449" i="2"/>
  <c r="J2445" i="2"/>
  <c r="J2441" i="2"/>
  <c r="J2439" i="2"/>
  <c r="BK2432" i="2"/>
  <c r="BK2428" i="2"/>
  <c r="BK2423" i="2"/>
  <c r="BK2419" i="2"/>
  <c r="J2416" i="2"/>
  <c r="BK2413" i="2"/>
  <c r="BK2407" i="2"/>
  <c r="J2404" i="2"/>
  <c r="BK2399" i="2"/>
  <c r="J2396" i="2"/>
  <c r="J2394" i="2"/>
  <c r="J2391" i="2"/>
  <c r="J2385" i="2"/>
  <c r="BK2381" i="2"/>
  <c r="J2380" i="2"/>
  <c r="BK2375" i="2"/>
  <c r="BK2372" i="2"/>
  <c r="J2366" i="2"/>
  <c r="BK2361" i="2"/>
  <c r="J2358" i="2"/>
  <c r="BK2356" i="2"/>
  <c r="J2354" i="2"/>
  <c r="J2353" i="2"/>
  <c r="J2350" i="2"/>
  <c r="J2340" i="2"/>
  <c r="BK2337" i="2"/>
  <c r="J2332" i="2"/>
  <c r="J2327" i="2"/>
  <c r="BK2322" i="2"/>
  <c r="J2318" i="2"/>
  <c r="J2315" i="2"/>
  <c r="BK2312" i="2"/>
  <c r="J2309" i="2"/>
  <c r="BK2305" i="2"/>
  <c r="J2302" i="2"/>
  <c r="BK2293" i="2"/>
  <c r="BK2275" i="2"/>
  <c r="BK2269" i="2"/>
  <c r="J2207" i="2"/>
  <c r="BK2162" i="2"/>
  <c r="J2085" i="2"/>
  <c r="J2019" i="2"/>
  <c r="J1952" i="2"/>
  <c r="J1810" i="2"/>
  <c r="J1767" i="2"/>
  <c r="J1689" i="2"/>
  <c r="J1591" i="2"/>
  <c r="J1426" i="2"/>
  <c r="J1208" i="2"/>
  <c r="J991" i="2"/>
  <c r="J922" i="2"/>
  <c r="BK755" i="2"/>
  <c r="BK565" i="2"/>
  <c r="J397" i="2"/>
  <c r="BK240" i="2"/>
  <c r="J2209" i="2"/>
  <c r="BK2171" i="2"/>
  <c r="BK2121" i="2"/>
  <c r="BK2008" i="2"/>
  <c r="BK1914" i="2"/>
  <c r="J1770" i="2"/>
  <c r="BK1701" i="2"/>
  <c r="BK1565" i="2"/>
  <c r="J1441" i="2"/>
  <c r="J1412" i="2"/>
  <c r="J1172" i="2"/>
  <c r="BK939" i="2"/>
  <c r="BK815" i="2"/>
  <c r="J612" i="2"/>
  <c r="BK480" i="2"/>
  <c r="BK262" i="2"/>
  <c r="J2205" i="2"/>
  <c r="BK2170" i="2"/>
  <c r="J2116" i="2"/>
  <c r="BK2070" i="2"/>
  <c r="J1998" i="2"/>
  <c r="J1959" i="2"/>
  <c r="BK1831" i="2"/>
  <c r="BK1735" i="2"/>
  <c r="J1681" i="2"/>
  <c r="BK1486" i="2"/>
  <c r="BK1346" i="2"/>
  <c r="BK1245" i="2"/>
  <c r="J1000" i="2"/>
  <c r="J935" i="2"/>
  <c r="BK619" i="2"/>
  <c r="J524" i="2"/>
  <c r="J281" i="2"/>
  <c r="J2258" i="2"/>
  <c r="BK2232" i="2"/>
  <c r="J2224" i="2"/>
  <c r="J2203" i="2"/>
  <c r="BK2163" i="2"/>
  <c r="BK2101" i="2"/>
  <c r="BK2044" i="2"/>
  <c r="BK1963" i="2"/>
  <c r="BK1822" i="2"/>
  <c r="BK1721" i="2"/>
  <c r="J1644" i="2"/>
  <c r="J1506" i="2"/>
  <c r="BK1366" i="2"/>
  <c r="J1270" i="2"/>
  <c r="BK1152" i="2"/>
  <c r="BK922" i="2"/>
  <c r="BK667" i="2"/>
  <c r="J564" i="2"/>
  <c r="J406" i="2"/>
  <c r="BK244" i="2"/>
  <c r="BK2258" i="2"/>
  <c r="BK2224" i="2"/>
  <c r="BK2194" i="2"/>
  <c r="J2123" i="2"/>
  <c r="BK2085" i="2"/>
  <c r="J2054" i="2"/>
  <c r="BK1991" i="2"/>
  <c r="BK1934" i="2"/>
  <c r="BK1786" i="2"/>
  <c r="BK1742" i="2"/>
  <c r="BK1668" i="2"/>
  <c r="BK1633" i="2"/>
  <c r="BK1405" i="2"/>
  <c r="J1271" i="2"/>
  <c r="BK1050" i="2"/>
  <c r="J977" i="2"/>
  <c r="BK818" i="2"/>
  <c r="J640" i="2"/>
  <c r="BK564" i="2"/>
  <c r="J427" i="2"/>
  <c r="J239" i="2"/>
  <c r="AS110" i="1"/>
  <c r="J290" i="3"/>
  <c r="J220" i="3"/>
  <c r="BK139" i="3"/>
  <c r="J288" i="3"/>
  <c r="J237" i="3"/>
  <c r="BK198" i="3"/>
  <c r="J263" i="3"/>
  <c r="BK269" i="3"/>
  <c r="J214" i="3"/>
  <c r="J147" i="3"/>
  <c r="BK276" i="3"/>
  <c r="BK229" i="3"/>
  <c r="J170" i="3"/>
  <c r="J294" i="3"/>
  <c r="BK184" i="3"/>
  <c r="J137" i="3"/>
  <c r="J257" i="3"/>
  <c r="BK209" i="3"/>
  <c r="BK155" i="3"/>
  <c r="BK263" i="3"/>
  <c r="BK221" i="3"/>
  <c r="J198" i="3"/>
  <c r="J145" i="3"/>
  <c r="J176" i="4"/>
  <c r="J181" i="4"/>
  <c r="J239" i="4"/>
  <c r="J183" i="4"/>
  <c r="J204" i="4"/>
  <c r="BK151" i="4"/>
  <c r="BK241" i="4"/>
  <c r="BK214" i="4"/>
  <c r="BK147" i="4"/>
  <c r="J210" i="4"/>
  <c r="J149" i="4"/>
  <c r="BK193" i="4"/>
  <c r="BK143" i="4"/>
  <c r="J208" i="4"/>
  <c r="BK153" i="4"/>
  <c r="J231" i="5"/>
  <c r="BK194" i="5"/>
  <c r="BK154" i="5"/>
  <c r="J235" i="5"/>
  <c r="J188" i="5"/>
  <c r="BK238" i="5"/>
  <c r="BK209" i="5"/>
  <c r="J161" i="5"/>
  <c r="BK248" i="5"/>
  <c r="J213" i="5"/>
  <c r="BK179" i="5"/>
  <c r="J159" i="5"/>
  <c r="J220" i="5"/>
  <c r="BK189" i="5"/>
  <c r="BK166" i="5"/>
  <c r="J212" i="5"/>
  <c r="J178" i="5"/>
  <c r="J154" i="5"/>
  <c r="J191" i="6"/>
  <c r="J156" i="6"/>
  <c r="BK132" i="6"/>
  <c r="BK186" i="6"/>
  <c r="BK138" i="6"/>
  <c r="BK193" i="6"/>
  <c r="J159" i="6"/>
  <c r="BK197" i="6"/>
  <c r="BK166" i="6"/>
  <c r="J137" i="6"/>
  <c r="BK174" i="6"/>
  <c r="J148" i="6"/>
  <c r="J193" i="6"/>
  <c r="BK175" i="6"/>
  <c r="BK155" i="6"/>
  <c r="BK131" i="6"/>
  <c r="J194" i="6"/>
  <c r="J147" i="6"/>
  <c r="J128" i="6"/>
  <c r="J141" i="7"/>
  <c r="BK173" i="7"/>
  <c r="BK131" i="7"/>
  <c r="J173" i="7"/>
  <c r="J140" i="7"/>
  <c r="J166" i="7"/>
  <c r="J148" i="7"/>
  <c r="BK128" i="7"/>
  <c r="BK159" i="7"/>
  <c r="BK130" i="7"/>
  <c r="J157" i="7"/>
  <c r="BK137" i="7"/>
  <c r="J165" i="7"/>
  <c r="BK148" i="8"/>
  <c r="BK165" i="8"/>
  <c r="J159" i="8"/>
  <c r="BK140" i="8"/>
  <c r="J126" i="8"/>
  <c r="BK151" i="8"/>
  <c r="J131" i="8"/>
  <c r="BK154" i="8"/>
  <c r="BK133" i="8"/>
  <c r="J143" i="8"/>
  <c r="J423" i="9"/>
  <c r="J356" i="9"/>
  <c r="BK291" i="9"/>
  <c r="BK245" i="9"/>
  <c r="BK173" i="9"/>
  <c r="BK417" i="9"/>
  <c r="BK390" i="9"/>
  <c r="BK315" i="9"/>
  <c r="BK260" i="9"/>
  <c r="J212" i="9"/>
  <c r="BK426" i="9"/>
  <c r="BK368" i="9"/>
  <c r="J319" i="9"/>
  <c r="J297" i="9"/>
  <c r="BK203" i="9"/>
  <c r="BK153" i="9"/>
  <c r="BK347" i="9"/>
  <c r="J307" i="9"/>
  <c r="J275" i="9"/>
  <c r="BK220" i="9"/>
  <c r="BK175" i="9"/>
  <c r="BK428" i="9"/>
  <c r="J364" i="9"/>
  <c r="BK278" i="9"/>
  <c r="J175" i="9"/>
  <c r="BK392" i="9"/>
  <c r="BK323" i="9"/>
  <c r="J281" i="9"/>
  <c r="BK225" i="9"/>
  <c r="BK151" i="9"/>
  <c r="BK411" i="9"/>
  <c r="J348" i="9"/>
  <c r="BK264" i="9"/>
  <c r="BK188" i="9"/>
  <c r="BK147" i="9"/>
  <c r="J444" i="9"/>
  <c r="BK405" i="9"/>
  <c r="BK370" i="9"/>
  <c r="BK333" i="9"/>
  <c r="BK270" i="9"/>
  <c r="BK233" i="9"/>
  <c r="BK167" i="9"/>
  <c r="BK131" i="10"/>
  <c r="J125" i="10"/>
  <c r="BK132" i="10"/>
  <c r="BK129" i="10"/>
  <c r="J123" i="10"/>
  <c r="J373" i="11"/>
  <c r="J323" i="11"/>
  <c r="J263" i="11"/>
  <c r="BK236" i="11"/>
  <c r="J192" i="11"/>
  <c r="BK144" i="11"/>
  <c r="BK367" i="11"/>
  <c r="J337" i="11"/>
  <c r="BK377" i="11"/>
  <c r="BK325" i="11"/>
  <c r="BK271" i="11"/>
  <c r="BK192" i="11"/>
  <c r="BK135" i="11"/>
  <c r="BK341" i="11"/>
  <c r="BK312" i="11"/>
  <c r="BK254" i="11"/>
  <c r="BK209" i="11"/>
  <c r="BK383" i="11"/>
  <c r="BK323" i="11"/>
  <c r="BK283" i="11"/>
  <c r="J223" i="11"/>
  <c r="BK174" i="11"/>
  <c r="J254" i="11"/>
  <c r="BK219" i="11"/>
  <c r="BK166" i="11"/>
  <c r="BK354" i="11"/>
  <c r="J302" i="11"/>
  <c r="BK230" i="11"/>
  <c r="J158" i="11"/>
  <c r="BK397" i="11"/>
  <c r="BK390" i="11"/>
  <c r="BK373" i="11"/>
  <c r="J333" i="11"/>
  <c r="BK306" i="11"/>
  <c r="J258" i="11"/>
  <c r="BK208" i="11"/>
  <c r="J176" i="11"/>
  <c r="J142" i="11"/>
  <c r="J296" i="12"/>
  <c r="J265" i="12"/>
  <c r="BK227" i="12"/>
  <c r="J194" i="12"/>
  <c r="J184" i="12"/>
  <c r="BK164" i="12"/>
  <c r="J342" i="12"/>
  <c r="BK316" i="12"/>
  <c r="J294" i="12"/>
  <c r="J253" i="12"/>
  <c r="J210" i="12"/>
  <c r="BK183" i="12"/>
  <c r="BK150" i="12"/>
  <c r="BK322" i="12"/>
  <c r="BK281" i="12"/>
  <c r="J250" i="12"/>
  <c r="J218" i="12"/>
  <c r="J192" i="12"/>
  <c r="BK159" i="12"/>
  <c r="BK317" i="12"/>
  <c r="J288" i="12"/>
  <c r="BK258" i="12"/>
  <c r="BK218" i="12"/>
  <c r="J199" i="12"/>
  <c r="BK171" i="12"/>
  <c r="J344" i="12"/>
  <c r="J281" i="12"/>
  <c r="J240" i="12"/>
  <c r="J151" i="12"/>
  <c r="BK326" i="12"/>
  <c r="BK302" i="12"/>
  <c r="BK270" i="12"/>
  <c r="J256" i="12"/>
  <c r="BK169" i="12"/>
  <c r="J140" i="12"/>
  <c r="BK325" i="12"/>
  <c r="J286" i="12"/>
  <c r="BK239" i="12"/>
  <c r="BK211" i="12"/>
  <c r="J172" i="12"/>
  <c r="BK339" i="12"/>
  <c r="J274" i="12"/>
  <c r="J229" i="12"/>
  <c r="BK202" i="12"/>
  <c r="J159" i="12"/>
  <c r="BK269" i="13"/>
  <c r="BK254" i="13"/>
  <c r="J160" i="13"/>
  <c r="J129" i="13"/>
  <c r="BK245" i="13"/>
  <c r="BK211" i="13"/>
  <c r="J156" i="13"/>
  <c r="BK146" i="13"/>
  <c r="BK241" i="13"/>
  <c r="J221" i="13"/>
  <c r="BK210" i="13"/>
  <c r="J163" i="13"/>
  <c r="J264" i="13"/>
  <c r="BK239" i="13"/>
  <c r="BK224" i="13"/>
  <c r="J209" i="13"/>
  <c r="BK184" i="13"/>
  <c r="BK172" i="13"/>
  <c r="J271" i="13"/>
  <c r="J231" i="13"/>
  <c r="BK191" i="13"/>
  <c r="BK165" i="13"/>
  <c r="J141" i="13"/>
  <c r="BK157" i="14"/>
  <c r="BK144" i="14"/>
  <c r="BK156" i="14"/>
  <c r="BK148" i="14"/>
  <c r="BK143" i="14"/>
  <c r="J290" i="15"/>
  <c r="BK242" i="15"/>
  <c r="J154" i="15"/>
  <c r="BK258" i="15"/>
  <c r="BK322" i="15"/>
  <c r="J257" i="15"/>
  <c r="J188" i="15"/>
  <c r="BK299" i="15"/>
  <c r="J218" i="15"/>
  <c r="J304" i="15"/>
  <c r="BK275" i="15"/>
  <c r="J252" i="15"/>
  <c r="BK188" i="15"/>
  <c r="BK147" i="15"/>
  <c r="J272" i="15"/>
  <c r="BK215" i="15"/>
  <c r="BK313" i="15"/>
  <c r="J194" i="15"/>
  <c r="BK324" i="15"/>
  <c r="J281" i="15"/>
  <c r="J189" i="15"/>
  <c r="BK193" i="16"/>
  <c r="BK153" i="16"/>
  <c r="J171" i="16"/>
  <c r="J144" i="16"/>
  <c r="J179" i="16"/>
  <c r="J191" i="16"/>
  <c r="J165" i="16"/>
  <c r="BK171" i="16"/>
  <c r="J196" i="16"/>
  <c r="BK157" i="16"/>
  <c r="BK190" i="16"/>
  <c r="J198" i="16"/>
  <c r="J158" i="16"/>
  <c r="BK135" i="17"/>
  <c r="BK136" i="17"/>
  <c r="BK134" i="17"/>
  <c r="J133" i="17"/>
  <c r="J129" i="17"/>
  <c r="J135" i="18"/>
  <c r="J156" i="18"/>
  <c r="J141" i="18"/>
  <c r="BK163" i="18"/>
  <c r="J164" i="18"/>
  <c r="BK130" i="19"/>
  <c r="J128" i="20"/>
  <c r="BK128" i="20"/>
  <c r="BK184" i="21"/>
  <c r="BK164" i="21"/>
  <c r="J201" i="21"/>
  <c r="J148" i="21"/>
  <c r="J190" i="21"/>
  <c r="J154" i="21"/>
  <c r="BK191" i="21"/>
  <c r="BK157" i="21"/>
  <c r="BK173" i="21"/>
  <c r="BK188" i="21"/>
  <c r="J155" i="21"/>
  <c r="J164" i="21"/>
  <c r="J135" i="21"/>
  <c r="BK152" i="22"/>
  <c r="BK131" i="22"/>
  <c r="BK143" i="22"/>
  <c r="BK151" i="22"/>
  <c r="J129" i="22"/>
  <c r="BK125" i="22"/>
  <c r="J151" i="22"/>
  <c r="J132" i="22"/>
  <c r="J127" i="23"/>
  <c r="T154" i="2" l="1"/>
  <c r="BK400" i="2"/>
  <c r="J400" i="2" s="1"/>
  <c r="J102" i="2" s="1"/>
  <c r="P1014" i="2"/>
  <c r="BK1665" i="2"/>
  <c r="J1665" i="2"/>
  <c r="J109" i="2" s="1"/>
  <c r="R1719" i="2"/>
  <c r="R1785" i="2"/>
  <c r="T1871" i="2"/>
  <c r="T1956" i="2"/>
  <c r="R2271" i="2"/>
  <c r="BK2494" i="2"/>
  <c r="J2494" i="2"/>
  <c r="J122" i="2" s="1"/>
  <c r="T2551" i="2"/>
  <c r="P2615" i="2"/>
  <c r="T2660" i="2"/>
  <c r="P2794" i="2"/>
  <c r="P2793" i="2"/>
  <c r="T163" i="3"/>
  <c r="P228" i="3"/>
  <c r="BK298" i="3"/>
  <c r="J298" i="3"/>
  <c r="J106" i="3" s="1"/>
  <c r="T157" i="4"/>
  <c r="R197" i="4"/>
  <c r="P243" i="4"/>
  <c r="R153" i="5"/>
  <c r="R157" i="5"/>
  <c r="T187" i="5"/>
  <c r="T186" i="5" s="1"/>
  <c r="BK203" i="5"/>
  <c r="J203" i="5" s="1"/>
  <c r="J111" i="5" s="1"/>
  <c r="T215" i="5"/>
  <c r="T221" i="5"/>
  <c r="R229" i="5"/>
  <c r="R244" i="5"/>
  <c r="T176" i="6"/>
  <c r="T183" i="6"/>
  <c r="P128" i="8"/>
  <c r="P123" i="8" s="1"/>
  <c r="P122" i="8" s="1"/>
  <c r="AU102" i="1" s="1"/>
  <c r="R128" i="9"/>
  <c r="R205" i="9"/>
  <c r="P248" i="9"/>
  <c r="P274" i="9"/>
  <c r="P130" i="11"/>
  <c r="P262" i="11"/>
  <c r="R347" i="11"/>
  <c r="R380" i="11"/>
  <c r="T135" i="12"/>
  <c r="BK185" i="12"/>
  <c r="J185" i="12"/>
  <c r="J105" i="12" s="1"/>
  <c r="T264" i="12"/>
  <c r="P282" i="12"/>
  <c r="BK331" i="12"/>
  <c r="J331" i="12" s="1"/>
  <c r="J110" i="12" s="1"/>
  <c r="T336" i="12"/>
  <c r="P159" i="13"/>
  <c r="T128" i="18"/>
  <c r="T126" i="19"/>
  <c r="T125" i="19" s="1"/>
  <c r="T124" i="19" s="1"/>
  <c r="R125" i="20"/>
  <c r="R124" i="20"/>
  <c r="R123" i="20" s="1"/>
  <c r="BK156" i="21"/>
  <c r="J156" i="21" s="1"/>
  <c r="J104" i="21" s="1"/>
  <c r="T196" i="21"/>
  <c r="T193" i="21"/>
  <c r="R154" i="2"/>
  <c r="P400" i="2"/>
  <c r="R1014" i="2"/>
  <c r="BK1638" i="2"/>
  <c r="J1638" i="2" s="1"/>
  <c r="J107" i="2" s="1"/>
  <c r="T1733" i="2"/>
  <c r="T1809" i="2"/>
  <c r="T1848" i="2"/>
  <c r="T2000" i="2"/>
  <c r="T2464" i="2"/>
  <c r="BK2558" i="2"/>
  <c r="J2558" i="2" s="1"/>
  <c r="J124" i="2" s="1"/>
  <c r="T2610" i="2"/>
  <c r="P163" i="3"/>
  <c r="T228" i="3"/>
  <c r="R298" i="3"/>
  <c r="P157" i="4"/>
  <c r="P197" i="4"/>
  <c r="T243" i="4"/>
  <c r="P153" i="5"/>
  <c r="P157" i="5"/>
  <c r="BK187" i="5"/>
  <c r="J187" i="5" s="1"/>
  <c r="J107" i="5" s="1"/>
  <c r="T208" i="5"/>
  <c r="R218" i="5"/>
  <c r="BK229" i="5"/>
  <c r="J229" i="5"/>
  <c r="J118" i="5" s="1"/>
  <c r="P236" i="5"/>
  <c r="R176" i="6"/>
  <c r="BK183" i="6"/>
  <c r="J183" i="6" s="1"/>
  <c r="J102" i="6" s="1"/>
  <c r="P122" i="7"/>
  <c r="P121" i="7"/>
  <c r="AU101" i="1" s="1"/>
  <c r="R292" i="9"/>
  <c r="BK149" i="11"/>
  <c r="J149" i="11"/>
  <c r="J101" i="11" s="1"/>
  <c r="T311" i="11"/>
  <c r="R360" i="11"/>
  <c r="P185" i="12"/>
  <c r="P271" i="12"/>
  <c r="BK309" i="12"/>
  <c r="J309" i="12" s="1"/>
  <c r="J109" i="12" s="1"/>
  <c r="BK336" i="12"/>
  <c r="J336" i="12"/>
  <c r="J111" i="12" s="1"/>
  <c r="P125" i="13"/>
  <c r="R138" i="13"/>
  <c r="R127" i="14"/>
  <c r="R154" i="14"/>
  <c r="R153" i="14"/>
  <c r="P162" i="15"/>
  <c r="P175" i="15"/>
  <c r="BK224" i="15"/>
  <c r="J224" i="15"/>
  <c r="J105" i="15" s="1"/>
  <c r="P241" i="15"/>
  <c r="BK293" i="15"/>
  <c r="J293" i="15"/>
  <c r="J109" i="15" s="1"/>
  <c r="BK306" i="15"/>
  <c r="J306" i="15" s="1"/>
  <c r="J112" i="15" s="1"/>
  <c r="R314" i="15"/>
  <c r="R146" i="16"/>
  <c r="T160" i="16"/>
  <c r="BK180" i="16"/>
  <c r="J180" i="16" s="1"/>
  <c r="J108" i="16" s="1"/>
  <c r="P189" i="16"/>
  <c r="P124" i="17"/>
  <c r="P123" i="17" s="1"/>
  <c r="P122" i="17" s="1"/>
  <c r="AU115" i="1" s="1"/>
  <c r="P128" i="18"/>
  <c r="R161" i="18"/>
  <c r="BK126" i="19"/>
  <c r="BK125" i="19" s="1"/>
  <c r="J125" i="19" s="1"/>
  <c r="J99" i="19" s="1"/>
  <c r="T140" i="21"/>
  <c r="T134" i="21" s="1"/>
  <c r="R182" i="21"/>
  <c r="R169" i="21" s="1"/>
  <c r="P655" i="2"/>
  <c r="BK997" i="2"/>
  <c r="J997" i="2"/>
  <c r="J104" i="2" s="1"/>
  <c r="P1415" i="2"/>
  <c r="R1638" i="2"/>
  <c r="P1733" i="2"/>
  <c r="P1809" i="2"/>
  <c r="BK1848" i="2"/>
  <c r="J1848" i="2" s="1"/>
  <c r="J116" i="2" s="1"/>
  <c r="P2000" i="2"/>
  <c r="P2464" i="2"/>
  <c r="R2558" i="2"/>
  <c r="BK2610" i="2"/>
  <c r="J2610" i="2" s="1"/>
  <c r="J125" i="2" s="1"/>
  <c r="BK130" i="3"/>
  <c r="R207" i="3"/>
  <c r="T225" i="3"/>
  <c r="T273" i="3"/>
  <c r="T307" i="3"/>
  <c r="BK157" i="4"/>
  <c r="J157" i="4" s="1"/>
  <c r="J100" i="4" s="1"/>
  <c r="T197" i="4"/>
  <c r="R243" i="4"/>
  <c r="T145" i="5"/>
  <c r="BK165" i="5"/>
  <c r="BK164" i="5" s="1"/>
  <c r="J164" i="5" s="1"/>
  <c r="J103" i="5" s="1"/>
  <c r="P187" i="5"/>
  <c r="P186" i="5" s="1"/>
  <c r="T203" i="5"/>
  <c r="P215" i="5"/>
  <c r="P221" i="5"/>
  <c r="BK236" i="5"/>
  <c r="J236" i="5" s="1"/>
  <c r="J121" i="5" s="1"/>
  <c r="T244" i="5"/>
  <c r="P168" i="6"/>
  <c r="BK192" i="6"/>
  <c r="J192" i="6"/>
  <c r="J103" i="6" s="1"/>
  <c r="T122" i="7"/>
  <c r="T121" i="7" s="1"/>
  <c r="BK128" i="8"/>
  <c r="J128" i="8" s="1"/>
  <c r="J100" i="8" s="1"/>
  <c r="P292" i="9"/>
  <c r="T122" i="10"/>
  <c r="T121" i="10" s="1"/>
  <c r="T149" i="11"/>
  <c r="R311" i="11"/>
  <c r="P360" i="11"/>
  <c r="R141" i="12"/>
  <c r="R147" i="12"/>
  <c r="P155" i="12"/>
  <c r="T158" i="12"/>
  <c r="T176" i="12"/>
  <c r="P264" i="12"/>
  <c r="T282" i="12"/>
  <c r="T331" i="12"/>
  <c r="P340" i="12"/>
  <c r="T159" i="13"/>
  <c r="P127" i="14"/>
  <c r="BK154" i="14"/>
  <c r="J154" i="14"/>
  <c r="J103" i="14" s="1"/>
  <c r="R137" i="15"/>
  <c r="P185" i="15"/>
  <c r="T224" i="15"/>
  <c r="P279" i="15"/>
  <c r="T293" i="15"/>
  <c r="P303" i="15"/>
  <c r="T314" i="15"/>
  <c r="BK134" i="16"/>
  <c r="P146" i="16"/>
  <c r="P152" i="16"/>
  <c r="P170" i="16"/>
  <c r="T175" i="16"/>
  <c r="P180" i="16"/>
  <c r="R140" i="21"/>
  <c r="R134" i="21"/>
  <c r="P182" i="21"/>
  <c r="P169" i="21"/>
  <c r="T287" i="2"/>
  <c r="R655" i="2"/>
  <c r="P997" i="2"/>
  <c r="BK1415" i="2"/>
  <c r="J1415" i="2" s="1"/>
  <c r="J106" i="2" s="1"/>
  <c r="R1665" i="2"/>
  <c r="P1719" i="2"/>
  <c r="P1785" i="2"/>
  <c r="BK1871" i="2"/>
  <c r="J1871" i="2" s="1"/>
  <c r="J117" i="2" s="1"/>
  <c r="BK1956" i="2"/>
  <c r="J1956" i="2"/>
  <c r="J118" i="2" s="1"/>
  <c r="BK2271" i="2"/>
  <c r="J2271" i="2" s="1"/>
  <c r="J120" i="2" s="1"/>
  <c r="P2494" i="2"/>
  <c r="BK2551" i="2"/>
  <c r="J2551" i="2" s="1"/>
  <c r="J123" i="2" s="1"/>
  <c r="BK2615" i="2"/>
  <c r="J2615" i="2"/>
  <c r="J126" i="2" s="1"/>
  <c r="P2660" i="2"/>
  <c r="T2794" i="2"/>
  <c r="T2793" i="2"/>
  <c r="P130" i="3"/>
  <c r="T207" i="3"/>
  <c r="T206" i="3" s="1"/>
  <c r="R225" i="3"/>
  <c r="R273" i="3"/>
  <c r="BK307" i="3"/>
  <c r="J307" i="3" s="1"/>
  <c r="J107" i="3" s="1"/>
  <c r="P127" i="4"/>
  <c r="R180" i="4"/>
  <c r="R218" i="4"/>
  <c r="P145" i="5"/>
  <c r="T165" i="5"/>
  <c r="T164" i="5" s="1"/>
  <c r="T182" i="5"/>
  <c r="BK208" i="5"/>
  <c r="J208" i="5" s="1"/>
  <c r="J112" i="5" s="1"/>
  <c r="P218" i="5"/>
  <c r="BK168" i="6"/>
  <c r="J168" i="6" s="1"/>
  <c r="J100" i="6" s="1"/>
  <c r="P183" i="6"/>
  <c r="T128" i="8"/>
  <c r="T123" i="8" s="1"/>
  <c r="T122" i="8" s="1"/>
  <c r="T292" i="9"/>
  <c r="BK122" i="10"/>
  <c r="BK121" i="10" s="1"/>
  <c r="J121" i="10" s="1"/>
  <c r="J98" i="10" s="1"/>
  <c r="R130" i="11"/>
  <c r="T262" i="11"/>
  <c r="T347" i="11"/>
  <c r="T380" i="11"/>
  <c r="R135" i="12"/>
  <c r="T141" i="12"/>
  <c r="T147" i="12"/>
  <c r="T155" i="12"/>
  <c r="P158" i="12"/>
  <c r="BK176" i="12"/>
  <c r="J176" i="12"/>
  <c r="J104" i="12" s="1"/>
  <c r="BK271" i="12"/>
  <c r="J271" i="12" s="1"/>
  <c r="J107" i="12" s="1"/>
  <c r="R309" i="12"/>
  <c r="R336" i="12"/>
  <c r="T125" i="13"/>
  <c r="P138" i="13"/>
  <c r="BK127" i="14"/>
  <c r="P139" i="14"/>
  <c r="BK162" i="15"/>
  <c r="J162" i="15"/>
  <c r="J101" i="15" s="1"/>
  <c r="BK185" i="15"/>
  <c r="J185" i="15" s="1"/>
  <c r="J104" i="15" s="1"/>
  <c r="P224" i="15"/>
  <c r="R279" i="15"/>
  <c r="P298" i="15"/>
  <c r="R303" i="15"/>
  <c r="P314" i="15"/>
  <c r="BK141" i="16"/>
  <c r="J141" i="16" s="1"/>
  <c r="J102" i="16" s="1"/>
  <c r="T146" i="16"/>
  <c r="R152" i="16"/>
  <c r="BK170" i="16"/>
  <c r="J170" i="16"/>
  <c r="J106" i="16" s="1"/>
  <c r="R170" i="16"/>
  <c r="R189" i="16"/>
  <c r="R124" i="17"/>
  <c r="R123" i="17" s="1"/>
  <c r="R122" i="17" s="1"/>
  <c r="R128" i="18"/>
  <c r="R127" i="18"/>
  <c r="R126" i="18" s="1"/>
  <c r="P161" i="18"/>
  <c r="P125" i="20"/>
  <c r="P124" i="20"/>
  <c r="P123" i="20" s="1"/>
  <c r="AU121" i="1"/>
  <c r="P140" i="21"/>
  <c r="P134" i="21"/>
  <c r="BK182" i="21"/>
  <c r="J182" i="21" s="1"/>
  <c r="J106" i="21" s="1"/>
  <c r="P124" i="22"/>
  <c r="P123" i="22"/>
  <c r="P122" i="22" s="1"/>
  <c r="AU125" i="1"/>
  <c r="BK124" i="23"/>
  <c r="J124" i="23"/>
  <c r="J100" i="23" s="1"/>
  <c r="P154" i="2"/>
  <c r="R400" i="2"/>
  <c r="T1014" i="2"/>
  <c r="P1638" i="2"/>
  <c r="BK1733" i="2"/>
  <c r="J1733" i="2" s="1"/>
  <c r="J111" i="2"/>
  <c r="BK1809" i="2"/>
  <c r="J1809" i="2"/>
  <c r="J115" i="2" s="1"/>
  <c r="P1848" i="2"/>
  <c r="R2000" i="2"/>
  <c r="BK2464" i="2"/>
  <c r="J2464" i="2" s="1"/>
  <c r="J121" i="2" s="1"/>
  <c r="P2558" i="2"/>
  <c r="R2610" i="2"/>
  <c r="R163" i="3"/>
  <c r="BK228" i="3"/>
  <c r="J228" i="3" s="1"/>
  <c r="J104" i="3" s="1"/>
  <c r="P298" i="3"/>
  <c r="T127" i="4"/>
  <c r="BK180" i="4"/>
  <c r="J180" i="4"/>
  <c r="J101" i="4" s="1"/>
  <c r="BK218" i="4"/>
  <c r="J218" i="4" s="1"/>
  <c r="J103" i="4" s="1"/>
  <c r="R165" i="5"/>
  <c r="R164" i="5" s="1"/>
  <c r="R182" i="5"/>
  <c r="P208" i="5"/>
  <c r="T218" i="5"/>
  <c r="P229" i="5"/>
  <c r="BK244" i="5"/>
  <c r="J244" i="5" s="1"/>
  <c r="J122" i="5" s="1"/>
  <c r="R168" i="6"/>
  <c r="T192" i="6"/>
  <c r="P128" i="9"/>
  <c r="P205" i="9"/>
  <c r="R248" i="9"/>
  <c r="BK274" i="9"/>
  <c r="J274" i="9" s="1"/>
  <c r="J103" i="9" s="1"/>
  <c r="R122" i="10"/>
  <c r="R121" i="10"/>
  <c r="P149" i="11"/>
  <c r="BK311" i="11"/>
  <c r="J311" i="11" s="1"/>
  <c r="J103" i="11" s="1"/>
  <c r="BK360" i="11"/>
  <c r="J360" i="11" s="1"/>
  <c r="J105" i="11" s="1"/>
  <c r="R185" i="12"/>
  <c r="T271" i="12"/>
  <c r="T309" i="12"/>
  <c r="R340" i="12"/>
  <c r="BK125" i="13"/>
  <c r="J125" i="13" s="1"/>
  <c r="J99" i="13" s="1"/>
  <c r="BK138" i="13"/>
  <c r="J138" i="13"/>
  <c r="J100" i="13" s="1"/>
  <c r="T139" i="14"/>
  <c r="T137" i="15"/>
  <c r="T162" i="15"/>
  <c r="R175" i="15"/>
  <c r="BK241" i="15"/>
  <c r="J241" i="15" s="1"/>
  <c r="J106" i="15" s="1"/>
  <c r="T279" i="15"/>
  <c r="R298" i="15"/>
  <c r="R306" i="15"/>
  <c r="R134" i="16"/>
  <c r="P141" i="16"/>
  <c r="BK152" i="16"/>
  <c r="J152" i="16" s="1"/>
  <c r="J104" i="16" s="1"/>
  <c r="T152" i="16"/>
  <c r="T170" i="16"/>
  <c r="T180" i="16"/>
  <c r="BK128" i="18"/>
  <c r="J128" i="18" s="1"/>
  <c r="J100" i="18" s="1"/>
  <c r="BK161" i="18"/>
  <c r="J161" i="18"/>
  <c r="J102" i="18" s="1"/>
  <c r="R156" i="21"/>
  <c r="R145" i="21" s="1"/>
  <c r="R196" i="21"/>
  <c r="R193" i="21" s="1"/>
  <c r="T124" i="22"/>
  <c r="T123" i="22" s="1"/>
  <c r="T122" i="22" s="1"/>
  <c r="P287" i="2"/>
  <c r="BK655" i="2"/>
  <c r="J655" i="2" s="1"/>
  <c r="J103" i="2" s="1"/>
  <c r="R997" i="2"/>
  <c r="R1415" i="2"/>
  <c r="T1638" i="2"/>
  <c r="R1733" i="2"/>
  <c r="R1809" i="2"/>
  <c r="R1848" i="2"/>
  <c r="BK2000" i="2"/>
  <c r="J2000" i="2"/>
  <c r="J119" i="2" s="1"/>
  <c r="R2464" i="2"/>
  <c r="T2558" i="2"/>
  <c r="P2610" i="2"/>
  <c r="T130" i="3"/>
  <c r="BK207" i="3"/>
  <c r="BK206" i="3" s="1"/>
  <c r="J206" i="3" s="1"/>
  <c r="J101" i="3" s="1"/>
  <c r="BK225" i="3"/>
  <c r="J225" i="3" s="1"/>
  <c r="J103" i="3" s="1"/>
  <c r="BK273" i="3"/>
  <c r="J273" i="3"/>
  <c r="J105" i="3" s="1"/>
  <c r="P307" i="3"/>
  <c r="BK127" i="4"/>
  <c r="J127" i="4"/>
  <c r="J99" i="4" s="1"/>
  <c r="T180" i="4"/>
  <c r="T218" i="4"/>
  <c r="BK145" i="5"/>
  <c r="J145" i="5" s="1"/>
  <c r="J99" i="5" s="1"/>
  <c r="T153" i="5"/>
  <c r="T157" i="5"/>
  <c r="BK182" i="5"/>
  <c r="J182" i="5"/>
  <c r="J105" i="5" s="1"/>
  <c r="R203" i="5"/>
  <c r="R215" i="5"/>
  <c r="R221" i="5"/>
  <c r="R236" i="5"/>
  <c r="T168" i="6"/>
  <c r="T126" i="6" s="1"/>
  <c r="T125" i="6" s="1"/>
  <c r="P192" i="6"/>
  <c r="R122" i="7"/>
  <c r="R121" i="7" s="1"/>
  <c r="T128" i="9"/>
  <c r="T127" i="9" s="1"/>
  <c r="T126" i="9" s="1"/>
  <c r="T205" i="9"/>
  <c r="T248" i="9"/>
  <c r="T274" i="9"/>
  <c r="T130" i="11"/>
  <c r="R262" i="11"/>
  <c r="P347" i="11"/>
  <c r="BK380" i="11"/>
  <c r="J380" i="11"/>
  <c r="J106" i="11" s="1"/>
  <c r="P135" i="12"/>
  <c r="T185" i="12"/>
  <c r="R271" i="12"/>
  <c r="P309" i="12"/>
  <c r="BK340" i="12"/>
  <c r="J340" i="12"/>
  <c r="J112" i="12" s="1"/>
  <c r="R125" i="13"/>
  <c r="T138" i="13"/>
  <c r="BK139" i="14"/>
  <c r="J139" i="14" s="1"/>
  <c r="J101" i="14" s="1"/>
  <c r="T154" i="14"/>
  <c r="T153" i="14"/>
  <c r="BK137" i="15"/>
  <c r="T185" i="15"/>
  <c r="R241" i="15"/>
  <c r="R293" i="15"/>
  <c r="R292" i="15" s="1"/>
  <c r="T298" i="15"/>
  <c r="P306" i="15"/>
  <c r="P134" i="16"/>
  <c r="T141" i="16"/>
  <c r="BK160" i="16"/>
  <c r="J160" i="16" s="1"/>
  <c r="J105" i="16" s="1"/>
  <c r="P175" i="16"/>
  <c r="BK189" i="16"/>
  <c r="J189" i="16" s="1"/>
  <c r="J109" i="16" s="1"/>
  <c r="P126" i="19"/>
  <c r="P125" i="19"/>
  <c r="P124" i="19" s="1"/>
  <c r="AU119" i="1" s="1"/>
  <c r="T156" i="21"/>
  <c r="T145" i="21"/>
  <c r="P196" i="21"/>
  <c r="P193" i="21"/>
  <c r="R124" i="22"/>
  <c r="R123" i="22"/>
  <c r="R122" i="22" s="1"/>
  <c r="P124" i="23"/>
  <c r="P123" i="23" s="1"/>
  <c r="P122" i="23" s="1"/>
  <c r="AU126" i="1" s="1"/>
  <c r="BK154" i="2"/>
  <c r="BK287" i="2"/>
  <c r="J287" i="2"/>
  <c r="J101" i="2" s="1"/>
  <c r="T400" i="2"/>
  <c r="BK1014" i="2"/>
  <c r="J1014" i="2"/>
  <c r="J105" i="2" s="1"/>
  <c r="P1665" i="2"/>
  <c r="BK1719" i="2"/>
  <c r="J1719" i="2"/>
  <c r="J110" i="2" s="1"/>
  <c r="BK1785" i="2"/>
  <c r="J1785" i="2" s="1"/>
  <c r="J112" i="2" s="1"/>
  <c r="R1871" i="2"/>
  <c r="P1956" i="2"/>
  <c r="P2271" i="2"/>
  <c r="R2494" i="2"/>
  <c r="P2551" i="2"/>
  <c r="R2615" i="2"/>
  <c r="R2660" i="2"/>
  <c r="BK2794" i="2"/>
  <c r="J2794" i="2"/>
  <c r="J130" i="2" s="1"/>
  <c r="BK163" i="3"/>
  <c r="J163" i="3" s="1"/>
  <c r="J100" i="3" s="1"/>
  <c r="R228" i="3"/>
  <c r="T298" i="3"/>
  <c r="R127" i="4"/>
  <c r="P180" i="4"/>
  <c r="P218" i="4"/>
  <c r="R145" i="5"/>
  <c r="P165" i="5"/>
  <c r="P164" i="5" s="1"/>
  <c r="P182" i="5"/>
  <c r="P203" i="5"/>
  <c r="BK215" i="5"/>
  <c r="J215" i="5" s="1"/>
  <c r="J113" i="5" s="1"/>
  <c r="BK221" i="5"/>
  <c r="J221" i="5" s="1"/>
  <c r="J115" i="5" s="1"/>
  <c r="T229" i="5"/>
  <c r="T236" i="5"/>
  <c r="BK176" i="6"/>
  <c r="J176" i="6"/>
  <c r="J101" i="6" s="1"/>
  <c r="R192" i="6"/>
  <c r="BK122" i="7"/>
  <c r="BK121" i="7"/>
  <c r="J121" i="7" s="1"/>
  <c r="J98" i="7" s="1"/>
  <c r="BK292" i="9"/>
  <c r="J292" i="9" s="1"/>
  <c r="J104" i="9" s="1"/>
  <c r="P122" i="10"/>
  <c r="P121" i="10"/>
  <c r="AU104" i="1" s="1"/>
  <c r="R149" i="11"/>
  <c r="R129" i="11" s="1"/>
  <c r="R128" i="11" s="1"/>
  <c r="P311" i="11"/>
  <c r="T360" i="11"/>
  <c r="BK135" i="12"/>
  <c r="J135" i="12"/>
  <c r="J99" i="12" s="1"/>
  <c r="BK141" i="12"/>
  <c r="J141" i="12" s="1"/>
  <c r="J100" i="12" s="1"/>
  <c r="BK147" i="12"/>
  <c r="J147" i="12"/>
  <c r="J101" i="12" s="1"/>
  <c r="BK155" i="12"/>
  <c r="J155" i="12" s="1"/>
  <c r="J102" i="12" s="1"/>
  <c r="R158" i="12"/>
  <c r="R176" i="12"/>
  <c r="BK264" i="12"/>
  <c r="J264" i="12"/>
  <c r="J106" i="12" s="1"/>
  <c r="R282" i="12"/>
  <c r="P331" i="12"/>
  <c r="P336" i="12"/>
  <c r="R159" i="13"/>
  <c r="R124" i="13"/>
  <c r="T127" i="14"/>
  <c r="T126" i="14"/>
  <c r="T125" i="14" s="1"/>
  <c r="P154" i="14"/>
  <c r="P153" i="14" s="1"/>
  <c r="R162" i="15"/>
  <c r="BK175" i="15"/>
  <c r="J175" i="15"/>
  <c r="J102" i="15" s="1"/>
  <c r="T175" i="15"/>
  <c r="R224" i="15"/>
  <c r="BK279" i="15"/>
  <c r="J279" i="15" s="1"/>
  <c r="J107" i="15" s="1"/>
  <c r="P293" i="15"/>
  <c r="P292" i="15"/>
  <c r="BK303" i="15"/>
  <c r="J303" i="15"/>
  <c r="J111" i="15" s="1"/>
  <c r="BK314" i="15"/>
  <c r="J314" i="15" s="1"/>
  <c r="J113" i="15" s="1"/>
  <c r="R141" i="16"/>
  <c r="R160" i="16"/>
  <c r="BK175" i="16"/>
  <c r="J175" i="16"/>
  <c r="J107" i="16" s="1"/>
  <c r="T189" i="16"/>
  <c r="BK124" i="17"/>
  <c r="BK123" i="17"/>
  <c r="J123" i="17" s="1"/>
  <c r="J99" i="17" s="1"/>
  <c r="T125" i="20"/>
  <c r="T124" i="20"/>
  <c r="T123" i="20" s="1"/>
  <c r="BK140" i="21"/>
  <c r="J140" i="21" s="1"/>
  <c r="J101" i="21" s="1"/>
  <c r="T182" i="21"/>
  <c r="T169" i="21"/>
  <c r="BK124" i="22"/>
  <c r="J124" i="22"/>
  <c r="J100" i="22" s="1"/>
  <c r="R124" i="23"/>
  <c r="R123" i="23" s="1"/>
  <c r="R122" i="23" s="1"/>
  <c r="R287" i="2"/>
  <c r="T655" i="2"/>
  <c r="T997" i="2"/>
  <c r="T1415" i="2"/>
  <c r="T1665" i="2"/>
  <c r="T1719" i="2"/>
  <c r="T1785" i="2"/>
  <c r="P1871" i="2"/>
  <c r="R1956" i="2"/>
  <c r="T2271" i="2"/>
  <c r="T2494" i="2"/>
  <c r="R2551" i="2"/>
  <c r="T2615" i="2"/>
  <c r="BK2660" i="2"/>
  <c r="J2660" i="2" s="1"/>
  <c r="J127" i="2" s="1"/>
  <c r="R2794" i="2"/>
  <c r="R2793" i="2"/>
  <c r="R130" i="3"/>
  <c r="P207" i="3"/>
  <c r="P206" i="3" s="1"/>
  <c r="P225" i="3"/>
  <c r="P273" i="3"/>
  <c r="R307" i="3"/>
  <c r="R157" i="4"/>
  <c r="BK197" i="4"/>
  <c r="J197" i="4" s="1"/>
  <c r="J102" i="4" s="1"/>
  <c r="BK243" i="4"/>
  <c r="J243" i="4"/>
  <c r="J104" i="4" s="1"/>
  <c r="BK153" i="5"/>
  <c r="J153" i="5" s="1"/>
  <c r="J100" i="5" s="1"/>
  <c r="BK157" i="5"/>
  <c r="J157" i="5" s="1"/>
  <c r="J101" i="5" s="1"/>
  <c r="R187" i="5"/>
  <c r="R186" i="5" s="1"/>
  <c r="R208" i="5"/>
  <c r="BK218" i="5"/>
  <c r="J218" i="5" s="1"/>
  <c r="J114" i="5" s="1"/>
  <c r="P244" i="5"/>
  <c r="P176" i="6"/>
  <c r="P126" i="6" s="1"/>
  <c r="P125" i="6" s="1"/>
  <c r="AU100" i="1" s="1"/>
  <c r="R183" i="6"/>
  <c r="R126" i="6" s="1"/>
  <c r="R125" i="6" s="1"/>
  <c r="R128" i="8"/>
  <c r="R123" i="8"/>
  <c r="R122" i="8" s="1"/>
  <c r="BK128" i="9"/>
  <c r="J128" i="9" s="1"/>
  <c r="J100" i="9" s="1"/>
  <c r="BK205" i="9"/>
  <c r="J205" i="9"/>
  <c r="J101" i="9" s="1"/>
  <c r="BK248" i="9"/>
  <c r="J248" i="9" s="1"/>
  <c r="J102" i="9" s="1"/>
  <c r="R274" i="9"/>
  <c r="BK130" i="11"/>
  <c r="J130" i="11" s="1"/>
  <c r="J100" i="11" s="1"/>
  <c r="BK262" i="11"/>
  <c r="J262" i="11"/>
  <c r="J102" i="11" s="1"/>
  <c r="BK347" i="11"/>
  <c r="J347" i="11" s="1"/>
  <c r="J104" i="11" s="1"/>
  <c r="P380" i="11"/>
  <c r="P141" i="12"/>
  <c r="P147" i="12"/>
  <c r="R155" i="12"/>
  <c r="BK158" i="12"/>
  <c r="J158" i="12"/>
  <c r="J103" i="12" s="1"/>
  <c r="P176" i="12"/>
  <c r="R264" i="12"/>
  <c r="BK282" i="12"/>
  <c r="J282" i="12" s="1"/>
  <c r="J108" i="12" s="1"/>
  <c r="R331" i="12"/>
  <c r="T340" i="12"/>
  <c r="BK159" i="13"/>
  <c r="R139" i="14"/>
  <c r="P137" i="15"/>
  <c r="P136" i="15"/>
  <c r="P135" i="15" s="1"/>
  <c r="AU111" i="1" s="1"/>
  <c r="AU110" i="1" s="1"/>
  <c r="R185" i="15"/>
  <c r="T241" i="15"/>
  <c r="BK298" i="15"/>
  <c r="J298" i="15"/>
  <c r="J110" i="15" s="1"/>
  <c r="T303" i="15"/>
  <c r="T306" i="15"/>
  <c r="T134" i="16"/>
  <c r="T133" i="16" s="1"/>
  <c r="T132" i="16" s="1"/>
  <c r="BK146" i="16"/>
  <c r="J146" i="16"/>
  <c r="J103" i="16" s="1"/>
  <c r="P160" i="16"/>
  <c r="R175" i="16"/>
  <c r="R180" i="16"/>
  <c r="T124" i="17"/>
  <c r="T123" i="17"/>
  <c r="T122" i="17" s="1"/>
  <c r="T161" i="18"/>
  <c r="R126" i="19"/>
  <c r="R125" i="19"/>
  <c r="R124" i="19" s="1"/>
  <c r="BK125" i="20"/>
  <c r="J125" i="20" s="1"/>
  <c r="J100" i="20" s="1"/>
  <c r="P156" i="21"/>
  <c r="P145" i="21"/>
  <c r="BK196" i="21"/>
  <c r="J196" i="21"/>
  <c r="J108" i="21" s="1"/>
  <c r="T124" i="23"/>
  <c r="T123" i="23" s="1"/>
  <c r="T122" i="23" s="1"/>
  <c r="BK126" i="6"/>
  <c r="BK125" i="6"/>
  <c r="J125" i="6" s="1"/>
  <c r="J98" i="6" s="1"/>
  <c r="BK135" i="19"/>
  <c r="J135" i="19" s="1"/>
  <c r="J102" i="19" s="1"/>
  <c r="BK169" i="21"/>
  <c r="J169" i="21"/>
  <c r="J105" i="21" s="1"/>
  <c r="BK199" i="16"/>
  <c r="J199" i="16" s="1"/>
  <c r="J110" i="16" s="1"/>
  <c r="BK2692" i="2"/>
  <c r="J2692" i="2"/>
  <c r="J128" i="2" s="1"/>
  <c r="BK227" i="5"/>
  <c r="J227" i="5" s="1"/>
  <c r="J117" i="5" s="1"/>
  <c r="BK1801" i="2"/>
  <c r="J1801" i="2"/>
  <c r="J113" i="2" s="1"/>
  <c r="BK1803" i="2"/>
  <c r="J1803" i="2" s="1"/>
  <c r="J114" i="2" s="1"/>
  <c r="BK157" i="13"/>
  <c r="BK124" i="13" s="1"/>
  <c r="J124" i="13" s="1"/>
  <c r="J98" i="13" s="1"/>
  <c r="J157" i="13"/>
  <c r="J101" i="13" s="1"/>
  <c r="BK166" i="18"/>
  <c r="J166" i="18" s="1"/>
  <c r="J104" i="18" s="1"/>
  <c r="BK132" i="20"/>
  <c r="J132" i="20"/>
  <c r="J101" i="20" s="1"/>
  <c r="BK143" i="21"/>
  <c r="J143" i="21" s="1"/>
  <c r="J102" i="21" s="1"/>
  <c r="BK225" i="5"/>
  <c r="J225" i="5" s="1"/>
  <c r="J116" i="5" s="1"/>
  <c r="BK234" i="5"/>
  <c r="J234" i="5" s="1"/>
  <c r="J120" i="5" s="1"/>
  <c r="BK183" i="15"/>
  <c r="J183" i="15"/>
  <c r="J103" i="15" s="1"/>
  <c r="BK198" i="5"/>
  <c r="J198" i="5" s="1"/>
  <c r="J108" i="5" s="1"/>
  <c r="BK139" i="16"/>
  <c r="J139" i="16"/>
  <c r="J101" i="16" s="1"/>
  <c r="BK200" i="21"/>
  <c r="J200" i="21" s="1"/>
  <c r="J110" i="21" s="1"/>
  <c r="BK162" i="5"/>
  <c r="J162" i="5"/>
  <c r="J102" i="5" s="1"/>
  <c r="BK201" i="5"/>
  <c r="J201" i="5" s="1"/>
  <c r="J110" i="5" s="1"/>
  <c r="BK232" i="5"/>
  <c r="J232" i="5" s="1"/>
  <c r="J119" i="5" s="1"/>
  <c r="BK157" i="18"/>
  <c r="J157" i="18" s="1"/>
  <c r="J101" i="18" s="1"/>
  <c r="BK123" i="22"/>
  <c r="J123" i="22" s="1"/>
  <c r="J99" i="22" s="1"/>
  <c r="J91" i="23"/>
  <c r="E110" i="23"/>
  <c r="J119" i="23"/>
  <c r="BE126" i="23"/>
  <c r="BC126" i="1"/>
  <c r="F94" i="23"/>
  <c r="BE125" i="23"/>
  <c r="BE127" i="23"/>
  <c r="BE144" i="22"/>
  <c r="BE146" i="22"/>
  <c r="BE125" i="22"/>
  <c r="BE140" i="22"/>
  <c r="BE152" i="22"/>
  <c r="BE153" i="22"/>
  <c r="BE154" i="22"/>
  <c r="BK193" i="21"/>
  <c r="J193" i="21" s="1"/>
  <c r="J107" i="21" s="1"/>
  <c r="J116" i="22"/>
  <c r="BE142" i="22"/>
  <c r="BE145" i="22"/>
  <c r="BE155" i="22"/>
  <c r="BE156" i="22"/>
  <c r="BE157" i="22"/>
  <c r="E85" i="22"/>
  <c r="F94" i="22"/>
  <c r="BE137" i="22"/>
  <c r="BE141" i="22"/>
  <c r="BE148" i="22"/>
  <c r="BE128" i="22"/>
  <c r="BE129" i="22"/>
  <c r="BE130" i="22"/>
  <c r="BE131" i="22"/>
  <c r="BE143" i="22"/>
  <c r="BE149" i="22"/>
  <c r="BK145" i="21"/>
  <c r="J145" i="21" s="1"/>
  <c r="J103" i="21" s="1"/>
  <c r="J94" i="22"/>
  <c r="BE126" i="22"/>
  <c r="BE127" i="22"/>
  <c r="BE139" i="22"/>
  <c r="BE132" i="22"/>
  <c r="BE133" i="22"/>
  <c r="BE134" i="22"/>
  <c r="BE135" i="22"/>
  <c r="BE136" i="22"/>
  <c r="BE138" i="22"/>
  <c r="BE150" i="22"/>
  <c r="BE151" i="22"/>
  <c r="BE166" i="21"/>
  <c r="BE184" i="21"/>
  <c r="BE194" i="21"/>
  <c r="BK124" i="20"/>
  <c r="J124" i="20" s="1"/>
  <c r="J99" i="20" s="1"/>
  <c r="BE138" i="21"/>
  <c r="BE142" i="21"/>
  <c r="BE146" i="21"/>
  <c r="BE171" i="21"/>
  <c r="BE178" i="21"/>
  <c r="BE191" i="21"/>
  <c r="BE197" i="21"/>
  <c r="BE198" i="21"/>
  <c r="J126" i="21"/>
  <c r="BE151" i="21"/>
  <c r="BE164" i="21"/>
  <c r="BE168" i="21"/>
  <c r="BE176" i="21"/>
  <c r="BE201" i="21"/>
  <c r="E85" i="21"/>
  <c r="J94" i="21"/>
  <c r="BE148" i="21"/>
  <c r="BE149" i="21"/>
  <c r="BE155" i="21"/>
  <c r="BE157" i="21"/>
  <c r="BE159" i="21"/>
  <c r="BE160" i="21"/>
  <c r="BE190" i="21"/>
  <c r="BE135" i="21"/>
  <c r="BE136" i="21"/>
  <c r="BE147" i="21"/>
  <c r="BE150" i="21"/>
  <c r="BE158" i="21"/>
  <c r="BE162" i="21"/>
  <c r="BE173" i="21"/>
  <c r="BE186" i="21"/>
  <c r="BE187" i="21"/>
  <c r="BE195" i="21"/>
  <c r="F129" i="21"/>
  <c r="BE180" i="21"/>
  <c r="BE141" i="21"/>
  <c r="BE144" i="21"/>
  <c r="BE154" i="21"/>
  <c r="BE170" i="21"/>
  <c r="BE172" i="21"/>
  <c r="BE183" i="21"/>
  <c r="BE137" i="21"/>
  <c r="BE139" i="21"/>
  <c r="BE152" i="21"/>
  <c r="BE167" i="21"/>
  <c r="BE174" i="21"/>
  <c r="BE175" i="21"/>
  <c r="BE188" i="21"/>
  <c r="BE192" i="21"/>
  <c r="J94" i="20"/>
  <c r="J91" i="20"/>
  <c r="E111" i="20"/>
  <c r="BE133" i="20"/>
  <c r="J126" i="19"/>
  <c r="J100" i="19" s="1"/>
  <c r="F94" i="20"/>
  <c r="BE127" i="20"/>
  <c r="BE128" i="20"/>
  <c r="BE126" i="20"/>
  <c r="BE131" i="20"/>
  <c r="BE127" i="19"/>
  <c r="BE136" i="19"/>
  <c r="J91" i="19"/>
  <c r="E112" i="19"/>
  <c r="F121" i="19"/>
  <c r="BE129" i="19"/>
  <c r="BE130" i="19"/>
  <c r="J94" i="19"/>
  <c r="BE128" i="19"/>
  <c r="J91" i="18"/>
  <c r="BE129" i="18"/>
  <c r="BE135" i="18"/>
  <c r="BK122" i="17"/>
  <c r="J122" i="17"/>
  <c r="J98" i="17" s="1"/>
  <c r="J124" i="17"/>
  <c r="J100" i="17" s="1"/>
  <c r="J94" i="18"/>
  <c r="F123" i="18"/>
  <c r="BE132" i="18"/>
  <c r="BE138" i="18"/>
  <c r="BE147" i="18"/>
  <c r="BE163" i="18"/>
  <c r="BE167" i="18"/>
  <c r="E114" i="18"/>
  <c r="BE152" i="18"/>
  <c r="BE164" i="18"/>
  <c r="BE141" i="18"/>
  <c r="BE148" i="18"/>
  <c r="BE156" i="18"/>
  <c r="BE158" i="18"/>
  <c r="BE162" i="18"/>
  <c r="BE145" i="18"/>
  <c r="BE146" i="18"/>
  <c r="E110" i="17"/>
  <c r="BE129" i="17"/>
  <c r="BE130" i="17"/>
  <c r="J134" i="16"/>
  <c r="J100" i="16" s="1"/>
  <c r="BE134" i="17"/>
  <c r="BE135" i="17"/>
  <c r="BE140" i="17"/>
  <c r="BE143" i="17"/>
  <c r="BE144" i="17"/>
  <c r="J116" i="17"/>
  <c r="BE127" i="17"/>
  <c r="BE136" i="17"/>
  <c r="BE137" i="17"/>
  <c r="BE142" i="17"/>
  <c r="F119" i="17"/>
  <c r="BE128" i="17"/>
  <c r="BE133" i="17"/>
  <c r="BE138" i="17"/>
  <c r="J94" i="17"/>
  <c r="BE126" i="17"/>
  <c r="BE131" i="17"/>
  <c r="BE132" i="17"/>
  <c r="BE139" i="17"/>
  <c r="BE141" i="17"/>
  <c r="BE125" i="17"/>
  <c r="BK292" i="15"/>
  <c r="J292" i="15"/>
  <c r="J108" i="15" s="1"/>
  <c r="J126" i="16"/>
  <c r="J129" i="16"/>
  <c r="BE150" i="16"/>
  <c r="BE172" i="16"/>
  <c r="BE188" i="16"/>
  <c r="E85" i="16"/>
  <c r="BE142" i="16"/>
  <c r="BE145" i="16"/>
  <c r="BE153" i="16"/>
  <c r="BE155" i="16"/>
  <c r="BE156" i="16"/>
  <c r="BE157" i="16"/>
  <c r="BE166" i="16"/>
  <c r="BE168" i="16"/>
  <c r="BE169" i="16"/>
  <c r="BE187" i="16"/>
  <c r="BE192" i="16"/>
  <c r="J137" i="15"/>
  <c r="J100" i="15"/>
  <c r="BE135" i="16"/>
  <c r="BE143" i="16"/>
  <c r="BE158" i="16"/>
  <c r="BE167" i="16"/>
  <c r="BE176" i="16"/>
  <c r="BE177" i="16"/>
  <c r="BE183" i="16"/>
  <c r="BE186" i="16"/>
  <c r="BE200" i="16"/>
  <c r="BE137" i="16"/>
  <c r="BE138" i="16"/>
  <c r="BE144" i="16"/>
  <c r="BE147" i="16"/>
  <c r="BE159" i="16"/>
  <c r="BE182" i="16"/>
  <c r="BE193" i="16"/>
  <c r="BE194" i="16"/>
  <c r="BE196" i="16"/>
  <c r="BE140" i="16"/>
  <c r="BE151" i="16"/>
  <c r="BE171" i="16"/>
  <c r="BE165" i="16"/>
  <c r="BE181" i="16"/>
  <c r="BE190" i="16"/>
  <c r="BE195" i="16"/>
  <c r="BE198" i="16"/>
  <c r="F94" i="16"/>
  <c r="BE163" i="16"/>
  <c r="BE164" i="16"/>
  <c r="BE179" i="16"/>
  <c r="BE184" i="16"/>
  <c r="BE148" i="16"/>
  <c r="BE149" i="16"/>
  <c r="BE161" i="16"/>
  <c r="BE173" i="16"/>
  <c r="BE178" i="16"/>
  <c r="BE185" i="16"/>
  <c r="BE191" i="16"/>
  <c r="J127" i="14"/>
  <c r="J100" i="14"/>
  <c r="J132" i="15"/>
  <c r="BE191" i="15"/>
  <c r="BE192" i="15"/>
  <c r="BE237" i="15"/>
  <c r="BE239" i="15"/>
  <c r="BE240" i="15"/>
  <c r="BE268" i="15"/>
  <c r="BE285" i="15"/>
  <c r="BE323" i="15"/>
  <c r="BE324" i="15"/>
  <c r="F94" i="15"/>
  <c r="BE151" i="15"/>
  <c r="BE169" i="15"/>
  <c r="BE202" i="15"/>
  <c r="BE214" i="15"/>
  <c r="BE225" i="15"/>
  <c r="BE253" i="15"/>
  <c r="BE272" i="15"/>
  <c r="BE274" i="15"/>
  <c r="BE275" i="15"/>
  <c r="BE289" i="15"/>
  <c r="BE315" i="15"/>
  <c r="E85" i="15"/>
  <c r="BE154" i="15"/>
  <c r="BE176" i="15"/>
  <c r="BE187" i="15"/>
  <c r="BE222" i="15"/>
  <c r="BE248" i="15"/>
  <c r="BE257" i="15"/>
  <c r="BE304" i="15"/>
  <c r="BE321" i="15"/>
  <c r="BK153" i="14"/>
  <c r="J153" i="14" s="1"/>
  <c r="J102" i="14" s="1"/>
  <c r="BE218" i="15"/>
  <c r="BE242" i="15"/>
  <c r="BE246" i="15"/>
  <c r="BE273" i="15"/>
  <c r="BE317" i="15"/>
  <c r="BE318" i="15"/>
  <c r="BE320" i="15"/>
  <c r="BE166" i="15"/>
  <c r="BE180" i="15"/>
  <c r="BE184" i="15"/>
  <c r="BE186" i="15"/>
  <c r="BE190" i="15"/>
  <c r="BE193" i="15"/>
  <c r="BE194" i="15"/>
  <c r="BE219" i="15"/>
  <c r="BE235" i="15"/>
  <c r="BE258" i="15"/>
  <c r="BE265" i="15"/>
  <c r="BE290" i="15"/>
  <c r="BE297" i="15"/>
  <c r="BE305" i="15"/>
  <c r="BE316" i="15"/>
  <c r="J91" i="15"/>
  <c r="BE195" i="15"/>
  <c r="BE198" i="15"/>
  <c r="BE252" i="15"/>
  <c r="BE254" i="15"/>
  <c r="BE276" i="15"/>
  <c r="BE280" i="15"/>
  <c r="BE284" i="15"/>
  <c r="BE286" i="15"/>
  <c r="BE299" i="15"/>
  <c r="BE138" i="15"/>
  <c r="BE141" i="15"/>
  <c r="BE144" i="15"/>
  <c r="BE158" i="15"/>
  <c r="BE159" i="15"/>
  <c r="BE160" i="15"/>
  <c r="BE161" i="15"/>
  <c r="BE163" i="15"/>
  <c r="BE247" i="15"/>
  <c r="BE291" i="15"/>
  <c r="BE294" i="15"/>
  <c r="BE313" i="15"/>
  <c r="BE319" i="15"/>
  <c r="BE322" i="15"/>
  <c r="BE147" i="15"/>
  <c r="BE172" i="15"/>
  <c r="BE188" i="15"/>
  <c r="BE189" i="15"/>
  <c r="BE201" i="15"/>
  <c r="BE215" i="15"/>
  <c r="BE236" i="15"/>
  <c r="BE262" i="15"/>
  <c r="BE281" i="15"/>
  <c r="BE302" i="15"/>
  <c r="BE307" i="15"/>
  <c r="F94" i="14"/>
  <c r="J159" i="13"/>
  <c r="J102" i="13" s="1"/>
  <c r="BE131" i="14"/>
  <c r="BE158" i="14"/>
  <c r="E113" i="14"/>
  <c r="BE138" i="14"/>
  <c r="BE140" i="14"/>
  <c r="BE145" i="14"/>
  <c r="BE152" i="14"/>
  <c r="J94" i="14"/>
  <c r="BE128" i="14"/>
  <c r="BE149" i="14"/>
  <c r="BE150" i="14"/>
  <c r="BE151" i="14"/>
  <c r="BE155" i="14"/>
  <c r="J119" i="14"/>
  <c r="BE156" i="14"/>
  <c r="BE157" i="14"/>
  <c r="BE135" i="14"/>
  <c r="BE143" i="14"/>
  <c r="BE144" i="14"/>
  <c r="BE148" i="14"/>
  <c r="F93" i="13"/>
  <c r="BE136" i="13"/>
  <c r="BE142" i="13"/>
  <c r="BE146" i="13"/>
  <c r="BE158" i="13"/>
  <c r="BE160" i="13"/>
  <c r="BE166" i="13"/>
  <c r="BE170" i="13"/>
  <c r="BE197" i="13"/>
  <c r="BE200" i="13"/>
  <c r="BE208" i="13"/>
  <c r="BE212" i="13"/>
  <c r="BE217" i="13"/>
  <c r="BE219" i="13"/>
  <c r="BE220" i="13"/>
  <c r="BE221" i="13"/>
  <c r="BE224" i="13"/>
  <c r="BE228" i="13"/>
  <c r="BE229" i="13"/>
  <c r="BE235" i="13"/>
  <c r="BE240" i="13"/>
  <c r="BE241" i="13"/>
  <c r="BE243" i="13"/>
  <c r="BE248" i="13"/>
  <c r="BE254" i="13"/>
  <c r="BE264" i="13"/>
  <c r="J94" i="13"/>
  <c r="BE139" i="13"/>
  <c r="BE167" i="13"/>
  <c r="BE169" i="13"/>
  <c r="BE189" i="13"/>
  <c r="BE190" i="13"/>
  <c r="BE193" i="13"/>
  <c r="BE196" i="13"/>
  <c r="BE204" i="13"/>
  <c r="BE236" i="13"/>
  <c r="BE242" i="13"/>
  <c r="BE244" i="13"/>
  <c r="BE245" i="13"/>
  <c r="BE127" i="13"/>
  <c r="BE129" i="13"/>
  <c r="BE131" i="13"/>
  <c r="BE132" i="13"/>
  <c r="BE140" i="13"/>
  <c r="BE150" i="13"/>
  <c r="BE164" i="13"/>
  <c r="BE165" i="13"/>
  <c r="BE168" i="13"/>
  <c r="BE175" i="13"/>
  <c r="BE178" i="13"/>
  <c r="BE184" i="13"/>
  <c r="BE188" i="13"/>
  <c r="BE198" i="13"/>
  <c r="BE213" i="13"/>
  <c r="BE246" i="13"/>
  <c r="E112" i="13"/>
  <c r="F121" i="13"/>
  <c r="BE128" i="13"/>
  <c r="BE134" i="13"/>
  <c r="BE135" i="13"/>
  <c r="BE141" i="13"/>
  <c r="BE151" i="13"/>
  <c r="BE152" i="13"/>
  <c r="BE161" i="13"/>
  <c r="BE163" i="13"/>
  <c r="BE171" i="13"/>
  <c r="BE174" i="13"/>
  <c r="BE177" i="13"/>
  <c r="BE182" i="13"/>
  <c r="BE186" i="13"/>
  <c r="BE192" i="13"/>
  <c r="BE222" i="13"/>
  <c r="BE226" i="13"/>
  <c r="BE227" i="13"/>
  <c r="BE230" i="13"/>
  <c r="BE233" i="13"/>
  <c r="BE238" i="13"/>
  <c r="BE249" i="13"/>
  <c r="BE258" i="13"/>
  <c r="BE259" i="13"/>
  <c r="BE260" i="13"/>
  <c r="BE261" i="13"/>
  <c r="BE265" i="13"/>
  <c r="BE266" i="13"/>
  <c r="BE269" i="13"/>
  <c r="BK134" i="12"/>
  <c r="J134" i="12"/>
  <c r="J98" i="12" s="1"/>
  <c r="J93" i="13"/>
  <c r="BE137" i="13"/>
  <c r="BE156" i="13"/>
  <c r="BE172" i="13"/>
  <c r="BE173" i="13"/>
  <c r="BE183" i="13"/>
  <c r="BE191" i="13"/>
  <c r="BE210" i="13"/>
  <c r="BE215" i="13"/>
  <c r="BE216" i="13"/>
  <c r="BE251" i="13"/>
  <c r="J118" i="13"/>
  <c r="BE130" i="13"/>
  <c r="BE143" i="13"/>
  <c r="BE144" i="13"/>
  <c r="BE147" i="13"/>
  <c r="BE154" i="13"/>
  <c r="BE180" i="13"/>
  <c r="BE199" i="13"/>
  <c r="BE214" i="13"/>
  <c r="BE218" i="13"/>
  <c r="BE225" i="13"/>
  <c r="BE234" i="13"/>
  <c r="BE267" i="13"/>
  <c r="BE268" i="13"/>
  <c r="BE270" i="13"/>
  <c r="BE126" i="13"/>
  <c r="BE133" i="13"/>
  <c r="BE153" i="13"/>
  <c r="BE179" i="13"/>
  <c r="BE181" i="13"/>
  <c r="BE185" i="13"/>
  <c r="BE187" i="13"/>
  <c r="BE194" i="13"/>
  <c r="BE195" i="13"/>
  <c r="BE201" i="13"/>
  <c r="BE203" i="13"/>
  <c r="BE205" i="13"/>
  <c r="BE206" i="13"/>
  <c r="BE207" i="13"/>
  <c r="BE209" i="13"/>
  <c r="BE211" i="13"/>
  <c r="BE223" i="13"/>
  <c r="BE247" i="13"/>
  <c r="BE250" i="13"/>
  <c r="BE252" i="13"/>
  <c r="BE256" i="13"/>
  <c r="BE257" i="13"/>
  <c r="BE262" i="13"/>
  <c r="BE263" i="13"/>
  <c r="BE271" i="13"/>
  <c r="BE145" i="13"/>
  <c r="BE148" i="13"/>
  <c r="BE149" i="13"/>
  <c r="BE155" i="13"/>
  <c r="BE162" i="13"/>
  <c r="BE176" i="13"/>
  <c r="BE202" i="13"/>
  <c r="BE231" i="13"/>
  <c r="BE232" i="13"/>
  <c r="BE237" i="13"/>
  <c r="BE239" i="13"/>
  <c r="BE253" i="13"/>
  <c r="BE255" i="13"/>
  <c r="E85" i="12"/>
  <c r="F94" i="12"/>
  <c r="F130" i="12"/>
  <c r="BE142" i="12"/>
  <c r="BE165" i="12"/>
  <c r="BE169" i="12"/>
  <c r="BE181" i="12"/>
  <c r="BE187" i="12"/>
  <c r="BE191" i="12"/>
  <c r="BE224" i="12"/>
  <c r="BE226" i="12"/>
  <c r="BE247" i="12"/>
  <c r="BE255" i="12"/>
  <c r="BE256" i="12"/>
  <c r="BE258" i="12"/>
  <c r="BE259" i="12"/>
  <c r="BE260" i="12"/>
  <c r="BE261" i="12"/>
  <c r="BE262" i="12"/>
  <c r="BE286" i="12"/>
  <c r="BE287" i="12"/>
  <c r="BE296" i="12"/>
  <c r="BE303" i="12"/>
  <c r="BE321" i="12"/>
  <c r="BE323" i="12"/>
  <c r="BE324" i="12"/>
  <c r="BE346" i="12"/>
  <c r="BE347" i="12"/>
  <c r="BK129" i="11"/>
  <c r="BK128" i="11" s="1"/>
  <c r="J128" i="11" s="1"/>
  <c r="J98" i="11" s="1"/>
  <c r="J131" i="12"/>
  <c r="BE156" i="12"/>
  <c r="BE166" i="12"/>
  <c r="BE177" i="12"/>
  <c r="BE178" i="12"/>
  <c r="BE186" i="12"/>
  <c r="BE192" i="12"/>
  <c r="BE194" i="12"/>
  <c r="BE199" i="12"/>
  <c r="BE201" i="12"/>
  <c r="BE207" i="12"/>
  <c r="BE212" i="12"/>
  <c r="BE219" i="12"/>
  <c r="BE225" i="12"/>
  <c r="BE240" i="12"/>
  <c r="BE244" i="12"/>
  <c r="BE245" i="12"/>
  <c r="BE268" i="12"/>
  <c r="BE272" i="12"/>
  <c r="BE281" i="12"/>
  <c r="BE291" i="12"/>
  <c r="BE294" i="12"/>
  <c r="BE305" i="12"/>
  <c r="BE318" i="12"/>
  <c r="BE330" i="12"/>
  <c r="J93" i="12"/>
  <c r="BE136" i="12"/>
  <c r="BE152" i="12"/>
  <c r="BE167" i="12"/>
  <c r="BE189" i="12"/>
  <c r="BE197" i="12"/>
  <c r="BE208" i="12"/>
  <c r="BE214" i="12"/>
  <c r="BE216" i="12"/>
  <c r="BE220" i="12"/>
  <c r="BE231" i="12"/>
  <c r="BE275" i="12"/>
  <c r="BE276" i="12"/>
  <c r="BE279" i="12"/>
  <c r="BE285" i="12"/>
  <c r="BE293" i="12"/>
  <c r="BE315" i="12"/>
  <c r="BE319" i="12"/>
  <c r="BE144" i="12"/>
  <c r="BE146" i="12"/>
  <c r="BE159" i="12"/>
  <c r="BE162" i="12"/>
  <c r="BE164" i="12"/>
  <c r="BE168" i="12"/>
  <c r="BE188" i="12"/>
  <c r="BE203" i="12"/>
  <c r="BE204" i="12"/>
  <c r="BE205" i="12"/>
  <c r="BE210" i="12"/>
  <c r="BE229" i="12"/>
  <c r="BE233" i="12"/>
  <c r="BE253" i="12"/>
  <c r="BE273" i="12"/>
  <c r="BE277" i="12"/>
  <c r="BE283" i="12"/>
  <c r="BE290" i="12"/>
  <c r="BE292" i="12"/>
  <c r="BE307" i="12"/>
  <c r="BE316" i="12"/>
  <c r="BE326" i="12"/>
  <c r="BE341" i="12"/>
  <c r="BE345" i="12"/>
  <c r="J91" i="12"/>
  <c r="BE148" i="12"/>
  <c r="BE150" i="12"/>
  <c r="BE161" i="12"/>
  <c r="BE172" i="12"/>
  <c r="BE173" i="12"/>
  <c r="BE184" i="12"/>
  <c r="BE222" i="12"/>
  <c r="BE237" i="12"/>
  <c r="BE250" i="12"/>
  <c r="BE252" i="12"/>
  <c r="BE265" i="12"/>
  <c r="BE298" i="12"/>
  <c r="BE320" i="12"/>
  <c r="BE325" i="12"/>
  <c r="BE332" i="12"/>
  <c r="BE334" i="12"/>
  <c r="BE337" i="12"/>
  <c r="BE344" i="12"/>
  <c r="BE139" i="12"/>
  <c r="BE151" i="12"/>
  <c r="BE163" i="12"/>
  <c r="BE174" i="12"/>
  <c r="BE179" i="12"/>
  <c r="BE180" i="12"/>
  <c r="BE182" i="12"/>
  <c r="BE183" i="12"/>
  <c r="BE202" i="12"/>
  <c r="BE211" i="12"/>
  <c r="BE221" i="12"/>
  <c r="BE235" i="12"/>
  <c r="BE239" i="12"/>
  <c r="BE246" i="12"/>
  <c r="BE254" i="12"/>
  <c r="BE270" i="12"/>
  <c r="BE289" i="12"/>
  <c r="BE297" i="12"/>
  <c r="BE300" i="12"/>
  <c r="BE306" i="12"/>
  <c r="BE339" i="12"/>
  <c r="BE137" i="12"/>
  <c r="BE138" i="12"/>
  <c r="BE145" i="12"/>
  <c r="BE175" i="12"/>
  <c r="BE206" i="12"/>
  <c r="BE218" i="12"/>
  <c r="BE227" i="12"/>
  <c r="BE242" i="12"/>
  <c r="BE248" i="12"/>
  <c r="BE274" i="12"/>
  <c r="BE280" i="12"/>
  <c r="BE284" i="12"/>
  <c r="BE312" i="12"/>
  <c r="BE314" i="12"/>
  <c r="BE317" i="12"/>
  <c r="BE322" i="12"/>
  <c r="BE329" i="12"/>
  <c r="BE343" i="12"/>
  <c r="BE140" i="12"/>
  <c r="BE154" i="12"/>
  <c r="BE157" i="12"/>
  <c r="BE171" i="12"/>
  <c r="BE196" i="12"/>
  <c r="BE198" i="12"/>
  <c r="BE213" i="12"/>
  <c r="BE257" i="12"/>
  <c r="BE263" i="12"/>
  <c r="BE266" i="12"/>
  <c r="BE267" i="12"/>
  <c r="BE288" i="12"/>
  <c r="BE299" i="12"/>
  <c r="BE302" i="12"/>
  <c r="BE308" i="12"/>
  <c r="BE310" i="12"/>
  <c r="BE311" i="12"/>
  <c r="BE313" i="12"/>
  <c r="BE327" i="12"/>
  <c r="BE333" i="12"/>
  <c r="BE342" i="12"/>
  <c r="J91" i="11"/>
  <c r="BE158" i="11"/>
  <c r="BE184" i="11"/>
  <c r="BE190" i="11"/>
  <c r="BE211" i="11"/>
  <c r="BE248" i="11"/>
  <c r="BE250" i="11"/>
  <c r="BE265" i="11"/>
  <c r="BE267" i="11"/>
  <c r="BE315" i="11"/>
  <c r="BE317" i="11"/>
  <c r="BE389" i="11"/>
  <c r="BE395" i="11"/>
  <c r="BE396" i="11"/>
  <c r="BE397" i="11"/>
  <c r="F94" i="11"/>
  <c r="J125" i="11"/>
  <c r="BE146" i="11"/>
  <c r="BE160" i="11"/>
  <c r="BE172" i="11"/>
  <c r="BE186" i="11"/>
  <c r="BE198" i="11"/>
  <c r="BE221" i="11"/>
  <c r="BE223" i="11"/>
  <c r="BE232" i="11"/>
  <c r="BE242" i="11"/>
  <c r="BE254" i="11"/>
  <c r="BE258" i="11"/>
  <c r="BE279" i="11"/>
  <c r="BE281" i="11"/>
  <c r="BE283" i="11"/>
  <c r="BE284" i="11"/>
  <c r="BE286" i="11"/>
  <c r="BE294" i="11"/>
  <c r="BE296" i="11"/>
  <c r="BE298" i="11"/>
  <c r="BE348" i="11"/>
  <c r="BE373" i="11"/>
  <c r="BE390" i="11"/>
  <c r="BE131" i="11"/>
  <c r="BE140" i="11"/>
  <c r="BE142" i="11"/>
  <c r="BE174" i="11"/>
  <c r="BE192" i="11"/>
  <c r="BE194" i="11"/>
  <c r="BE196" i="11"/>
  <c r="BE229" i="11"/>
  <c r="BE244" i="11"/>
  <c r="BE269" i="11"/>
  <c r="BE277" i="11"/>
  <c r="BE168" i="11"/>
  <c r="BE182" i="11"/>
  <c r="BE227" i="11"/>
  <c r="BE228" i="11"/>
  <c r="BE256" i="11"/>
  <c r="BE263" i="11"/>
  <c r="BE273" i="11"/>
  <c r="BE275" i="11"/>
  <c r="BE288" i="11"/>
  <c r="BE290" i="11"/>
  <c r="BE292" i="11"/>
  <c r="BE309" i="11"/>
  <c r="BE310" i="11"/>
  <c r="BE339" i="11"/>
  <c r="BE343" i="11"/>
  <c r="BE345" i="11"/>
  <c r="BE365" i="11"/>
  <c r="BE367" i="11"/>
  <c r="BE375" i="11"/>
  <c r="BE377" i="11"/>
  <c r="BE393" i="11"/>
  <c r="E85" i="11"/>
  <c r="BE133" i="11"/>
  <c r="BE137" i="11"/>
  <c r="BE147" i="11"/>
  <c r="BE148" i="11"/>
  <c r="BE150" i="11"/>
  <c r="BE162" i="11"/>
  <c r="BE208" i="11"/>
  <c r="BE213" i="11"/>
  <c r="BE217" i="11"/>
  <c r="BE234" i="11"/>
  <c r="BE236" i="11"/>
  <c r="BE271" i="11"/>
  <c r="BE319" i="11"/>
  <c r="BE325" i="11"/>
  <c r="BE331" i="11"/>
  <c r="BE356" i="11"/>
  <c r="BE358" i="11"/>
  <c r="BE359" i="11"/>
  <c r="BE369" i="11"/>
  <c r="BE371" i="11"/>
  <c r="BE394" i="11"/>
  <c r="BE138" i="11"/>
  <c r="BE170" i="11"/>
  <c r="BE176" i="11"/>
  <c r="BE188" i="11"/>
  <c r="BE200" i="11"/>
  <c r="BE203" i="11"/>
  <c r="BE209" i="11"/>
  <c r="BE219" i="11"/>
  <c r="BE225" i="11"/>
  <c r="BE230" i="11"/>
  <c r="BE240" i="11"/>
  <c r="BE260" i="11"/>
  <c r="BE300" i="11"/>
  <c r="BE308" i="11"/>
  <c r="BE312" i="11"/>
  <c r="BE314" i="11"/>
  <c r="BE321" i="11"/>
  <c r="BE323" i="11"/>
  <c r="BE335" i="11"/>
  <c r="BE337" i="11"/>
  <c r="BE350" i="11"/>
  <c r="BE352" i="11"/>
  <c r="BE354" i="11"/>
  <c r="BE381" i="11"/>
  <c r="J122" i="10"/>
  <c r="J99" i="10"/>
  <c r="BE135" i="11"/>
  <c r="BE144" i="11"/>
  <c r="BE152" i="11"/>
  <c r="BE154" i="11"/>
  <c r="BE164" i="11"/>
  <c r="BE166" i="11"/>
  <c r="BE178" i="11"/>
  <c r="BE180" i="11"/>
  <c r="BE201" i="11"/>
  <c r="BE204" i="11"/>
  <c r="BE215" i="11"/>
  <c r="BE238" i="11"/>
  <c r="BE252" i="11"/>
  <c r="BE361" i="11"/>
  <c r="BE379" i="11"/>
  <c r="BE383" i="11"/>
  <c r="BE385" i="11"/>
  <c r="BE387" i="11"/>
  <c r="BE388" i="11"/>
  <c r="BE156" i="11"/>
  <c r="BE206" i="11"/>
  <c r="BE246" i="11"/>
  <c r="BE302" i="11"/>
  <c r="BE304" i="11"/>
  <c r="BE306" i="11"/>
  <c r="BE327" i="11"/>
  <c r="BE329" i="11"/>
  <c r="BE333" i="11"/>
  <c r="BE341" i="11"/>
  <c r="BE363" i="11"/>
  <c r="BE378" i="11"/>
  <c r="BE391" i="11"/>
  <c r="BK127" i="9"/>
  <c r="BK126" i="9"/>
  <c r="J126" i="9" s="1"/>
  <c r="E85" i="10"/>
  <c r="BE128" i="10"/>
  <c r="BE134" i="10"/>
  <c r="BE139" i="10"/>
  <c r="J115" i="10"/>
  <c r="BE126" i="10"/>
  <c r="BE135" i="10"/>
  <c r="BE136" i="10"/>
  <c r="J94" i="10"/>
  <c r="BE133" i="10"/>
  <c r="BE140" i="10"/>
  <c r="BE137" i="10"/>
  <c r="BE138" i="10"/>
  <c r="BE141" i="10"/>
  <c r="F94" i="10"/>
  <c r="BE123" i="10"/>
  <c r="BE124" i="10"/>
  <c r="BE125" i="10"/>
  <c r="BE132" i="10"/>
  <c r="BE130" i="10"/>
  <c r="BE131" i="10"/>
  <c r="BE127" i="10"/>
  <c r="BE129" i="10"/>
  <c r="BE129" i="9"/>
  <c r="BE141" i="9"/>
  <c r="BE151" i="9"/>
  <c r="BE157" i="9"/>
  <c r="BE177" i="9"/>
  <c r="BE181" i="9"/>
  <c r="BE197" i="9"/>
  <c r="BE199" i="9"/>
  <c r="BE201" i="9"/>
  <c r="BE212" i="9"/>
  <c r="BE231" i="9"/>
  <c r="BE301" i="9"/>
  <c r="BE311" i="9"/>
  <c r="BE360" i="9"/>
  <c r="BE388" i="9"/>
  <c r="BE411" i="9"/>
  <c r="BE438" i="9"/>
  <c r="BE440" i="9"/>
  <c r="BE442" i="9"/>
  <c r="BE444" i="9"/>
  <c r="BK123" i="8"/>
  <c r="BK122" i="8"/>
  <c r="J122" i="8" s="1"/>
  <c r="J98" i="8" s="1"/>
  <c r="F123" i="9"/>
  <c r="BE155" i="9"/>
  <c r="BE185" i="9"/>
  <c r="BE195" i="9"/>
  <c r="BE229" i="9"/>
  <c r="BE253" i="9"/>
  <c r="BE272" i="9"/>
  <c r="BE290" i="9"/>
  <c r="BE297" i="9"/>
  <c r="BE299" i="9"/>
  <c r="BE303" i="9"/>
  <c r="BE305" i="9"/>
  <c r="BE307" i="9"/>
  <c r="BE333" i="9"/>
  <c r="BE350" i="9"/>
  <c r="BE362" i="9"/>
  <c r="BE378" i="9"/>
  <c r="BE403" i="9"/>
  <c r="BE417" i="9"/>
  <c r="BE419" i="9"/>
  <c r="BE428" i="9"/>
  <c r="BE436" i="9"/>
  <c r="BE145" i="9"/>
  <c r="BE153" i="9"/>
  <c r="BE159" i="9"/>
  <c r="BE167" i="9"/>
  <c r="BE173" i="9"/>
  <c r="BE251" i="9"/>
  <c r="BE278" i="9"/>
  <c r="BE282" i="9"/>
  <c r="BE286" i="9"/>
  <c r="BE313" i="9"/>
  <c r="BE315" i="9"/>
  <c r="BE317" i="9"/>
  <c r="BE319" i="9"/>
  <c r="BE329" i="9"/>
  <c r="BE331" i="9"/>
  <c r="BE337" i="9"/>
  <c r="BE343" i="9"/>
  <c r="BE380" i="9"/>
  <c r="BE382" i="9"/>
  <c r="BE409" i="9"/>
  <c r="BE420" i="9"/>
  <c r="E114" i="9"/>
  <c r="BE149" i="9"/>
  <c r="BE163" i="9"/>
  <c r="BE165" i="9"/>
  <c r="BE186" i="9"/>
  <c r="BE190" i="9"/>
  <c r="BE193" i="9"/>
  <c r="BE203" i="9"/>
  <c r="BE206" i="9"/>
  <c r="BE218" i="9"/>
  <c r="BE223" i="9"/>
  <c r="BE233" i="9"/>
  <c r="BE243" i="9"/>
  <c r="BE247" i="9"/>
  <c r="BE249" i="9"/>
  <c r="BE258" i="9"/>
  <c r="BE270" i="9"/>
  <c r="BE280" i="9"/>
  <c r="BE284" i="9"/>
  <c r="BE321" i="9"/>
  <c r="BE323" i="9"/>
  <c r="BE376" i="9"/>
  <c r="BE407" i="9"/>
  <c r="BE423" i="9"/>
  <c r="J120" i="9"/>
  <c r="J123" i="9"/>
  <c r="BE131" i="9"/>
  <c r="BE135" i="9"/>
  <c r="BE147" i="9"/>
  <c r="BE161" i="9"/>
  <c r="BE171" i="9"/>
  <c r="BE208" i="9"/>
  <c r="BE210" i="9"/>
  <c r="BE239" i="9"/>
  <c r="BE245" i="9"/>
  <c r="BE246" i="9"/>
  <c r="BE266" i="9"/>
  <c r="BE358" i="9"/>
  <c r="BE364" i="9"/>
  <c r="BE366" i="9"/>
  <c r="BE370" i="9"/>
  <c r="BE374" i="9"/>
  <c r="BE392" i="9"/>
  <c r="BE394" i="9"/>
  <c r="BE399" i="9"/>
  <c r="BE416" i="9"/>
  <c r="BE430" i="9"/>
  <c r="BE434" i="9"/>
  <c r="BE133" i="9"/>
  <c r="BE137" i="9"/>
  <c r="BE188" i="9"/>
  <c r="BE214" i="9"/>
  <c r="BE220" i="9"/>
  <c r="BE222" i="9"/>
  <c r="BE237" i="9"/>
  <c r="BE241" i="9"/>
  <c r="BE254" i="9"/>
  <c r="BE260" i="9"/>
  <c r="BE262" i="9"/>
  <c r="BE268" i="9"/>
  <c r="BE276" i="9"/>
  <c r="BE291" i="9"/>
  <c r="BE309" i="9"/>
  <c r="BE341" i="9"/>
  <c r="BE352" i="9"/>
  <c r="BE354" i="9"/>
  <c r="BE356" i="9"/>
  <c r="BE384" i="9"/>
  <c r="BE386" i="9"/>
  <c r="BE390" i="9"/>
  <c r="BE396" i="9"/>
  <c r="BE401" i="9"/>
  <c r="BE405" i="9"/>
  <c r="BE422" i="9"/>
  <c r="BE179" i="9"/>
  <c r="BE183" i="9"/>
  <c r="BE191" i="9"/>
  <c r="BE216" i="9"/>
  <c r="BE227" i="9"/>
  <c r="BE235" i="9"/>
  <c r="BE256" i="9"/>
  <c r="BE264" i="9"/>
  <c r="BE271" i="9"/>
  <c r="BE275" i="9"/>
  <c r="BE293" i="9"/>
  <c r="BE325" i="9"/>
  <c r="BE327" i="9"/>
  <c r="BE335" i="9"/>
  <c r="BE426" i="9"/>
  <c r="BE139" i="9"/>
  <c r="BE143" i="9"/>
  <c r="BE169" i="9"/>
  <c r="BE175" i="9"/>
  <c r="BE225" i="9"/>
  <c r="BE281" i="9"/>
  <c r="BE283" i="9"/>
  <c r="BE288" i="9"/>
  <c r="BE295" i="9"/>
  <c r="BE339" i="9"/>
  <c r="BE345" i="9"/>
  <c r="BE347" i="9"/>
  <c r="BE348" i="9"/>
  <c r="BE368" i="9"/>
  <c r="BE372" i="9"/>
  <c r="BE398" i="9"/>
  <c r="BE413" i="9"/>
  <c r="BE415" i="9"/>
  <c r="BE424" i="9"/>
  <c r="BE432" i="9"/>
  <c r="J91" i="8"/>
  <c r="BE133" i="8"/>
  <c r="BE134" i="8"/>
  <c r="BE138" i="8"/>
  <c r="BE139" i="8"/>
  <c r="BE150" i="8"/>
  <c r="BE151" i="8"/>
  <c r="BE152" i="8"/>
  <c r="BE153" i="8"/>
  <c r="BE154" i="8"/>
  <c r="BE155" i="8"/>
  <c r="BE165" i="8"/>
  <c r="E110" i="8"/>
  <c r="BE140" i="8"/>
  <c r="J94" i="8"/>
  <c r="F119" i="8"/>
  <c r="BE136" i="8"/>
  <c r="BE137" i="8"/>
  <c r="BE141" i="8"/>
  <c r="BE166" i="8"/>
  <c r="BE135" i="8"/>
  <c r="BE148" i="8"/>
  <c r="BE149" i="8"/>
  <c r="BE162" i="8"/>
  <c r="BE163" i="8"/>
  <c r="BE164" i="8"/>
  <c r="J122" i="7"/>
  <c r="J99" i="7"/>
  <c r="BE131" i="8"/>
  <c r="BE132" i="8"/>
  <c r="BE144" i="8"/>
  <c r="BE145" i="8"/>
  <c r="BE146" i="8"/>
  <c r="BE147" i="8"/>
  <c r="BE156" i="8"/>
  <c r="BE157" i="8"/>
  <c r="BE158" i="8"/>
  <c r="BE159" i="8"/>
  <c r="BE126" i="8"/>
  <c r="BE127" i="8"/>
  <c r="BE143" i="8"/>
  <c r="BE124" i="8"/>
  <c r="BE125" i="8"/>
  <c r="BE129" i="8"/>
  <c r="BE130" i="8"/>
  <c r="BE142" i="8"/>
  <c r="BE160" i="8"/>
  <c r="BE161" i="8"/>
  <c r="F118" i="7"/>
  <c r="BE124" i="7"/>
  <c r="BE134" i="7"/>
  <c r="BE139" i="7"/>
  <c r="BE144" i="7"/>
  <c r="BE147" i="7"/>
  <c r="BE162" i="7"/>
  <c r="BE169" i="7"/>
  <c r="J91" i="7"/>
  <c r="BE125" i="7"/>
  <c r="BE130" i="7"/>
  <c r="BE141" i="7"/>
  <c r="BE150" i="7"/>
  <c r="BE152" i="7"/>
  <c r="BE158" i="7"/>
  <c r="BE174" i="7"/>
  <c r="J126" i="6"/>
  <c r="J99" i="6" s="1"/>
  <c r="BE132" i="7"/>
  <c r="BE133" i="7"/>
  <c r="BE135" i="7"/>
  <c r="BE154" i="7"/>
  <c r="E109" i="7"/>
  <c r="BE131" i="7"/>
  <c r="BE136" i="7"/>
  <c r="BE149" i="7"/>
  <c r="BE151" i="7"/>
  <c r="BE157" i="7"/>
  <c r="BE163" i="7"/>
  <c r="BE164" i="7"/>
  <c r="BE172" i="7"/>
  <c r="BE173" i="7"/>
  <c r="BE123" i="7"/>
  <c r="BE137" i="7"/>
  <c r="BE142" i="7"/>
  <c r="BE140" i="7"/>
  <c r="BE145" i="7"/>
  <c r="BE146" i="7"/>
  <c r="BE148" i="7"/>
  <c r="BE160" i="7"/>
  <c r="BE166" i="7"/>
  <c r="BE167" i="7"/>
  <c r="BE171" i="7"/>
  <c r="BE126" i="7"/>
  <c r="BE127" i="7"/>
  <c r="BE128" i="7"/>
  <c r="BE129" i="7"/>
  <c r="BE153" i="7"/>
  <c r="BE155" i="7"/>
  <c r="BE156" i="7"/>
  <c r="BE165" i="7"/>
  <c r="BE168" i="7"/>
  <c r="J94" i="7"/>
  <c r="BE138" i="7"/>
  <c r="BE143" i="7"/>
  <c r="BE159" i="7"/>
  <c r="BE161" i="7"/>
  <c r="BE170" i="7"/>
  <c r="BE175" i="7"/>
  <c r="E113" i="6"/>
  <c r="J122" i="6"/>
  <c r="BE144" i="6"/>
  <c r="BE156" i="6"/>
  <c r="BE174" i="6"/>
  <c r="BE175" i="6"/>
  <c r="BE177" i="6"/>
  <c r="BE178" i="6"/>
  <c r="BE179" i="6"/>
  <c r="BE180" i="6"/>
  <c r="BE181" i="6"/>
  <c r="BE182" i="6"/>
  <c r="BE201" i="6"/>
  <c r="BE203" i="6"/>
  <c r="J119" i="6"/>
  <c r="BE132" i="6"/>
  <c r="BE133" i="6"/>
  <c r="BE134" i="6"/>
  <c r="BE135" i="6"/>
  <c r="BE140" i="6"/>
  <c r="BE148" i="6"/>
  <c r="BE151" i="6"/>
  <c r="BE152" i="6"/>
  <c r="BE157" i="6"/>
  <c r="BE191" i="6"/>
  <c r="BE143" i="6"/>
  <c r="BE154" i="6"/>
  <c r="BE155" i="6"/>
  <c r="BE184" i="6"/>
  <c r="BE188" i="6"/>
  <c r="BE189" i="6"/>
  <c r="BE194" i="6"/>
  <c r="BE200" i="6"/>
  <c r="J165" i="5"/>
  <c r="J104" i="5" s="1"/>
  <c r="F122" i="6"/>
  <c r="BE139" i="6"/>
  <c r="BE141" i="6"/>
  <c r="BE147" i="6"/>
  <c r="BE153" i="6"/>
  <c r="BE165" i="6"/>
  <c r="BE173" i="6"/>
  <c r="BE190" i="6"/>
  <c r="BE127" i="6"/>
  <c r="BE128" i="6"/>
  <c r="BE129" i="6"/>
  <c r="BE130" i="6"/>
  <c r="BE131" i="6"/>
  <c r="BE136" i="6"/>
  <c r="BE142" i="6"/>
  <c r="BE171" i="6"/>
  <c r="BE202" i="6"/>
  <c r="BE205" i="6"/>
  <c r="BK186" i="5"/>
  <c r="J186" i="5" s="1"/>
  <c r="J106" i="5" s="1"/>
  <c r="BE137" i="6"/>
  <c r="BE145" i="6"/>
  <c r="BE146" i="6"/>
  <c r="BE149" i="6"/>
  <c r="BE150" i="6"/>
  <c r="BE160" i="6"/>
  <c r="BE161" i="6"/>
  <c r="BE162" i="6"/>
  <c r="BE163" i="6"/>
  <c r="BE164" i="6"/>
  <c r="BE166" i="6"/>
  <c r="BE167" i="6"/>
  <c r="BE170" i="6"/>
  <c r="BE195" i="6"/>
  <c r="BE196" i="6"/>
  <c r="BE197" i="6"/>
  <c r="BE198" i="6"/>
  <c r="BE138" i="6"/>
  <c r="BE158" i="6"/>
  <c r="BE159" i="6"/>
  <c r="BE169" i="6"/>
  <c r="BE172" i="6"/>
  <c r="BE185" i="6"/>
  <c r="BE186" i="6"/>
  <c r="BE187" i="6"/>
  <c r="BE193" i="6"/>
  <c r="BE204" i="6"/>
  <c r="BE151" i="5"/>
  <c r="BE154" i="5"/>
  <c r="BE171" i="5"/>
  <c r="BE172" i="5"/>
  <c r="BE181" i="5"/>
  <c r="BE188" i="5"/>
  <c r="BE190" i="5"/>
  <c r="BE192" i="5"/>
  <c r="BE204" i="5"/>
  <c r="BE214" i="5"/>
  <c r="BE216" i="5"/>
  <c r="BE217" i="5"/>
  <c r="BE219" i="5"/>
  <c r="J94" i="5"/>
  <c r="F141" i="5"/>
  <c r="BE146" i="5"/>
  <c r="BE147" i="5"/>
  <c r="BE149" i="5"/>
  <c r="BE155" i="5"/>
  <c r="BE176" i="5"/>
  <c r="BE178" i="5"/>
  <c r="BE179" i="5"/>
  <c r="BE184" i="5"/>
  <c r="BE202" i="5"/>
  <c r="BE211" i="5"/>
  <c r="BE213" i="5"/>
  <c r="BE238" i="5"/>
  <c r="BE246" i="5"/>
  <c r="BK126" i="4"/>
  <c r="J126" i="4"/>
  <c r="J91" i="5"/>
  <c r="BE161" i="5"/>
  <c r="BE163" i="5"/>
  <c r="BE174" i="5"/>
  <c r="BE185" i="5"/>
  <c r="BE212" i="5"/>
  <c r="BE228" i="5"/>
  <c r="BE230" i="5"/>
  <c r="BE233" i="5"/>
  <c r="BE235" i="5"/>
  <c r="BE239" i="5"/>
  <c r="BE241" i="5"/>
  <c r="BE245" i="5"/>
  <c r="BE152" i="5"/>
  <c r="BE156" i="5"/>
  <c r="BE160" i="5"/>
  <c r="BE197" i="5"/>
  <c r="BE209" i="5"/>
  <c r="BE223" i="5"/>
  <c r="BE226" i="5"/>
  <c r="BE231" i="5"/>
  <c r="BE247" i="5"/>
  <c r="BE148" i="5"/>
  <c r="BE159" i="5"/>
  <c r="BE170" i="5"/>
  <c r="BE173" i="5"/>
  <c r="BE175" i="5"/>
  <c r="BE177" i="5"/>
  <c r="BE180" i="5"/>
  <c r="BE183" i="5"/>
  <c r="BE189" i="5"/>
  <c r="BE196" i="5"/>
  <c r="BE199" i="5"/>
  <c r="BE205" i="5"/>
  <c r="BE220" i="5"/>
  <c r="BE224" i="5"/>
  <c r="BE237" i="5"/>
  <c r="BE240" i="5"/>
  <c r="BE158" i="5"/>
  <c r="BE193" i="5"/>
  <c r="BE194" i="5"/>
  <c r="BE195" i="5"/>
  <c r="BE222" i="5"/>
  <c r="BE243" i="5"/>
  <c r="E85" i="5"/>
  <c r="BE150" i="5"/>
  <c r="BE166" i="5"/>
  <c r="BE167" i="5"/>
  <c r="BE168" i="5"/>
  <c r="BE169" i="5"/>
  <c r="BE191" i="5"/>
  <c r="BE206" i="5"/>
  <c r="BE207" i="5"/>
  <c r="BE210" i="5"/>
  <c r="BE242" i="5"/>
  <c r="BE248" i="5"/>
  <c r="BE138" i="4"/>
  <c r="BE143" i="4"/>
  <c r="BE187" i="4"/>
  <c r="BE193" i="4"/>
  <c r="BE233" i="4"/>
  <c r="BE246" i="4"/>
  <c r="E114" i="4"/>
  <c r="F123" i="4"/>
  <c r="BE132" i="4"/>
  <c r="BE134" i="4"/>
  <c r="BE147" i="4"/>
  <c r="BE149" i="4"/>
  <c r="BE155" i="4"/>
  <c r="BE185" i="4"/>
  <c r="BE189" i="4"/>
  <c r="BE221" i="4"/>
  <c r="BE244" i="4"/>
  <c r="BE247" i="4"/>
  <c r="J120" i="4"/>
  <c r="BE170" i="4"/>
  <c r="BE183" i="4"/>
  <c r="BE191" i="4"/>
  <c r="BE198" i="4"/>
  <c r="BE200" i="4"/>
  <c r="BE237" i="4"/>
  <c r="J130" i="3"/>
  <c r="J99" i="3" s="1"/>
  <c r="BE166" i="4"/>
  <c r="J207" i="3"/>
  <c r="J102" i="3"/>
  <c r="BE128" i="4"/>
  <c r="BE164" i="4"/>
  <c r="BE178" i="4"/>
  <c r="BE210" i="4"/>
  <c r="BE212" i="4"/>
  <c r="BE214" i="4"/>
  <c r="BE219" i="4"/>
  <c r="BE229" i="4"/>
  <c r="BE239" i="4"/>
  <c r="BE130" i="4"/>
  <c r="BE139" i="4"/>
  <c r="BE140" i="4"/>
  <c r="BE145" i="4"/>
  <c r="BE168" i="4"/>
  <c r="BE176" i="4"/>
  <c r="BE223" i="4"/>
  <c r="BE231" i="4"/>
  <c r="BE245" i="4"/>
  <c r="BE141" i="4"/>
  <c r="BE153" i="4"/>
  <c r="BE174" i="4"/>
  <c r="BE195" i="4"/>
  <c r="BE206" i="4"/>
  <c r="BE208" i="4"/>
  <c r="BE216" i="4"/>
  <c r="J94" i="4"/>
  <c r="BE136" i="4"/>
  <c r="BE151" i="4"/>
  <c r="BE158" i="4"/>
  <c r="BE160" i="4"/>
  <c r="BE162" i="4"/>
  <c r="BE172" i="4"/>
  <c r="BE181" i="4"/>
  <c r="BE202" i="4"/>
  <c r="BE204" i="4"/>
  <c r="BE225" i="4"/>
  <c r="BE227" i="4"/>
  <c r="BE235" i="4"/>
  <c r="BE241" i="4"/>
  <c r="J94" i="3"/>
  <c r="BE155" i="3"/>
  <c r="BE157" i="3"/>
  <c r="BE176" i="3"/>
  <c r="BE196" i="3"/>
  <c r="BE211" i="3"/>
  <c r="BE223" i="3"/>
  <c r="BE237" i="3"/>
  <c r="BE276" i="3"/>
  <c r="BE278" i="3"/>
  <c r="BE282" i="3"/>
  <c r="BE288" i="3"/>
  <c r="BE290" i="3"/>
  <c r="BE299" i="3"/>
  <c r="BK1664" i="2"/>
  <c r="J1664" i="2" s="1"/>
  <c r="J108" i="2" s="1"/>
  <c r="BK2793" i="2"/>
  <c r="J2793" i="2"/>
  <c r="J129" i="2" s="1"/>
  <c r="J123" i="3"/>
  <c r="BE161" i="3"/>
  <c r="BE164" i="3"/>
  <c r="BE180" i="3"/>
  <c r="BE202" i="3"/>
  <c r="BE224" i="3"/>
  <c r="BE231" i="3"/>
  <c r="BE243" i="3"/>
  <c r="BE259" i="3"/>
  <c r="BE274" i="3"/>
  <c r="BE286" i="3"/>
  <c r="BE296" i="3"/>
  <c r="F126" i="3"/>
  <c r="BE133" i="3"/>
  <c r="BE145" i="3"/>
  <c r="BE153" i="3"/>
  <c r="BE192" i="3"/>
  <c r="BE198" i="3"/>
  <c r="BE200" i="3"/>
  <c r="BE209" i="3"/>
  <c r="BE219" i="3"/>
  <c r="BE226" i="3"/>
  <c r="BE227" i="3"/>
  <c r="BE235" i="3"/>
  <c r="BE239" i="3"/>
  <c r="BE245" i="3"/>
  <c r="BE255" i="3"/>
  <c r="BE271" i="3"/>
  <c r="BE292" i="3"/>
  <c r="BE149" i="3"/>
  <c r="BE159" i="3"/>
  <c r="BE166" i="3"/>
  <c r="BE204" i="3"/>
  <c r="BE210" i="3"/>
  <c r="BE213" i="3"/>
  <c r="BE220" i="3"/>
  <c r="BE284" i="3"/>
  <c r="BE305" i="3"/>
  <c r="E85" i="3"/>
  <c r="BE168" i="3"/>
  <c r="BE174" i="3"/>
  <c r="BE182" i="3"/>
  <c r="BE188" i="3"/>
  <c r="BE190" i="3"/>
  <c r="BE194" i="3"/>
  <c r="BE197" i="3"/>
  <c r="BE216" i="3"/>
  <c r="BE217" i="3"/>
  <c r="BE218" i="3"/>
  <c r="BE303" i="3"/>
  <c r="BE304" i="3"/>
  <c r="J154" i="2"/>
  <c r="J100" i="2"/>
  <c r="BE137" i="3"/>
  <c r="BE147" i="3"/>
  <c r="BE184" i="3"/>
  <c r="BE186" i="3"/>
  <c r="BE208" i="3"/>
  <c r="BE214" i="3"/>
  <c r="BE221" i="3"/>
  <c r="BE222" i="3"/>
  <c r="BE241" i="3"/>
  <c r="BE247" i="3"/>
  <c r="BE249" i="3"/>
  <c r="BE253" i="3"/>
  <c r="BE269" i="3"/>
  <c r="BE302" i="3"/>
  <c r="BE131" i="3"/>
  <c r="BE139" i="3"/>
  <c r="BE141" i="3"/>
  <c r="BE151" i="3"/>
  <c r="BE212" i="3"/>
  <c r="BE233" i="3"/>
  <c r="BE251" i="3"/>
  <c r="BE263" i="3"/>
  <c r="BE265" i="3"/>
  <c r="BE267" i="3"/>
  <c r="BE280" i="3"/>
  <c r="BE294" i="3"/>
  <c r="BE308" i="3"/>
  <c r="BE310" i="3"/>
  <c r="BE135" i="3"/>
  <c r="BE143" i="3"/>
  <c r="BE170" i="3"/>
  <c r="BE172" i="3"/>
  <c r="BE178" i="3"/>
  <c r="BE215" i="3"/>
  <c r="BE229" i="3"/>
  <c r="BE257" i="3"/>
  <c r="BE261" i="3"/>
  <c r="BE300" i="3"/>
  <c r="BE301" i="3"/>
  <c r="BE306" i="3"/>
  <c r="BE309" i="3"/>
  <c r="J94" i="2"/>
  <c r="BE170" i="2"/>
  <c r="BE204" i="2"/>
  <c r="BE229" i="2"/>
  <c r="BE280" i="2"/>
  <c r="BE288" i="2"/>
  <c r="BE309" i="2"/>
  <c r="BE322" i="2"/>
  <c r="BE331" i="2"/>
  <c r="BE358" i="2"/>
  <c r="BE385" i="2"/>
  <c r="BE406" i="2"/>
  <c r="BE522" i="2"/>
  <c r="BE524" i="2"/>
  <c r="BE536" i="2"/>
  <c r="BE554" i="2"/>
  <c r="BE572" i="2"/>
  <c r="BE612" i="2"/>
  <c r="BE623" i="2"/>
  <c r="BE856" i="2"/>
  <c r="BE940" i="2"/>
  <c r="BE968" i="2"/>
  <c r="BE981" i="2"/>
  <c r="BE983" i="2"/>
  <c r="BE994" i="2"/>
  <c r="BE1015" i="2"/>
  <c r="BE1238" i="2"/>
  <c r="BE1243" i="2"/>
  <c r="BE1272" i="2"/>
  <c r="BE1402" i="2"/>
  <c r="BE1408" i="2"/>
  <c r="BE1424" i="2"/>
  <c r="BE1427" i="2"/>
  <c r="BE1481" i="2"/>
  <c r="BE1485" i="2"/>
  <c r="BE1512" i="2"/>
  <c r="BE1552" i="2"/>
  <c r="BE1578" i="2"/>
  <c r="BE1607" i="2"/>
  <c r="BE1632" i="2"/>
  <c r="BE1662" i="2"/>
  <c r="BE1663" i="2"/>
  <c r="BE1666" i="2"/>
  <c r="BE1688" i="2"/>
  <c r="BE1701" i="2"/>
  <c r="BE1713" i="2"/>
  <c r="BE1730" i="2"/>
  <c r="BE1732" i="2"/>
  <c r="BE1738" i="2"/>
  <c r="BE1748" i="2"/>
  <c r="BE1766" i="2"/>
  <c r="BE1777" i="2"/>
  <c r="BE1779" i="2"/>
  <c r="BE1802" i="2"/>
  <c r="BE1872" i="2"/>
  <c r="BE1884" i="2"/>
  <c r="BE1985" i="2"/>
  <c r="BE1996" i="2"/>
  <c r="BE2004" i="2"/>
  <c r="BE2072" i="2"/>
  <c r="BE2086" i="2"/>
  <c r="BE2093" i="2"/>
  <c r="BE2099" i="2"/>
  <c r="BE2118" i="2"/>
  <c r="BE2136" i="2"/>
  <c r="BE2142" i="2"/>
  <c r="BE2147" i="2"/>
  <c r="BE2168" i="2"/>
  <c r="BE2173" i="2"/>
  <c r="BE2193" i="2"/>
  <c r="BE2198" i="2"/>
  <c r="BE2199" i="2"/>
  <c r="BE2201" i="2"/>
  <c r="BE2202" i="2"/>
  <c r="BE2208" i="2"/>
  <c r="BE2211" i="2"/>
  <c r="BE2212" i="2"/>
  <c r="BE2214" i="2"/>
  <c r="BE2216" i="2"/>
  <c r="BE2220" i="2"/>
  <c r="BE2223" i="2"/>
  <c r="BE2225" i="2"/>
  <c r="BE2226" i="2"/>
  <c r="BE2227" i="2"/>
  <c r="BE2229" i="2"/>
  <c r="BE2231" i="2"/>
  <c r="BE2235" i="2"/>
  <c r="BE2237" i="2"/>
  <c r="BE2245" i="2"/>
  <c r="BE164" i="2"/>
  <c r="BE226" i="2"/>
  <c r="BE253" i="2"/>
  <c r="BE337" i="2"/>
  <c r="BE369" i="2"/>
  <c r="BE397" i="2"/>
  <c r="BE427" i="2"/>
  <c r="BE464" i="2"/>
  <c r="BE545" i="2"/>
  <c r="BE548" i="2"/>
  <c r="BE555" i="2"/>
  <c r="BE558" i="2"/>
  <c r="BE565" i="2"/>
  <c r="BE629" i="2"/>
  <c r="BE715" i="2"/>
  <c r="BE799" i="2"/>
  <c r="BE816" i="2"/>
  <c r="BE911" i="2"/>
  <c r="BE937" i="2"/>
  <c r="BE948" i="2"/>
  <c r="BE976" i="2"/>
  <c r="BE980" i="2"/>
  <c r="BE982" i="2"/>
  <c r="BE1036" i="2"/>
  <c r="BE1166" i="2"/>
  <c r="BE1180" i="2"/>
  <c r="BE1278" i="2"/>
  <c r="BE1280" i="2"/>
  <c r="BE1281" i="2"/>
  <c r="BE1347" i="2"/>
  <c r="BE1350" i="2"/>
  <c r="BE1351" i="2"/>
  <c r="BE1352" i="2"/>
  <c r="BE1355" i="2"/>
  <c r="BE1359" i="2"/>
  <c r="BE1363" i="2"/>
  <c r="BE1366" i="2"/>
  <c r="BE1377" i="2"/>
  <c r="BE1388" i="2"/>
  <c r="BE1391" i="2"/>
  <c r="BE1411" i="2"/>
  <c r="BE1438" i="2"/>
  <c r="BE1440" i="2"/>
  <c r="BE1474" i="2"/>
  <c r="BE1498" i="2"/>
  <c r="BE1539" i="2"/>
  <c r="BE1545" i="2"/>
  <c r="BE1548" i="2"/>
  <c r="BE1591" i="2"/>
  <c r="BE1635" i="2"/>
  <c r="BE1670" i="2"/>
  <c r="BE1682" i="2"/>
  <c r="BE1708" i="2"/>
  <c r="BE1712" i="2"/>
  <c r="BE1715" i="2"/>
  <c r="BE1720" i="2"/>
  <c r="BE1725" i="2"/>
  <c r="BE1728" i="2"/>
  <c r="BE1737" i="2"/>
  <c r="BE1742" i="2"/>
  <c r="BE1782" i="2"/>
  <c r="BE1783" i="2"/>
  <c r="BE1794" i="2"/>
  <c r="BE1816" i="2"/>
  <c r="BE1838" i="2"/>
  <c r="BE1841" i="2"/>
  <c r="BE1876" i="2"/>
  <c r="BE1962" i="2"/>
  <c r="BE2055" i="2"/>
  <c r="BE2060" i="2"/>
  <c r="BE2071" i="2"/>
  <c r="BE2082" i="2"/>
  <c r="BE2089" i="2"/>
  <c r="BE2100" i="2"/>
  <c r="BE2121" i="2"/>
  <c r="BE2129" i="2"/>
  <c r="BE2171" i="2"/>
  <c r="BE2183" i="2"/>
  <c r="BE2197" i="2"/>
  <c r="BE2232" i="2"/>
  <c r="BE2233" i="2"/>
  <c r="BE2234" i="2"/>
  <c r="BE2236" i="2"/>
  <c r="BE2241" i="2"/>
  <c r="BE155" i="2"/>
  <c r="BE161" i="2"/>
  <c r="BE241" i="2"/>
  <c r="BE254" i="2"/>
  <c r="BE256" i="2"/>
  <c r="BE298" i="2"/>
  <c r="BE308" i="2"/>
  <c r="BE332" i="2"/>
  <c r="BE357" i="2"/>
  <c r="BE443" i="2"/>
  <c r="BE529" i="2"/>
  <c r="BE543" i="2"/>
  <c r="BE556" i="2"/>
  <c r="BE559" i="2"/>
  <c r="BE632" i="2"/>
  <c r="BE640" i="2"/>
  <c r="BE672" i="2"/>
  <c r="BE718" i="2"/>
  <c r="BE754" i="2"/>
  <c r="BE815" i="2"/>
  <c r="BE822" i="2"/>
  <c r="BE824" i="2"/>
  <c r="BE860" i="2"/>
  <c r="BE910" i="2"/>
  <c r="BE985" i="2"/>
  <c r="BE992" i="2"/>
  <c r="BE1239" i="2"/>
  <c r="BE1273" i="2"/>
  <c r="BE1405" i="2"/>
  <c r="BE1433" i="2"/>
  <c r="BE1439" i="2"/>
  <c r="BE1506" i="2"/>
  <c r="BE1536" i="2"/>
  <c r="BE1551" i="2"/>
  <c r="BE1564" i="2"/>
  <c r="BE1636" i="2"/>
  <c r="BE1684" i="2"/>
  <c r="BE1723" i="2"/>
  <c r="BE1729" i="2"/>
  <c r="BE1731" i="2"/>
  <c r="BE1740" i="2"/>
  <c r="BE1744" i="2"/>
  <c r="BE1752" i="2"/>
  <c r="BE1768" i="2"/>
  <c r="BE1773" i="2"/>
  <c r="BE1800" i="2"/>
  <c r="BE1857" i="2"/>
  <c r="BE1914" i="2"/>
  <c r="BE1993" i="2"/>
  <c r="BE2011" i="2"/>
  <c r="BE2065" i="2"/>
  <c r="BE2084" i="2"/>
  <c r="BE2087" i="2"/>
  <c r="BE2095" i="2"/>
  <c r="BE2122" i="2"/>
  <c r="BE2146" i="2"/>
  <c r="BE2162" i="2"/>
  <c r="BE2163" i="2"/>
  <c r="BE2166" i="2"/>
  <c r="BE2180" i="2"/>
  <c r="BE2182" i="2"/>
  <c r="BE2203" i="2"/>
  <c r="BE2210" i="2"/>
  <c r="F94" i="2"/>
  <c r="BE240" i="2"/>
  <c r="BE286" i="2"/>
  <c r="BE317" i="2"/>
  <c r="BE384" i="2"/>
  <c r="BE547" i="2"/>
  <c r="BE550" i="2"/>
  <c r="BE560" i="2"/>
  <c r="BE638" i="2"/>
  <c r="BE659" i="2"/>
  <c r="BE664" i="2"/>
  <c r="BE755" i="2"/>
  <c r="BE800" i="2"/>
  <c r="BE881" i="2"/>
  <c r="BE882" i="2"/>
  <c r="BE903" i="2"/>
  <c r="BE904" i="2"/>
  <c r="BE936" i="2"/>
  <c r="BE991" i="2"/>
  <c r="BE996" i="2"/>
  <c r="BE1010" i="2"/>
  <c r="BE1152" i="2"/>
  <c r="BE1208" i="2"/>
  <c r="BE1382" i="2"/>
  <c r="BE1425" i="2"/>
  <c r="BE1639" i="2"/>
  <c r="BE1643" i="2"/>
  <c r="BE1644" i="2"/>
  <c r="BE1690" i="2"/>
  <c r="BE1692" i="2"/>
  <c r="BE1714" i="2"/>
  <c r="BE1734" i="2"/>
  <c r="BE1746" i="2"/>
  <c r="BE1771" i="2"/>
  <c r="BE1799" i="2"/>
  <c r="BE1828" i="2"/>
  <c r="BE1847" i="2"/>
  <c r="BE1849" i="2"/>
  <c r="BE1862" i="2"/>
  <c r="BE1917" i="2"/>
  <c r="BE1946" i="2"/>
  <c r="BE1952" i="2"/>
  <c r="BE1959" i="2"/>
  <c r="BE1960" i="2"/>
  <c r="BE1981" i="2"/>
  <c r="BE1984" i="2"/>
  <c r="BE2001" i="2"/>
  <c r="BE2005" i="2"/>
  <c r="BE2051" i="2"/>
  <c r="BE2069" i="2"/>
  <c r="BE2070" i="2"/>
  <c r="BE2073" i="2"/>
  <c r="BE2114" i="2"/>
  <c r="BE2135" i="2"/>
  <c r="BE2143" i="2"/>
  <c r="BE2172" i="2"/>
  <c r="BE2181" i="2"/>
  <c r="BE2194" i="2"/>
  <c r="BE2213" i="2"/>
  <c r="J91" i="2"/>
  <c r="BE188" i="2"/>
  <c r="BE222" i="2"/>
  <c r="BE230" i="2"/>
  <c r="BE247" i="2"/>
  <c r="BE255" i="2"/>
  <c r="BE262" i="2"/>
  <c r="BE269" i="2"/>
  <c r="BE281" i="2"/>
  <c r="BE480" i="2"/>
  <c r="BE523" i="2"/>
  <c r="BE539" i="2"/>
  <c r="BE544" i="2"/>
  <c r="BE553" i="2"/>
  <c r="BE619" i="2"/>
  <c r="BE644" i="2"/>
  <c r="BE667" i="2"/>
  <c r="BE813" i="2"/>
  <c r="BE814" i="2"/>
  <c r="BE938" i="2"/>
  <c r="BE939" i="2"/>
  <c r="BE967" i="2"/>
  <c r="BE1028" i="2"/>
  <c r="BE1050" i="2"/>
  <c r="BE1114" i="2"/>
  <c r="BE1210" i="2"/>
  <c r="BE1232" i="2"/>
  <c r="BE1237" i="2"/>
  <c r="BE1244" i="2"/>
  <c r="BE1245" i="2"/>
  <c r="BE1246" i="2"/>
  <c r="BE1248" i="2"/>
  <c r="BE1255" i="2"/>
  <c r="BE1271" i="2"/>
  <c r="BE1274" i="2"/>
  <c r="BE1371" i="2"/>
  <c r="BE1398" i="2"/>
  <c r="BE1401" i="2"/>
  <c r="BE1429" i="2"/>
  <c r="BE1437" i="2"/>
  <c r="BE1441" i="2"/>
  <c r="BE1462" i="2"/>
  <c r="BE1470" i="2"/>
  <c r="BE1471" i="2"/>
  <c r="BE1490" i="2"/>
  <c r="BE1494" i="2"/>
  <c r="BE1604" i="2"/>
  <c r="BE1661" i="2"/>
  <c r="BE1687" i="2"/>
  <c r="BE1721" i="2"/>
  <c r="BE1726" i="2"/>
  <c r="BE1727" i="2"/>
  <c r="BE1739" i="2"/>
  <c r="BE1772" i="2"/>
  <c r="BE1784" i="2"/>
  <c r="BE1790" i="2"/>
  <c r="BE1822" i="2"/>
  <c r="BE1934" i="2"/>
  <c r="BE1957" i="2"/>
  <c r="BE1958" i="2"/>
  <c r="BE1961" i="2"/>
  <c r="BE1989" i="2"/>
  <c r="BE1994" i="2"/>
  <c r="BE1998" i="2"/>
  <c r="BE2020" i="2"/>
  <c r="BE2056" i="2"/>
  <c r="BE2066" i="2"/>
  <c r="BE2094" i="2"/>
  <c r="BE2101" i="2"/>
  <c r="BE2133" i="2"/>
  <c r="BE2140" i="2"/>
  <c r="BE2145" i="2"/>
  <c r="BE2165" i="2"/>
  <c r="BE2170" i="2"/>
  <c r="BE2174" i="2"/>
  <c r="BE2218" i="2"/>
  <c r="BE2219" i="2"/>
  <c r="BE2269" i="2"/>
  <c r="BE2272" i="2"/>
  <c r="BE2273" i="2"/>
  <c r="BE2274" i="2"/>
  <c r="BE2275" i="2"/>
  <c r="BE2284" i="2"/>
  <c r="BE2290" i="2"/>
  <c r="BE2291" i="2"/>
  <c r="BE2292" i="2"/>
  <c r="BE2293" i="2"/>
  <c r="BE2300" i="2"/>
  <c r="BE2301" i="2"/>
  <c r="BE2302" i="2"/>
  <c r="BE2303" i="2"/>
  <c r="BE2304" i="2"/>
  <c r="BE2305" i="2"/>
  <c r="BE2306" i="2"/>
  <c r="BE2307" i="2"/>
  <c r="BE2308" i="2"/>
  <c r="BE2309" i="2"/>
  <c r="BE2310" i="2"/>
  <c r="BE2311" i="2"/>
  <c r="BE2312" i="2"/>
  <c r="BE2313" i="2"/>
  <c r="BE2314" i="2"/>
  <c r="BE2315" i="2"/>
  <c r="BE2316" i="2"/>
  <c r="BE2317" i="2"/>
  <c r="BE2318" i="2"/>
  <c r="BE2319" i="2"/>
  <c r="BE2320" i="2"/>
  <c r="BE2321" i="2"/>
  <c r="BE2322" i="2"/>
  <c r="BE2323" i="2"/>
  <c r="BE2324" i="2"/>
  <c r="BE2325" i="2"/>
  <c r="BE2326" i="2"/>
  <c r="BE2327" i="2"/>
  <c r="BE2328" i="2"/>
  <c r="BE2329" i="2"/>
  <c r="BE2330" i="2"/>
  <c r="BE2331" i="2"/>
  <c r="BE2332" i="2"/>
  <c r="BE2333" i="2"/>
  <c r="BE2334" i="2"/>
  <c r="BE2335" i="2"/>
  <c r="BE2336" i="2"/>
  <c r="BE2337" i="2"/>
  <c r="BE2338" i="2"/>
  <c r="BE2339" i="2"/>
  <c r="BE2340" i="2"/>
  <c r="BE2341" i="2"/>
  <c r="BE2342" i="2"/>
  <c r="BE2343" i="2"/>
  <c r="BE2344" i="2"/>
  <c r="BE2345" i="2"/>
  <c r="BE2346" i="2"/>
  <c r="BE2347" i="2"/>
  <c r="BE2348" i="2"/>
  <c r="BE2349" i="2"/>
  <c r="BE2350" i="2"/>
  <c r="BE2351" i="2"/>
  <c r="BE2352" i="2"/>
  <c r="BE2353" i="2"/>
  <c r="BE2354" i="2"/>
  <c r="BE2355" i="2"/>
  <c r="BE2356" i="2"/>
  <c r="BE2357" i="2"/>
  <c r="BE2358" i="2"/>
  <c r="BE2359" i="2"/>
  <c r="BE2360" i="2"/>
  <c r="BE2361" i="2"/>
  <c r="BE2362" i="2"/>
  <c r="BE2363" i="2"/>
  <c r="BE2364" i="2"/>
  <c r="BE2365" i="2"/>
  <c r="BE2366" i="2"/>
  <c r="BE2367" i="2"/>
  <c r="BE2368" i="2"/>
  <c r="BE2369" i="2"/>
  <c r="BE2370" i="2"/>
  <c r="BE2371" i="2"/>
  <c r="BE2372" i="2"/>
  <c r="BE2373" i="2"/>
  <c r="BE2374" i="2"/>
  <c r="BE2375" i="2"/>
  <c r="BE2376" i="2"/>
  <c r="BE2377" i="2"/>
  <c r="BE2378" i="2"/>
  <c r="BE2379" i="2"/>
  <c r="BE2380" i="2"/>
  <c r="BE2381" i="2"/>
  <c r="BE2382" i="2"/>
  <c r="BE2383" i="2"/>
  <c r="BE2384" i="2"/>
  <c r="BE2385" i="2"/>
  <c r="BE2386" i="2"/>
  <c r="BE2387" i="2"/>
  <c r="BE2388" i="2"/>
  <c r="BE2389" i="2"/>
  <c r="BE2390" i="2"/>
  <c r="BE2391" i="2"/>
  <c r="BE2392" i="2"/>
  <c r="BE2393" i="2"/>
  <c r="BE2394" i="2"/>
  <c r="BE2395" i="2"/>
  <c r="BE2396" i="2"/>
  <c r="BE2397" i="2"/>
  <c r="BE2398" i="2"/>
  <c r="BE2399" i="2"/>
  <c r="BE2400" i="2"/>
  <c r="BE2401" i="2"/>
  <c r="BE2402" i="2"/>
  <c r="BE2403" i="2"/>
  <c r="BE2404" i="2"/>
  <c r="BE2405" i="2"/>
  <c r="BE2406" i="2"/>
  <c r="BE2407" i="2"/>
  <c r="BE2408" i="2"/>
  <c r="BE2409" i="2"/>
  <c r="BE2410" i="2"/>
  <c r="BE2411" i="2"/>
  <c r="BE2412" i="2"/>
  <c r="BE2413" i="2"/>
  <c r="BE2414" i="2"/>
  <c r="BE2415" i="2"/>
  <c r="BE2416" i="2"/>
  <c r="BE2417" i="2"/>
  <c r="BE2418" i="2"/>
  <c r="BE2419" i="2"/>
  <c r="BE2420" i="2"/>
  <c r="BE2421" i="2"/>
  <c r="BE2422" i="2"/>
  <c r="BE2423" i="2"/>
  <c r="BE2424" i="2"/>
  <c r="BE2425" i="2"/>
  <c r="BE2426" i="2"/>
  <c r="BE2427" i="2"/>
  <c r="BE2428" i="2"/>
  <c r="BE2429" i="2"/>
  <c r="BE2430" i="2"/>
  <c r="BE2431" i="2"/>
  <c r="BE2432" i="2"/>
  <c r="BE2433" i="2"/>
  <c r="BE2434" i="2"/>
  <c r="BE2435" i="2"/>
  <c r="BE2436" i="2"/>
  <c r="BE2437" i="2"/>
  <c r="BE2438" i="2"/>
  <c r="BE2439" i="2"/>
  <c r="BE2440" i="2"/>
  <c r="BE2441" i="2"/>
  <c r="BE2442" i="2"/>
  <c r="BE2443" i="2"/>
  <c r="BE2444" i="2"/>
  <c r="BE2445" i="2"/>
  <c r="BE2446" i="2"/>
  <c r="BE2447" i="2"/>
  <c r="BE2448" i="2"/>
  <c r="BE2449" i="2"/>
  <c r="BE2450" i="2"/>
  <c r="BE2451" i="2"/>
  <c r="BE2452" i="2"/>
  <c r="BE2453" i="2"/>
  <c r="BE2454" i="2"/>
  <c r="BE2455" i="2"/>
  <c r="BE2460" i="2"/>
  <c r="BE2463" i="2"/>
  <c r="BE2465" i="2"/>
  <c r="BE2466" i="2"/>
  <c r="BE2467" i="2"/>
  <c r="BE2468" i="2"/>
  <c r="BE2469" i="2"/>
  <c r="BE2470" i="2"/>
  <c r="BE2471" i="2"/>
  <c r="BE2472" i="2"/>
  <c r="BE2473" i="2"/>
  <c r="BE2474" i="2"/>
  <c r="BE2475" i="2"/>
  <c r="BE2476" i="2"/>
  <c r="BE2477" i="2"/>
  <c r="BE2478" i="2"/>
  <c r="BE2479" i="2"/>
  <c r="BE2480" i="2"/>
  <c r="BE2481" i="2"/>
  <c r="BE2482" i="2"/>
  <c r="BE2483" i="2"/>
  <c r="BE2484" i="2"/>
  <c r="BE2485" i="2"/>
  <c r="BE2486" i="2"/>
  <c r="BE2487" i="2"/>
  <c r="BE2488" i="2"/>
  <c r="BE2489" i="2"/>
  <c r="BE2490" i="2"/>
  <c r="BE2491" i="2"/>
  <c r="BE2492" i="2"/>
  <c r="BE2493" i="2"/>
  <c r="BE2495" i="2"/>
  <c r="BE2498" i="2"/>
  <c r="BE2499" i="2"/>
  <c r="BE2500" i="2"/>
  <c r="BE2516" i="2"/>
  <c r="BE2517" i="2"/>
  <c r="BE2533" i="2"/>
  <c r="BE2534" i="2"/>
  <c r="BE2535" i="2"/>
  <c r="BE2536" i="2"/>
  <c r="BE2537" i="2"/>
  <c r="BE2538" i="2"/>
  <c r="BE2542" i="2"/>
  <c r="BE2543" i="2"/>
  <c r="BE2544" i="2"/>
  <c r="BE2547" i="2"/>
  <c r="BE2548" i="2"/>
  <c r="BE2549" i="2"/>
  <c r="BE2550" i="2"/>
  <c r="BE2552" i="2"/>
  <c r="BE2557" i="2"/>
  <c r="BE2559" i="2"/>
  <c r="BE2564" i="2"/>
  <c r="BE2567" i="2"/>
  <c r="BE2568" i="2"/>
  <c r="BE2582" i="2"/>
  <c r="BE2583" i="2"/>
  <c r="BE2600" i="2"/>
  <c r="BE2601" i="2"/>
  <c r="BE2602" i="2"/>
  <c r="BE2603" i="2"/>
  <c r="BE2604" i="2"/>
  <c r="BE2608" i="2"/>
  <c r="BE2609" i="2"/>
  <c r="BE2611" i="2"/>
  <c r="BE2612" i="2"/>
  <c r="BE2613" i="2"/>
  <c r="BE2614" i="2"/>
  <c r="BE2616" i="2"/>
  <c r="BE2657" i="2"/>
  <c r="BE2658" i="2"/>
  <c r="BE2659" i="2"/>
  <c r="BE2661" i="2"/>
  <c r="BE2689" i="2"/>
  <c r="BE2693" i="2"/>
  <c r="BE2795" i="2"/>
  <c r="BE2796" i="2"/>
  <c r="BE2797" i="2"/>
  <c r="BE2798" i="2"/>
  <c r="BE2799" i="2"/>
  <c r="BE167" i="2"/>
  <c r="BE180" i="2"/>
  <c r="BE221" i="2"/>
  <c r="BE251" i="2"/>
  <c r="BE261" i="2"/>
  <c r="BE396" i="2"/>
  <c r="BE440" i="2"/>
  <c r="BE532" i="2"/>
  <c r="BE549" i="2"/>
  <c r="BE552" i="2"/>
  <c r="BE563" i="2"/>
  <c r="BE575" i="2"/>
  <c r="BE602" i="2"/>
  <c r="BE620" i="2"/>
  <c r="BE708" i="2"/>
  <c r="BE760" i="2"/>
  <c r="BE818" i="2"/>
  <c r="BE921" i="2"/>
  <c r="BE935" i="2"/>
  <c r="BE957" i="2"/>
  <c r="BE990" i="2"/>
  <c r="BE993" i="2"/>
  <c r="BE999" i="2"/>
  <c r="BE1065" i="2"/>
  <c r="BE1151" i="2"/>
  <c r="BE1170" i="2"/>
  <c r="BE1172" i="2"/>
  <c r="BE1207" i="2"/>
  <c r="BE1262" i="2"/>
  <c r="BE1269" i="2"/>
  <c r="BE1277" i="2"/>
  <c r="BE1282" i="2"/>
  <c r="BE1342" i="2"/>
  <c r="BE1412" i="2"/>
  <c r="BE1466" i="2"/>
  <c r="BE1478" i="2"/>
  <c r="BE1565" i="2"/>
  <c r="BE1595" i="2"/>
  <c r="BE1610" i="2"/>
  <c r="BE1634" i="2"/>
  <c r="BE1655" i="2"/>
  <c r="BE1667" i="2"/>
  <c r="BE1681" i="2"/>
  <c r="BE1689" i="2"/>
  <c r="BE1691" i="2"/>
  <c r="BE1724" i="2"/>
  <c r="BE1751" i="2"/>
  <c r="BE1770" i="2"/>
  <c r="BE1863" i="2"/>
  <c r="BE1943" i="2"/>
  <c r="BE1963" i="2"/>
  <c r="BE1980" i="2"/>
  <c r="BE1990" i="2"/>
  <c r="BE1992" i="2"/>
  <c r="BE1995" i="2"/>
  <c r="BE1997" i="2"/>
  <c r="BE2008" i="2"/>
  <c r="BE2012" i="2"/>
  <c r="BE2026" i="2"/>
  <c r="BE2037" i="2"/>
  <c r="BE2054" i="2"/>
  <c r="BE2102" i="2"/>
  <c r="BE2113" i="2"/>
  <c r="BE2116" i="2"/>
  <c r="BE2131" i="2"/>
  <c r="BE2132" i="2"/>
  <c r="BE2134" i="2"/>
  <c r="BE2184" i="2"/>
  <c r="BE2195" i="2"/>
  <c r="BE2206" i="2"/>
  <c r="BE2222" i="2"/>
  <c r="BE2224" i="2"/>
  <c r="BE2228" i="2"/>
  <c r="BE2230" i="2"/>
  <c r="BE2252" i="2"/>
  <c r="BE2258" i="2"/>
  <c r="BE244" i="2"/>
  <c r="BE252" i="2"/>
  <c r="BE263" i="2"/>
  <c r="BE282" i="2"/>
  <c r="BE283" i="2"/>
  <c r="BE312" i="2"/>
  <c r="BE401" i="2"/>
  <c r="BE551" i="2"/>
  <c r="BE568" i="2"/>
  <c r="BE605" i="2"/>
  <c r="BE656" i="2"/>
  <c r="BE663" i="2"/>
  <c r="BE700" i="2"/>
  <c r="BE761" i="2"/>
  <c r="BE806" i="2"/>
  <c r="BE956" i="2"/>
  <c r="BE977" i="2"/>
  <c r="BE998" i="2"/>
  <c r="BE1171" i="2"/>
  <c r="BE1179" i="2"/>
  <c r="BE1205" i="2"/>
  <c r="BE1270" i="2"/>
  <c r="BE1275" i="2"/>
  <c r="BE1416" i="2"/>
  <c r="BE1475" i="2"/>
  <c r="BE1585" i="2"/>
  <c r="BE1600" i="2"/>
  <c r="BE1637" i="2"/>
  <c r="BE1645" i="2"/>
  <c r="BE1652" i="2"/>
  <c r="BE1658" i="2"/>
  <c r="BE1668" i="2"/>
  <c r="BE1716" i="2"/>
  <c r="BE1717" i="2"/>
  <c r="BE1718" i="2"/>
  <c r="BE1735" i="2"/>
  <c r="BE1747" i="2"/>
  <c r="BE1767" i="2"/>
  <c r="BE1769" i="2"/>
  <c r="BE1775" i="2"/>
  <c r="BE1781" i="2"/>
  <c r="BE1786" i="2"/>
  <c r="BE1789" i="2"/>
  <c r="BE1825" i="2"/>
  <c r="BE1869" i="2"/>
  <c r="BE1870" i="2"/>
  <c r="BE1949" i="2"/>
  <c r="BE1999" i="2"/>
  <c r="BE2036" i="2"/>
  <c r="BE2044" i="2"/>
  <c r="BE2062" i="2"/>
  <c r="BE2085" i="2"/>
  <c r="BE2117" i="2"/>
  <c r="BE2120" i="2"/>
  <c r="BE2130" i="2"/>
  <c r="BE2141" i="2"/>
  <c r="BE2169" i="2"/>
  <c r="BE2187" i="2"/>
  <c r="BE2188" i="2"/>
  <c r="BE2196" i="2"/>
  <c r="BE2207" i="2"/>
  <c r="BE2209" i="2"/>
  <c r="BE2221" i="2"/>
  <c r="E85" i="2"/>
  <c r="BE158" i="2"/>
  <c r="BE195" i="2"/>
  <c r="BE212" i="2"/>
  <c r="BE239" i="2"/>
  <c r="BE248" i="2"/>
  <c r="BE316" i="2"/>
  <c r="BE347" i="2"/>
  <c r="BE410" i="2"/>
  <c r="BE485" i="2"/>
  <c r="BE546" i="2"/>
  <c r="BE557" i="2"/>
  <c r="BE564" i="2"/>
  <c r="BE599" i="2"/>
  <c r="BE639" i="2"/>
  <c r="BE649" i="2"/>
  <c r="BE798" i="2"/>
  <c r="BE817" i="2"/>
  <c r="BE823" i="2"/>
  <c r="BE836" i="2"/>
  <c r="BE922" i="2"/>
  <c r="BE960" i="2"/>
  <c r="BE984" i="2"/>
  <c r="BE995" i="2"/>
  <c r="BE1000" i="2"/>
  <c r="BE1173" i="2"/>
  <c r="BE1209" i="2"/>
  <c r="BE1247" i="2"/>
  <c r="BE1276" i="2"/>
  <c r="BE1279" i="2"/>
  <c r="BE1346" i="2"/>
  <c r="BE1385" i="2"/>
  <c r="BE1394" i="2"/>
  <c r="BE1426" i="2"/>
  <c r="BE1428" i="2"/>
  <c r="BE1486" i="2"/>
  <c r="BE1633" i="2"/>
  <c r="BE1642" i="2"/>
  <c r="BE1648" i="2"/>
  <c r="BE1649" i="2"/>
  <c r="BE1685" i="2"/>
  <c r="BE1795" i="2"/>
  <c r="BE1804" i="2"/>
  <c r="BE1810" i="2"/>
  <c r="BE1831" i="2"/>
  <c r="BE1939" i="2"/>
  <c r="BE1955" i="2"/>
  <c r="BE1973" i="2"/>
  <c r="BE1991" i="2"/>
  <c r="BE2019" i="2"/>
  <c r="BE2038" i="2"/>
  <c r="BE2050" i="2"/>
  <c r="BE2061" i="2"/>
  <c r="BE2083" i="2"/>
  <c r="BE2088" i="2"/>
  <c r="BE2115" i="2"/>
  <c r="BE2119" i="2"/>
  <c r="BE2123" i="2"/>
  <c r="BE2144" i="2"/>
  <c r="BE2164" i="2"/>
  <c r="BE2167" i="2"/>
  <c r="BE2192" i="2"/>
  <c r="BE2200" i="2"/>
  <c r="BE2204" i="2"/>
  <c r="BE2205" i="2"/>
  <c r="BE2215" i="2"/>
  <c r="BE2217" i="2"/>
  <c r="BE2265" i="2"/>
  <c r="BE2270" i="2"/>
  <c r="AU114" i="1"/>
  <c r="F39" i="2"/>
  <c r="BD96" i="1" s="1"/>
  <c r="F38" i="15"/>
  <c r="BC111" i="1"/>
  <c r="BC110" i="1" s="1"/>
  <c r="AY110" i="1" s="1"/>
  <c r="F39" i="19"/>
  <c r="BD119" i="1"/>
  <c r="BD118" i="1" s="1"/>
  <c r="F37" i="19"/>
  <c r="BB119" i="1" s="1"/>
  <c r="BB118" i="1" s="1"/>
  <c r="AX118" i="1" s="1"/>
  <c r="F38" i="21"/>
  <c r="BC123" i="1" s="1"/>
  <c r="BC122" i="1" s="1"/>
  <c r="AY122" i="1" s="1"/>
  <c r="J32" i="13"/>
  <c r="F36" i="3"/>
  <c r="BA97" i="1"/>
  <c r="F38" i="3"/>
  <c r="BC97" i="1"/>
  <c r="J36" i="4"/>
  <c r="AW98" i="1"/>
  <c r="J36" i="5"/>
  <c r="AW99" i="1" s="1"/>
  <c r="F36" i="5"/>
  <c r="BA99" i="1" s="1"/>
  <c r="F39" i="5"/>
  <c r="BD99" i="1" s="1"/>
  <c r="F39" i="6"/>
  <c r="BD100" i="1"/>
  <c r="J36" i="6"/>
  <c r="AW100" i="1"/>
  <c r="J36" i="7"/>
  <c r="AW101" i="1"/>
  <c r="J36" i="8"/>
  <c r="AW102" i="1"/>
  <c r="F39" i="9"/>
  <c r="BD103" i="1"/>
  <c r="F37" i="9"/>
  <c r="BB103" i="1"/>
  <c r="F37" i="11"/>
  <c r="BB105" i="1"/>
  <c r="J32" i="10"/>
  <c r="F36" i="12"/>
  <c r="BA106" i="1" s="1"/>
  <c r="J36" i="12"/>
  <c r="AW106" i="1" s="1"/>
  <c r="F38" i="12"/>
  <c r="BC106" i="1" s="1"/>
  <c r="F37" i="13"/>
  <c r="BB107" i="1" s="1"/>
  <c r="F38" i="13"/>
  <c r="BC107" i="1" s="1"/>
  <c r="F37" i="15"/>
  <c r="BB111" i="1" s="1"/>
  <c r="BB110" i="1" s="1"/>
  <c r="AX110" i="1" s="1"/>
  <c r="F39" i="16"/>
  <c r="BD113" i="1" s="1"/>
  <c r="BD112" i="1" s="1"/>
  <c r="J36" i="18"/>
  <c r="AW117" i="1"/>
  <c r="F38" i="20"/>
  <c r="BC121" i="1"/>
  <c r="BC120" i="1" s="1"/>
  <c r="AY120" i="1" s="1"/>
  <c r="F37" i="22"/>
  <c r="BB125" i="1"/>
  <c r="F39" i="22"/>
  <c r="BD125" i="1"/>
  <c r="F37" i="3"/>
  <c r="BB97" i="1"/>
  <c r="F36" i="4"/>
  <c r="BA98" i="1"/>
  <c r="F39" i="4"/>
  <c r="BD98" i="1"/>
  <c r="F38" i="5"/>
  <c r="BC99" i="1" s="1"/>
  <c r="F38" i="6"/>
  <c r="BC100" i="1"/>
  <c r="F36" i="6"/>
  <c r="BA100" i="1"/>
  <c r="F39" i="7"/>
  <c r="BD101" i="1"/>
  <c r="F37" i="8"/>
  <c r="BB102" i="1"/>
  <c r="F39" i="8"/>
  <c r="BD102" i="1"/>
  <c r="J36" i="9"/>
  <c r="AW103" i="1"/>
  <c r="F39" i="10"/>
  <c r="BD104" i="1"/>
  <c r="J36" i="10"/>
  <c r="AW104" i="1"/>
  <c r="F36" i="10"/>
  <c r="BA104" i="1"/>
  <c r="J36" i="11"/>
  <c r="AW105" i="1"/>
  <c r="F38" i="11"/>
  <c r="BC105" i="1"/>
  <c r="F37" i="12"/>
  <c r="BB106" i="1"/>
  <c r="F36" i="13"/>
  <c r="BA107" i="1"/>
  <c r="F39" i="13"/>
  <c r="BD107" i="1"/>
  <c r="J36" i="15"/>
  <c r="AW111" i="1"/>
  <c r="F36" i="17"/>
  <c r="BA115" i="1"/>
  <c r="BA114" i="1" s="1"/>
  <c r="AW114" i="1" s="1"/>
  <c r="F36" i="18"/>
  <c r="BA117" i="1"/>
  <c r="BA116" i="1" s="1"/>
  <c r="AW116" i="1" s="1"/>
  <c r="F39" i="20"/>
  <c r="BD121" i="1"/>
  <c r="BD120" i="1" s="1"/>
  <c r="J36" i="21"/>
  <c r="AW123" i="1" s="1"/>
  <c r="F37" i="23"/>
  <c r="BB126" i="1" s="1"/>
  <c r="J32" i="6"/>
  <c r="F38" i="2"/>
  <c r="BC96" i="1"/>
  <c r="F36" i="16"/>
  <c r="BA113" i="1"/>
  <c r="BA112" i="1" s="1"/>
  <c r="AW112" i="1" s="1"/>
  <c r="F39" i="17"/>
  <c r="BD115" i="1"/>
  <c r="BD114" i="1" s="1"/>
  <c r="F36" i="19"/>
  <c r="BA119" i="1" s="1"/>
  <c r="BA118" i="1" s="1"/>
  <c r="AW118" i="1" s="1"/>
  <c r="F37" i="20"/>
  <c r="BB121" i="1" s="1"/>
  <c r="BB120" i="1" s="1"/>
  <c r="AX120" i="1" s="1"/>
  <c r="F37" i="21"/>
  <c r="BB123" i="1" s="1"/>
  <c r="BB122" i="1" s="1"/>
  <c r="AX122" i="1" s="1"/>
  <c r="F36" i="23"/>
  <c r="BA126" i="1" s="1"/>
  <c r="AU120" i="1"/>
  <c r="F37" i="2"/>
  <c r="BB96" i="1"/>
  <c r="F36" i="15"/>
  <c r="BA111" i="1"/>
  <c r="BA110" i="1" s="1"/>
  <c r="AW110" i="1" s="1"/>
  <c r="F37" i="17"/>
  <c r="BB115" i="1"/>
  <c r="BB114" i="1" s="1"/>
  <c r="AX114" i="1" s="1"/>
  <c r="J36" i="17"/>
  <c r="AW115" i="1"/>
  <c r="F37" i="18"/>
  <c r="BB117" i="1"/>
  <c r="BB116" i="1" s="1"/>
  <c r="AX116" i="1" s="1"/>
  <c r="J36" i="19"/>
  <c r="AW119" i="1"/>
  <c r="F39" i="21"/>
  <c r="BD123" i="1"/>
  <c r="BD122" i="1" s="1"/>
  <c r="J36" i="2"/>
  <c r="AW96" i="1" s="1"/>
  <c r="F37" i="16"/>
  <c r="BB113" i="1" s="1"/>
  <c r="BB112" i="1" s="1"/>
  <c r="AX112" i="1" s="1"/>
  <c r="F38" i="18"/>
  <c r="BC117" i="1" s="1"/>
  <c r="BC116" i="1" s="1"/>
  <c r="AY116" i="1" s="1"/>
  <c r="F36" i="21"/>
  <c r="BA123" i="1" s="1"/>
  <c r="BA122" i="1" s="1"/>
  <c r="AW122" i="1" s="1"/>
  <c r="J36" i="23"/>
  <c r="AW126" i="1" s="1"/>
  <c r="AU118" i="1"/>
  <c r="AS94" i="1"/>
  <c r="F39" i="3"/>
  <c r="BD97" i="1" s="1"/>
  <c r="J36" i="3"/>
  <c r="AW97" i="1" s="1"/>
  <c r="F38" i="4"/>
  <c r="BC98" i="1" s="1"/>
  <c r="F37" i="4"/>
  <c r="BB98" i="1" s="1"/>
  <c r="F37" i="5"/>
  <c r="BB99" i="1" s="1"/>
  <c r="J32" i="4"/>
  <c r="F37" i="6"/>
  <c r="BB100" i="1"/>
  <c r="F37" i="7"/>
  <c r="BB101" i="1"/>
  <c r="F38" i="7"/>
  <c r="BC101" i="1"/>
  <c r="F36" i="7"/>
  <c r="BA101" i="1"/>
  <c r="J32" i="7"/>
  <c r="F36" i="8"/>
  <c r="BA102" i="1" s="1"/>
  <c r="F38" i="8"/>
  <c r="BC102" i="1" s="1"/>
  <c r="F38" i="9"/>
  <c r="BC103" i="1" s="1"/>
  <c r="F36" i="9"/>
  <c r="BA103" i="1" s="1"/>
  <c r="F37" i="10"/>
  <c r="BB104" i="1" s="1"/>
  <c r="F38" i="10"/>
  <c r="BC104" i="1" s="1"/>
  <c r="J32" i="9"/>
  <c r="F36" i="11"/>
  <c r="BA105" i="1"/>
  <c r="F39" i="11"/>
  <c r="BD105" i="1"/>
  <c r="F39" i="12"/>
  <c r="BD106" i="1"/>
  <c r="J36" i="13"/>
  <c r="AW107" i="1"/>
  <c r="F38" i="14"/>
  <c r="BC109" i="1"/>
  <c r="BC108" i="1" s="1"/>
  <c r="AY108" i="1" s="1"/>
  <c r="F36" i="14"/>
  <c r="BA109" i="1"/>
  <c r="BA108" i="1" s="1"/>
  <c r="AW108" i="1" s="1"/>
  <c r="J36" i="14"/>
  <c r="AW109" i="1"/>
  <c r="F37" i="14"/>
  <c r="BB109" i="1"/>
  <c r="BB108" i="1" s="1"/>
  <c r="AX108" i="1" s="1"/>
  <c r="F39" i="14"/>
  <c r="BD109" i="1"/>
  <c r="BD108" i="1" s="1"/>
  <c r="F39" i="15"/>
  <c r="BD111" i="1" s="1"/>
  <c r="BD110" i="1" s="1"/>
  <c r="F38" i="16"/>
  <c r="BC113" i="1"/>
  <c r="BC112" i="1" s="1"/>
  <c r="AY112" i="1" s="1"/>
  <c r="F39" i="18"/>
  <c r="BD117" i="1"/>
  <c r="BD116" i="1" s="1"/>
  <c r="J36" i="20"/>
  <c r="AW121" i="1" s="1"/>
  <c r="F38" i="22"/>
  <c r="BC125" i="1" s="1"/>
  <c r="BC124" i="1" s="1"/>
  <c r="AY124" i="1" s="1"/>
  <c r="F39" i="23"/>
  <c r="BD126" i="1" s="1"/>
  <c r="F36" i="2"/>
  <c r="BA96" i="1" s="1"/>
  <c r="J36" i="16"/>
  <c r="AW113" i="1" s="1"/>
  <c r="F38" i="17"/>
  <c r="BC115" i="1" s="1"/>
  <c r="BC114" i="1" s="1"/>
  <c r="AY114" i="1" s="1"/>
  <c r="F38" i="19"/>
  <c r="BC119" i="1" s="1"/>
  <c r="BC118" i="1" s="1"/>
  <c r="AY118" i="1" s="1"/>
  <c r="F36" i="20"/>
  <c r="BA121" i="1" s="1"/>
  <c r="BA120" i="1" s="1"/>
  <c r="AW120" i="1" s="1"/>
  <c r="F36" i="22"/>
  <c r="BA125" i="1" s="1"/>
  <c r="J36" i="22"/>
  <c r="AW125" i="1" s="1"/>
  <c r="BK134" i="21" l="1"/>
  <c r="J134" i="21" s="1"/>
  <c r="J100" i="21" s="1"/>
  <c r="P127" i="9"/>
  <c r="P126" i="9" s="1"/>
  <c r="AU103" i="1" s="1"/>
  <c r="T124" i="13"/>
  <c r="R133" i="21"/>
  <c r="R132" i="21" s="1"/>
  <c r="T133" i="21"/>
  <c r="T132" i="21" s="1"/>
  <c r="P133" i="21"/>
  <c r="P132" i="21" s="1"/>
  <c r="AU123" i="1" s="1"/>
  <c r="AU122" i="1" s="1"/>
  <c r="P1664" i="2"/>
  <c r="P144" i="5"/>
  <c r="AU99" i="1" s="1"/>
  <c r="P129" i="3"/>
  <c r="AU97" i="1" s="1"/>
  <c r="T292" i="15"/>
  <c r="R133" i="16"/>
  <c r="R132" i="16"/>
  <c r="T136" i="15"/>
  <c r="T135" i="15"/>
  <c r="T127" i="18"/>
  <c r="T126" i="18" s="1"/>
  <c r="R127" i="9"/>
  <c r="R126" i="9" s="1"/>
  <c r="R126" i="4"/>
  <c r="P134" i="12"/>
  <c r="AU106" i="1"/>
  <c r="T129" i="3"/>
  <c r="T126" i="4"/>
  <c r="P126" i="14"/>
  <c r="P125" i="14"/>
  <c r="AU109" i="1" s="1"/>
  <c r="AU108" i="1" s="1"/>
  <c r="R126" i="14"/>
  <c r="R125" i="14" s="1"/>
  <c r="BK136" i="15"/>
  <c r="J136" i="15" s="1"/>
  <c r="J99" i="15" s="1"/>
  <c r="P153" i="2"/>
  <c r="P152" i="2" s="1"/>
  <c r="AU96" i="1" s="1"/>
  <c r="BK126" i="14"/>
  <c r="J126" i="14"/>
  <c r="J99" i="14" s="1"/>
  <c r="P124" i="13"/>
  <c r="AU107" i="1" s="1"/>
  <c r="T153" i="2"/>
  <c r="T1664" i="2"/>
  <c r="BK153" i="2"/>
  <c r="J153" i="2"/>
  <c r="J99" i="2" s="1"/>
  <c r="P133" i="16"/>
  <c r="P132" i="16" s="1"/>
  <c r="AU113" i="1" s="1"/>
  <c r="AU112" i="1" s="1"/>
  <c r="R134" i="12"/>
  <c r="P126" i="4"/>
  <c r="AU98" i="1" s="1"/>
  <c r="BK133" i="16"/>
  <c r="J133" i="16" s="1"/>
  <c r="J99" i="16" s="1"/>
  <c r="T129" i="11"/>
  <c r="T128" i="11"/>
  <c r="BK129" i="3"/>
  <c r="J129" i="3" s="1"/>
  <c r="J32" i="3" s="1"/>
  <c r="AG97" i="1" s="1"/>
  <c r="P127" i="18"/>
  <c r="P126" i="18" s="1"/>
  <c r="AU117" i="1" s="1"/>
  <c r="AU116" i="1" s="1"/>
  <c r="T134" i="12"/>
  <c r="R136" i="15"/>
  <c r="R135" i="15"/>
  <c r="T144" i="5"/>
  <c r="R206" i="3"/>
  <c r="R129" i="3"/>
  <c r="P129" i="11"/>
  <c r="P128" i="11"/>
  <c r="AU105" i="1" s="1"/>
  <c r="R144" i="5"/>
  <c r="R1664" i="2"/>
  <c r="R153" i="2"/>
  <c r="AG107" i="1"/>
  <c r="AG100" i="1"/>
  <c r="BK165" i="18"/>
  <c r="J165" i="18"/>
  <c r="J103" i="18" s="1"/>
  <c r="BK134" i="19"/>
  <c r="J134" i="19" s="1"/>
  <c r="J101" i="19" s="1"/>
  <c r="BK123" i="23"/>
  <c r="J123" i="23"/>
  <c r="J99" i="23" s="1"/>
  <c r="BK200" i="5"/>
  <c r="J200" i="5" s="1"/>
  <c r="J109" i="5" s="1"/>
  <c r="BK199" i="21"/>
  <c r="J199" i="21"/>
  <c r="J109" i="21" s="1"/>
  <c r="BK122" i="22"/>
  <c r="J122" i="22" s="1"/>
  <c r="J98" i="22" s="1"/>
  <c r="BK133" i="21"/>
  <c r="BK132" i="21"/>
  <c r="J132" i="21" s="1"/>
  <c r="J32" i="21" s="1"/>
  <c r="AG123" i="1" s="1"/>
  <c r="AG122" i="1" s="1"/>
  <c r="BK123" i="20"/>
  <c r="J123" i="20" s="1"/>
  <c r="J98" i="20" s="1"/>
  <c r="BK135" i="15"/>
  <c r="J135" i="15"/>
  <c r="BK125" i="14"/>
  <c r="J125" i="14"/>
  <c r="J129" i="11"/>
  <c r="J99" i="11"/>
  <c r="AG104" i="1"/>
  <c r="AG103" i="1"/>
  <c r="J98" i="9"/>
  <c r="J127" i="9"/>
  <c r="J99" i="9"/>
  <c r="J123" i="8"/>
  <c r="J99" i="8" s="1"/>
  <c r="AG101" i="1"/>
  <c r="BK144" i="5"/>
  <c r="J144" i="5" s="1"/>
  <c r="J98" i="5" s="1"/>
  <c r="AG98" i="1"/>
  <c r="J98" i="4"/>
  <c r="AU124" i="1"/>
  <c r="J35" i="3"/>
  <c r="AV97" i="1" s="1"/>
  <c r="AT97" i="1" s="1"/>
  <c r="F35" i="8"/>
  <c r="AZ102" i="1"/>
  <c r="J35" i="11"/>
  <c r="AV105" i="1" s="1"/>
  <c r="AT105" i="1" s="1"/>
  <c r="F35" i="13"/>
  <c r="AZ107" i="1"/>
  <c r="J35" i="18"/>
  <c r="AV117" i="1" s="1"/>
  <c r="AT117" i="1" s="1"/>
  <c r="F35" i="20"/>
  <c r="AZ121" i="1"/>
  <c r="AZ120" i="1" s="1"/>
  <c r="AV120" i="1" s="1"/>
  <c r="AT120" i="1" s="1"/>
  <c r="BB124" i="1"/>
  <c r="AX124" i="1"/>
  <c r="J35" i="23"/>
  <c r="AV126" i="1"/>
  <c r="AT126" i="1"/>
  <c r="F35" i="5"/>
  <c r="AZ99" i="1" s="1"/>
  <c r="J35" i="7"/>
  <c r="AV101" i="1" s="1"/>
  <c r="AT101" i="1" s="1"/>
  <c r="AN101" i="1" s="1"/>
  <c r="J32" i="8"/>
  <c r="AG102" i="1"/>
  <c r="J35" i="9"/>
  <c r="AV103" i="1" s="1"/>
  <c r="AT103" i="1" s="1"/>
  <c r="AN103" i="1" s="1"/>
  <c r="BB95" i="1"/>
  <c r="AX95" i="1" s="1"/>
  <c r="F35" i="14"/>
  <c r="AZ109" i="1" s="1"/>
  <c r="AZ108" i="1" s="1"/>
  <c r="AV108" i="1" s="1"/>
  <c r="AT108" i="1" s="1"/>
  <c r="J32" i="15"/>
  <c r="AG111" i="1"/>
  <c r="AG110" i="1" s="1"/>
  <c r="F35" i="16"/>
  <c r="AZ113" i="1" s="1"/>
  <c r="AZ112" i="1" s="1"/>
  <c r="AV112" i="1" s="1"/>
  <c r="AT112" i="1" s="1"/>
  <c r="F35" i="17"/>
  <c r="AZ115" i="1"/>
  <c r="AZ114" i="1" s="1"/>
  <c r="AV114" i="1" s="1"/>
  <c r="AT114" i="1" s="1"/>
  <c r="J35" i="19"/>
  <c r="AV119" i="1" s="1"/>
  <c r="AT119" i="1" s="1"/>
  <c r="F35" i="21"/>
  <c r="AZ123" i="1"/>
  <c r="AZ122" i="1" s="1"/>
  <c r="AV122" i="1" s="1"/>
  <c r="AT122" i="1" s="1"/>
  <c r="F35" i="3"/>
  <c r="AZ97" i="1" s="1"/>
  <c r="J35" i="8"/>
  <c r="AV102" i="1" s="1"/>
  <c r="AT102" i="1" s="1"/>
  <c r="F35" i="11"/>
  <c r="AZ105" i="1"/>
  <c r="J32" i="12"/>
  <c r="AG106" i="1"/>
  <c r="J35" i="13"/>
  <c r="AV107" i="1"/>
  <c r="AT107" i="1" s="1"/>
  <c r="AN107" i="1" s="1"/>
  <c r="J35" i="17"/>
  <c r="AV115" i="1"/>
  <c r="AT115" i="1" s="1"/>
  <c r="F35" i="19"/>
  <c r="AZ119" i="1" s="1"/>
  <c r="AZ118" i="1" s="1"/>
  <c r="AV118" i="1" s="1"/>
  <c r="AT118" i="1" s="1"/>
  <c r="J35" i="21"/>
  <c r="AV123" i="1"/>
  <c r="AT123" i="1" s="1"/>
  <c r="J35" i="2"/>
  <c r="AV96" i="1" s="1"/>
  <c r="AT96" i="1" s="1"/>
  <c r="F35" i="2"/>
  <c r="AZ96" i="1"/>
  <c r="F35" i="4"/>
  <c r="AZ98" i="1" s="1"/>
  <c r="J35" i="6"/>
  <c r="AV100" i="1" s="1"/>
  <c r="AT100" i="1" s="1"/>
  <c r="AN100" i="1" s="1"/>
  <c r="J35" i="10"/>
  <c r="AV104" i="1" s="1"/>
  <c r="AT104" i="1" s="1"/>
  <c r="AN104" i="1" s="1"/>
  <c r="F35" i="12"/>
  <c r="AZ106" i="1" s="1"/>
  <c r="BD95" i="1"/>
  <c r="J32" i="14"/>
  <c r="AG109" i="1"/>
  <c r="AG108" i="1" s="1"/>
  <c r="F35" i="15"/>
  <c r="AZ111" i="1" s="1"/>
  <c r="AZ110" i="1" s="1"/>
  <c r="AV110" i="1" s="1"/>
  <c r="AT110" i="1" s="1"/>
  <c r="J35" i="22"/>
  <c r="AV125" i="1"/>
  <c r="AT125" i="1" s="1"/>
  <c r="J35" i="4"/>
  <c r="AV98" i="1"/>
  <c r="AT98" i="1" s="1"/>
  <c r="AN98" i="1" s="1"/>
  <c r="F35" i="6"/>
  <c r="AZ100" i="1"/>
  <c r="F35" i="10"/>
  <c r="AZ104" i="1"/>
  <c r="J32" i="11"/>
  <c r="AG105" i="1"/>
  <c r="J35" i="12"/>
  <c r="AV106" i="1"/>
  <c r="AT106" i="1" s="1"/>
  <c r="BC95" i="1"/>
  <c r="AY95" i="1" s="1"/>
  <c r="J35" i="15"/>
  <c r="AV111" i="1" s="1"/>
  <c r="AT111" i="1" s="1"/>
  <c r="BA124" i="1"/>
  <c r="AW124" i="1"/>
  <c r="BD124" i="1"/>
  <c r="F35" i="23"/>
  <c r="AZ126" i="1" s="1"/>
  <c r="J35" i="5"/>
  <c r="AV99" i="1" s="1"/>
  <c r="AT99" i="1" s="1"/>
  <c r="F35" i="7"/>
  <c r="AZ101" i="1"/>
  <c r="F35" i="9"/>
  <c r="AZ103" i="1"/>
  <c r="BA95" i="1"/>
  <c r="AW95" i="1" s="1"/>
  <c r="J35" i="14"/>
  <c r="AV109" i="1"/>
  <c r="AT109" i="1" s="1"/>
  <c r="J35" i="16"/>
  <c r="AV113" i="1" s="1"/>
  <c r="AT113" i="1" s="1"/>
  <c r="J32" i="17"/>
  <c r="AG115" i="1"/>
  <c r="AG114" i="1" s="1"/>
  <c r="F35" i="18"/>
  <c r="AZ117" i="1" s="1"/>
  <c r="AZ116" i="1" s="1"/>
  <c r="AV116" i="1" s="1"/>
  <c r="AT116" i="1" s="1"/>
  <c r="J35" i="20"/>
  <c r="AV121" i="1"/>
  <c r="AT121" i="1" s="1"/>
  <c r="F35" i="22"/>
  <c r="AZ125" i="1" s="1"/>
  <c r="T152" i="2" l="1"/>
  <c r="R152" i="2"/>
  <c r="J98" i="3"/>
  <c r="BK122" i="23"/>
  <c r="J122" i="23"/>
  <c r="J98" i="23" s="1"/>
  <c r="BK152" i="2"/>
  <c r="J152" i="2" s="1"/>
  <c r="J98" i="2" s="1"/>
  <c r="BK124" i="19"/>
  <c r="J124" i="19"/>
  <c r="J98" i="19"/>
  <c r="BK127" i="18"/>
  <c r="BK126" i="18" s="1"/>
  <c r="J126" i="18" s="1"/>
  <c r="J98" i="18" s="1"/>
  <c r="BK132" i="16"/>
  <c r="J132" i="16" s="1"/>
  <c r="J32" i="16" s="1"/>
  <c r="AG113" i="1" s="1"/>
  <c r="AG112" i="1" s="1"/>
  <c r="AN112" i="1" s="1"/>
  <c r="AN123" i="1"/>
  <c r="AN122" i="1"/>
  <c r="J98" i="21"/>
  <c r="J133" i="21"/>
  <c r="J99" i="21"/>
  <c r="J41" i="21"/>
  <c r="AN115" i="1"/>
  <c r="AN114" i="1"/>
  <c r="J41" i="17"/>
  <c r="AN111" i="1"/>
  <c r="AN110" i="1"/>
  <c r="J98" i="15"/>
  <c r="AN109" i="1"/>
  <c r="AN108" i="1"/>
  <c r="J98" i="14"/>
  <c r="J41" i="15"/>
  <c r="J41" i="14"/>
  <c r="AN106" i="1"/>
  <c r="J41" i="13"/>
  <c r="AN105" i="1"/>
  <c r="J41" i="12"/>
  <c r="J41" i="11"/>
  <c r="J41" i="10"/>
  <c r="AN102" i="1"/>
  <c r="J41" i="9"/>
  <c r="J41" i="8"/>
  <c r="J41" i="7"/>
  <c r="J41" i="6"/>
  <c r="J41" i="4"/>
  <c r="J41" i="3"/>
  <c r="AN97" i="1"/>
  <c r="J32" i="20"/>
  <c r="AG121" i="1"/>
  <c r="AG120" i="1" s="1"/>
  <c r="AN120" i="1" s="1"/>
  <c r="J32" i="22"/>
  <c r="AG125" i="1"/>
  <c r="BC94" i="1"/>
  <c r="W32" i="1" s="1"/>
  <c r="AU95" i="1"/>
  <c r="AU94" i="1" s="1"/>
  <c r="J32" i="5"/>
  <c r="AG99" i="1" s="1"/>
  <c r="BD94" i="1"/>
  <c r="W33" i="1" s="1"/>
  <c r="BA94" i="1"/>
  <c r="W30" i="1" s="1"/>
  <c r="BB94" i="1"/>
  <c r="W31" i="1" s="1"/>
  <c r="AZ124" i="1"/>
  <c r="AV124" i="1"/>
  <c r="AT124" i="1" s="1"/>
  <c r="AZ95" i="1"/>
  <c r="AV95" i="1" s="1"/>
  <c r="AT95" i="1" s="1"/>
  <c r="J41" i="16" l="1"/>
  <c r="J98" i="16"/>
  <c r="J127" i="18"/>
  <c r="J99" i="18"/>
  <c r="J41" i="22"/>
  <c r="AN125" i="1"/>
  <c r="J41" i="20"/>
  <c r="AN121" i="1"/>
  <c r="J41" i="5"/>
  <c r="AN99" i="1"/>
  <c r="AN113" i="1"/>
  <c r="J32" i="23"/>
  <c r="AG126" i="1" s="1"/>
  <c r="J32" i="19"/>
  <c r="AG119" i="1" s="1"/>
  <c r="AG118" i="1" s="1"/>
  <c r="AN118" i="1" s="1"/>
  <c r="AZ94" i="1"/>
  <c r="AV94" i="1" s="1"/>
  <c r="AK29" i="1" s="1"/>
  <c r="J32" i="18"/>
  <c r="AG117" i="1"/>
  <c r="AG116" i="1" s="1"/>
  <c r="AN116" i="1" s="1"/>
  <c r="J32" i="2"/>
  <c r="AG96" i="1"/>
  <c r="AN96" i="1" s="1"/>
  <c r="AY94" i="1"/>
  <c r="AX94" i="1"/>
  <c r="AW94" i="1"/>
  <c r="AK30" i="1" s="1"/>
  <c r="AN119" i="1" l="1"/>
  <c r="J41" i="23"/>
  <c r="J41" i="18"/>
  <c r="J41" i="2"/>
  <c r="AN117" i="1"/>
  <c r="J41" i="19"/>
  <c r="AN126" i="1"/>
  <c r="AG124" i="1"/>
  <c r="AG95" i="1"/>
  <c r="AT94" i="1"/>
  <c r="W29" i="1"/>
  <c r="AN124" i="1" l="1"/>
  <c r="AN95" i="1"/>
  <c r="AG94" i="1"/>
  <c r="AK26" i="1" s="1"/>
  <c r="AK35" i="1" s="1"/>
  <c r="AN94" i="1" l="1"/>
</calcChain>
</file>

<file path=xl/sharedStrings.xml><?xml version="1.0" encoding="utf-8"?>
<sst xmlns="http://schemas.openxmlformats.org/spreadsheetml/2006/main" count="53513" uniqueCount="7305">
  <si>
    <t>Export Komplet</t>
  </si>
  <si>
    <t/>
  </si>
  <si>
    <t>2.0</t>
  </si>
  <si>
    <t>False</t>
  </si>
  <si>
    <t>{1ade4d43-c7ff-4a88-a548-d731577c1d4d}</t>
  </si>
  <si>
    <t>&gt;&gt;  skryté sloupce  &lt;&lt;</t>
  </si>
  <si>
    <t>0,01</t>
  </si>
  <si>
    <t>21</t>
  </si>
  <si>
    <t>15</t>
  </si>
  <si>
    <t>REKAPITULACE STAVBY</t>
  </si>
  <si>
    <t>v ---  níže se nacházejí doplnkové a pomocné údaje k sestavám  --- v</t>
  </si>
  <si>
    <t>Návod na vyplnění</t>
  </si>
  <si>
    <t>0,001</t>
  </si>
  <si>
    <t>Kód:</t>
  </si>
  <si>
    <t>12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</si>
  <si>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</si>
  <si>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</si>
  <si>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tělocvičny, školní jídelny a kuchyně</t>
  </si>
  <si>
    <t>KSO:</t>
  </si>
  <si>
    <t>CC-CZ:</t>
  </si>
  <si>
    <t>Místo:</t>
  </si>
  <si>
    <t>ZŠ Lyčkovo nám. 6/460, Praha 8</t>
  </si>
  <si>
    <t>Datum:</t>
  </si>
  <si>
    <t>25. 9. 2023</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</si>
  <si>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</si>
  <si>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</si>
  <si>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</si>
  <si>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</si>
  <si>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</si>
  <si>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</si>
  <si>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</si>
  <si>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</si>
  <si>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</si>
  <si>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</si>
  <si>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</si>
  <si>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</si>
  <si>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</si>
  <si>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</si>
  <si>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</si>
  <si>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</si>
  <si>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</si>
  <si>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</si>
  <si>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</si>
  <si>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</si>
  <si>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</si>
  <si>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</si>
  <si>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</si>
  <si>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</si>
  <si>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</si>
  <si>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</si>
  <si>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</si>
  <si>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</si>
  <si>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</si>
  <si>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</si>
  <si>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</si>
  <si>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</si>
  <si>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</si>
  <si>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</si>
  <si>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</si>
  <si>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</si>
  <si>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</si>
  <si>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</si>
  <si>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</si>
  <si>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</si>
  <si>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</si>
  <si>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</si>
  <si>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</si>
  <si>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</si>
  <si>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</si>
  <si>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</si>
  <si>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</si>
  <si>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</si>
  <si>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</si>
  <si>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</si>
  <si>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</si>
  <si>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</si>
  <si>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</si>
  <si>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</si>
  <si>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</si>
  <si>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</si>
  <si>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</si>
  <si>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</si>
  <si>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Přístavba a stavební úpravy v rámci č.p.460 včetně bouracích prací</t>
  </si>
  <si>
    <t>STA</t>
  </si>
  <si>
    <t>1</t>
  </si>
  <si>
    <t>{ca437651-3fe0-4614-84a9-97c07e0ee6cf}</t>
  </si>
  <si>
    <t>2</t>
  </si>
  <si>
    <t>/</t>
  </si>
  <si>
    <t>D.1.1.</t>
  </si>
  <si>
    <t>Architektonicko-stavební část</t>
  </si>
  <si>
    <t>Soupis</t>
  </si>
  <si>
    <t>{0e6a76b2-a3db-4549-a6e0-569024dd1ffc}</t>
  </si>
  <si>
    <t>D.1.4.1</t>
  </si>
  <si>
    <t>Ústřední topení</t>
  </si>
  <si>
    <t>{ddd22de5-5a99-4e09-9914-d49fac74b947}</t>
  </si>
  <si>
    <t>D.1.4.2</t>
  </si>
  <si>
    <t>Vzduchotechnika</t>
  </si>
  <si>
    <t>{66440a8b-8ae3-4694-9815-7406ce2a28ce}</t>
  </si>
  <si>
    <t>D.1.4.3.A</t>
  </si>
  <si>
    <t>Kanalizace</t>
  </si>
  <si>
    <t>{e86d591a-35c6-4b58-af16-34f432c0a684}</t>
  </si>
  <si>
    <t>D.1.4.3.B</t>
  </si>
  <si>
    <t>Vodovod</t>
  </si>
  <si>
    <t>{12246346-59f5-4f85-a3bc-388465aad3db}</t>
  </si>
  <si>
    <t>D.1.4.3.C</t>
  </si>
  <si>
    <t>Zařizovací předměty</t>
  </si>
  <si>
    <t>{ab5c51d8-1f7a-42b6-ac08-5f49d218ed17}</t>
  </si>
  <si>
    <t>D.1.4.4</t>
  </si>
  <si>
    <t>Plynovod</t>
  </si>
  <si>
    <t>{0c500754-8c65-4742-b8c1-375cfcb43a66}</t>
  </si>
  <si>
    <t>D.1.4.5.A</t>
  </si>
  <si>
    <t>Silnoproud</t>
  </si>
  <si>
    <t>{23399bd3-163a-442b-aa9b-d68a4ebd1e49}</t>
  </si>
  <si>
    <t>D.1.4.5.B</t>
  </si>
  <si>
    <t>Hromosvod</t>
  </si>
  <si>
    <t>{b607e78e-ed2b-4f55-8d78-0559d3604c13}</t>
  </si>
  <si>
    <t>D.1.4.6</t>
  </si>
  <si>
    <t>Slaboproud</t>
  </si>
  <si>
    <t>{e558d205-0423-4ba8-a001-46031bdfefc5}</t>
  </si>
  <si>
    <t>D.1.4.7.A</t>
  </si>
  <si>
    <t>Gastrotechnologie</t>
  </si>
  <si>
    <t>{eba41070-88fc-4d9e-aa66-d9280389953c}</t>
  </si>
  <si>
    <t>D.1.4.7.B</t>
  </si>
  <si>
    <t>Drobný inventář</t>
  </si>
  <si>
    <t>{d4e9f9a9-9f42-45a1-91d4-67f7be695a17}</t>
  </si>
  <si>
    <t>SO-02</t>
  </si>
  <si>
    <t>Opláštění transformační stanice</t>
  </si>
  <si>
    <t>{c7978280-2c6d-42b4-9a90-c897267e0a55}</t>
  </si>
  <si>
    <t>Opláštění transformační stanice.</t>
  </si>
  <si>
    <t>{a8c5bac6-cff3-4f2e-b4cb-11e2c2c10cfc}</t>
  </si>
  <si>
    <t>SO-03</t>
  </si>
  <si>
    <t>Zpevněné plochy</t>
  </si>
  <si>
    <t>{ebecada0-bc21-45c4-9c76-66d2b472779c}</t>
  </si>
  <si>
    <t>{57dcd3ae-4179-44b0-9daa-7ee3deaf8b74}</t>
  </si>
  <si>
    <t>SO-04</t>
  </si>
  <si>
    <t>Úprava vjezdu u Pernerovy ulice</t>
  </si>
  <si>
    <t>{fd1035e7-fe77-4fe6-8e2b-e1f60555c986}</t>
  </si>
  <si>
    <t>{f7d68864-929d-4101-bf3f-59c53af1fb54}</t>
  </si>
  <si>
    <t>SO-05</t>
  </si>
  <si>
    <t>Přípojka vodovodu</t>
  </si>
  <si>
    <t>{20e35af7-83ff-46da-8452-fd20e47ad4a2}</t>
  </si>
  <si>
    <t>{69af58c2-ddf6-46e3-90b8-14aa61f9f3fd}</t>
  </si>
  <si>
    <t>SO-06</t>
  </si>
  <si>
    <t>Přípojka jednotkové kanalizace</t>
  </si>
  <si>
    <t>{9a030a38-f699-437c-ad89-fd7f91b51b99}</t>
  </si>
  <si>
    <t>{e2f36e0d-18a9-4349-a0ee-763fa779fc00}</t>
  </si>
  <si>
    <t>SO-07</t>
  </si>
  <si>
    <t>Vsakovací objekt</t>
  </si>
  <si>
    <t>{ac393fdc-ae9e-44d1-a638-3c83e05c2e45}</t>
  </si>
  <si>
    <t>{96d35ef0-8ee9-4f27-b5f4-d49f14a3d953}</t>
  </si>
  <si>
    <t>SO-08</t>
  </si>
  <si>
    <t>Odlučovač tuků</t>
  </si>
  <si>
    <t>{c27b8e26-0883-4c25-859c-c5482831f67c}</t>
  </si>
  <si>
    <t>{fd731d83-680b-4210-98f5-bccce1064ddb}</t>
  </si>
  <si>
    <t>SO-11</t>
  </si>
  <si>
    <t>Sadové úpravy</t>
  </si>
  <si>
    <t>{4296486d-431c-4302-a8d7-a1e1098cf217}</t>
  </si>
  <si>
    <t>{bfe7dd1d-8ca8-4b2f-af43-02e8c1ca18d3}</t>
  </si>
  <si>
    <t>VRN</t>
  </si>
  <si>
    <t>Vedlejší rozpočtové náklady stavby</t>
  </si>
  <si>
    <t>{c84283e6-e789-4457-b608-7f0851b26b4c}</t>
  </si>
  <si>
    <t>{aecc516d-28a5-49cc-8fca-2296879e48be}</t>
  </si>
  <si>
    <t>ON</t>
  </si>
  <si>
    <t>Ostatní náklady</t>
  </si>
  <si>
    <t>{296686d8-7ebe-45ee-aecd-866c01e209fe}</t>
  </si>
  <si>
    <t>KRYCÍ LIST SOUPISU PRACÍ</t>
  </si>
  <si>
    <t>Objekt:</t>
  </si>
  <si>
    <t>SO-01 - Přístavba a stavební úpravy v rámci č.p.460 včetně bouracích prací</t>
  </si>
  <si>
    <t>Soupis:</t>
  </si>
  <si>
    <t>D.1.1. - Architektonicko-stavební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</si>
  <si>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</si>
  <si>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</si>
  <si>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</si>
  <si>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</si>
  <si>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</si>
  <si>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</si>
  <si>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</si>
  <si>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</si>
  <si>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</si>
  <si>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</si>
  <si>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</si>
  <si>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</si>
  <si>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</si>
  <si>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</si>
  <si>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</si>
  <si>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</si>
  <si>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</si>
  <si>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</si>
  <si>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</si>
  <si>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</si>
  <si>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</si>
  <si>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</si>
  <si>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</si>
  <si>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</si>
  <si>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</si>
  <si>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</si>
  <si>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</si>
  <si>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</si>
  <si>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</si>
  <si>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teracové</t>
  </si>
  <si>
    <t xml:space="preserve">    776 - Podlahy povlakové</t>
  </si>
  <si>
    <t xml:space="preserve">    777 - Podlahy lité</t>
  </si>
  <si>
    <t xml:space="preserve">    781 - Dokončovací práce - obklady keramické</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</si>
  <si>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</si>
  <si>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</si>
  <si>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</si>
  <si>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</si>
  <si>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</si>
  <si>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</si>
  <si>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</si>
  <si>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</si>
  <si>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</si>
  <si>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</si>
  <si>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</si>
  <si>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</si>
  <si>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</si>
  <si>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</si>
  <si>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</si>
  <si>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</si>
  <si>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</si>
  <si>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</si>
  <si>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</si>
  <si>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</si>
  <si>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</si>
  <si>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</si>
  <si>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</si>
  <si>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</si>
  <si>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</si>
  <si>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</si>
  <si>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VV</t>
  </si>
  <si>
    <t>"odhad plochy" 113</t>
  </si>
  <si>
    <t>Součet</t>
  </si>
  <si>
    <t>113107112</t>
  </si>
  <si>
    <t>Odstranění podkladu z kameniva těženého tl přes 100 do 200 mm ručně</t>
  </si>
  <si>
    <t>"odhad plochy" 940-200</t>
  </si>
  <si>
    <t>3</t>
  </si>
  <si>
    <t>113107242</t>
  </si>
  <si>
    <t>Odstranění podkladu živičného tl přes 50 do 100 mm strojně pl přes 200 m2</t>
  </si>
  <si>
    <t>6</t>
  </si>
  <si>
    <t>"odhad množství" 630</t>
  </si>
  <si>
    <t>113202111</t>
  </si>
  <si>
    <t>Vytrhání obrub krajníků obrubníků stojatých</t>
  </si>
  <si>
    <t>m</t>
  </si>
  <si>
    <t>8</t>
  </si>
  <si>
    <t>"odhad množství"  150</t>
  </si>
  <si>
    <t>5</t>
  </si>
  <si>
    <t>121151113</t>
  </si>
  <si>
    <t>Sejmutí ornice plochy do 500 m2 tl vrstvy do 200 mm strojně</t>
  </si>
  <si>
    <t>10</t>
  </si>
  <si>
    <t>"odhad množsví" 200</t>
  </si>
  <si>
    <t>122251106</t>
  </si>
  <si>
    <t>Odkopávky a prokopávky nezapažené v hornině třídy těžitelnosti I skupiny 3 objem do 5000 m3 strojně</t>
  </si>
  <si>
    <t>m3</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</si>
  <si>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</si>
  <si>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</si>
  <si>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</si>
  <si>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</si>
  <si>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</si>
  <si>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</si>
  <si>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</si>
  <si>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</si>
  <si>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</si>
  <si>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</si>
  <si>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</si>
  <si>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16</t>
  </si>
  <si>
    <t>"-4,575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</si>
  <si>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</si>
  <si>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</si>
  <si>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</si>
  <si>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</si>
  <si>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</si>
  <si>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</si>
  <si>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</si>
  <si>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20</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</si>
  <si>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</si>
  <si>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</si>
  <si>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</si>
  <si>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</si>
  <si>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</si>
  <si>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</si>
  <si>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</si>
  <si>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</si>
  <si>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24</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</si>
  <si>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</si>
  <si>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</si>
  <si>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</si>
  <si>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</si>
  <si>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</si>
  <si>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</si>
  <si>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</si>
  <si>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</si>
  <si>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</si>
  <si>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26</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</si>
  <si>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</si>
  <si>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</si>
  <si>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</si>
  <si>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</si>
  <si>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</si>
  <si>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</si>
  <si>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</si>
  <si>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</si>
  <si>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</si>
  <si>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28</t>
  </si>
  <si>
    <t>"1 - 2" 9,60*2</t>
  </si>
  <si>
    <t>"3 - 16" 9,60*14</t>
  </si>
  <si>
    <t>"17-18" 11,35*2</t>
  </si>
  <si>
    <t>"19" 8,35*1</t>
  </si>
  <si>
    <t>"20-29" 9,05*10</t>
  </si>
  <si>
    <t>"30-47" 8,55*18</t>
  </si>
  <si>
    <t>"48-64" 9,75*17</t>
  </si>
  <si>
    <t>M</t>
  </si>
  <si>
    <t>13010762</t>
  </si>
  <si>
    <t>ocel profilová jakost S235JR (11 375) průřez IPE 330</t>
  </si>
  <si>
    <t>t</t>
  </si>
  <si>
    <t>30</t>
  </si>
  <si>
    <t>13</t>
  </si>
  <si>
    <t>151712111</t>
  </si>
  <si>
    <t>Převázka ocelová zdvojená pro kotvení záporového pažení</t>
  </si>
  <si>
    <t>32</t>
  </si>
  <si>
    <t>"I 360" 4,03*1+4,20*1+4,28*1+4,60*2+4,83*1</t>
  </si>
  <si>
    <t>"I 330" 1,83*2+1,82+1,80+1,45*2+1,65+1,60</t>
  </si>
  <si>
    <t>14</t>
  </si>
  <si>
    <t>34</t>
  </si>
  <si>
    <t>"I 330" (1,83*2+1,82+1,80+1,45*2+1,65+1,60)*54,4/1000</t>
  </si>
  <si>
    <t>13011016</t>
  </si>
  <si>
    <t>ocel profilová jakost S235JR (11 375) průřez IPE 360</t>
  </si>
  <si>
    <t>36</t>
  </si>
  <si>
    <t>151721111</t>
  </si>
  <si>
    <t>Zřízení pažení do ocelových zápor hl výkopu do 4 m s jeho následným odstraněním</t>
  </si>
  <si>
    <t>38</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</si>
  <si>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</si>
  <si>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</si>
  <si>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</si>
  <si>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</si>
  <si>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</si>
  <si>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</si>
  <si>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</si>
  <si>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</si>
  <si>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</si>
  <si>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</si>
  <si>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40</t>
  </si>
  <si>
    <t>18</t>
  </si>
  <si>
    <t>607262480</t>
  </si>
  <si>
    <t>deska dřevoštěpková OSB 3 SE 2500x1250x22 mm</t>
  </si>
  <si>
    <t>42</t>
  </si>
  <si>
    <t>19</t>
  </si>
  <si>
    <t>153111111</t>
  </si>
  <si>
    <t>Příčné řezání ocelových štětovnic na skládce</t>
  </si>
  <si>
    <t>kus</t>
  </si>
  <si>
    <t>44</t>
  </si>
  <si>
    <t>2+15+2+10+18+17</t>
  </si>
  <si>
    <t>153821112</t>
  </si>
  <si>
    <t>Osazení kotvy kabelové z pramenců nebo drátů pro nosnost přes 0,16 do 0,31 MN</t>
  </si>
  <si>
    <t>46</t>
  </si>
  <si>
    <t>11,0*9</t>
  </si>
  <si>
    <t>R153811</t>
  </si>
  <si>
    <t>Pramencová kotva 3xiP 15,7/1770</t>
  </si>
  <si>
    <t>48</t>
  </si>
  <si>
    <t>22</t>
  </si>
  <si>
    <t>245525550</t>
  </si>
  <si>
    <t>Injektážní zálivka, specifikace dle PD</t>
  </si>
  <si>
    <t>50</t>
  </si>
  <si>
    <t>0,15*9</t>
  </si>
  <si>
    <t>23</t>
  </si>
  <si>
    <t>161111502</t>
  </si>
  <si>
    <t>Svislé přemístění výkopku z horniny třídy těžitelnosti I skupiny 1 až 3 hl výkopu přes 3 do 6 m nošením</t>
  </si>
  <si>
    <t>52</t>
  </si>
  <si>
    <t>162211311</t>
  </si>
  <si>
    <t>Vodorovné přemístění výkopku z horniny třídy těžitelnosti I skupiny 1 až 3 stavebním kolečkem do 10 m</t>
  </si>
  <si>
    <t>56</t>
  </si>
  <si>
    <t>25</t>
  </si>
  <si>
    <t>162211319</t>
  </si>
  <si>
    <t>Příplatek k vodorovnému přemístění výkopku z horniny třídy těžitelnosti I skupiny 1 až 3 stavebním kolečkem za každých dalších 10 m</t>
  </si>
  <si>
    <t>58</t>
  </si>
  <si>
    <t>162751117</t>
  </si>
  <si>
    <t>Vodorovné přemístění přes 9 000 do 10000 m výkopku/sypaniny z horniny třídy těžitelnosti I skupiny 1 až 3</t>
  </si>
  <si>
    <t>60</t>
  </si>
  <si>
    <t>27</t>
  </si>
  <si>
    <t>162751119</t>
  </si>
  <si>
    <t>Příplatek k vodorovnému přemístění výkopku/sypaniny z horniny třídy těžitelnosti I skupiny 1 až 3 ZKD 1000 m přes 10000 m</t>
  </si>
  <si>
    <t>62</t>
  </si>
  <si>
    <t>171151103</t>
  </si>
  <si>
    <t>Uložení sypaniny z hornin soudržných do násypů zhutněných strojně</t>
  </si>
  <si>
    <t>64</t>
  </si>
  <si>
    <t>P</t>
  </si>
  <si>
    <t>Poznámka k položce:_x000D_
na 96%</t>
  </si>
  <si>
    <t>"lavice kolem stávajícího oplocení - použit výkopek"</t>
  </si>
  <si>
    <t>29</t>
  </si>
  <si>
    <t>171251201</t>
  </si>
  <si>
    <t>Uložení sypaniny na skládky nebo meziskládky</t>
  </si>
  <si>
    <t>66</t>
  </si>
  <si>
    <t>171201221</t>
  </si>
  <si>
    <t>Poplatek za uložení na skládce (skládkovné) zeminy a kamení kód odpadu 17 05 04</t>
  </si>
  <si>
    <t>68</t>
  </si>
  <si>
    <t>31</t>
  </si>
  <si>
    <t>174101101</t>
  </si>
  <si>
    <t>Zásyp jam, šachet rýh nebo kolem objektů sypaninou se zhutněním</t>
  </si>
  <si>
    <t>70</t>
  </si>
  <si>
    <t>kolem šachet</t>
  </si>
  <si>
    <t>((2,60*2,60)-(1,90*1,90))*(5,60-5,25)/2</t>
  </si>
  <si>
    <t>(12,88-(1,60*2,90))*(5,65-5,25)/2</t>
  </si>
  <si>
    <t>((8,90*7,50)-(4,90*2,60))*(7,52-5,05)/2</t>
  </si>
  <si>
    <t>174151102</t>
  </si>
  <si>
    <t>Zásyp v prostoru s omezeným pohybem stroje sypaninou se zhutněním</t>
  </si>
  <si>
    <t>72</t>
  </si>
  <si>
    <t>Poznámka k položce:_x000D_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</si>
  <si>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</si>
  <si>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</si>
  <si>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</si>
  <si>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</si>
  <si>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</si>
  <si>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</si>
  <si>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</si>
  <si>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</si>
  <si>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</si>
  <si>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</si>
  <si>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vrstva podkladní kamenivo zpevněné cementem PC   KSCI</t>
  </si>
  <si>
    <t>74</t>
  </si>
  <si>
    <t>R17410111</t>
  </si>
  <si>
    <t>Zásyp jam, šachet rýh nebo kolem objektů - zásyp mezi zápory a přizdívku</t>
  </si>
  <si>
    <t>76</t>
  </si>
  <si>
    <t>35</t>
  </si>
  <si>
    <t>58341364</t>
  </si>
  <si>
    <t>kamenivo drcené drobné frakce 2/4</t>
  </si>
  <si>
    <t>78</t>
  </si>
  <si>
    <t>184807111</t>
  </si>
  <si>
    <t>Zřízení ochrany stromu bedněním</t>
  </si>
  <si>
    <t>80</t>
  </si>
  <si>
    <t>2,00*3,00*3</t>
  </si>
  <si>
    <t>37</t>
  </si>
  <si>
    <t>184807112</t>
  </si>
  <si>
    <t>Odstranění ochrany stromu bedněním</t>
  </si>
  <si>
    <t>82</t>
  </si>
  <si>
    <t>Zakládání</t>
  </si>
  <si>
    <t>226212213</t>
  </si>
  <si>
    <t>Vrty velkoprofilové svislé zapažené D přes 550 do 650 mm hl od 0 do 10 m hornina III</t>
  </si>
  <si>
    <t>84</t>
  </si>
  <si>
    <t>"65-73" 9*7,0</t>
  </si>
  <si>
    <t>39</t>
  </si>
  <si>
    <t>231111112</t>
  </si>
  <si>
    <t>Zřízení pilot svislých D přes 450 do 650 mm hl od 0 do 30 m bez vytažení pažnic z betonu prostého</t>
  </si>
  <si>
    <t>86</t>
  </si>
  <si>
    <t>"1 - 2" 6,40*2</t>
  </si>
  <si>
    <t>"3 - 16" 3,62*14</t>
  </si>
  <si>
    <t>"17-18" 8,03*2</t>
  </si>
  <si>
    <t>"19" 5,03*1</t>
  </si>
  <si>
    <t>"20-29" 5,33*10</t>
  </si>
  <si>
    <t>"30-47" 5,03*18</t>
  </si>
  <si>
    <t>"48-64" 5,70*17</t>
  </si>
  <si>
    <t>58931966</t>
  </si>
  <si>
    <t>beton třídy C 8/10 S4</t>
  </si>
  <si>
    <t>88</t>
  </si>
  <si>
    <t>41</t>
  </si>
  <si>
    <t>247531111</t>
  </si>
  <si>
    <t>Obsyp studny z kameniva hrubého</t>
  </si>
  <si>
    <t>90</t>
  </si>
  <si>
    <t>8,50*1,77</t>
  </si>
  <si>
    <t>273321611</t>
  </si>
  <si>
    <t>Základové desky ze ŽB bez zvýšených nároků na prostředí tř. C 30/37</t>
  </si>
  <si>
    <t>92</t>
  </si>
  <si>
    <t>"-5,11 až -4,41" ((6,45+3,05+5,80+9,70+1,65+4,0+3,75+4,05+4,30+3,60)*1,30+2,50*2,10)*(5,11-4,41)</t>
  </si>
  <si>
    <t>"-5,11 až -4,71" (3,05*5,15+9,40*11,0+0,30*6,05+4,0*7,75-1,6*1,60)*(5,11-4,71)</t>
  </si>
  <si>
    <t>43</t>
  </si>
  <si>
    <t>273322511</t>
  </si>
  <si>
    <t>Základové desky ze ŽB se zvýšenými nároky na prostředí tř. C 25/30</t>
  </si>
  <si>
    <t>94</t>
  </si>
  <si>
    <t>273323511</t>
  </si>
  <si>
    <t>Základové desky ze ŽB pro konstrukce bílých van tř. C 25/30</t>
  </si>
  <si>
    <t>96</t>
  </si>
  <si>
    <t xml:space="preserve">" základová deska pro opěrnou stěnu" </t>
  </si>
  <si>
    <t>"-5,50 až -5,10" (1,67+4,60+6,29)*2,40*(5,50-5,10)</t>
  </si>
  <si>
    <t>"-4,24 až -3,84" 2,525*1,80*(4,24-3,84)</t>
  </si>
  <si>
    <t>45</t>
  </si>
  <si>
    <t>273351121</t>
  </si>
  <si>
    <t>Zřízení bednění základových desek</t>
  </si>
  <si>
    <t>98</t>
  </si>
  <si>
    <t>"odskok -4,71 až -4,41" (5,15+3,05+5,80+9,7+1,65+4,0+7,70+4,30+4,90)*(4,71-4,41)</t>
  </si>
  <si>
    <t>"-5,16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</si>
  <si>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</si>
  <si>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</si>
  <si>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</si>
  <si>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</si>
  <si>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</si>
  <si>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</si>
  <si>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</si>
  <si>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100</t>
  </si>
  <si>
    <t>47</t>
  </si>
  <si>
    <t>273361821</t>
  </si>
  <si>
    <t>Výztuž základových desek betonářskou ocelí 10 505 (R)</t>
  </si>
  <si>
    <t>102</t>
  </si>
  <si>
    <t>"spodní povrch" 34,0135</t>
  </si>
  <si>
    <t>"horní povrch" 17,4706</t>
  </si>
  <si>
    <t>"jímky a lapol" 3,7795</t>
  </si>
  <si>
    <t>274313811</t>
  </si>
  <si>
    <t>Základové pásy z betonu tř. C 25/30</t>
  </si>
  <si>
    <t>104</t>
  </si>
  <si>
    <t>"-5,43 až -4,71" (13,535*0,75+5,50*0,75+9,40*1,15+2,45*0,50)*(5,43-4,71)</t>
  </si>
  <si>
    <t>(10,025+2,44+8,80+0,50)*0,50*(5,43-4,71)</t>
  </si>
  <si>
    <t>"-7,59 až -4,71" 6,635*1,00*(7,59-4,71)</t>
  </si>
  <si>
    <t>"-7,59 AŽ -5,51" 2,50*1,00*(7,59-5,51)</t>
  </si>
  <si>
    <t>"-6,23 až -5,51" 2,50*0,70*(6,23-5,51)</t>
  </si>
  <si>
    <t>"základ pod branku" 1,10*0,40*1,00</t>
  </si>
  <si>
    <t>49</t>
  </si>
  <si>
    <t>279113111</t>
  </si>
  <si>
    <t>Základová zeď tl 150 mm z tvárnic ztraceného bednění včetně výplně z betonu tř. C 8/10</t>
  </si>
  <si>
    <t>106</t>
  </si>
  <si>
    <t>obvod přístavby</t>
  </si>
  <si>
    <t>"-4,77 až -2,45" 8,00*(4,77-2,45)</t>
  </si>
  <si>
    <t>"-4,71 až - 2,31"  (2,60+17,40+14,90)*(4,71-2,31)</t>
  </si>
  <si>
    <t>"-5,11 až -2,31" 15,05*(5,11-2,31)</t>
  </si>
  <si>
    <t>"-4,77 až -2,31" (7,60+13,90)*(4,77-2,31)</t>
  </si>
  <si>
    <t>Mezisoučet obvod přístavby</t>
  </si>
  <si>
    <t>"-7,37 až -4,71" (2,57+4,885)*2*(7,37-4,71)</t>
  </si>
  <si>
    <t>Mezisoučet lapol</t>
  </si>
  <si>
    <t>279311114</t>
  </si>
  <si>
    <t>Postupné podbetonování základového zdiva prostým betonem tř. C 16/20</t>
  </si>
  <si>
    <t>108</t>
  </si>
  <si>
    <t>51</t>
  </si>
  <si>
    <t>279322511</t>
  </si>
  <si>
    <t>Základová zeď ze ŽB se zvýšenými nároky na prostředí tř. C 25/30 bez výztuže</t>
  </si>
  <si>
    <t>110</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</si>
  <si>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</si>
  <si>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</si>
  <si>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</si>
  <si>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</si>
  <si>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</si>
  <si>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</si>
  <si>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</si>
  <si>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</si>
  <si>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</si>
  <si>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</si>
  <si>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</si>
  <si>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112</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</si>
  <si>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</si>
  <si>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</si>
  <si>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</si>
  <si>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</si>
  <si>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</si>
  <si>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</si>
  <si>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</si>
  <si>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</si>
  <si>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</si>
  <si>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</si>
  <si>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53</t>
  </si>
  <si>
    <t>279351312</t>
  </si>
  <si>
    <t>Odstranění jednostranného bednění základových zdí</t>
  </si>
  <si>
    <t>114</t>
  </si>
  <si>
    <t>54</t>
  </si>
  <si>
    <t>279351121</t>
  </si>
  <si>
    <t>Zřízení oboustranného bednění základových zdí</t>
  </si>
  <si>
    <t>116</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</si>
  <si>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</si>
  <si>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</si>
  <si>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</si>
  <si>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</si>
  <si>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</si>
  <si>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</si>
  <si>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</si>
  <si>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</si>
  <si>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55</t>
  </si>
  <si>
    <t>279351122</t>
  </si>
  <si>
    <t>Odstranění oboustranného bednění základových zdí</t>
  </si>
  <si>
    <t>118</t>
  </si>
  <si>
    <t>279361821</t>
  </si>
  <si>
    <t>Výztuž základových zdí nosných betonářskou ocelí 10 505</t>
  </si>
  <si>
    <t>120</t>
  </si>
  <si>
    <t>"z betonových tvárnic" 237,011*0,20*60/1000</t>
  </si>
  <si>
    <t>Svislé a kompletní konstrukce</t>
  </si>
  <si>
    <t>57</t>
  </si>
  <si>
    <t>310239411</t>
  </si>
  <si>
    <t>Zazdívka otvorů pl přes 1 do 4 m2 ve zdivu nadzákladovém cihlami pálenými na MC</t>
  </si>
  <si>
    <t>122</t>
  </si>
  <si>
    <t>"1.PP" (1,15+0,70)*0,83*1,50+0,285*0,65*3,50</t>
  </si>
  <si>
    <t>"1.NP" (1,10*2+0,70)*0,60*2,50+0,30*0,65*2,50</t>
  </si>
  <si>
    <t>"2.NP" 0,30*0,631*2,50+1,50*3*0,65*1,40</t>
  </si>
  <si>
    <t>311113212</t>
  </si>
  <si>
    <t>Nosná zeď tl 200 mm ze štípaných tvárnic ztraceného bednění přírodních včetně výplně z betonu</t>
  </si>
  <si>
    <t>124</t>
  </si>
  <si>
    <t>"1.PP" 2,00*2,62+2,65*(2,62+1,20)/2-1,50*2,10</t>
  </si>
  <si>
    <t>"1.NP" 5,20*(0,14+2,83)-0,80*2,10*3</t>
  </si>
  <si>
    <t>59</t>
  </si>
  <si>
    <t>311113214</t>
  </si>
  <si>
    <t>Nosná zeď tl 300 mm ze štípaných tvárnic ztraceného bednění přírodních včetně výplně z betonu</t>
  </si>
  <si>
    <t>126</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</si>
  <si>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</si>
  <si>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</si>
  <si>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</si>
  <si>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</si>
  <si>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</si>
  <si>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</si>
  <si>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</si>
  <si>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</si>
  <si>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</si>
  <si>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</si>
  <si>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</si>
  <si>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</si>
  <si>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</si>
  <si>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311234241.WNR</t>
  </si>
  <si>
    <t>Zdivo jednovrstvé z cihel Porotherm 24 -P15 na maltu M10 tl 240 mm</t>
  </si>
  <si>
    <t>128</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</si>
  <si>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</si>
  <si>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</si>
  <si>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</si>
  <si>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</si>
  <si>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</si>
  <si>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</si>
  <si>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</si>
  <si>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</si>
  <si>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</si>
  <si>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61</t>
  </si>
  <si>
    <t>311234261.WNR</t>
  </si>
  <si>
    <t>Zdivo jednovrstvé z cihel Porotherm 30 -P15 na maltu M10 tl 300 mm</t>
  </si>
  <si>
    <t>130</t>
  </si>
  <si>
    <t>"1.PP" 0,45*4,25</t>
  </si>
  <si>
    <t>311321611</t>
  </si>
  <si>
    <t>Nosná zeď ze ŽB tř. C 30/37 bez výztuže</t>
  </si>
  <si>
    <t>132</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</si>
  <si>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</si>
  <si>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</si>
  <si>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</si>
  <si>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</si>
  <si>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</si>
  <si>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</si>
  <si>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</si>
  <si>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</si>
  <si>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</si>
  <si>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</si>
  <si>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</si>
  <si>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</si>
  <si>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</si>
  <si>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</si>
  <si>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</si>
  <si>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"W01-22"  2,00*(4,41+2,29)*0,20</t>
  </si>
  <si>
    <t>"W01-23" 2,08*(4,41-1,60)*0,255</t>
  </si>
  <si>
    <t>"V052" ((2,0+1,60+2,0)*(3,703+18,29)+0,35*(18,36-15,45))*0,20</t>
  </si>
  <si>
    <t>"V050" ((1,70*2+2,41)*(3,60+3,32)-1,20*2,23-1,20*2,28*2)*0,20</t>
  </si>
  <si>
    <t>63</t>
  </si>
  <si>
    <t>311321711</t>
  </si>
  <si>
    <t>Nosná zeď ze ŽB tř. C 35/45 bez výztuže</t>
  </si>
  <si>
    <t>134</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</si>
  <si>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</si>
  <si>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</si>
  <si>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</si>
  <si>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</si>
  <si>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</si>
  <si>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</si>
  <si>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</si>
  <si>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</si>
  <si>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</si>
  <si>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</si>
  <si>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</si>
  <si>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</si>
  <si>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</si>
  <si>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</si>
  <si>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</si>
  <si>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</si>
  <si>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136</t>
  </si>
  <si>
    <t>"opěrná zeď"</t>
  </si>
  <si>
    <t>"OP1" (2,73+4,60+6,29)*0,30*(5,10-1,61)</t>
  </si>
  <si>
    <t>"OP2" 2,525*0,30*(3,84-1,61)</t>
  </si>
  <si>
    <t>65</t>
  </si>
  <si>
    <t>311351121</t>
  </si>
  <si>
    <t>Zřízení oboustranného bednění nosných nadzákladových zdí</t>
  </si>
  <si>
    <t>138</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</si>
  <si>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</si>
  <si>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</si>
  <si>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</si>
  <si>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</si>
  <si>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</si>
  <si>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</si>
  <si>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</si>
  <si>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</si>
  <si>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</si>
  <si>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</si>
  <si>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</si>
  <si>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</si>
  <si>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</si>
  <si>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</si>
  <si>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</si>
  <si>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</si>
  <si>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</si>
  <si>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</si>
  <si>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</si>
  <si>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</si>
  <si>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</si>
  <si>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</si>
  <si>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</si>
  <si>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</si>
  <si>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</si>
  <si>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</si>
  <si>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</si>
  <si>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</si>
  <si>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</si>
  <si>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</si>
  <si>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</si>
  <si>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</si>
  <si>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</si>
  <si>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</si>
  <si>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</si>
  <si>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140</t>
  </si>
  <si>
    <t>67</t>
  </si>
  <si>
    <t>311361821</t>
  </si>
  <si>
    <t>Výztuž nosných zdí betonářskou ocelí 10 505</t>
  </si>
  <si>
    <t>142</t>
  </si>
  <si>
    <t>317168012</t>
  </si>
  <si>
    <t>Překlad keramický plochý š 115 mm dl 1250 mm</t>
  </si>
  <si>
    <t>144</t>
  </si>
  <si>
    <t>"1.PP" 9</t>
  </si>
  <si>
    <t>"1.NP" 16</t>
  </si>
  <si>
    <t>"2.NP" 6</t>
  </si>
  <si>
    <t>69</t>
  </si>
  <si>
    <t>317168052</t>
  </si>
  <si>
    <t>Překlad keramický vysoký v 238 mm dl 1250 mm</t>
  </si>
  <si>
    <t>146</t>
  </si>
  <si>
    <t>"1.NP" 6</t>
  </si>
  <si>
    <t>317168053</t>
  </si>
  <si>
    <t>Překlad keramický vysoký v 238 mm dl 1500 mm</t>
  </si>
  <si>
    <t>148</t>
  </si>
  <si>
    <t>"2.NP" 3+3</t>
  </si>
  <si>
    <t>71</t>
  </si>
  <si>
    <t>330321610</t>
  </si>
  <si>
    <t>Sloupy nebo pilíře ze ŽB tř. C 30/37 bez výztuže</t>
  </si>
  <si>
    <t>150</t>
  </si>
  <si>
    <t>"1.PP" 0,30*0,93*(4,71-0,46)</t>
  </si>
  <si>
    <t>331123911</t>
  </si>
  <si>
    <t>Montáž ŽB sloupů přivařením k základu hmotnosti do 1,5 t budova v do 18 m</t>
  </si>
  <si>
    <t>152</t>
  </si>
  <si>
    <t>"1.PP"  3+5+4</t>
  </si>
  <si>
    <t>"1.NP" 23</t>
  </si>
  <si>
    <t>73</t>
  </si>
  <si>
    <t>R331001</t>
  </si>
  <si>
    <t>Prefa sloup S01 dl. 3850</t>
  </si>
  <si>
    <t>154</t>
  </si>
  <si>
    <t>R331002</t>
  </si>
  <si>
    <t>Prefa sloup S02 dl. 3850</t>
  </si>
  <si>
    <t>156</t>
  </si>
  <si>
    <t>75</t>
  </si>
  <si>
    <t>R331003</t>
  </si>
  <si>
    <t>Prefa sloup S03 dl.4000</t>
  </si>
  <si>
    <t>158</t>
  </si>
  <si>
    <t>R331004</t>
  </si>
  <si>
    <t>Prefa sloup S04 dl. 8660</t>
  </si>
  <si>
    <t>160</t>
  </si>
  <si>
    <t>77</t>
  </si>
  <si>
    <t>R331005</t>
  </si>
  <si>
    <t>Prefa sloup S05 dl. 8660</t>
  </si>
  <si>
    <t>162</t>
  </si>
  <si>
    <t>R331007</t>
  </si>
  <si>
    <t>Prefa sloup S07 dl. 8660</t>
  </si>
  <si>
    <t>166</t>
  </si>
  <si>
    <t>79</t>
  </si>
  <si>
    <t>R331006</t>
  </si>
  <si>
    <t>Prefa sloup S06 dl. 8660</t>
  </si>
  <si>
    <t>164</t>
  </si>
  <si>
    <t>R331008</t>
  </si>
  <si>
    <t>Prefa sloup S08 dl.8660</t>
  </si>
  <si>
    <t>168</t>
  </si>
  <si>
    <t>81</t>
  </si>
  <si>
    <t>R331009</t>
  </si>
  <si>
    <t>Prefa sloup S09 dl. 8660</t>
  </si>
  <si>
    <t>170</t>
  </si>
  <si>
    <t>R331010</t>
  </si>
  <si>
    <t>Prefa sloup S10 dl. 8660</t>
  </si>
  <si>
    <t>172</t>
  </si>
  <si>
    <t>83</t>
  </si>
  <si>
    <t>R331011</t>
  </si>
  <si>
    <t>Prefa sloup S11 dl. 8172</t>
  </si>
  <si>
    <t>174</t>
  </si>
  <si>
    <t>R331012</t>
  </si>
  <si>
    <t>Prefa sloup S12 dl.8172</t>
  </si>
  <si>
    <t>176</t>
  </si>
  <si>
    <t>85</t>
  </si>
  <si>
    <t>R331013</t>
  </si>
  <si>
    <t>Prefa sloup S13 dl.8172</t>
  </si>
  <si>
    <t>178</t>
  </si>
  <si>
    <t>R331014</t>
  </si>
  <si>
    <t>Prefa sloup S14 dl.8172</t>
  </si>
  <si>
    <t>180</t>
  </si>
  <si>
    <t>87</t>
  </si>
  <si>
    <t>R331015</t>
  </si>
  <si>
    <t>Prefa sloup S15 dl. 8172</t>
  </si>
  <si>
    <t>182</t>
  </si>
  <si>
    <t>R331016</t>
  </si>
  <si>
    <t>Prefa sloup S16 dl. 7140</t>
  </si>
  <si>
    <t>184</t>
  </si>
  <si>
    <t>89</t>
  </si>
  <si>
    <t>R331017</t>
  </si>
  <si>
    <t>KŠ1 - typizovaný sestava kotevního šroubu a botky do prefabrikátu - M16</t>
  </si>
  <si>
    <t>186</t>
  </si>
  <si>
    <t>331351115</t>
  </si>
  <si>
    <t>Zřízení bednění čtyřúhelníkových sloupů v do 4 m průřezu přes 0,04 do 0,08 m2</t>
  </si>
  <si>
    <t>188</t>
  </si>
  <si>
    <t>"1.PP" (0,30+0,93)*2*(4,71-0,46)</t>
  </si>
  <si>
    <t>91</t>
  </si>
  <si>
    <t>331351116</t>
  </si>
  <si>
    <t>Odstranění bednění čtyřúhelníkových sloupů v do 4 m průřezu do 0,08 m2</t>
  </si>
  <si>
    <t>190</t>
  </si>
  <si>
    <t>331351911</t>
  </si>
  <si>
    <t>Příplatek k cenám bednění čtyřúhelníkových sloupů za pohledový beton</t>
  </si>
  <si>
    <t>192</t>
  </si>
  <si>
    <t>93</t>
  </si>
  <si>
    <t>342241161</t>
  </si>
  <si>
    <t>Příčky z cihel plných dl 290 mm pevnosti P 7,5 až 15 na MC tl 65 mm</t>
  </si>
  <si>
    <t>194</t>
  </si>
  <si>
    <t>"158" 2,75*2,97</t>
  </si>
  <si>
    <t>342241162</t>
  </si>
  <si>
    <t>Příčky z cihel plných dl 290 mm pevnosti P 7,5 až 15 na MC tl 140 mm</t>
  </si>
  <si>
    <t>196</t>
  </si>
  <si>
    <t>"1.PP" 3,40*3,60*2-0,70*2,10+2,05*3,50+1,10*3,50-0,90*2,10</t>
  </si>
  <si>
    <t>95</t>
  </si>
  <si>
    <t>342244101.WNR</t>
  </si>
  <si>
    <t>Příčka z cihel Porotherm 8 P10 na maltu M5 tloušťky 80 mm</t>
  </si>
  <si>
    <t>198</t>
  </si>
  <si>
    <t>"257" 1,0*2*3,29</t>
  </si>
  <si>
    <t>342244111.WNR</t>
  </si>
  <si>
    <t>Příčka z cihel Porotherm 11,5 P10 na maltu M5 tloušťky 115 mm</t>
  </si>
  <si>
    <t>200</t>
  </si>
  <si>
    <t>"1.PP" (1,55+3,80+0,60+0,65)*(3,27+0,25)</t>
  </si>
  <si>
    <t>(6,22+1,60*3+2,00*3)*(3,79+0,25)-0,70*2,10*6</t>
  </si>
  <si>
    <t>(1,50+3,40)*3,45-0,70*2,10</t>
  </si>
  <si>
    <t>"070" (1,35+0,62+1,25)*2,35-0,90*2,00</t>
  </si>
  <si>
    <t>"069"  (1,0+3,90)*2,75-0,90*2,00</t>
  </si>
  <si>
    <t>"075" 5,50*4,25-1,0*2,10</t>
  </si>
  <si>
    <t>"072-074" (4,85+3,00)*4,25-(1,0*2,10)</t>
  </si>
  <si>
    <t>"1.NP"</t>
  </si>
  <si>
    <t>"151"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</si>
  <si>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</si>
  <si>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</si>
  <si>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</si>
  <si>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</si>
  <si>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</si>
  <si>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</si>
  <si>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</si>
  <si>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</si>
  <si>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</si>
  <si>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</si>
  <si>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97</t>
  </si>
  <si>
    <t>342271511</t>
  </si>
  <si>
    <t>Příčky tl 100 mm z vibrolisovaných betonových skořepinových tvárnic na MC</t>
  </si>
  <si>
    <t>202</t>
  </si>
  <si>
    <t>"1.PP" (0,80+0,45+3,35)*(4,16-0,41)-0,80*2,10</t>
  </si>
  <si>
    <t>342291131</t>
  </si>
  <si>
    <t>Ukotvení příček k betonovým konstrukcím plochými kotvami</t>
  </si>
  <si>
    <t>204</t>
  </si>
  <si>
    <t>"1.PP" (0,80+0,45+3,35)/0,39*(4,16-0,41)-0,80*2,10</t>
  </si>
  <si>
    <t>99</t>
  </si>
  <si>
    <t>345321616</t>
  </si>
  <si>
    <t>Zídky atikové, parapetní, schodišťové a zábradelní ze ŽB tř. C 30/37</t>
  </si>
  <si>
    <t>206</t>
  </si>
  <si>
    <t>"5,54 až 5,90" (8,385+13,42+8,75+2,965+3,50+2,945)*0,25*(5,90-5,54)</t>
  </si>
  <si>
    <t>"6,58 až 7,12" (0,82+5,75+10,025+2,52+14,65)*0,25*(7,12-6,58)</t>
  </si>
  <si>
    <t>"8,225 až 9,17" 28,80*0,25*(9,17-8,225)</t>
  </si>
  <si>
    <t>"8,715 až 9,17" 28,80*0,25*(9,17-8,715)</t>
  </si>
  <si>
    <t>"8,225-8,715 až 9,17" 16,30*2*0,25*(9,17-(8,225+8,715)/2)</t>
  </si>
  <si>
    <t>345351005</t>
  </si>
  <si>
    <t>Zřízení bednění plnostěnných zídek atikových, parapetních, zábradelních</t>
  </si>
  <si>
    <t>208</t>
  </si>
  <si>
    <t>"5,54 až 5,90" (8,385+13,42+8,75+2,965+3,50+2,945)*(5,90-5,54)*2</t>
  </si>
  <si>
    <t>"6,58 až 7,12" (0,82+5,75+10,025+2,52+14,65)*(7,12-6,58)*2</t>
  </si>
  <si>
    <t>"8,225 až 9,17" 28,80*(9,17-8,225)*2</t>
  </si>
  <si>
    <t>"8,715 až 9,17" 28,80*(9,17-8,715)*2</t>
  </si>
  <si>
    <t>"8,225-8,715 až 9,17" 16,30*2*(9,17-(8,225+8,715)/2)*2</t>
  </si>
  <si>
    <t>101</t>
  </si>
  <si>
    <t>345351006</t>
  </si>
  <si>
    <t>Odstranění bednění plnostěnných zídek atikových, parapetních, zábradelních</t>
  </si>
  <si>
    <t>210</t>
  </si>
  <si>
    <t>345361821</t>
  </si>
  <si>
    <t>Výztuž zídek atikových, parapetních, schodišťových a zábradelních betonářskou ocelí 10 505</t>
  </si>
  <si>
    <t>212</t>
  </si>
  <si>
    <t>"je součástí betonových stěn" 0</t>
  </si>
  <si>
    <t>103</t>
  </si>
  <si>
    <t>346272226</t>
  </si>
  <si>
    <t>Přizdívka z pórobetonových tvárnic tl 75 mm</t>
  </si>
  <si>
    <t>214</t>
  </si>
  <si>
    <t>"069" 1,65*4,30</t>
  </si>
  <si>
    <t>"072" (9,64*2+5,80+7,55)*4,25-2,08*1,05*2</t>
  </si>
  <si>
    <t>"074" 3,00*4,25</t>
  </si>
  <si>
    <t>"075" 5,50*4,25</t>
  </si>
  <si>
    <t>346272256</t>
  </si>
  <si>
    <t>Přizdívka z pórobetonových tvárnic tl 150 mm</t>
  </si>
  <si>
    <t>216</t>
  </si>
  <si>
    <t>"172" 1,886*3,18</t>
  </si>
  <si>
    <t>105</t>
  </si>
  <si>
    <t>346991133</t>
  </si>
  <si>
    <t>Izolace dvojitých příček proti šíření zvuku deskami z extrudovaného polystyrénu tl 30 mm</t>
  </si>
  <si>
    <t>218</t>
  </si>
  <si>
    <t>dilatace mezi stávajícím objektem a přístavbou</t>
  </si>
  <si>
    <t>9,05*(4,71+5,90)</t>
  </si>
  <si>
    <t>(2,50+10,0+2,55+0,20)*(4,41+7,12)</t>
  </si>
  <si>
    <t>"odpočty otvorů"  -(1,35*2,83+1,80*2,815+1,191*2,83+1,805*2,84)</t>
  </si>
  <si>
    <t>348262408</t>
  </si>
  <si>
    <t>Plot z betonových bloků ukončení plotové zdi krycí deskou broušenou přírodní</t>
  </si>
  <si>
    <t>220</t>
  </si>
  <si>
    <t>107</t>
  </si>
  <si>
    <t>R58234826</t>
  </si>
  <si>
    <t>KV3 - obklad kamenný žulový 300/80 koruny opěrné zdi, specifikace dle PD</t>
  </si>
  <si>
    <t>222</t>
  </si>
  <si>
    <t>348272313</t>
  </si>
  <si>
    <t>Ztužující věnec plotové zdi tl 190 mm z věncovek hladkých přírodních vč výplně betonem C16/20</t>
  </si>
  <si>
    <t>224</t>
  </si>
  <si>
    <t>"1.PP, P6" (5+1)*0,40</t>
  </si>
  <si>
    <t>"1.NP, P5" 9*0,40</t>
  </si>
  <si>
    <t>109</t>
  </si>
  <si>
    <t>348272315</t>
  </si>
  <si>
    <t>Ztužující věnec plotové zdi tl 290 mm z věncovek hladkých přírodních vč výplně betonem C16/20</t>
  </si>
  <si>
    <t>226</t>
  </si>
  <si>
    <t>"1.PP, P4" (8+6*2+6)*0,20</t>
  </si>
  <si>
    <t>"2.NP, P4" 8*0,20</t>
  </si>
  <si>
    <t>"3,80 až 4,00" 2,30+2,54*9+2,04*3+5,08*2+5,04</t>
  </si>
  <si>
    <t>R34827232</t>
  </si>
  <si>
    <t>Obložení překladů a věnců betonovou půlenou příčkovkou - nesená nerezovými kotvami, specifikace dle PD</t>
  </si>
  <si>
    <t>228</t>
  </si>
  <si>
    <t>"1,95 až 2,16" 16,00*(2,16-1,96)</t>
  </si>
  <si>
    <t>"2,60 až 2,83" (2,04+2,54*4+0,60)*(2,83-2,60)</t>
  </si>
  <si>
    <t>"6,10 až 6,58" (0,30+2,54*4)*(6,58-6,10)</t>
  </si>
  <si>
    <t>"5,80 až 6,58" 2,54*(6,58-5,80)</t>
  </si>
  <si>
    <t>Vodorovné konstrukce</t>
  </si>
  <si>
    <t>111</t>
  </si>
  <si>
    <t>411124111</t>
  </si>
  <si>
    <t>Montáž stropních panelů l do 3,6 m hmotnosti do 1,5 t budova v do 12 m</t>
  </si>
  <si>
    <t>230</t>
  </si>
  <si>
    <t>14*10</t>
  </si>
  <si>
    <t>59346860.A</t>
  </si>
  <si>
    <t>panel stropní předpjatý š 1190mm v 250mm</t>
  </si>
  <si>
    <t>232</t>
  </si>
  <si>
    <t>(104+8)*2,85</t>
  </si>
  <si>
    <t>(8+26)*2,35</t>
  </si>
  <si>
    <t>113</t>
  </si>
  <si>
    <t>411124331</t>
  </si>
  <si>
    <t>Montáž stropních panelů l přes 4,8 do 6 m hmotnosti přes 3 do 5,5 t budova v do 12 m</t>
  </si>
  <si>
    <t>234</t>
  </si>
  <si>
    <t>59346860.a</t>
  </si>
  <si>
    <t>236</t>
  </si>
  <si>
    <t>10*8,35</t>
  </si>
  <si>
    <t>115</t>
  </si>
  <si>
    <t>411244253</t>
  </si>
  <si>
    <t>Klenby valené tl 290 mm z cihel dl 290 mm pevnosti P 7,5 až P 15 rozpětí do 2 m</t>
  </si>
  <si>
    <t>238</t>
  </si>
  <si>
    <t>stávající objekt</t>
  </si>
  <si>
    <t>"2.NP stávající objekt"  3,75*4,35+0,20*1,00-(2,10*2,0)</t>
  </si>
  <si>
    <t>"3.NP stávající objekt" 3,75*3,75+0,20*1,00-(2,10*2,00)</t>
  </si>
  <si>
    <t>411321414</t>
  </si>
  <si>
    <t>Stropy deskové ze ŽB tř. C 25/30</t>
  </si>
  <si>
    <t>240</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</si>
  <si>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</si>
  <si>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</si>
  <si>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</si>
  <si>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</si>
  <si>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</si>
  <si>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</si>
  <si>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</si>
  <si>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</si>
  <si>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</si>
  <si>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</si>
  <si>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</si>
  <si>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</si>
  <si>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</si>
  <si>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</si>
  <si>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</si>
  <si>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</si>
  <si>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</si>
  <si>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</si>
  <si>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"podkroví"  2,18*2,0*(18,49-18,29)</t>
  </si>
  <si>
    <t>117</t>
  </si>
  <si>
    <t>411321515</t>
  </si>
  <si>
    <t>Stropy deskové ze ŽB tř. C 20/25</t>
  </si>
  <si>
    <t>242</t>
  </si>
  <si>
    <t>nadbetonávka stropních dutinovýc panelů tl. 60mm</t>
  </si>
  <si>
    <t>28,0*16,0*0,06</t>
  </si>
  <si>
    <t>0,40*0,215*28,80</t>
  </si>
  <si>
    <t>0,40*0,225*28,80</t>
  </si>
  <si>
    <t>0,25*0,22*16*2</t>
  </si>
  <si>
    <t>0,10*0,16*16,0*9</t>
  </si>
  <si>
    <t>411321616</t>
  </si>
  <si>
    <t>Stropy deskové ze ŽB tř. C 30/37</t>
  </si>
  <si>
    <t>244</t>
  </si>
  <si>
    <t>"-0,46 až -0,16" (5,45*3,05+10,25*3,40+7,85*10,55)*(0,46-0,16)</t>
  </si>
  <si>
    <t>"-1,48 až -1,23" (3,05*3,235)*(1,48-1,23)</t>
  </si>
  <si>
    <t>"-1,62 až -1,37" (3,235*2,55)*(1,62-1,37)</t>
  </si>
  <si>
    <t>"-2,060 až -1,81" (4,585*3,235)*(2,06-1,81)</t>
  </si>
  <si>
    <t>119</t>
  </si>
  <si>
    <t>411321717</t>
  </si>
  <si>
    <t>Stropy deskové ze ŽB tř. C 35/45</t>
  </si>
  <si>
    <t>246</t>
  </si>
  <si>
    <t>"markýza" (1,55*3,72)*(0,20+0,26)/2</t>
  </si>
  <si>
    <t>411351021</t>
  </si>
  <si>
    <t>Zřízení bednění stropů deskových tl přes 25 do 50 cm bez podpěrné kce</t>
  </si>
  <si>
    <t>248</t>
  </si>
  <si>
    <t>"-2,06 až -1,81" 4,30*4,05+(4,30+4,60)*2*(2,06-1,81)</t>
  </si>
  <si>
    <t>"-1,60 až -1,37" (3,80*7,40+1,85*2,40)+((3,80+9,80)*2*(1,60-1,37))</t>
  </si>
  <si>
    <t>"-1,46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</si>
  <si>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</si>
  <si>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</si>
  <si>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</si>
  <si>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</si>
  <si>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</si>
  <si>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</si>
  <si>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</si>
  <si>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</si>
  <si>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</si>
  <si>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</si>
  <si>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</si>
  <si>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</si>
  <si>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</si>
  <si>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</si>
  <si>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</si>
  <si>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</si>
  <si>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</si>
  <si>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</si>
  <si>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</si>
  <si>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</si>
  <si>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</si>
  <si>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"podkroví"  2,0*2,178+(2,0+2,178)*2*(18,49-18,29)</t>
  </si>
  <si>
    <t>"nadbetonávka stropních panelů" (28,80+16,80)*2*0,25</t>
  </si>
  <si>
    <t>121</t>
  </si>
  <si>
    <t>411351022</t>
  </si>
  <si>
    <t>Odstranění bednění stropů deskových tl přes 25 do 50 cm bez podpěrné kce</t>
  </si>
  <si>
    <t>250</t>
  </si>
  <si>
    <t>411353101</t>
  </si>
  <si>
    <t>Zřízení bednění stropů klenbových tvaru válce tl přes 5 do 25 cm</t>
  </si>
  <si>
    <t>252</t>
  </si>
  <si>
    <t>"2.NP stávající objekt"  3,75*4,35+0,20*1,00-(2,10*2,00)</t>
  </si>
  <si>
    <t>123</t>
  </si>
  <si>
    <t>411353102</t>
  </si>
  <si>
    <t>Odstranění bednění stropů klenbových tvaru válce tl přes 5 do 25 cm</t>
  </si>
  <si>
    <t>254</t>
  </si>
  <si>
    <t>413352115</t>
  </si>
  <si>
    <t>Zřízení podpěrné konstrukce nosníků výšky podepření do 4 m pro nosník výšky přes 100 cm</t>
  </si>
  <si>
    <t>256</t>
  </si>
  <si>
    <t>"-2,06 až -1,81" 4,30*4,05</t>
  </si>
  <si>
    <t>"-1,60 až -1,37" (3,80*7,40+1,85*2,40)</t>
  </si>
  <si>
    <t>"-1,46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</si>
  <si>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</si>
  <si>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</si>
  <si>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</si>
  <si>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</si>
  <si>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</si>
  <si>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</si>
  <si>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</si>
  <si>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</si>
  <si>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</si>
  <si>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</si>
  <si>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</si>
  <si>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</si>
  <si>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</si>
  <si>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</si>
  <si>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</si>
  <si>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</si>
  <si>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</si>
  <si>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</si>
  <si>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</si>
  <si>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"podkroví"  2,0*2,178</t>
  </si>
  <si>
    <t>125</t>
  </si>
  <si>
    <t>413352116</t>
  </si>
  <si>
    <t>Odstranění podpěrné konstrukce nosníků výšky podepření do 4 m pro nosník výšky přes 100 cm</t>
  </si>
  <si>
    <t>258</t>
  </si>
  <si>
    <t>411361821</t>
  </si>
  <si>
    <t>Výztuž stropů betonářskou ocelí 10 505</t>
  </si>
  <si>
    <t>260</t>
  </si>
  <si>
    <t>127</t>
  </si>
  <si>
    <t>411362021</t>
  </si>
  <si>
    <t>Výztuž stropů svařovanými sítěmi Kari</t>
  </si>
  <si>
    <t>262</t>
  </si>
  <si>
    <t>"1.PP horní povrch" 3,1172</t>
  </si>
  <si>
    <t>"1.NP spodní povrch" 0,0126</t>
  </si>
  <si>
    <t>"1.NP horní povrch" 1,007</t>
  </si>
  <si>
    <t>"2.NP horní povrch" 2,3754</t>
  </si>
  <si>
    <t>413123211</t>
  </si>
  <si>
    <t>Montáž trámů, průvlaků nebo ztužidel se svařovanými spoji hmotnosti do 3 t budova v do 12 m</t>
  </si>
  <si>
    <t>264</t>
  </si>
  <si>
    <t>"ZT1" 1</t>
  </si>
  <si>
    <t>"ZT3" 1</t>
  </si>
  <si>
    <t>"ZT4"1</t>
  </si>
  <si>
    <t>"ZT6" 6</t>
  </si>
  <si>
    <t>"ZT7" 1</t>
  </si>
  <si>
    <t>129</t>
  </si>
  <si>
    <t>R413001</t>
  </si>
  <si>
    <t>Prefa ztužidlo ZT1</t>
  </si>
  <si>
    <t>266</t>
  </si>
  <si>
    <t>R413003</t>
  </si>
  <si>
    <t>Prefa ztužidlo ZT3</t>
  </si>
  <si>
    <t>268</t>
  </si>
  <si>
    <t>131</t>
  </si>
  <si>
    <t>R413004</t>
  </si>
  <si>
    <t>Prefa ztužidlo ZT4</t>
  </si>
  <si>
    <t>270</t>
  </si>
  <si>
    <t>R413006</t>
  </si>
  <si>
    <t>Prefa ztužidlo ZT6</t>
  </si>
  <si>
    <t>272</t>
  </si>
  <si>
    <t>133</t>
  </si>
  <si>
    <t>R413007</t>
  </si>
  <si>
    <t>Prefa ztužidlo ZT7</t>
  </si>
  <si>
    <t>274</t>
  </si>
  <si>
    <t>413123903</t>
  </si>
  <si>
    <t>Montáž trámů, průvlaků, ztužidel s nesvařovanými spoji hmotnosti přes 3 do 5 t budova v do 18 m</t>
  </si>
  <si>
    <t>276</t>
  </si>
  <si>
    <t>"ZT2" 8</t>
  </si>
  <si>
    <t>"ZT5" 1</t>
  </si>
  <si>
    <t>135</t>
  </si>
  <si>
    <t>R413002</t>
  </si>
  <si>
    <t>Prefa ztužidlo ZT2</t>
  </si>
  <si>
    <t>278</t>
  </si>
  <si>
    <t>R413005</t>
  </si>
  <si>
    <t>Prefa ztužidlo ZT5</t>
  </si>
  <si>
    <t>280</t>
  </si>
  <si>
    <t>137</t>
  </si>
  <si>
    <t>413232221</t>
  </si>
  <si>
    <t>Zazdívka zhlaví válcovaných nosníků v přes 150 do 300 mm</t>
  </si>
  <si>
    <t>282</t>
  </si>
  <si>
    <t>"1.PP stávající objekt"</t>
  </si>
  <si>
    <t>"I200" 3*2</t>
  </si>
  <si>
    <t>"I260" 1*2</t>
  </si>
  <si>
    <t>"1.NP stávající objekt"</t>
  </si>
  <si>
    <t>"I200" 5*2</t>
  </si>
  <si>
    <t>"I240" 1*2</t>
  </si>
  <si>
    <t>"2.NP stávající objekt"</t>
  </si>
  <si>
    <t>"3.NP stávající objekt"</t>
  </si>
  <si>
    <t>413321616</t>
  </si>
  <si>
    <t>Nosníky ze ŽB tř. C 30/37</t>
  </si>
  <si>
    <t>284</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</si>
  <si>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</si>
  <si>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</si>
  <si>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</si>
  <si>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</si>
  <si>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</si>
  <si>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</si>
  <si>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</si>
  <si>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</si>
  <si>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</si>
  <si>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</si>
  <si>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</si>
  <si>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</si>
  <si>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139</t>
  </si>
  <si>
    <t>413321717</t>
  </si>
  <si>
    <t>Nosníky ze ŽB tř. C 35/45</t>
  </si>
  <si>
    <t>286</t>
  </si>
  <si>
    <t>2,635*0,30*(1,81-1,62)</t>
  </si>
  <si>
    <t>413351107</t>
  </si>
  <si>
    <t>Zřízení bednění nosníků bez podpěrné konstrukce</t>
  </si>
  <si>
    <t>288</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</si>
  <si>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</si>
  <si>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</si>
  <si>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</si>
  <si>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</si>
  <si>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</si>
  <si>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</si>
  <si>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</si>
  <si>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</si>
  <si>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</si>
  <si>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</si>
  <si>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</si>
  <si>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</si>
  <si>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</si>
  <si>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141</t>
  </si>
  <si>
    <t>413351108</t>
  </si>
  <si>
    <t>Odstranění bednění nosníků bez podpěrné konstrukce</t>
  </si>
  <si>
    <t>290</t>
  </si>
  <si>
    <t>413352111</t>
  </si>
  <si>
    <t>Zřízení podpěrné konstrukce nosníků výšky podepření do 4 m pro nosník výšky do 100 cm</t>
  </si>
  <si>
    <t>292</t>
  </si>
  <si>
    <t>2,67*0,25</t>
  </si>
  <si>
    <t>(0,52+2,54*4+2,125)*0,30</t>
  </si>
  <si>
    <t>(2,54*3+1,60)*0,30</t>
  </si>
  <si>
    <t>2,635*0,30</t>
  </si>
  <si>
    <t>3,535*0,255</t>
  </si>
  <si>
    <t>1,465*0,255</t>
  </si>
  <si>
    <t>(0,55+2,54*2+1,60)*0,25</t>
  </si>
  <si>
    <t>2,20*2*0,20</t>
  </si>
  <si>
    <t>2,54*0,20</t>
  </si>
  <si>
    <t>4,52*0,25*2</t>
  </si>
  <si>
    <t>1,70*2*0,25</t>
  </si>
  <si>
    <t>"3.NP" 2,20*2*0,20</t>
  </si>
  <si>
    <t>143</t>
  </si>
  <si>
    <t>413352112</t>
  </si>
  <si>
    <t>Odstranění podpěrné konstrukce nosníků výšky podepření do 4 m pro nosník výšky do 100 cm</t>
  </si>
  <si>
    <t>294</t>
  </si>
  <si>
    <t>413941121</t>
  </si>
  <si>
    <t>Osazování ocelových válcovaných nosníků stropů I, IE, U, UE nebo L do č.12 nebo výšky do 120 mm</t>
  </si>
  <si>
    <t>296</t>
  </si>
  <si>
    <t>"L100/100/10" 4,15*3*15,00/1000</t>
  </si>
  <si>
    <t>3.NP</t>
  </si>
  <si>
    <t>"L100/100/10" 4,125*3*15,0/1000</t>
  </si>
  <si>
    <t>145</t>
  </si>
  <si>
    <t>133318380</t>
  </si>
  <si>
    <t>tyč ocelová L rovnoramenná, značka oceli S 235 JR, 100x100x10 mm</t>
  </si>
  <si>
    <t>298</t>
  </si>
  <si>
    <t>413941123</t>
  </si>
  <si>
    <t>Osazování ocelových válcovaných nosníků stropů I, IE, U, UE nebo L č. 14 až 22 nebo výšky přes 120 do 220 mm</t>
  </si>
  <si>
    <t>300</t>
  </si>
  <si>
    <t>"I200" 4*(2,37+2,32+3,03)*26,30/1000</t>
  </si>
  <si>
    <t>"I200" 4*(2,30+2,30+1,73+1,70*0,50+1,56)*26,30/1000</t>
  </si>
  <si>
    <t>"I200" 4*(1,53+1,53+1,99)*26,30/1000</t>
  </si>
  <si>
    <t>147</t>
  </si>
  <si>
    <t>13010722</t>
  </si>
  <si>
    <t>ocel profilová jakost S235JR (11 375) průřez I (IPN) 200</t>
  </si>
  <si>
    <t>302</t>
  </si>
  <si>
    <t>413941125</t>
  </si>
  <si>
    <t>Osazování ocelových válcovaných nosníků stropů I, IE, U, UE nebo L č. 24 a výše nebo výšky přes 220 mm</t>
  </si>
  <si>
    <t>304</t>
  </si>
  <si>
    <t>"I260" 4*3,03*41,90/1000</t>
  </si>
  <si>
    <t>"I240" 2*3,39*36,20/1000</t>
  </si>
  <si>
    <t>"U300" (1,70*2+3,82*1)*46,10/1000</t>
  </si>
  <si>
    <t>"HEB 300" (2,70+4,05)*117,00/1000</t>
  </si>
  <si>
    <t xml:space="preserve">"3.NP" </t>
  </si>
  <si>
    <t>"U240" 3,76*2*33,20/1000</t>
  </si>
  <si>
    <t>osazení nového nosníku klenby ve 2.NP a 3.NP</t>
  </si>
  <si>
    <t>"odhad profilu  I260" 3,50*2*41,90/1000</t>
  </si>
  <si>
    <t>149</t>
  </si>
  <si>
    <t>13010726</t>
  </si>
  <si>
    <t>ocel profilová jakost S235JR (11 375) průřez I (IPN) 240</t>
  </si>
  <si>
    <t>306</t>
  </si>
  <si>
    <t>13010728</t>
  </si>
  <si>
    <t>ocel profilová jakost S235JR (11 375) průřez I (IPN) 260</t>
  </si>
  <si>
    <t>308</t>
  </si>
  <si>
    <t>151</t>
  </si>
  <si>
    <t>13010990</t>
  </si>
  <si>
    <t>ocel profilová jakost S235JR (11 375) průřez HEB 300</t>
  </si>
  <si>
    <t>310</t>
  </si>
  <si>
    <t>13010830</t>
  </si>
  <si>
    <t>ocel profilová jakost S235JR (11 375) průřez U (UPN) 240</t>
  </si>
  <si>
    <t>312</t>
  </si>
  <si>
    <t>153</t>
  </si>
  <si>
    <t>13010836</t>
  </si>
  <si>
    <t>ocel profilová jakost S235JR (11 375) průřez U (UPN) 300</t>
  </si>
  <si>
    <t>314</t>
  </si>
  <si>
    <t>417321616</t>
  </si>
  <si>
    <t>Ztužující pásy a věnce ze ŽB tř. C 30/37</t>
  </si>
  <si>
    <t>316</t>
  </si>
  <si>
    <t>"2,60 až 2,83" (0,60+2,54*3+1,60)*(2,83-2,60)*0,25</t>
  </si>
  <si>
    <t>"6,10 až 6,35" (2,04+2,54*3+0,65)*0,25*(6,35-6,10)</t>
  </si>
  <si>
    <t>155</t>
  </si>
  <si>
    <t>417351115</t>
  </si>
  <si>
    <t>Zřízení bednění ztužujících věnců</t>
  </si>
  <si>
    <t>318</t>
  </si>
  <si>
    <t>"2,60 až 2,83" (0,60+2,54*3+1,60)*(2,83-2,60)*2</t>
  </si>
  <si>
    <t>"6,10 až 6,35" (2,04+2,54*3+0,65)*2*(6,35-6,10)</t>
  </si>
  <si>
    <t>417351116</t>
  </si>
  <si>
    <t>Odstranění bednění ztužujících věnců</t>
  </si>
  <si>
    <t>320</t>
  </si>
  <si>
    <t>157</t>
  </si>
  <si>
    <t>417361821</t>
  </si>
  <si>
    <t>Výztuž ztužujících pásů a věnců betonářskou ocelí 10 505</t>
  </si>
  <si>
    <t>322</t>
  </si>
  <si>
    <t>430321414</t>
  </si>
  <si>
    <t>Schodišťová konstrukce a rampa ze ŽB tř. C 25/30</t>
  </si>
  <si>
    <t>324</t>
  </si>
  <si>
    <t>vedlejší schodiště</t>
  </si>
  <si>
    <t>(1,65*0,16+5*0,1814*0,27+0,40*0,395)*1,10</t>
  </si>
  <si>
    <t>(2,40+2,40)*0,23</t>
  </si>
  <si>
    <t>(1,95*0,16+6*0,1814*0,27)*1,10</t>
  </si>
  <si>
    <t>0,36*(0,25+0,27)*1,30</t>
  </si>
  <si>
    <t>159</t>
  </si>
  <si>
    <t>430361821</t>
  </si>
  <si>
    <t>Výztuž schodišťové konstrukce a rampy betonářskou ocelí 10 505</t>
  </si>
  <si>
    <t>326</t>
  </si>
  <si>
    <t>431351121</t>
  </si>
  <si>
    <t>Zřízení bednění podest schodišť a ramp přímočarých v do 4 m</t>
  </si>
  <si>
    <t>328</t>
  </si>
  <si>
    <t>(1,65+7*(0,1814+0,27)+0,395*2)*1,10</t>
  </si>
  <si>
    <t>(2,40+2,40)+0,23*1,20</t>
  </si>
  <si>
    <t>(1,95+7*(0,1814+0,27))*1,10</t>
  </si>
  <si>
    <t>0,36+(0,25+0,27+0,17*2)*1,30</t>
  </si>
  <si>
    <t>(1,65+1,95)*0,45</t>
  </si>
  <si>
    <t>161</t>
  </si>
  <si>
    <t>431351122</t>
  </si>
  <si>
    <t>Odstranění bednění podest schodišť a ramp přímočarých v do 4 m</t>
  </si>
  <si>
    <t>330</t>
  </si>
  <si>
    <t>435124111</t>
  </si>
  <si>
    <t>Montáž schodišťových ramen bez podest s nesvařovanými spoji hmotnosti do 1,5 t budova v do 12 m</t>
  </si>
  <si>
    <t>332</t>
  </si>
  <si>
    <t>"R1 - R5" 5</t>
  </si>
  <si>
    <t>163</t>
  </si>
  <si>
    <t>R435121</t>
  </si>
  <si>
    <t>Schodišťové rameno R1, 1785 x2480mm, specifikace dle PD</t>
  </si>
  <si>
    <t>334</t>
  </si>
  <si>
    <t>R435122</t>
  </si>
  <si>
    <t>Schodišťové rameno R2, 2090 x 2790mm, specifikace dle PD</t>
  </si>
  <si>
    <t>336</t>
  </si>
  <si>
    <t>165</t>
  </si>
  <si>
    <t>R435123</t>
  </si>
  <si>
    <t>Schodišťové rameno R3, 1785 x3100mm, specifikace dle PD</t>
  </si>
  <si>
    <t>338</t>
  </si>
  <si>
    <t>R435124</t>
  </si>
  <si>
    <t>Schodišťové rameno R4, 1785 x3410mm, specifikace dle PD</t>
  </si>
  <si>
    <t>340</t>
  </si>
  <si>
    <t>167</t>
  </si>
  <si>
    <t>R435125</t>
  </si>
  <si>
    <t>Schodišťové rameno R5, 1785 x3410mm, specifikace dle PD</t>
  </si>
  <si>
    <t>342</t>
  </si>
  <si>
    <t>441125215</t>
  </si>
  <si>
    <t>Montáž ŽB plnostěnných vazníků se svařovanými spoji hmotnosti přes 15 do 19 t</t>
  </si>
  <si>
    <t>344</t>
  </si>
  <si>
    <t>"v1" 1</t>
  </si>
  <si>
    <t>"V2" 9</t>
  </si>
  <si>
    <t>"V3" 1</t>
  </si>
  <si>
    <t>169</t>
  </si>
  <si>
    <t>R441001</t>
  </si>
  <si>
    <t>Prefa vazník V1</t>
  </si>
  <si>
    <t>346</t>
  </si>
  <si>
    <t>R441002</t>
  </si>
  <si>
    <t>Prefa vazník V2</t>
  </si>
  <si>
    <t>348</t>
  </si>
  <si>
    <t>171</t>
  </si>
  <si>
    <t>R441003</t>
  </si>
  <si>
    <t>Prefa vazník V3</t>
  </si>
  <si>
    <t>350</t>
  </si>
  <si>
    <t>R44112521</t>
  </si>
  <si>
    <t>Elastomerové ložisko pod vazníky V1-V3, specifikace dle PD</t>
  </si>
  <si>
    <t>352</t>
  </si>
  <si>
    <t>173</t>
  </si>
  <si>
    <t>R44112522</t>
  </si>
  <si>
    <t>Elastomerové ložisko ztužidla ZT1- ZT4, ZT6-ZT7, specifikace dle PD</t>
  </si>
  <si>
    <t>354</t>
  </si>
  <si>
    <t>R44112523</t>
  </si>
  <si>
    <t>Elastomerové ložisko pod ztužidlo výměny ZT5, specifikace dle PD</t>
  </si>
  <si>
    <t>356</t>
  </si>
  <si>
    <t>175</t>
  </si>
  <si>
    <t>451577777</t>
  </si>
  <si>
    <t>Podklad nebo lože pod dlažbu vodorovný nebo do sklonu 1:5 z kameniva těženého tl přes 30 do 100 mm</t>
  </si>
  <si>
    <t>358</t>
  </si>
  <si>
    <t>Komunikace</t>
  </si>
  <si>
    <t>564831111</t>
  </si>
  <si>
    <t>Podklad ze štěrkodrtě ŠD plochy přes 100 m2 tl 100 mm</t>
  </si>
  <si>
    <t>360</t>
  </si>
  <si>
    <t>177</t>
  </si>
  <si>
    <t>564851111</t>
  </si>
  <si>
    <t>Podklad ze štěrkodrtě ŠD plochy přes 100 m2 tl 150 mm</t>
  </si>
  <si>
    <t>362</t>
  </si>
  <si>
    <t>564861111</t>
  </si>
  <si>
    <t>Podklad ze štěrkodrtě ŠD plochy přes 100 m2 tl 200 mm</t>
  </si>
  <si>
    <t>364</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</si>
  <si>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</si>
  <si>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</si>
  <si>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</si>
  <si>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</si>
  <si>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</si>
  <si>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</si>
  <si>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</si>
  <si>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</si>
  <si>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179</t>
  </si>
  <si>
    <t>R57190811</t>
  </si>
  <si>
    <t>Kryt vymývaným dekoračním kamenivem (kačírkem) tl 100 mm</t>
  </si>
  <si>
    <t>366</t>
  </si>
  <si>
    <t>"skladba střechy S1, odměřeno z výkresu D.1.1.15." 114,60</t>
  </si>
  <si>
    <t>"skladba střechy S2, odměřeno z výkresu D.1.1.15." 106,50</t>
  </si>
  <si>
    <t>Úpravy povrchů, podlahy a osazování výplní</t>
  </si>
  <si>
    <t>611131321</t>
  </si>
  <si>
    <t>Penetrační disperzní nátěr vnitřních stropů nanášený strojně</t>
  </si>
  <si>
    <t>368</t>
  </si>
  <si>
    <t>"056" 2,30*2,00</t>
  </si>
  <si>
    <t>"061" 17,30</t>
  </si>
  <si>
    <t>"062" 9,90</t>
  </si>
  <si>
    <t>"063" 9,20</t>
  </si>
  <si>
    <t>"158-167" 5,60*2+9,10+3,40+42,0+4,4+5,0+4,0+12,7+3,2</t>
  </si>
  <si>
    <t>"169-173" 10,7+8,0+6,3+5,0+6,3</t>
  </si>
  <si>
    <t>"176" 9,70</t>
  </si>
  <si>
    <t>"178-179" 6,30+7,20</t>
  </si>
  <si>
    <t>"256-259" 21,5+12,3+29,2+14,0</t>
  </si>
  <si>
    <t>181</t>
  </si>
  <si>
    <t>611311145</t>
  </si>
  <si>
    <t>Vápenná omítka štuková dvouvrstvá vnitřních schodišťových konstrukcí nanášená ručně</t>
  </si>
  <si>
    <t>370</t>
  </si>
  <si>
    <t>hlavní schodiště</t>
  </si>
  <si>
    <t>2,40*1,80+3,0*2,00+3,50*1,80+3,50*1,80+3,80*1,80</t>
  </si>
  <si>
    <t>(2,40+3,0+3,50+3,50+3,80)*0,50</t>
  </si>
  <si>
    <t>(2,10+3,30+3,0+5,45)*6,10</t>
  </si>
  <si>
    <t>1,75*1,0+2,30+2,30*1,00+3,10</t>
  </si>
  <si>
    <t>611321141</t>
  </si>
  <si>
    <t>Vápenocementová omítka štuková dvouvrstvá vnitřních stropů rovných nanášená ručně</t>
  </si>
  <si>
    <t>372</t>
  </si>
  <si>
    <t>"077, 078" 0,60*(10,50+10,40+11,60+12,75+5,0)+1,50*(13,30+16,20+15,40)</t>
  </si>
  <si>
    <t>183</t>
  </si>
  <si>
    <t>611325422</t>
  </si>
  <si>
    <t>Oprava vnitřní vápenocementové štukové omítky stropů v rozsahu plochy přes 10 do 30 %</t>
  </si>
  <si>
    <t>374</t>
  </si>
  <si>
    <t>"051" 43,90</t>
  </si>
  <si>
    <t>"053" 13,60</t>
  </si>
  <si>
    <t>"054"8,20</t>
  </si>
  <si>
    <t>"055" 9,00</t>
  </si>
  <si>
    <t>"151 - 153" 18,9+36,9+8,30</t>
  </si>
  <si>
    <t>"155, 157" 19,90+7,70</t>
  </si>
  <si>
    <t>"181-182" 53,70+13,50</t>
  </si>
  <si>
    <t>"251-254" 6,20+6,70+7,20+9,80</t>
  </si>
  <si>
    <t>"351-354" 6,20+6,70+7,20+9,80</t>
  </si>
  <si>
    <t>612131321</t>
  </si>
  <si>
    <t>Penetrační disperzní nátěr vnitřních stěn nanášený strojně</t>
  </si>
  <si>
    <t>376</t>
  </si>
  <si>
    <t>(2,10+3,30+3,0+5,45)*2,54</t>
  </si>
  <si>
    <t>"053, 055" (2,0*2+2,05)*3,79+(6,50+1,20)*4,04-2,67*2,95</t>
  </si>
  <si>
    <t>"056" 2,30*2*2,57</t>
  </si>
  <si>
    <t>"057" 1,60*3,20</t>
  </si>
  <si>
    <t>"058" 2,25*2,50</t>
  </si>
  <si>
    <t>"059" (1,67+1,60)*3,20</t>
  </si>
  <si>
    <t>"060" 1,05*2*3,20</t>
  </si>
  <si>
    <t>"061" (5,209+1,10+0,28)*2,95</t>
  </si>
  <si>
    <t>"062" (4,15+3,37)*2,95-0,90*2,10</t>
  </si>
  <si>
    <t>"063" (5,40+3,037+3,30+2,10)*6,36-0,90*2,10*2</t>
  </si>
  <si>
    <t>"065"  (5,50+2,10+3,615+1,95+2,415+0,45)*2,81-1,80*2,00-1,30*2,29</t>
  </si>
  <si>
    <t>"066" (3,40+5,75)*2,95</t>
  </si>
  <si>
    <t>"067" (4,285+3,475+3,80+2,10)*2,81-0,90*2,00</t>
  </si>
  <si>
    <t>"068" (4,27+3,956)*2*2,35-0,90*2,00</t>
  </si>
  <si>
    <t>"069" (3,881+2,485)*3,10</t>
  </si>
  <si>
    <t>"070"  (2,545+3,956+1,40)*2,65</t>
  </si>
  <si>
    <t>"071" 1,65*3,10</t>
  </si>
  <si>
    <t>"073" (2,185+3,0)*3,95</t>
  </si>
  <si>
    <t>"074" 2,41*3,95</t>
  </si>
  <si>
    <t>"075" 2,825*3,95</t>
  </si>
  <si>
    <t>"076" (1,065+9,710+1,65)*3,80-1,10*2,15</t>
  </si>
  <si>
    <t>"077"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</si>
  <si>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</si>
  <si>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</si>
  <si>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</si>
  <si>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</si>
  <si>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</si>
  <si>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</si>
  <si>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</si>
  <si>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</si>
  <si>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</si>
  <si>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</si>
  <si>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</si>
  <si>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</si>
  <si>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</si>
  <si>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</si>
  <si>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185</t>
  </si>
  <si>
    <t>612321121</t>
  </si>
  <si>
    <t>Vápenocementová omítka hladká jednovrstvá vnitřních stěn nanášená ručně</t>
  </si>
  <si>
    <t>378</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</si>
  <si>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</si>
  <si>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</si>
  <si>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</si>
  <si>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</si>
  <si>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</si>
  <si>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</si>
  <si>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</si>
  <si>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</si>
  <si>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</si>
  <si>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</si>
  <si>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</si>
  <si>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</si>
  <si>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</si>
  <si>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</si>
  <si>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</si>
  <si>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</si>
  <si>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</si>
  <si>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</si>
  <si>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</si>
  <si>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</si>
  <si>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</si>
  <si>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</si>
  <si>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</si>
  <si>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</si>
  <si>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</si>
  <si>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</si>
  <si>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</si>
  <si>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</si>
  <si>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</si>
  <si>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</si>
  <si>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</si>
  <si>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612321141</t>
  </si>
  <si>
    <t>Vápenocementová omítka štuková dvouvrstvá vnitřních stěn nanášená ručně</t>
  </si>
  <si>
    <t>380</t>
  </si>
  <si>
    <t>187</t>
  </si>
  <si>
    <t>612325422</t>
  </si>
  <si>
    <t>Oprava vnitřní vápenocementové štukové omítky stěn v rozsahu plochy přes 10 do 30 %</t>
  </si>
  <si>
    <t>382</t>
  </si>
  <si>
    <t>"181" (6,765+7,35+2,0)*2*4,65-1,95*3,18*2</t>
  </si>
  <si>
    <t>"121 u výtahu" 4,80*4,63+0,80*2,20*2</t>
  </si>
  <si>
    <t>"152" (3,485+10,80)*2*(4,16+4,63)/2</t>
  </si>
  <si>
    <t>"153" (2,1*2+4,0)*(4,16+4,63)/2-1,20*2,385*2</t>
  </si>
  <si>
    <t>"107 u výtahu" (4,75+3,30)*4,70</t>
  </si>
  <si>
    <t>"209" 10,95*4,50</t>
  </si>
  <si>
    <t>"214" (2,35+1,55)*4,50</t>
  </si>
  <si>
    <t>"313" (2,40+1,55)*4,50</t>
  </si>
  <si>
    <t>"308" 10,9*4,50</t>
  </si>
  <si>
    <t>621221041</t>
  </si>
  <si>
    <t>Montáž kontaktního zateplení vnějších podhledů lepením a mechanickým kotvením TI z minerální vlny s podélnou orientací do betonu a zdiva tl přes 160 do 200 mm</t>
  </si>
  <si>
    <t>384</t>
  </si>
  <si>
    <t>"180" 49,90</t>
  </si>
  <si>
    <t>"179" 7,20</t>
  </si>
  <si>
    <t>189</t>
  </si>
  <si>
    <t>631515400</t>
  </si>
  <si>
    <t>deska minerální izolační tl.200 mm s podélnými vlákny, specifikace dle PD</t>
  </si>
  <si>
    <t>386</t>
  </si>
  <si>
    <t>621531011</t>
  </si>
  <si>
    <t>Tenkovrstvá silikonová zrnitá omítka K1,5 mm včetně penetrace vnějších podhledů</t>
  </si>
  <si>
    <t>388</t>
  </si>
  <si>
    <t>191</t>
  </si>
  <si>
    <t>622131121</t>
  </si>
  <si>
    <t>Penetrační nátěr vnějších stěn nanášený ručně</t>
  </si>
  <si>
    <t>390</t>
  </si>
  <si>
    <t>622325202</t>
  </si>
  <si>
    <t>Oprava vnější vápenocementové štukové omítky složitosti 1 stěn v rozsahu přes 10 do 30 %</t>
  </si>
  <si>
    <t>392</t>
  </si>
  <si>
    <t>"oprava fasády v místech napojení přístavby"</t>
  </si>
  <si>
    <t>uvažovaná oprava cca do výšky 1,0m nad atiku přístavby</t>
  </si>
  <si>
    <t>(10,2+2,50+9,00)*1,00</t>
  </si>
  <si>
    <t>"pás š.1,0m na výšku přístavby ze strany hřiště" (7,070+3,0)*1,00</t>
  </si>
  <si>
    <t>193</t>
  </si>
  <si>
    <t>783827423</t>
  </si>
  <si>
    <t>Krycí dvojnásobný silikátový nátěr omítek stupně členitosti 1 a 2</t>
  </si>
  <si>
    <t>394</t>
  </si>
  <si>
    <t>783826605</t>
  </si>
  <si>
    <t>Hydrofobizační transparentní silikonový nátěr hladkých betonových povrchů, povrchů z desek</t>
  </si>
  <si>
    <t>396</t>
  </si>
  <si>
    <t>Poznámka k položce:_x000D_
Ochranný nátěr silikonový hydrofobizační jednonásobný vnějších stěn z pohledového betonu ručně</t>
  </si>
  <si>
    <t>stěna tl. 200mm</t>
  </si>
  <si>
    <t>"sloupy 1.NP" (0,20+0,40)*15*7,10+(0,20*2)*4*7,10+(0,10+0,40*2)*2*7,10+(0,40*4)*2*7,10</t>
  </si>
  <si>
    <t>"sloupy 1.PP" (0,30+0,40)*2*3,75*12</t>
  </si>
  <si>
    <t>195</t>
  </si>
  <si>
    <t>612821011</t>
  </si>
  <si>
    <t>Vnitřní sanační zatřená omítka pro vlhké a zasolené zdivo prováděná ručně, vč. přípravných prací (očištění, spárování apod.)</t>
  </si>
  <si>
    <t>398</t>
  </si>
  <si>
    <t>Poznámka k položce:_x000D_
Vnitřní sanační zatřená omítka pro vlhké a zasolené zdivo prováděná ručně, vč. přípravných prací (očištění, spárování apod.)</t>
  </si>
  <si>
    <t>629995101</t>
  </si>
  <si>
    <t>Očištění vnějších ploch tlakovou vodou</t>
  </si>
  <si>
    <t>400</t>
  </si>
  <si>
    <t>197</t>
  </si>
  <si>
    <t>R612143003</t>
  </si>
  <si>
    <t>Montáž omítkových kovových rohových profilů</t>
  </si>
  <si>
    <t>402</t>
  </si>
  <si>
    <t>55343021</t>
  </si>
  <si>
    <t>profil rohový Pz s kulatou hlavou pro vnitřní omítky tl 12mm</t>
  </si>
  <si>
    <t>404</t>
  </si>
  <si>
    <t>199</t>
  </si>
  <si>
    <t>619995001</t>
  </si>
  <si>
    <t>Začištění omítek kolem oken, dveří, podlah nebo obkladů</t>
  </si>
  <si>
    <t>406</t>
  </si>
  <si>
    <t>"O1" (3,60+0,90*2)</t>
  </si>
  <si>
    <t>"O3" (2,05+1,0*2)*2</t>
  </si>
  <si>
    <t>"O4" (1,25+1,0*2)</t>
  </si>
  <si>
    <t>"O5" (2,41+1,10*2)*4</t>
  </si>
  <si>
    <t>"O6" (2,06+1,10*2)</t>
  </si>
  <si>
    <t>"O7" (2,30+1,10*2)*4</t>
  </si>
  <si>
    <t>"O8" (2,20+1,10*2)*2</t>
  </si>
  <si>
    <t>"O9" (6,3+1,25*2)</t>
  </si>
  <si>
    <t>"O16" (1,70+1,20*2)*2</t>
  </si>
  <si>
    <t>"O18" (1,10+2,40*2)</t>
  </si>
  <si>
    <t>"O20a" (10,70+3,70*12)</t>
  </si>
  <si>
    <t>"O20b"  (5,20+3,70*2)</t>
  </si>
  <si>
    <t>"O21" (3,95+2,70*1)</t>
  </si>
  <si>
    <t>"O23" (1,50+2,15*2)</t>
  </si>
  <si>
    <t>"O24" (2,55+1,85*2)*2</t>
  </si>
  <si>
    <t>"O29" (1,55+2,90*2)*2</t>
  </si>
  <si>
    <t>"O30" (1,55+2,90*2)</t>
  </si>
  <si>
    <t>"O31" (1,55+1,55*2)*2</t>
  </si>
  <si>
    <t>"O32" (1,55+1,55*2)</t>
  </si>
  <si>
    <t>"O36" (1,0+3,10*2)</t>
  </si>
  <si>
    <t>622135002</t>
  </si>
  <si>
    <t>Vyrovnání podkladu vnějších stěn maltou cementovou tl do 10 mm</t>
  </si>
  <si>
    <t>408</t>
  </si>
  <si>
    <t>9,05*4,71</t>
  </si>
  <si>
    <t>(2,50+10,0+2,55+0,20)*4,41</t>
  </si>
  <si>
    <t>201</t>
  </si>
  <si>
    <t>622135091</t>
  </si>
  <si>
    <t>Příplatek k vyrovnání vnějších stěn maltou vápenocementovou za každých dalších 5 mm tl</t>
  </si>
  <si>
    <t>410</t>
  </si>
  <si>
    <t>622142002</t>
  </si>
  <si>
    <t>Potažení vnějších stěn sklovláknitým pletivem</t>
  </si>
  <si>
    <t>412</t>
  </si>
  <si>
    <t>203</t>
  </si>
  <si>
    <t>622211041</t>
  </si>
  <si>
    <t>Montáž kontaktního zateplení vnějších stěn lepením a mechanickým kotvením polystyrénových desek do betonu a zdiva tl přes 160 do 200 mm</t>
  </si>
  <si>
    <t>414</t>
  </si>
  <si>
    <t>sokl St6</t>
  </si>
  <si>
    <t>0,20*(3,10+17,20-2,20*6+37,60-2,0*5-1,30-2,20*2-2,90+13,20-1,0)</t>
  </si>
  <si>
    <t>283764270</t>
  </si>
  <si>
    <t>deska z extrudovaného polystyrénu  200 mm, specifikace dle PD</t>
  </si>
  <si>
    <t>416</t>
  </si>
  <si>
    <t>205</t>
  </si>
  <si>
    <t>622221041</t>
  </si>
  <si>
    <t>Montáž kontaktního zateplení vnějších stěn lepením a mechanickým kotvením desek z minerální vlny s podélnou orientací do zdiva a betonu tl přes 160 do 200mm</t>
  </si>
  <si>
    <t>418</t>
  </si>
  <si>
    <t>420</t>
  </si>
  <si>
    <t>207</t>
  </si>
  <si>
    <t>622531031</t>
  </si>
  <si>
    <t>Tenkovrstvá silikonová zrnitá omítka K1,5 včetně penetrace vnějších stěn</t>
  </si>
  <si>
    <t>422</t>
  </si>
  <si>
    <t>629991011</t>
  </si>
  <si>
    <t>Zakrytí výplní otvorů a svislých ploch fólií přilepenou lepící páskou</t>
  </si>
  <si>
    <t>424</t>
  </si>
  <si>
    <t>209</t>
  </si>
  <si>
    <t>R6210101</t>
  </si>
  <si>
    <t>St1 - keramická zavěšená zateplená fasáda, dodávka a montáž komplet skladby - tepelná izolace, difuzní pás, nosný rošt, keramické tvarovky1470/400 a hliníkové ukončující prvky, specifikace dle PD</t>
  </si>
  <si>
    <t>426</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</si>
  <si>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</si>
  <si>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</si>
  <si>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</si>
  <si>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</si>
  <si>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</si>
  <si>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</si>
  <si>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</si>
  <si>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428</t>
  </si>
  <si>
    <t>"pohled na hlavní vchod" -(2,80+1,70*2)*1,20+29,55*2,00+5,20*3,15+0,20*8,70+3,15*14,70</t>
  </si>
  <si>
    <t>"pohled západ" -(3,00*5,08)+5,30*11,75+2,25*5,65</t>
  </si>
  <si>
    <t>"pohled jih" -(2,04*3,00+2,54*3,00*6+5,44*3,00)+29,55*5,30+5,90*11,65-(2,90*3,20)</t>
  </si>
  <si>
    <t>"pohled východ" -4,40*1,00+6,00*5,15+7,60*3,30+3,20*13,70</t>
  </si>
  <si>
    <t>211</t>
  </si>
  <si>
    <t>R6210103</t>
  </si>
  <si>
    <t>St3 - Vodorovné žaluzie "bagety" před oknem, dodávka a montáž, nosný rošt kotven do parapetů a nadpraží, keramické stínící tvarovky 70/70, hliníkové ukončující prvky, specifikace dle PD</t>
  </si>
  <si>
    <t>430</t>
  </si>
  <si>
    <t>"pohled na hlavní vchod" (2,80+1,70*2)*1,20</t>
  </si>
  <si>
    <t>"pohled západ" 3,00*5,08</t>
  </si>
  <si>
    <t>"pohled jih" 2,04*3,00+2,54*3,00*6+5,44*3,00</t>
  </si>
  <si>
    <t>"pohled východ" 4,40*1,00</t>
  </si>
  <si>
    <t>631311114</t>
  </si>
  <si>
    <t>Mazanina tl přes 50 do 80 mm z betonu prostého bez zvýšených nároků na prostředí tř. C 16/20</t>
  </si>
  <si>
    <t>432</t>
  </si>
  <si>
    <t>213</t>
  </si>
  <si>
    <t>631319011</t>
  </si>
  <si>
    <t>Příplatek k mazanině tl přes 50 do 80 mm za přehlazení povrchu</t>
  </si>
  <si>
    <t>434</t>
  </si>
  <si>
    <t>631311124</t>
  </si>
  <si>
    <t>Mazanina tl přes 80 do 120 mm z betonu prostého bez zvýšených nároků na prostředí tř. C 16/20</t>
  </si>
  <si>
    <t>436</t>
  </si>
  <si>
    <t>215</t>
  </si>
  <si>
    <t>631319204</t>
  </si>
  <si>
    <t>Příplatek k mazaninám za přidání ocelových vláken (drátkobeton) pro objemové vyztužení 30 kg/m3</t>
  </si>
  <si>
    <t>438</t>
  </si>
  <si>
    <t>631341135</t>
  </si>
  <si>
    <t>Mazanina tl přes 120 do 240 mm z betonu lehkého keramického LC 25/28</t>
  </si>
  <si>
    <t>440</t>
  </si>
  <si>
    <t>217</t>
  </si>
  <si>
    <t>631362021</t>
  </si>
  <si>
    <t>Výztuž mazanin svařovanými sítěmi Kari</t>
  </si>
  <si>
    <t>442</t>
  </si>
  <si>
    <t>632450134</t>
  </si>
  <si>
    <t>Vyrovnávací cementový potěr tl přes 40 do 50 mm ze suchých směsí provedený v ploše</t>
  </si>
  <si>
    <t>444</t>
  </si>
  <si>
    <t>219</t>
  </si>
  <si>
    <t>341362021</t>
  </si>
  <si>
    <t>Výztuž stěn svařovanými sítěmi Kari</t>
  </si>
  <si>
    <t>446</t>
  </si>
  <si>
    <t>632451023</t>
  </si>
  <si>
    <t>Vyrovnávací potěr tl přes 30 do 40 mm z MC 15 provedený v pásu</t>
  </si>
  <si>
    <t>448</t>
  </si>
  <si>
    <t>221</t>
  </si>
  <si>
    <t>R63245013</t>
  </si>
  <si>
    <t>Příplatek k cementovému potěru ZKD 10mm tloušťky</t>
  </si>
  <si>
    <t>450</t>
  </si>
  <si>
    <t>632451024</t>
  </si>
  <si>
    <t>Vyrovnávací potěr tl přes 40 do 50 mm z MC 15 provedený v pásu</t>
  </si>
  <si>
    <t>452</t>
  </si>
  <si>
    <t>223</t>
  </si>
  <si>
    <t>632481213</t>
  </si>
  <si>
    <t>Separační vrstva z PE fólie</t>
  </si>
  <si>
    <t>454</t>
  </si>
  <si>
    <t>633811111</t>
  </si>
  <si>
    <t>Broušení nerovností betonových podlah do 2 mm - stržení šlemu</t>
  </si>
  <si>
    <t>456</t>
  </si>
  <si>
    <t>225</t>
  </si>
  <si>
    <t>634112126</t>
  </si>
  <si>
    <t>Obvodová dilatace podlahovým páskem z pěnového PE s fólií mezi stěnou a mazaninou nebo potěrem v 100 mm</t>
  </si>
  <si>
    <t>458</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</si>
  <si>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</si>
  <si>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</si>
  <si>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</si>
  <si>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</si>
  <si>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</si>
  <si>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</si>
  <si>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</si>
  <si>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</si>
  <si>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</si>
  <si>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</si>
  <si>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</si>
  <si>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</si>
  <si>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"065"  (5,50+2,10+3,615+1,95+2,415+0,45)</t>
  </si>
  <si>
    <t>"067" (4,285+3,475+3,80+2,10)</t>
  </si>
  <si>
    <t>"068" (4,27+3,956)*2</t>
  </si>
  <si>
    <t>"069" (3,881+2,485)*2</t>
  </si>
  <si>
    <t>"070"  (2,545+3,956)*2</t>
  </si>
  <si>
    <t>"071,072" (13,70+10,65)*2</t>
  </si>
  <si>
    <t>"073" (2,185+3,0)*2</t>
  </si>
  <si>
    <t>"074" (2,41+3,00)*2</t>
  </si>
  <si>
    <t>"075" (2,825+5,47)*2</t>
  </si>
  <si>
    <t>"077"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</si>
  <si>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</si>
  <si>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</si>
  <si>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</si>
  <si>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</si>
  <si>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</si>
  <si>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</si>
  <si>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</si>
  <si>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</si>
  <si>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</si>
  <si>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</si>
  <si>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</si>
  <si>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</si>
  <si>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</si>
  <si>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</si>
  <si>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</si>
  <si>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</si>
  <si>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</si>
  <si>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</si>
  <si>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</si>
  <si>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</si>
  <si>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</si>
  <si>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</si>
  <si>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</si>
  <si>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</si>
  <si>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</si>
  <si>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</si>
  <si>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</si>
  <si>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</si>
  <si>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"261" (3,059+2,90+3,00+4,237+2,90)*3,13-(1,0+0,90)*2,10</t>
  </si>
  <si>
    <t>"262" 3,0+4,20+1,30+2,85+3,15</t>
  </si>
  <si>
    <t>"351 - 354" 10,2+3,55+2,00)*2</t>
  </si>
  <si>
    <t>634112127</t>
  </si>
  <si>
    <t>Obvodová dilatace podlahovým páskem z pěnového PE s fólií mezi stěnou a mazaninou nebo potěrem v 120 mm</t>
  </si>
  <si>
    <t>460</t>
  </si>
  <si>
    <t>"168" (28,20+16,20+3,20+2,50)*2</t>
  </si>
  <si>
    <t>"260" (2,75+3,55+2,965+9,14+5,236+14,05)</t>
  </si>
  <si>
    <t>227</t>
  </si>
  <si>
    <t>635111242</t>
  </si>
  <si>
    <t>Násyp pod podlahy z hrubého kameniva 16-32 se zhutněním</t>
  </si>
  <si>
    <t>462</t>
  </si>
  <si>
    <t>636311122</t>
  </si>
  <si>
    <t>Kladení dlažby z betonových dlaždic 50x50 cm na sucho na terče z umělé hmoty do výšky přes 50 do 70 mm</t>
  </si>
  <si>
    <t>464</t>
  </si>
  <si>
    <t>"skladba  terasy VZT" 10,80</t>
  </si>
  <si>
    <t>229</t>
  </si>
  <si>
    <t>59245601</t>
  </si>
  <si>
    <t>dlažba desková betonová 500x500x50mm HBB</t>
  </si>
  <si>
    <t>466</t>
  </si>
  <si>
    <t>642944121</t>
  </si>
  <si>
    <t>Osazování ocelových zárubní dodatečné pl do 2,5 m2</t>
  </si>
  <si>
    <t>468</t>
  </si>
  <si>
    <t>231</t>
  </si>
  <si>
    <t>553311410</t>
  </si>
  <si>
    <t>zárubeň ocelová pro běžné zdění H 145 700 L/P, výška otvoru 2100, specifikace dle PD</t>
  </si>
  <si>
    <t>470</t>
  </si>
  <si>
    <t>"D1" 21</t>
  </si>
  <si>
    <t>553311430</t>
  </si>
  <si>
    <t>zárubeň ocelová pro běžné zdění H 145 800 L/P, výška otvoru 2100, specifikace dle PD</t>
  </si>
  <si>
    <t>472</t>
  </si>
  <si>
    <t>"D3" 1</t>
  </si>
  <si>
    <t>"D4" 3</t>
  </si>
  <si>
    <t>233</t>
  </si>
  <si>
    <t>553311450</t>
  </si>
  <si>
    <t>zárubeň ocelová pro běžné zdění H 145 900 L/P, výška otvoru 2100, specifikace dle PD</t>
  </si>
  <si>
    <t>474</t>
  </si>
  <si>
    <t>"D8" 1</t>
  </si>
  <si>
    <t>"D25" 1</t>
  </si>
  <si>
    <t>553311460</t>
  </si>
  <si>
    <t>zárubeň ocelová pro běžné zdění H 145 1000L/P, výška otvoru 2100, specifikace dle PD</t>
  </si>
  <si>
    <t>476</t>
  </si>
  <si>
    <t>"D13" 1</t>
  </si>
  <si>
    <t>235</t>
  </si>
  <si>
    <t>553311769</t>
  </si>
  <si>
    <t>zárubeň ocelová pro běžné zdění H 190 800 L/P, výška otvoru 2140, specifikace dle PD</t>
  </si>
  <si>
    <t>478</t>
  </si>
  <si>
    <t>"D5" 1</t>
  </si>
  <si>
    <t>"D5a" 1</t>
  </si>
  <si>
    <t>"D6" 1</t>
  </si>
  <si>
    <t>553311750</t>
  </si>
  <si>
    <t>zárubeň ocelová pro běžné zdění H 265 700 L/P, výška otvoru 2100, specifikace dle PD</t>
  </si>
  <si>
    <t>480</t>
  </si>
  <si>
    <t>"D2" 2</t>
  </si>
  <si>
    <t>"D11" 1</t>
  </si>
  <si>
    <t>"D12" 1</t>
  </si>
  <si>
    <t>"D14" 1</t>
  </si>
  <si>
    <t>237</t>
  </si>
  <si>
    <t>553311770</t>
  </si>
  <si>
    <t>zárubeň ocelová pro běžné zdění H 310 800 L/P, výška otvoru 2100, specifikace dle PD</t>
  </si>
  <si>
    <t>482</t>
  </si>
  <si>
    <t>"D2a" 1</t>
  </si>
  <si>
    <t>"D10" 1</t>
  </si>
  <si>
    <t>"D48" 1</t>
  </si>
  <si>
    <t>553311790</t>
  </si>
  <si>
    <t>zárubeň ocelová pro běžné zdění H 310 800 L/P, výška otvoru 2140, specifikace dle PD</t>
  </si>
  <si>
    <t>484</t>
  </si>
  <si>
    <t>"D7" 1</t>
  </si>
  <si>
    <t>239</t>
  </si>
  <si>
    <t>553314270</t>
  </si>
  <si>
    <t>zárubeň ocelová pro běžné zdění, posuvné dveře před  zdí, H 145  900, výška otvoru 2000, specifikace dle PD</t>
  </si>
  <si>
    <t>486</t>
  </si>
  <si>
    <t>"D9" 1</t>
  </si>
  <si>
    <t>553314275</t>
  </si>
  <si>
    <t>zárubeň ocelová pro běžné zdění, posuvné dveře před  zdí, H 320 900, výška otvoru 2000, specifikace dle PD</t>
  </si>
  <si>
    <t>488</t>
  </si>
  <si>
    <t>"D15" 1</t>
  </si>
  <si>
    <t>241</t>
  </si>
  <si>
    <t>553314276</t>
  </si>
  <si>
    <t>zárubeň ocelová pro běžné zdění, posuvné dveře před  zdí, H 320 1100, výška otvoru 2100, specifikace dle PD</t>
  </si>
  <si>
    <t>490</t>
  </si>
  <si>
    <t>"D16" 1</t>
  </si>
  <si>
    <t>553313930</t>
  </si>
  <si>
    <t>zárubeň ocelová pro běžné zdění, rohová, 900, výška otvoru 2100, specifikace dle PD</t>
  </si>
  <si>
    <t>492</t>
  </si>
  <si>
    <t>"D17" 1</t>
  </si>
  <si>
    <t>"D18" 1</t>
  </si>
  <si>
    <t>243</t>
  </si>
  <si>
    <t>553315230</t>
  </si>
  <si>
    <t>zárubeň ocelová pro sádrokarton S 100 900 L/P, výška otvoru 2100, specifikace dle PD</t>
  </si>
  <si>
    <t>494</t>
  </si>
  <si>
    <t>"D44" 1</t>
  </si>
  <si>
    <t>642944221</t>
  </si>
  <si>
    <t>Osazování ocelových zárubní dodatečné pl přes 2,5 m2</t>
  </si>
  <si>
    <t>496</t>
  </si>
  <si>
    <t>245</t>
  </si>
  <si>
    <t>553311500</t>
  </si>
  <si>
    <t>zárubeň ocelová pro běžné zdění H 145 1450 dvoukřídlá, výška otvoru 2100, magnet, specifikace dle PD</t>
  </si>
  <si>
    <t>498</t>
  </si>
  <si>
    <t>"D43" 1</t>
  </si>
  <si>
    <t>553311501</t>
  </si>
  <si>
    <t>500</t>
  </si>
  <si>
    <t>"D20" 1</t>
  </si>
  <si>
    <t>247</t>
  </si>
  <si>
    <t>553311840</t>
  </si>
  <si>
    <t>zárubeň ocelová pro běžné zdění H 310 1450 dvoukřídlá, výška otvor 2100, magnet, specifikace dle PD</t>
  </si>
  <si>
    <t>502</t>
  </si>
  <si>
    <t>"D19" 1</t>
  </si>
  <si>
    <t>642945111</t>
  </si>
  <si>
    <t>Osazování protipožárních nebo protiplynových zárubní dveří jednokřídlových do 2,5 m2</t>
  </si>
  <si>
    <t>504</t>
  </si>
  <si>
    <t>249</t>
  </si>
  <si>
    <t>553311451</t>
  </si>
  <si>
    <t>zárubeň ocelová pro běžné zdění H 145 900 L/P, výška otvoru 2100, PO, specifikace dle PD</t>
  </si>
  <si>
    <t>506</t>
  </si>
  <si>
    <t>Ostatní konstrukce a práce</t>
  </si>
  <si>
    <t>939941112</t>
  </si>
  <si>
    <t>Zřízení těsnění pracovní spáry ocelovým plechem mezi dnem a stěnou</t>
  </si>
  <si>
    <t>508</t>
  </si>
  <si>
    <t>"lapol" (4,90+2,60)*2*2</t>
  </si>
  <si>
    <t>"šachta zpětné klapky" (1,40+1,60)*2*2</t>
  </si>
  <si>
    <t>"čerpací pojistná jímka" (1,60+1,60)*2</t>
  </si>
  <si>
    <t>"výtahová šachta" (2,30+2,50)*2*2</t>
  </si>
  <si>
    <t>"obvod přístavby" 2,85+16,80+16,05+12,80+8,70+13,40+9,10+2,70+6,50+2,50+9,30</t>
  </si>
  <si>
    <t>"vnitřní stěny" 7,20+11,10+9,10+1,95+3,05+4,60+7,95</t>
  </si>
  <si>
    <t>251</t>
  </si>
  <si>
    <t>R9399411</t>
  </si>
  <si>
    <t>D+M injektážních hadiček pro dodatečné utěsnění paty dilatační spáry s ukončením v revizní krabici, specifikace dle PD</t>
  </si>
  <si>
    <t>510</t>
  </si>
  <si>
    <t>R9399412</t>
  </si>
  <si>
    <t>D+M peroforovaná hadička k odvodu vody jednostraně ukončena v revizní krabičce</t>
  </si>
  <si>
    <t>512</t>
  </si>
  <si>
    <t>253</t>
  </si>
  <si>
    <t>941311112</t>
  </si>
  <si>
    <t>Montáž lešení řadového modulového lehkého zatížení do 200 kg/m2 š od 0,6 do 0,9 m v přes 10 do 25 m</t>
  </si>
  <si>
    <t>514</t>
  </si>
  <si>
    <t>941311211</t>
  </si>
  <si>
    <t>Příplatek k lešení řadovému modulovému lehkému š 0,9 m v přes 10 do 25 m za první a ZKD den použití</t>
  </si>
  <si>
    <t>516</t>
  </si>
  <si>
    <t>255</t>
  </si>
  <si>
    <t>941311812</t>
  </si>
  <si>
    <t>Demontáž lešení řadového modulového lehkého zatížení do 200 kg/m2 š od 0,6 do 0,9 m v přes 10 do 25 m</t>
  </si>
  <si>
    <t>518</t>
  </si>
  <si>
    <t>943121111</t>
  </si>
  <si>
    <t>Montáž lešení prostorového trubkového těžkého bez podlah zatížení tř. 4 do 300 kg/m2 v do 20 m</t>
  </si>
  <si>
    <t>520</t>
  </si>
  <si>
    <t>pro podhledy v tělocvičně</t>
  </si>
  <si>
    <t>16,20*28,20*7,0</t>
  </si>
  <si>
    <t>257</t>
  </si>
  <si>
    <t>943121211</t>
  </si>
  <si>
    <t>Příplatek k lešení prostorovému trubkovému těžkému bez podlah tř.4 v 20 m za první a ZKD den použití</t>
  </si>
  <si>
    <t>522</t>
  </si>
  <si>
    <t>uvažováno celkem 1 měsíc</t>
  </si>
  <si>
    <t>30*3197,88</t>
  </si>
  <si>
    <t>943121811</t>
  </si>
  <si>
    <t>Demontáž lešení prostorového trubkového těžkého bez podlah zatížení tř. 4 do 300 kg/m2 v přes 10 do 20 m</t>
  </si>
  <si>
    <t>524</t>
  </si>
  <si>
    <t>259</t>
  </si>
  <si>
    <t>944511111</t>
  </si>
  <si>
    <t>Montáž ochranné sítě z textilie z umělých vláken</t>
  </si>
  <si>
    <t>526</t>
  </si>
  <si>
    <t>944511211</t>
  </si>
  <si>
    <t>Příplatek k ochranné síti za první a ZKD den použití</t>
  </si>
  <si>
    <t>528</t>
  </si>
  <si>
    <t>261</t>
  </si>
  <si>
    <t>944511811</t>
  </si>
  <si>
    <t>Demontáž ochranné sítě z textilie z umělých vláken</t>
  </si>
  <si>
    <t>530</t>
  </si>
  <si>
    <t>949101111</t>
  </si>
  <si>
    <t>Lešení pomocné pro objekty pozemních staveb s lešeňovou podlahou v do 1,9 m zatížení do 150 kg/m2</t>
  </si>
  <si>
    <t>532</t>
  </si>
  <si>
    <t>pro stropy - podhledy</t>
  </si>
  <si>
    <t>"057" 6,90</t>
  </si>
  <si>
    <t>"059-060" 2,40+3,40</t>
  </si>
  <si>
    <t>"183-185" 8,60+4,30+4,30</t>
  </si>
  <si>
    <t>"076" 12,65*2,20</t>
  </si>
  <si>
    <t>"077- 078" 258,0</t>
  </si>
  <si>
    <t>pro opravy stropů nad 3,5m</t>
  </si>
  <si>
    <t>263</t>
  </si>
  <si>
    <t>949211111</t>
  </si>
  <si>
    <t>Montáž lešeňové podlahy s příčníky pro trubková lešení v do 10 m</t>
  </si>
  <si>
    <t>534</t>
  </si>
  <si>
    <t>16,20*28,20</t>
  </si>
  <si>
    <t>949211211</t>
  </si>
  <si>
    <t>Příplatek k lešeňové podlaze s příčníky pro trubková lešení za první a ZKD den použití</t>
  </si>
  <si>
    <t>536</t>
  </si>
  <si>
    <t>30*456,84</t>
  </si>
  <si>
    <t>265</t>
  </si>
  <si>
    <t>949211811</t>
  </si>
  <si>
    <t>Demontáž lešeňové podlahy s příčníky pro trubková lešení v do 10 m</t>
  </si>
  <si>
    <t>538</t>
  </si>
  <si>
    <t>953241214</t>
  </si>
  <si>
    <t>Osazení smykových dilatačních trnů D 30 mm pro nižší zatížení nerez nebo pozink s pouzdrem</t>
  </si>
  <si>
    <t>540</t>
  </si>
  <si>
    <t>267</t>
  </si>
  <si>
    <t>548793730</t>
  </si>
  <si>
    <t>trn dilatační  nerez+PH</t>
  </si>
  <si>
    <t>542</t>
  </si>
  <si>
    <t>953511113</t>
  </si>
  <si>
    <t>Nosný tepelně-izolační prvek pro volně vyložené balkónové desky 10xD8 prutů</t>
  </si>
  <si>
    <t>544</t>
  </si>
  <si>
    <t>"1.NP" 3,72</t>
  </si>
  <si>
    <t>269</t>
  </si>
  <si>
    <t>953611111</t>
  </si>
  <si>
    <t>Schodišťový nosný a zvukově-izolační prvek mezi podestou a stěnou s armokošem</t>
  </si>
  <si>
    <t>546</t>
  </si>
  <si>
    <t>"vedlejší schodiště" 2</t>
  </si>
  <si>
    <t>953611141</t>
  </si>
  <si>
    <t>Schodišťový nosný a zvukově-izolační prvek mezi prefabrikovaným ramenem a podestou</t>
  </si>
  <si>
    <t>548</t>
  </si>
  <si>
    <t>"vedlejší schodiště" 5,0</t>
  </si>
  <si>
    <t>"hlavní schodiště" 9,0</t>
  </si>
  <si>
    <t>271</t>
  </si>
  <si>
    <t>953611142</t>
  </si>
  <si>
    <t>Nosný a zvukově-izolační prvek  mezi výtahovou šachtou a stropní deskou</t>
  </si>
  <si>
    <t>1747475755</t>
  </si>
  <si>
    <t>953611151</t>
  </si>
  <si>
    <t>Schodišťový nosný a zvukově-izolační prvek podepření ramene na základové desce</t>
  </si>
  <si>
    <t>552</t>
  </si>
  <si>
    <t>"vedlejší schodiště" 1</t>
  </si>
  <si>
    <t>"hlavní schodiště" 1</t>
  </si>
  <si>
    <t>273</t>
  </si>
  <si>
    <t>953611211</t>
  </si>
  <si>
    <t>Schodišťový zvukově-izolační prvek dilatační spárová deska mezi schody a stěnou</t>
  </si>
  <si>
    <t>554</t>
  </si>
  <si>
    <t>"vedlejší schodiště" 10</t>
  </si>
  <si>
    <t>"hlavní schodiště"  20</t>
  </si>
  <si>
    <t>953961214</t>
  </si>
  <si>
    <t>Kotvy chemickou patronou M 16 hl 125 mm do betonu, ŽB nebo kamene s vyvrtáním otvoru</t>
  </si>
  <si>
    <t>556</t>
  </si>
  <si>
    <t>kotvení ocelových prvků</t>
  </si>
  <si>
    <t>"1.PP" 7+5+8</t>
  </si>
  <si>
    <t>275</t>
  </si>
  <si>
    <t>962031133</t>
  </si>
  <si>
    <t>Bourání příček z cihel pálených na MVC tl do 150 mm</t>
  </si>
  <si>
    <t>558</t>
  </si>
  <si>
    <t>"1.PP stávající objekt" (3,35*2+2,30)*(3,18+2,74)/2+2,05*(2,0+2,43)/2</t>
  </si>
  <si>
    <t>"1.NP stávající objekt" (3,25+3,45+1,00+3,40+2,10+(1,85+2,00)*2)*(4,63+4,16)/2</t>
  </si>
  <si>
    <t>(3,55+1,65*3+3,45)*(4,63+4,16)/2+(2,055+3,685+2,63+1,20+1,00)*4,65</t>
  </si>
  <si>
    <t>"2.NP stávající objekt"  (3,50+1,47*2+2,00+1,50*4+4,63+3,50)*(4,72+4,47)/2</t>
  </si>
  <si>
    <t>"3.NP stávající objekt"  (3,50+1,47*2+2,00+1,50*4+4,63+3,50)*(4,72+4,47)/2</t>
  </si>
  <si>
    <t>"stávající podkroví" 2,80*(3,50+4,80)/2+2,60*4,80</t>
  </si>
  <si>
    <t>963031439</t>
  </si>
  <si>
    <t>Bourání cihelných kleneb na MV nebo MVC tl do 450 mm</t>
  </si>
  <si>
    <t>560</t>
  </si>
  <si>
    <t>"1.PP stávající objekt" 3,35*3,70+3,30*2,45</t>
  </si>
  <si>
    <t>"1.NP stávající objekt" 3,35*3,70+2,70+2,10</t>
  </si>
  <si>
    <t>"2.NP stávající objekt"  3,75*4,35+0,20*1,00+1,00*1,40</t>
  </si>
  <si>
    <t>"3.NP stávající objekt" 3,75*3,75+0,20*1,00+1,0*1,40</t>
  </si>
  <si>
    <t>277</t>
  </si>
  <si>
    <t>965043341</t>
  </si>
  <si>
    <t>Bourání podkladů pod dlažby betonových s potěrem nebo teracem tl do 100 mm pl přes 4 m2</t>
  </si>
  <si>
    <t>562</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</si>
  <si>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</si>
  <si>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</si>
  <si>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</si>
  <si>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</si>
  <si>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</si>
  <si>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</si>
  <si>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</si>
  <si>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</si>
  <si>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</si>
  <si>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</si>
  <si>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</si>
  <si>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</si>
  <si>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</si>
  <si>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</si>
  <si>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967031743</t>
  </si>
  <si>
    <t>Přisekání plošné zdiva z cihel pálených na MC tl do 150 mm</t>
  </si>
  <si>
    <t>564</t>
  </si>
  <si>
    <t>"sokl stávajícího objektu" (2,45+10,15+2,45+9,05)*5,5</t>
  </si>
  <si>
    <t>279</t>
  </si>
  <si>
    <t>968072455</t>
  </si>
  <si>
    <t>Vybourání kovových dveřních zárubní pl do 2 m2</t>
  </si>
  <si>
    <t>566</t>
  </si>
  <si>
    <t>"1.PP stávající objekt" 5</t>
  </si>
  <si>
    <t>"1.NP stávající objekt"  6+2+6+1</t>
  </si>
  <si>
    <t>"2.NP stávající objekt" 7+3</t>
  </si>
  <si>
    <t>"3.NP stávající objekt" 10</t>
  </si>
  <si>
    <t>968072456</t>
  </si>
  <si>
    <t>Vybourání kovových dveřních zárubní pl přes 2 m2</t>
  </si>
  <si>
    <t>568</t>
  </si>
  <si>
    <t>"1.NP stávající objekt"  2</t>
  </si>
  <si>
    <t>281</t>
  </si>
  <si>
    <t>971033651</t>
  </si>
  <si>
    <t>Vybourání otvorů ve zdivu cihelném pl do 4 m2 na MVC nebo MV tl do 600 mm</t>
  </si>
  <si>
    <t>570</t>
  </si>
  <si>
    <t>"1.NP stávající objekt" (1,20*2,18+2,885*3,80)*0,35</t>
  </si>
  <si>
    <t>971033681</t>
  </si>
  <si>
    <t>Vybourání otvorů ve zdivu cihelném pl do 4 m2 na MVC nebo MV tl do 900 mm</t>
  </si>
  <si>
    <t>572</t>
  </si>
  <si>
    <t>283</t>
  </si>
  <si>
    <t>973031346</t>
  </si>
  <si>
    <t>Vysekání kapes ve zdivu cihelném na MV nebo MVC pl do 0,25 m2 hl do 450 mm</t>
  </si>
  <si>
    <t>574</t>
  </si>
  <si>
    <t>974031165</t>
  </si>
  <si>
    <t>Vysekání rýh ve zdivu cihelném hl do 150 mm š do 200 mm</t>
  </si>
  <si>
    <t>576</t>
  </si>
  <si>
    <t>285</t>
  </si>
  <si>
    <t>974031167</t>
  </si>
  <si>
    <t>Vysekání rýh ve zdivu cihelném hl do 150 mm š do 300 mm</t>
  </si>
  <si>
    <t>578</t>
  </si>
  <si>
    <t>pro válcované profily</t>
  </si>
  <si>
    <t>"I200" 2*(2,37+2,32+2,32)</t>
  </si>
  <si>
    <t>"I260" 2*3,03</t>
  </si>
  <si>
    <t>"I200" 2*(2,30+2,30+1,73+1,70+1,56)</t>
  </si>
  <si>
    <t>"I240" 2*3,39</t>
  </si>
  <si>
    <t>"I200" 2*(1,40+1,40+1,99)</t>
  </si>
  <si>
    <t>974031384</t>
  </si>
  <si>
    <t>Vysekání rýh ve zdivu cihelném pro komínové nebo ventilační průduchy hl do 300 mm š do 150 mm</t>
  </si>
  <si>
    <t>580</t>
  </si>
  <si>
    <t>"1.PP stávající objekt" 3,70*2</t>
  </si>
  <si>
    <t>"1.NP stávající objekt" 5,20*2</t>
  </si>
  <si>
    <t>"2.NP stávající objekt" 5,20</t>
  </si>
  <si>
    <t>"3.NP stávající objekt"  5,40</t>
  </si>
  <si>
    <t>"stávající podkroví" 3,20</t>
  </si>
  <si>
    <t>287</t>
  </si>
  <si>
    <t>975053141</t>
  </si>
  <si>
    <t>Víceřadové podchycení stropů pro osazení nosníků v do 3,5 m pro zatížení přes 800 do 1500 kg/m2</t>
  </si>
  <si>
    <t>582</t>
  </si>
  <si>
    <t>podchycení valené klenby u kuchyňského výtahu</t>
  </si>
  <si>
    <t>"1.PP" (3,20+3,50)*2</t>
  </si>
  <si>
    <t>podchycení valené klenby u hlavního výtahu</t>
  </si>
  <si>
    <t>"1.PP - 3.NP" 3,80*2*4</t>
  </si>
  <si>
    <t>975058141</t>
  </si>
  <si>
    <t>Příplatek k víceřadovém podchycení stropů pro zatížení přes 800 do 1500 kg/m2 ZKD 1 m přes 3,5 m v podchycení</t>
  </si>
  <si>
    <t>584</t>
  </si>
  <si>
    <t>podchycení valené klenby u hlavního výtahu - světlá výška podlaží  cca 4,50m</t>
  </si>
  <si>
    <t>"1.NP - 3.NP" 3,80*2*3*1,0</t>
  </si>
  <si>
    <t>289</t>
  </si>
  <si>
    <t>977151124</t>
  </si>
  <si>
    <t>Jádrové vrty diamantovými korunkami do stavebních materiálů D přes 150 do 180 mm</t>
  </si>
  <si>
    <t>586</t>
  </si>
  <si>
    <t>"1.PP stávající objekt, průduch větrání podlahy" 1,00</t>
  </si>
  <si>
    <t>"1.PP  prostup voda" 0,75</t>
  </si>
  <si>
    <t>"1.NP VZT" 0,80</t>
  </si>
  <si>
    <t>977151125</t>
  </si>
  <si>
    <t>Jádrové vrty diamantovými korunkami do stavebních materiálů D přes 180 do 200 mm</t>
  </si>
  <si>
    <t>588</t>
  </si>
  <si>
    <t>"1.NP stávající objekt otvor do šachty 200/200" 0,69</t>
  </si>
  <si>
    <t>"1.NP stávající objekt VZT" 0,80</t>
  </si>
  <si>
    <t>291</t>
  </si>
  <si>
    <t>977151128</t>
  </si>
  <si>
    <t>Jádrové vrty diamantovými korunkami do stavebních materiálů D přes 250 do 300 mm</t>
  </si>
  <si>
    <t>590</t>
  </si>
  <si>
    <t>"1.NP stávající objekt 250/250 " 0,75</t>
  </si>
  <si>
    <t>977151131</t>
  </si>
  <si>
    <t>Jádrové vrty diamantovými korunkami do stavebních materiálů D přes 350 do 400 mm</t>
  </si>
  <si>
    <t>592</t>
  </si>
  <si>
    <t>"1.NP stávající objekt 400/250 " 0,70</t>
  </si>
  <si>
    <t>293</t>
  </si>
  <si>
    <t>978013191</t>
  </si>
  <si>
    <t>Otlučení (osekání) vnitřní vápenné nebo vápenocementové omítky stěn v rozsahu přes 50 do 100 %</t>
  </si>
  <si>
    <t>594</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</si>
  <si>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</si>
  <si>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</si>
  <si>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</si>
  <si>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</si>
  <si>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</si>
  <si>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</si>
  <si>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</si>
  <si>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</si>
  <si>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</si>
  <si>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</si>
  <si>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</si>
  <si>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"312"  (3,55+10,20)*2*(4,72+4,47)/2+10,20*(4,72+4,47)/2</t>
  </si>
  <si>
    <t>R93511290</t>
  </si>
  <si>
    <t>KV6 - D+M Kamenná konzola pro sochu medvídka, vč. nerezových trnů a kotev, specifkace dle PD</t>
  </si>
  <si>
    <t>596</t>
  </si>
  <si>
    <t>295</t>
  </si>
  <si>
    <t>R93511291</t>
  </si>
  <si>
    <t>KV7 - Demontáž,  restaurování a následná montáž sošky medvídka</t>
  </si>
  <si>
    <t>kpl</t>
  </si>
  <si>
    <t>598</t>
  </si>
  <si>
    <t>R95111B2</t>
  </si>
  <si>
    <t>OV 29 - Brána na házenou 3000x2000x1000, specifikace dle PD</t>
  </si>
  <si>
    <t>600</t>
  </si>
  <si>
    <t>297</t>
  </si>
  <si>
    <t>R9701001</t>
  </si>
  <si>
    <t>Statické zajištění budovy před započetím bouracích prací</t>
  </si>
  <si>
    <t>602</t>
  </si>
  <si>
    <t>R9701002</t>
  </si>
  <si>
    <t>Osazení plastových tvarovek pro odvod radonu</t>
  </si>
  <si>
    <t>604</t>
  </si>
  <si>
    <t>299</t>
  </si>
  <si>
    <t>R9701003</t>
  </si>
  <si>
    <t>Tvarovky Iglú pro odvod radonu v. 200mm</t>
  </si>
  <si>
    <t>606</t>
  </si>
  <si>
    <t>Přesun hmot</t>
  </si>
  <si>
    <t>997013113</t>
  </si>
  <si>
    <t>Vnitrostaveništní doprava suti a vybouraných hmot pro budovy v přes 9 do 12 m s použitím mechanizace</t>
  </si>
  <si>
    <t>608</t>
  </si>
  <si>
    <t>"odřezané pažnice" 16*0,60*57,10/1000</t>
  </si>
  <si>
    <t>301</t>
  </si>
  <si>
    <t>997013214</t>
  </si>
  <si>
    <t>Vnitrostaveništní doprava suti a vybouraných hmot pro budovy v přes 12 do 15 m ručně</t>
  </si>
  <si>
    <t>610</t>
  </si>
  <si>
    <t>997211511</t>
  </si>
  <si>
    <t>Vodorovná doprava suti po suchu na vzdálenost do 1 km</t>
  </si>
  <si>
    <t>612</t>
  </si>
  <si>
    <t>303</t>
  </si>
  <si>
    <t>997211519</t>
  </si>
  <si>
    <t>Příplatek ZKD 1 km u vodorovné dopravy suti</t>
  </si>
  <si>
    <t>614</t>
  </si>
  <si>
    <t>997013867</t>
  </si>
  <si>
    <t>Poplatek za uložení stavebního odpadu na recyklační skládce (skládkovné) z tašek a keramických výrobků kód odpadu 17 01 03</t>
  </si>
  <si>
    <t>616</t>
  </si>
  <si>
    <t>119,075+59,637+36,451+8,555+10,006+4,928+0,383+44,984+1,396+0,58+0,35</t>
  </si>
  <si>
    <t>305</t>
  </si>
  <si>
    <t>997013811</t>
  </si>
  <si>
    <t>Poplatek za uložení na skládce (skládkovné) stavebního odpadu dřevěného kód odpadu 17 02 01</t>
  </si>
  <si>
    <t>618</t>
  </si>
  <si>
    <t>997013813</t>
  </si>
  <si>
    <t>Poplatek za uložení na skládce (skládkovné) stavebního odpadu z plastických hmot kód odpadu 17 02 03</t>
  </si>
  <si>
    <t>620</t>
  </si>
  <si>
    <t>3,04+0,126+4,98</t>
  </si>
  <si>
    <t>307</t>
  </si>
  <si>
    <t>997013861</t>
  </si>
  <si>
    <t>Poplatek za uložení stavebního odpadu na recyklační skládce (skládkovné) z prostého betonu kód odpadu 17 01 01</t>
  </si>
  <si>
    <t>622</t>
  </si>
  <si>
    <t>29,38+30,75+74,763</t>
  </si>
  <si>
    <t>997013875</t>
  </si>
  <si>
    <t>Poplatek za uložení stavebního odpadu na recyklační skládce (skládkovné) asfaltového bez obsahu dehtu zatříděného do Katalogu odpadů pod kódem 17 03 02</t>
  </si>
  <si>
    <t>624</t>
  </si>
  <si>
    <t>114,0</t>
  </si>
  <si>
    <t>309</t>
  </si>
  <si>
    <t>997013873</t>
  </si>
  <si>
    <t>Poplatek za uložení stavebního odpadu na recyklační skládce (skládkovné) zeminy a kamení zatříděného do Katalogu odpadů pod kódem 17 05 04</t>
  </si>
  <si>
    <t>626</t>
  </si>
  <si>
    <t>177,60</t>
  </si>
  <si>
    <t>997321611</t>
  </si>
  <si>
    <t>Nakládání nebo překládání suti a vybouraných hmot</t>
  </si>
  <si>
    <t>628</t>
  </si>
  <si>
    <t>311</t>
  </si>
  <si>
    <t>998014121</t>
  </si>
  <si>
    <t>Přesun hmot pro budovy vícepodlažní v do 18 m z betonových dílců se zděným pláštěm</t>
  </si>
  <si>
    <t>630</t>
  </si>
  <si>
    <t>R99801412</t>
  </si>
  <si>
    <t>Jeřáb na dobu realizace monolitických a prefa konstrukcí</t>
  </si>
  <si>
    <t>632</t>
  </si>
  <si>
    <t>PSV</t>
  </si>
  <si>
    <t>Práce a dodávky PSV</t>
  </si>
  <si>
    <t>711</t>
  </si>
  <si>
    <t>Izolace proti vodě, vlhkosti a plynům</t>
  </si>
  <si>
    <t>313</t>
  </si>
  <si>
    <t>711121131</t>
  </si>
  <si>
    <t>Provedení izolace proti zemní vlhkosti vodorovné za horka nátěrem asfaltovým</t>
  </si>
  <si>
    <t>634</t>
  </si>
  <si>
    <t>11161346</t>
  </si>
  <si>
    <t>asfalt oxidovaný stavebně izolační</t>
  </si>
  <si>
    <t>-389199944</t>
  </si>
  <si>
    <t>315</t>
  </si>
  <si>
    <t>711161273</t>
  </si>
  <si>
    <t>Provedení izolace proti zemní vlhkosti svislé z nopové fólie</t>
  </si>
  <si>
    <t>638</t>
  </si>
  <si>
    <t>Poznámka k položce:_x000D_
Izolace proti zemní vlhkosti stěn foliemi nopovými pro běžné podmínky tl. 0,4 mm šířky 1,5 m</t>
  </si>
  <si>
    <t>711411001</t>
  </si>
  <si>
    <t>Provedení izolace proti tlakové vodě vodorovné za studena nátěrem penetračním</t>
  </si>
  <si>
    <t>640</t>
  </si>
  <si>
    <t>"-5,11 až -4,41" ((6,45+3,05+5,80+9,70+1,65+4,0+3,75+4,05+4,30+3,60)*1,30+2,50*2,10)</t>
  </si>
  <si>
    <t>"-5,11 až -4,71" (3,05*5,15+9,40*11,0+0,30*6,05+4,0*7,75-1,6*1,60)</t>
  </si>
  <si>
    <t>317</t>
  </si>
  <si>
    <t>642</t>
  </si>
  <si>
    <t>11163152</t>
  </si>
  <si>
    <t>lak hydroizolační asfaltový</t>
  </si>
  <si>
    <t>644</t>
  </si>
  <si>
    <t>Poznámka k položce:_x000D_
lak asfaltový ALP/SN</t>
  </si>
  <si>
    <t>319</t>
  </si>
  <si>
    <t>711412001</t>
  </si>
  <si>
    <t>Provedení izolace proti tlakové vodě svislé za studena nátěrem penetračním</t>
  </si>
  <si>
    <t>646</t>
  </si>
  <si>
    <t>648</t>
  </si>
  <si>
    <t>321</t>
  </si>
  <si>
    <t>711461103</t>
  </si>
  <si>
    <t>Provedení izolace proti tlakové vodě vodorovné fólií přilepenou v plné ploše</t>
  </si>
  <si>
    <t>650</t>
  </si>
  <si>
    <t>R62852264</t>
  </si>
  <si>
    <t>pás s modifikovaným asfaltem tl.4mm, vložka polyesterová rohož, specifikace dle PD</t>
  </si>
  <si>
    <t>652</t>
  </si>
  <si>
    <t>323</t>
  </si>
  <si>
    <t>62853003</t>
  </si>
  <si>
    <t>pás asfaltovaný s jemnozrnným povrchem</t>
  </si>
  <si>
    <t>654</t>
  </si>
  <si>
    <t>711462103</t>
  </si>
  <si>
    <t>Provedení izolace proti tlakové vodě svislé fólií přilepenou v plné ploše</t>
  </si>
  <si>
    <t>656</t>
  </si>
  <si>
    <t>325</t>
  </si>
  <si>
    <t>658</t>
  </si>
  <si>
    <t>R7114701</t>
  </si>
  <si>
    <t>Dilatační pásy š.300mm nebo 500mm s těsnícím provazcem (DET 01a, 2), specifikace dle PD</t>
  </si>
  <si>
    <t>660</t>
  </si>
  <si>
    <t>"-4,77 až -2,45" 8,00*2</t>
  </si>
  <si>
    <t>"-4,71 až - 2,31"  (2,60+17,40+14,90)*2</t>
  </si>
  <si>
    <t>"-5,11 až -2,31" 15,05*2</t>
  </si>
  <si>
    <t>"-4,77 až -2,31" (7,60+13,90)*2</t>
  </si>
  <si>
    <t>"-7,37 až -4,71" (2,57+4,885)*2*2</t>
  </si>
  <si>
    <t>327</t>
  </si>
  <si>
    <t>R7114702</t>
  </si>
  <si>
    <t>Výztužný pás š.300mm (DET 04b), specifikace dle PD</t>
  </si>
  <si>
    <t>662</t>
  </si>
  <si>
    <t>"lapol" (2,57+4,885)*2*2</t>
  </si>
  <si>
    <t>"zpětná klapka" (1,40+1,60)*2*2</t>
  </si>
  <si>
    <t>"šikmé náběhy" (0,90+4,00+4,30+3,60+19,50+13,90+0,80+3,80)*2</t>
  </si>
  <si>
    <t>R7114704</t>
  </si>
  <si>
    <t>Hydroizolace na rozhraní dilatace mezi stávajícím objektem a přístavbou (DET 01b), specifikace dle PD</t>
  </si>
  <si>
    <t>664</t>
  </si>
  <si>
    <t>položka obsahuje injektážní hadičky,pásek EPS tl.30mm, minerální vata 50/50mm, perforovaná hadička pro odvod vody, dilatační pásy š. 300mm, sektorov</t>
  </si>
  <si>
    <t>"pás"  31</t>
  </si>
  <si>
    <t>329</t>
  </si>
  <si>
    <t>711491172</t>
  </si>
  <si>
    <t>Provedení doplňků izolace proti vodě na vodorovné ploše z textilií vrstva ochranná</t>
  </si>
  <si>
    <t>666</t>
  </si>
  <si>
    <t>69311088</t>
  </si>
  <si>
    <t>geotextilie netkaná separační, ochranná, filtrační, drenážní PES 500g/m2</t>
  </si>
  <si>
    <t>668</t>
  </si>
  <si>
    <t>331</t>
  </si>
  <si>
    <t>711491272</t>
  </si>
  <si>
    <t>Provedení doplňků izolace proti vodě na ploše svislé z textilií vrstva ochranná</t>
  </si>
  <si>
    <t>670</t>
  </si>
  <si>
    <t>672</t>
  </si>
  <si>
    <t>333</t>
  </si>
  <si>
    <t>711493112</t>
  </si>
  <si>
    <t>Izolace proti podpovrchové a tlakové vodě vodorovná těsnicí stěrkou jednosložkovou na bázi cementu</t>
  </si>
  <si>
    <t>674</t>
  </si>
  <si>
    <t>711493122</t>
  </si>
  <si>
    <t>Izolace proti podpovrchové a tlakové vodě svislá těsnicí stěrkou jednosložkovou na bázi cementu</t>
  </si>
  <si>
    <t>676</t>
  </si>
  <si>
    <t>335</t>
  </si>
  <si>
    <t>998711202</t>
  </si>
  <si>
    <t>Přesun hmot procentní pro izolace proti vodě, vlhkosti a plynům v objektech v přes 6 do 12 m</t>
  </si>
  <si>
    <t>%</t>
  </si>
  <si>
    <t>678</t>
  </si>
  <si>
    <t>712</t>
  </si>
  <si>
    <t>Povlakové krytiny</t>
  </si>
  <si>
    <t>712311101</t>
  </si>
  <si>
    <t>Provedení povlakové krytiny střech do 10° za studena lakem penetračním nebo asfaltovým</t>
  </si>
  <si>
    <t>680</t>
  </si>
  <si>
    <t>337</t>
  </si>
  <si>
    <t>11163150</t>
  </si>
  <si>
    <t>lak penetrační asfaltový</t>
  </si>
  <si>
    <t>682</t>
  </si>
  <si>
    <t>Poznámka k položce:_x000D_
lak asfaltový ALP/9</t>
  </si>
  <si>
    <t>712341559</t>
  </si>
  <si>
    <t>Provedení povlakové krytiny střech do 10° pásy NAIP přitavením v plné ploše</t>
  </si>
  <si>
    <t>684</t>
  </si>
  <si>
    <t>339</t>
  </si>
  <si>
    <t>628331580</t>
  </si>
  <si>
    <t>pás těžký asfaltovaný modifikovaný</t>
  </si>
  <si>
    <t>686</t>
  </si>
  <si>
    <t>712361703</t>
  </si>
  <si>
    <t>Provedení povlakové krytiny střech do 10° fólií přilepenou v plné ploše</t>
  </si>
  <si>
    <t>688</t>
  </si>
  <si>
    <t>341</t>
  </si>
  <si>
    <t>283220410</t>
  </si>
  <si>
    <t>fólie střešní mPVC ke kotvení tl.1,5 mm</t>
  </si>
  <si>
    <t>690</t>
  </si>
  <si>
    <t>28343012</t>
  </si>
  <si>
    <t>fólie hydroizolační střešní mPVC určená ke stabilizaci přitížením a do vegetačních střech tl 1,5mm</t>
  </si>
  <si>
    <t>692</t>
  </si>
  <si>
    <t>343</t>
  </si>
  <si>
    <t>712391171</t>
  </si>
  <si>
    <t>Provedení povlakové krytiny střech do 10° podkladní textilní vrstvy</t>
  </si>
  <si>
    <t>694</t>
  </si>
  <si>
    <t>69311081</t>
  </si>
  <si>
    <t>geotextilie netkaná separační, ochranná, filtrační, drenážní PES 300g/m2</t>
  </si>
  <si>
    <t>696</t>
  </si>
  <si>
    <t>345</t>
  </si>
  <si>
    <t>712391176</t>
  </si>
  <si>
    <t>Provedení povlakové krytiny střech do 10° připevnění izolace kotvícími terči</t>
  </si>
  <si>
    <t>698</t>
  </si>
  <si>
    <t>712391176.1</t>
  </si>
  <si>
    <t>Provedení vrstvy extenzivní zeleně na střešní konstrukci S3</t>
  </si>
  <si>
    <t>700</t>
  </si>
  <si>
    <t>347</t>
  </si>
  <si>
    <t>998712202</t>
  </si>
  <si>
    <t>Přesun hmot procentní pro krytiny povlakové v objektech v přes 6 do 12 m</t>
  </si>
  <si>
    <t>702</t>
  </si>
  <si>
    <t>713</t>
  </si>
  <si>
    <t>Izolace tepelné</t>
  </si>
  <si>
    <t>713121111</t>
  </si>
  <si>
    <t>Montáž izolace tepelné podlah volně kladenými rohožemi, pásy, dílci, deskami 1 vrstva</t>
  </si>
  <si>
    <t>704</t>
  </si>
  <si>
    <t>349</t>
  </si>
  <si>
    <t>63141431</t>
  </si>
  <si>
    <t>deska tepelně izolační minerální plovoucích podlah λ=0,033-0,035 tl 25mm</t>
  </si>
  <si>
    <t>706</t>
  </si>
  <si>
    <t>Poznámka k položce:_x000D_
specifikace: Isover TDPT 25mm</t>
  </si>
  <si>
    <t>ISV.9001611008868</t>
  </si>
  <si>
    <t>Isover TDPT 35mm, λD = 0,033 (W·m-1·K-1),1200x600x35mm, izolace do lehkých a těžkých plovoucích podlah s užitným zatížením do 5 kN·m-2.</t>
  </si>
  <si>
    <t>708</t>
  </si>
  <si>
    <t>351</t>
  </si>
  <si>
    <t>ISV.9001611008875</t>
  </si>
  <si>
    <t>Isover TDPT 50mm, λD = 0,033 (W·m-1·K-1),1200x600x50mm, izolace do lehkých a těžkých plovoucích podlah s užitným zatížením do 5 kN·m-2.</t>
  </si>
  <si>
    <t>710</t>
  </si>
  <si>
    <t>353</t>
  </si>
  <si>
    <t>28375915</t>
  </si>
  <si>
    <t>deska EPS 150 pro konstrukce s vysokým zatížením λ=0,035 tl 120mm</t>
  </si>
  <si>
    <t>714</t>
  </si>
  <si>
    <t>Poznámka k položce:_x000D_
deska z pěnového polystyrenu bílá EPS 150 S 1000 x 1000 x 120 mm</t>
  </si>
  <si>
    <t>28375990</t>
  </si>
  <si>
    <t>deska EPS 150 pro konstrukce s vysokým zatížením λ=0,035 tl 140mm</t>
  </si>
  <si>
    <t>716</t>
  </si>
  <si>
    <t>Poznámka k položce:_x000D_
deska z pěnového polystyrenu bílá EPS 150 S 1000 x 1000 x 140 mm</t>
  </si>
  <si>
    <t>355</t>
  </si>
  <si>
    <t>28375927</t>
  </si>
  <si>
    <t>deska EPS 200 pro konstrukce s velmi vysokým zatížením λ=0,034 tl 120mm</t>
  </si>
  <si>
    <t>718</t>
  </si>
  <si>
    <t>Poznámka k položce:_x000D_
deska z pěnového polystyrenu bílá EPS 200 S 1000 x 1000 x 120 mm</t>
  </si>
  <si>
    <t>720</t>
  </si>
  <si>
    <t>357</t>
  </si>
  <si>
    <t>63482221</t>
  </si>
  <si>
    <t>deska tepelně izolační z pěnového skla bez povrchové úpravy λ=0,038-0,039 tl 150mm</t>
  </si>
  <si>
    <t>722</t>
  </si>
  <si>
    <t>713131121</t>
  </si>
  <si>
    <t>Montáž izolace tepelné stěn přichycením dráty rohoží, pásů, dílců, desek</t>
  </si>
  <si>
    <t>724</t>
  </si>
  <si>
    <t>(2,95+4,20+1,30+2,85+3,15)*3,35-1,50*2,10</t>
  </si>
  <si>
    <t>359</t>
  </si>
  <si>
    <t>63148162</t>
  </si>
  <si>
    <t>deska tepelně izolační minerální provětrávaných fasád λ=0,034-0,035 tl 120mm</t>
  </si>
  <si>
    <t>726</t>
  </si>
  <si>
    <t>713131135</t>
  </si>
  <si>
    <t>Montáž izolace tepelné stěn nastřelením rohoží, pásů, dílců, desek vně objektu</t>
  </si>
  <si>
    <t>728</t>
  </si>
  <si>
    <t>obvod přístavby tl. 100mm</t>
  </si>
  <si>
    <t>"-4,77 až -2,35" 8,00*(4,77-2,35)</t>
  </si>
  <si>
    <t>"-4,71 až - 2,21"  (2,60+17,40+14,90)*(4,71-2,21)</t>
  </si>
  <si>
    <t>"-5,11 až -2,21" 15,05*(5,11-2,21)</t>
  </si>
  <si>
    <t>"-4,77 až -2,21" (7,60+13,90)*(4,77-2,21)</t>
  </si>
  <si>
    <t>izolace nad betonovou přizdívkou vodorovně tl.100mm</t>
  </si>
  <si>
    <t>0,55*(9,30+3,50+18,10+38,50+13,90)</t>
  </si>
  <si>
    <t>sokl St7 - nerezový plech tl. 200mm</t>
  </si>
  <si>
    <t>(0,40+3,2)*0,50+0,80*0,65*1+0,65*0,55*2+3,10*0,40+0,125*(2,60+17,20)+0,15*(37,60+13,20)</t>
  </si>
  <si>
    <t>izolace mezi betonovou přizdívkou a soklem tl. 180mm</t>
  </si>
  <si>
    <t>361</t>
  </si>
  <si>
    <t>283764220</t>
  </si>
  <si>
    <t>deska z extrudovaného polystyrénu tl. 100 mm, specifikace dle PD</t>
  </si>
  <si>
    <t>730</t>
  </si>
  <si>
    <t>283764260</t>
  </si>
  <si>
    <t>deska z extrudovaného polystyrénu tl. 180 mm, specifikace dle PD</t>
  </si>
  <si>
    <t>732</t>
  </si>
  <si>
    <t>363</t>
  </si>
  <si>
    <t>734</t>
  </si>
  <si>
    <t>R28376431</t>
  </si>
  <si>
    <t>deska z extrudovaného polystyrénu tl. 100 mm, 0,036W/mK, pevnost vtlaku při 10% stlačení 300lPa</t>
  </si>
  <si>
    <t>736</t>
  </si>
  <si>
    <t>365</t>
  </si>
  <si>
    <t>713191134</t>
  </si>
  <si>
    <t>Montáž izolace tepelné podlah, stropů vrchem nebo střech překrytí fólií se svařovaným spojem</t>
  </si>
  <si>
    <t>738</t>
  </si>
  <si>
    <t>283293280</t>
  </si>
  <si>
    <t>fólie UV stabilní, vysoce difúzní, spedifikace dle PD</t>
  </si>
  <si>
    <t>740</t>
  </si>
  <si>
    <t>367</t>
  </si>
  <si>
    <t>R71311111</t>
  </si>
  <si>
    <t>Montáž izolace tepelné vrchem stropu lepením rohožemi, pásy, dílci, deskami</t>
  </si>
  <si>
    <t>742</t>
  </si>
  <si>
    <t>28376142</t>
  </si>
  <si>
    <t>klín izolační EPS 150 spád do 5%</t>
  </si>
  <si>
    <t>744</t>
  </si>
  <si>
    <t xml:space="preserve">Poznámka k položce:_x000D_
původní bez spádu _x000D_
</t>
  </si>
  <si>
    <t>369</t>
  </si>
  <si>
    <t>28375861</t>
  </si>
  <si>
    <t>deska EPS S pro aplikace bez zatížení λ=0,042-0,043 tl 100mm</t>
  </si>
  <si>
    <t>746</t>
  </si>
  <si>
    <t xml:space="preserve">Poznámka k položce:_x000D_
bez specifikace </t>
  </si>
  <si>
    <t>748</t>
  </si>
  <si>
    <t>371</t>
  </si>
  <si>
    <t>28375816</t>
  </si>
  <si>
    <t>deska EPS S pro aplikace bez zatížení λ=0,042-0,043 tl 50mm</t>
  </si>
  <si>
    <t>750</t>
  </si>
  <si>
    <t>283764990</t>
  </si>
  <si>
    <t>deska izolační z polyuretanové tvrdé pěny (PIR) tl. 180 mm</t>
  </si>
  <si>
    <t>752</t>
  </si>
  <si>
    <t>373</t>
  </si>
  <si>
    <t>283764980</t>
  </si>
  <si>
    <t>deska izolační z polyuretanové tvrdé pěny (PIR) tl. 140 mm</t>
  </si>
  <si>
    <t>754</t>
  </si>
  <si>
    <t>998713202</t>
  </si>
  <si>
    <t>Přesun hmot procentní pro izolace tepelné v objektech v přes 6 do 12 m</t>
  </si>
  <si>
    <t>756</t>
  </si>
  <si>
    <t>375</t>
  </si>
  <si>
    <t>R7132001</t>
  </si>
  <si>
    <t>D+M Kotvící blok pod okenní a dveřní otvory 80/100, specifikace dle PD</t>
  </si>
  <si>
    <t>758</t>
  </si>
  <si>
    <t>Akustická a protiotřesová opatření</t>
  </si>
  <si>
    <t>714121013</t>
  </si>
  <si>
    <t>Montáž podstropních panelů s rozšířenou zvukovou pohltivostí zavěšených na skrytý rošt</t>
  </si>
  <si>
    <t>760</t>
  </si>
  <si>
    <t>"168" 2,04*2*16,00+2,54*7*16,00</t>
  </si>
  <si>
    <t>377</t>
  </si>
  <si>
    <t>590361370</t>
  </si>
  <si>
    <t>panel akustický  PE, bílá, specifikace dle PD</t>
  </si>
  <si>
    <t>762</t>
  </si>
  <si>
    <t>714121012</t>
  </si>
  <si>
    <t>Montáž podstropních panelů s rozšířenou zvukovou pohltivostí zavěšených na polozapuštěný rošt</t>
  </si>
  <si>
    <t>764</t>
  </si>
  <si>
    <t>379</t>
  </si>
  <si>
    <t>590360250</t>
  </si>
  <si>
    <t>panel akustický  bílá, specifikace dle PD</t>
  </si>
  <si>
    <t>766</t>
  </si>
  <si>
    <t>714123002</t>
  </si>
  <si>
    <t>Montáž akustických stěnových obkladů z demontovatelných panelů na skrytý rošt</t>
  </si>
  <si>
    <t>768</t>
  </si>
  <si>
    <t xml:space="preserve">"obklad tělocvičny" </t>
  </si>
  <si>
    <t>(2,04*4+2,54*7+5,08*2+5,04+16,00)*1,20</t>
  </si>
  <si>
    <t>381</t>
  </si>
  <si>
    <t>770</t>
  </si>
  <si>
    <t>998714202</t>
  </si>
  <si>
    <t>Přesun hmot procentní pro akustická a protiotřesová opatření v objektech v do 12 m</t>
  </si>
  <si>
    <t>772</t>
  </si>
  <si>
    <t>Technika prostředí staveb</t>
  </si>
  <si>
    <t>383</t>
  </si>
  <si>
    <t>72009</t>
  </si>
  <si>
    <t>Stavební přípomoce</t>
  </si>
  <si>
    <t>796</t>
  </si>
  <si>
    <t>721</t>
  </si>
  <si>
    <t>Zdravotechnika - vnitřní kanalizace</t>
  </si>
  <si>
    <t>721173747</t>
  </si>
  <si>
    <t>Potrubí kanalizační z PE větrací DN 125</t>
  </si>
  <si>
    <t>798</t>
  </si>
  <si>
    <t>"větrací potrubí podlahy"  3,10+1,05+5,60+5,90+3,90+25,80+12,25*4+13,75*2+1,40+1,60</t>
  </si>
  <si>
    <t>"svislé vyvedení na střechu" 13,50+15,10*2</t>
  </si>
  <si>
    <t>"odvětrání výtahové šachty" 2,80</t>
  </si>
  <si>
    <t>725</t>
  </si>
  <si>
    <t>Zdravotechnika - zařizovací předměty</t>
  </si>
  <si>
    <t>385</t>
  </si>
  <si>
    <t>725110811</t>
  </si>
  <si>
    <t>Demontáž klozetů splachovací s nádrží</t>
  </si>
  <si>
    <t>soubor</t>
  </si>
  <si>
    <t>800</t>
  </si>
  <si>
    <t>"stávající 1.NP" 3+1</t>
  </si>
  <si>
    <t>"stávající 1.PP" 1</t>
  </si>
  <si>
    <t>"2.NP stávající objekt" 7</t>
  </si>
  <si>
    <t>"3.NP stávající objekt" 7</t>
  </si>
  <si>
    <t>725210821</t>
  </si>
  <si>
    <t>Demontáž umyvadel bez výtokových armatur</t>
  </si>
  <si>
    <t>802</t>
  </si>
  <si>
    <t>"stávající 1.NP" 3+3</t>
  </si>
  <si>
    <t>"2.NP stávající objekt" 3</t>
  </si>
  <si>
    <t>"3.NP stávající objekt"  3</t>
  </si>
  <si>
    <t>387</t>
  </si>
  <si>
    <t>725240812</t>
  </si>
  <si>
    <t>Demontáž vaniček sprchových bez výtokových armatur</t>
  </si>
  <si>
    <t>804</t>
  </si>
  <si>
    <t>725310821</t>
  </si>
  <si>
    <t>Demontáž dřez jednoduchý na ocelové konzole bez výtokových armatur</t>
  </si>
  <si>
    <t>806</t>
  </si>
  <si>
    <t>"stávající podkroví" 1</t>
  </si>
  <si>
    <t>389</t>
  </si>
  <si>
    <t>725530826</t>
  </si>
  <si>
    <t>Demontáž ohřívač elektrický akumulační do 800 l</t>
  </si>
  <si>
    <t>808</t>
  </si>
  <si>
    <t>725820801</t>
  </si>
  <si>
    <t>Demontáž baterie nástěnné do G 3 / 4</t>
  </si>
  <si>
    <t>810</t>
  </si>
  <si>
    <t>"3.NP stávající objekt" 3</t>
  </si>
  <si>
    <t>391</t>
  </si>
  <si>
    <t>725840850</t>
  </si>
  <si>
    <t>Demontáž baterie sprch diferenciální do G 3/4x1</t>
  </si>
  <si>
    <t>812</t>
  </si>
  <si>
    <t>725850800</t>
  </si>
  <si>
    <t>Demontáž ventilů odpadních</t>
  </si>
  <si>
    <t>814</t>
  </si>
  <si>
    <t>393</t>
  </si>
  <si>
    <t>R7260101</t>
  </si>
  <si>
    <t>Demontáž plynovodu</t>
  </si>
  <si>
    <t>816</t>
  </si>
  <si>
    <t>Konstrukce tesařské</t>
  </si>
  <si>
    <t>762001</t>
  </si>
  <si>
    <t>Úprava střešní konstrukce pro výtahovou šachtu</t>
  </si>
  <si>
    <t>818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</si>
  <si>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</si>
  <si>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</si>
  <si>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</si>
  <si>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</si>
  <si>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</si>
  <si>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395</t>
  </si>
  <si>
    <t>762341014</t>
  </si>
  <si>
    <t>Bednění střech rovných sklon do 60° z desek OSB tl 18 mm na sraz šroubovaných na krokve</t>
  </si>
  <si>
    <t>820</t>
  </si>
  <si>
    <t>bednění atiky</t>
  </si>
  <si>
    <t>(29,20+17,20)*2*0,55+(5,60+0,80+14,40)*0,60+(2,40+4,30+2,50)*0,50+6,05*0,30+3,20*0,60+0,45*0,80+0,50*(8,15+1,85+1,50+3,60+3,20)</t>
  </si>
  <si>
    <t>0,75*(13,65+8,50)</t>
  </si>
  <si>
    <t>762511113</t>
  </si>
  <si>
    <t>Podlahové kce podkladové z cementotřískových desek tl 16 mm na sraz lepených</t>
  </si>
  <si>
    <t>822</t>
  </si>
  <si>
    <t>397</t>
  </si>
  <si>
    <t>762511284</t>
  </si>
  <si>
    <t>Podlahové kce podkladové dvouvrstvé z desek OSB tl 2x15 mm broušených na pero a drážku lepených</t>
  </si>
  <si>
    <t>824</t>
  </si>
  <si>
    <t>skladba podlahy P22</t>
  </si>
  <si>
    <t>"431" 10</t>
  </si>
  <si>
    <t>"421" 5</t>
  </si>
  <si>
    <t>762810043</t>
  </si>
  <si>
    <t>Záklop stropů z desek OSB tl 15 mm na pero a drážku šroubovaných na rošt</t>
  </si>
  <si>
    <t>826</t>
  </si>
  <si>
    <t>399</t>
  </si>
  <si>
    <t>998762202</t>
  </si>
  <si>
    <t>Přesun hmot procentní pro kce tesařské v objektech v přes 6 do 12 m</t>
  </si>
  <si>
    <t>828</t>
  </si>
  <si>
    <t>763</t>
  </si>
  <si>
    <t>Konstrukce suché výstavby</t>
  </si>
  <si>
    <t>763111411</t>
  </si>
  <si>
    <t>SDK příčka tl 100 mm profil CW+UW 50 desky 2xA 12,5 s izolací EI 60 Rw do 51 dB</t>
  </si>
  <si>
    <t>830</t>
  </si>
  <si>
    <t xml:space="preserve">"St8" </t>
  </si>
  <si>
    <t>"179" 3,40*3,35-0,90*2,10</t>
  </si>
  <si>
    <t>401</t>
  </si>
  <si>
    <t>763111437</t>
  </si>
  <si>
    <t>SDK příčka tl 150 mm profil CW+UW 100 desky 2xH2 12,5 s izolací EI 60 Rw do 56 dB</t>
  </si>
  <si>
    <t>832</t>
  </si>
  <si>
    <t>"182-185" 4,305*4,65+(4,105*2+1,20+0,90)*3,10-0,80*2,10-0,65*2,12*4</t>
  </si>
  <si>
    <t>"250-254" (3,5*2+1,55)*4,50-0,85*2,15*2</t>
  </si>
  <si>
    <t>"351-353" (1,535+3,65+3,50)*(4,16+4,63)/2-0,85*2,15*2</t>
  </si>
  <si>
    <t>763121421</t>
  </si>
  <si>
    <t>SDK stěna předsazená tl 62,5 mm profil CW+UW 50 deska 1xDF 12,5 s izolací EI 30</t>
  </si>
  <si>
    <t>834</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</si>
  <si>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</si>
  <si>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</si>
  <si>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</si>
  <si>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</si>
  <si>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</si>
  <si>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</si>
  <si>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</si>
  <si>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</si>
  <si>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</si>
  <si>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</si>
  <si>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</si>
  <si>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</si>
  <si>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</si>
  <si>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</si>
  <si>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</si>
  <si>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</si>
  <si>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</si>
  <si>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</si>
  <si>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</si>
  <si>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</si>
  <si>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</si>
  <si>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</si>
  <si>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</si>
  <si>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</si>
  <si>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403</t>
  </si>
  <si>
    <t>763121428</t>
  </si>
  <si>
    <t>SDK stěna předsazená tl 100 mm profil CW+UW 75 deska 1xH2 12,5 bez TI EI 15</t>
  </si>
  <si>
    <t>836</t>
  </si>
  <si>
    <t>"164" 2,395*1,20</t>
  </si>
  <si>
    <t>763121429</t>
  </si>
  <si>
    <t>SDK stěna předsazená tl 200 mm profil CW+UW 100 deska 1xH2 12,5 bez TI EI 15</t>
  </si>
  <si>
    <t>838</t>
  </si>
  <si>
    <t>"055" 2,00*2,20+1,50*1,20</t>
  </si>
  <si>
    <t>"056" 2,30*1,20</t>
  </si>
  <si>
    <t>"057" (2,00+1,30)*1,20</t>
  </si>
  <si>
    <t>"060" 1,05*2*1,20</t>
  </si>
  <si>
    <t>"160" 1,887*1,20</t>
  </si>
  <si>
    <t>"164" 1,0*1,20</t>
  </si>
  <si>
    <t>"167" 0,80*1,20</t>
  </si>
  <si>
    <t>"170" 1,20*1,20</t>
  </si>
  <si>
    <t>"172" 0,80*1,20</t>
  </si>
  <si>
    <t>"184 a 185" 0,90*1,20*2</t>
  </si>
  <si>
    <t>"254" 2,50*(7,25-4,95)</t>
  </si>
  <si>
    <t>"257" (0,90*2+1,568)*1,20</t>
  </si>
  <si>
    <t>405</t>
  </si>
  <si>
    <t>763131451</t>
  </si>
  <si>
    <t>SDK podhled deska 1xH2 12,5 bez izolace dvouvrstvá spodní kce profil CD+UD</t>
  </si>
  <si>
    <t>840</t>
  </si>
  <si>
    <t>763131831</t>
  </si>
  <si>
    <t>Demontáž SDK podhledu s jednovrstvou nosnou kcí z ocelových profilů opláštění jednoduché</t>
  </si>
  <si>
    <t>842</t>
  </si>
  <si>
    <t xml:space="preserve">"1.NP stávající objekt"  </t>
  </si>
  <si>
    <t>"130" 33,60</t>
  </si>
  <si>
    <t>407</t>
  </si>
  <si>
    <t>R76321213</t>
  </si>
  <si>
    <t>Oprava skladby S11 (nad výtahovou šachtou)</t>
  </si>
  <si>
    <t>844</t>
  </si>
  <si>
    <t>"S11" (2,10+0,65+0,40)*2,20</t>
  </si>
  <si>
    <t>763212133</t>
  </si>
  <si>
    <t>Sádrovláknitá příčka mezibytová tl 205 mm zdvojený profil CW+UW 75 desky 2x12,5 s izolací EI 90 Rw do 66 dB</t>
  </si>
  <si>
    <t>846</t>
  </si>
  <si>
    <t>"St9" 3,50*3,50-0,90*2,10</t>
  </si>
  <si>
    <t>409</t>
  </si>
  <si>
    <t>R76322122</t>
  </si>
  <si>
    <t>Sádrovláknitá stěna předsazená tl 175 mm CW+UW desky 2x12,5 TI 150 mm, specifikace dle PD</t>
  </si>
  <si>
    <t>848</t>
  </si>
  <si>
    <t>"St4" 1,30*3,50+(2,30+2,0)*3,10</t>
  </si>
  <si>
    <t>R76322123</t>
  </si>
  <si>
    <t>Sádrovláknitá stěna předsazená tl 225 mm CW+UW desky 2x12,5 TI 200 mm, specifikace dle PD</t>
  </si>
  <si>
    <t>850</t>
  </si>
  <si>
    <t>"St4" 7,30*3,50+(4,85+6,05)*3,10-0,90*2,10*2</t>
  </si>
  <si>
    <t>411</t>
  </si>
  <si>
    <t>998763201</t>
  </si>
  <si>
    <t>Přesun hmot procentní pro dřevostavby v objektech v přes 6 do 12 m</t>
  </si>
  <si>
    <t>852</t>
  </si>
  <si>
    <t>Konstrukce klempířské</t>
  </si>
  <si>
    <t>764275181</t>
  </si>
  <si>
    <t>K9 - oplechování okapní hrany rš 180, poplastovaný plech tl. 1,2mm, specifikace dle PD</t>
  </si>
  <si>
    <t>854</t>
  </si>
  <si>
    <t>413</t>
  </si>
  <si>
    <t>764332250</t>
  </si>
  <si>
    <t>K6 - Lemování zdí poplastovaný plech 1,2mm, 2 díly rš 500 mm, specifikace dle PD</t>
  </si>
  <si>
    <t>856</t>
  </si>
  <si>
    <t>764332260</t>
  </si>
  <si>
    <t>K7 - Lemování zdí poplastovaný plech tl. 1,2mm, 2 díly rš 500 mm, specifikace dle PD</t>
  </si>
  <si>
    <t>858</t>
  </si>
  <si>
    <t>415</t>
  </si>
  <si>
    <t>764337260</t>
  </si>
  <si>
    <t>K11 - Lemování prosklen. stěn, Al plech tl.1,2mm, specifikace dle PD</t>
  </si>
  <si>
    <t>860</t>
  </si>
  <si>
    <t>764352201</t>
  </si>
  <si>
    <t>K8 - Žlab Pz podokapní půlkruhový rš 250 mm, specifikace dle PD</t>
  </si>
  <si>
    <t>862</t>
  </si>
  <si>
    <t>417</t>
  </si>
  <si>
    <t>764410340</t>
  </si>
  <si>
    <t>Oplechování parapetů Al tl 2,0 mm rš 300 mm včetně rohů, specifikace dle PD</t>
  </si>
  <si>
    <t>864</t>
  </si>
  <si>
    <t>764410350</t>
  </si>
  <si>
    <t>Oplechování parapetů Al tl 2,0 mm rš 350 mm včetně rohů, specifikace dle PD</t>
  </si>
  <si>
    <t>866</t>
  </si>
  <si>
    <t>"K12" 3,60</t>
  </si>
  <si>
    <t>"K13" 5,48</t>
  </si>
  <si>
    <t>"K14" 2,41*4</t>
  </si>
  <si>
    <t>"K15" 2,06</t>
  </si>
  <si>
    <t>"K16" 2,28*4</t>
  </si>
  <si>
    <t>"K17" 2,19*2</t>
  </si>
  <si>
    <t>"K18" 1,70*2</t>
  </si>
  <si>
    <t>"K19" 3,92</t>
  </si>
  <si>
    <t>419</t>
  </si>
  <si>
    <t>764410360</t>
  </si>
  <si>
    <t>Oplechování parapetů Al tl 2,0 mm rš 420 mm včetně rohů, specifikace dle PD</t>
  </si>
  <si>
    <t>868</t>
  </si>
  <si>
    <t>"K24" 1,40</t>
  </si>
  <si>
    <t>"K25" 5,85</t>
  </si>
  <si>
    <t>"K26" 8,65</t>
  </si>
  <si>
    <t>"K27" 6,25</t>
  </si>
  <si>
    <t>"K30" 1,10</t>
  </si>
  <si>
    <t>764410370</t>
  </si>
  <si>
    <t>Oplechování parapetů Al tl 2,0 mm rš 500 mm včetně rohů, specifikace dle PD</t>
  </si>
  <si>
    <t>870</t>
  </si>
  <si>
    <t>421</t>
  </si>
  <si>
    <t>764410380</t>
  </si>
  <si>
    <t>Oplechování parapetů Al tl 2,0 mm rš 550+100 mm včetně rohů, specifikace dle PD</t>
  </si>
  <si>
    <t>872</t>
  </si>
  <si>
    <t>"K29" 2,64</t>
  </si>
  <si>
    <t>764430220</t>
  </si>
  <si>
    <t>K4 - Oplechování zdí poplastovaný plech tl.1,2mm  rš 330 mm včetně rohů, specifikace dle PD</t>
  </si>
  <si>
    <t>874</t>
  </si>
  <si>
    <t>423</t>
  </si>
  <si>
    <t>764430230</t>
  </si>
  <si>
    <t>Oplechování zdí poplastovaný plech tl.1,2mm  rš 460 mm včetně rohů, specifikace dle PD</t>
  </si>
  <si>
    <t>876</t>
  </si>
  <si>
    <t>"K1" 123,2</t>
  </si>
  <si>
    <t>"K3a" 3,0</t>
  </si>
  <si>
    <t>764430240</t>
  </si>
  <si>
    <t>K2 - Oplechování zdí poplastovaný plech tl. 1,2mm rš 520 mm včetně rohů, specifikace dle PD</t>
  </si>
  <si>
    <t>878</t>
  </si>
  <si>
    <t>425</t>
  </si>
  <si>
    <t>764430250</t>
  </si>
  <si>
    <t>K3 - Oplechování zdí poplastovaný plech tl. 1,2mm  rš 600 mm včetně rohů, specifikace dle PD</t>
  </si>
  <si>
    <t>880</t>
  </si>
  <si>
    <t>764430260</t>
  </si>
  <si>
    <t>K5 - Oplechování zdí poplastovaný plech tl.1,2mm  rš 780 mm včetně rohů</t>
  </si>
  <si>
    <t>882</t>
  </si>
  <si>
    <t>427</t>
  </si>
  <si>
    <t>764454201</t>
  </si>
  <si>
    <t>K10 - Odpadní trouby kruhové D 60 mm, poplastovaný plech tl.1,2mm</t>
  </si>
  <si>
    <t>884</t>
  </si>
  <si>
    <t>76445501</t>
  </si>
  <si>
    <t>K31, K35 - Ventilační hlavice, měď tl. 0,6mm, pro potrubí DN 200, vč. lemování, specifikace dle PD</t>
  </si>
  <si>
    <t>886</t>
  </si>
  <si>
    <t>429</t>
  </si>
  <si>
    <t>76445502</t>
  </si>
  <si>
    <t>K32 - Ventilační hlavice, měď tl. 0,6mm, pro potrubí DN 160, vč. lemování, specifikace dle PD</t>
  </si>
  <si>
    <t>888</t>
  </si>
  <si>
    <t>76445503</t>
  </si>
  <si>
    <t>K33 - Ventilační hlavice, měď tl. 0,6mm, pro potrubí DN 125, vč.lemování, specifikace dle PD</t>
  </si>
  <si>
    <t>890</t>
  </si>
  <si>
    <t>431</t>
  </si>
  <si>
    <t>76445504</t>
  </si>
  <si>
    <t>K34 - Úprava stávajícího svodu, zkrácení a nasazení nového kolene měď tl. 0,6mm</t>
  </si>
  <si>
    <t>892</t>
  </si>
  <si>
    <t>76445505</t>
  </si>
  <si>
    <t>K35 - Ventilační hlavice, měď tl. 0,6mm, pro potrubí DN 200, vč. lemování, specifikace dle PD</t>
  </si>
  <si>
    <t>894</t>
  </si>
  <si>
    <t>433</t>
  </si>
  <si>
    <t>76445506</t>
  </si>
  <si>
    <t>K36 - Lemovací lišta stávajícího oplocení, měděný plech tl. 0,6mm r.š. 300, specifikace dle PD</t>
  </si>
  <si>
    <t>896</t>
  </si>
  <si>
    <t>998764202</t>
  </si>
  <si>
    <t>Přesun hmot procentní pro konstrukce klempířské v objektech v přes 6 do 12 m</t>
  </si>
  <si>
    <t>898</t>
  </si>
  <si>
    <t>Konstrukce truhlářské</t>
  </si>
  <si>
    <t>435</t>
  </si>
  <si>
    <t>766416221</t>
  </si>
  <si>
    <t>Montáž obložení stěn pl přes 5 m2 panely z modřínu a tvrdého dřeva do 0,60 m2</t>
  </si>
  <si>
    <t>900</t>
  </si>
  <si>
    <t>"St5" (2,35+8,60)*2,75+4,50*(2,75+0)/2</t>
  </si>
  <si>
    <t>60516111</t>
  </si>
  <si>
    <t>řezivo modřínové sušené tl 50mm</t>
  </si>
  <si>
    <t>902</t>
  </si>
  <si>
    <t>437</t>
  </si>
  <si>
    <t>766417211</t>
  </si>
  <si>
    <t>Montáž podkladového roštu pro obložení stěn</t>
  </si>
  <si>
    <t>904</t>
  </si>
  <si>
    <t>"St5" ((2,35+8,60)*2,75+4,50*(2,75+0)/2)/0,60</t>
  </si>
  <si>
    <t>766694111</t>
  </si>
  <si>
    <t>Montáž parapetních desek dřevěných, laminovaných šířky do 30 cm délky do 1,0 m</t>
  </si>
  <si>
    <t>906</t>
  </si>
  <si>
    <t>"T13" 1</t>
  </si>
  <si>
    <t>439</t>
  </si>
  <si>
    <t>607941030</t>
  </si>
  <si>
    <t>deska parapetní dřevotřísková vnitřní 0,3 x 1 m+ pozinkovaný plech tl.0,75mm</t>
  </si>
  <si>
    <t>908</t>
  </si>
  <si>
    <t>766694112</t>
  </si>
  <si>
    <t>Montáž parapetních desek dřevěných, laminovaných šířky do 30 cm délky do 1,6 m</t>
  </si>
  <si>
    <t>910</t>
  </si>
  <si>
    <t>"T12" 1</t>
  </si>
  <si>
    <t>"T15" 2</t>
  </si>
  <si>
    <t>"T16" 2</t>
  </si>
  <si>
    <t>"T17" 2</t>
  </si>
  <si>
    <t>"T18" 2</t>
  </si>
  <si>
    <t>441</t>
  </si>
  <si>
    <t>912</t>
  </si>
  <si>
    <t>R60794110</t>
  </si>
  <si>
    <t>parapet - lepené dřev. profily s frézováním, přesah do interiéru 50mm, olejový nátěr, specifikace dle PD</t>
  </si>
  <si>
    <t>914</t>
  </si>
  <si>
    <t>"T15" 1,53*2</t>
  </si>
  <si>
    <t>"T16" (0,74+0,34)*2</t>
  </si>
  <si>
    <t>"T17" 1,53*2</t>
  </si>
  <si>
    <t>"T18" (0,74+0,34)*2</t>
  </si>
  <si>
    <t>443</t>
  </si>
  <si>
    <t>766694113</t>
  </si>
  <si>
    <t>Montáž parapetních desek dřevěných, laminovaných šířky do 30 cm délky do 2,6 m</t>
  </si>
  <si>
    <t>916</t>
  </si>
  <si>
    <t>"T3" 6</t>
  </si>
  <si>
    <t>"T4" 1</t>
  </si>
  <si>
    <t>"T7" 1</t>
  </si>
  <si>
    <t>"T8" 2</t>
  </si>
  <si>
    <t>"T9" 1</t>
  </si>
  <si>
    <t>"T11" 1</t>
  </si>
  <si>
    <t>"T19" 2</t>
  </si>
  <si>
    <t>"T20" 1</t>
  </si>
  <si>
    <t>918</t>
  </si>
  <si>
    <t>445</t>
  </si>
  <si>
    <t>R60794111</t>
  </si>
  <si>
    <t>repase stávajícího parapetu, odstranění stáv. nátěru, olejový nátěr, specifikace dle PD</t>
  </si>
  <si>
    <t>920</t>
  </si>
  <si>
    <t>766694114</t>
  </si>
  <si>
    <t>Montáž parapetních desek dřevěných, laminovaných šířky do 30 cm délky přes 2,6 m</t>
  </si>
  <si>
    <t>922</t>
  </si>
  <si>
    <t>"T5" 1</t>
  </si>
  <si>
    <t>"T6" 1</t>
  </si>
  <si>
    <t>"T10" 1</t>
  </si>
  <si>
    <t>"T14" 1</t>
  </si>
  <si>
    <t>447</t>
  </si>
  <si>
    <t>924</t>
  </si>
  <si>
    <t>"T5" 1*5,08</t>
  </si>
  <si>
    <t>"T6" 1*5,08</t>
  </si>
  <si>
    <t>"T10" 1*3,60</t>
  </si>
  <si>
    <t>"T14" 1*3,92</t>
  </si>
  <si>
    <t>R766080</t>
  </si>
  <si>
    <t>D41 D+M prosklenná stěna dřevěná 3385/4180, s dveřmi 900/2180, specifikace dle PD</t>
  </si>
  <si>
    <t>926</t>
  </si>
  <si>
    <t>449</t>
  </si>
  <si>
    <t>766438112</t>
  </si>
  <si>
    <t>Montáž dřevěného obložení betonových stupňů bez podstupnic</t>
  </si>
  <si>
    <t>928</t>
  </si>
  <si>
    <t>16*7,35*2+1,20</t>
  </si>
  <si>
    <t>605120110</t>
  </si>
  <si>
    <t>řezivo modřínové hranol jakost I nad 120 cm2, impregnované, povrchová úprava trojnásobný nátěr fermeží</t>
  </si>
  <si>
    <t>930</t>
  </si>
  <si>
    <t>451</t>
  </si>
  <si>
    <t>R76649210</t>
  </si>
  <si>
    <t>Spojovací prostředky schodiště - závitové tyče ap., specifikace dle PD</t>
  </si>
  <si>
    <t>932</t>
  </si>
  <si>
    <t>766660021</t>
  </si>
  <si>
    <t>Montáž dveřních křídel otvíravých jednokřídlových š do 0,8 m požárních do ocelové zárubně</t>
  </si>
  <si>
    <t>934</t>
  </si>
  <si>
    <t>453</t>
  </si>
  <si>
    <t>R766020</t>
  </si>
  <si>
    <t>D25 - Dveře dřevěné falcové plné hladké lamino 900/2100, EW30 DP3-C, specifikace dle PD</t>
  </si>
  <si>
    <t>936</t>
  </si>
  <si>
    <t>R766021</t>
  </si>
  <si>
    <t>D44 - Dveře dřevěné falcové plné hladké, obložené nerezovým plechem tl. 1,5mm 900/2100, EW30 DP3-C, specifikace dle PD</t>
  </si>
  <si>
    <t>938</t>
  </si>
  <si>
    <t>455</t>
  </si>
  <si>
    <t>766660031</t>
  </si>
  <si>
    <t>Montáž dveřních křídel otvíravých dvoukřídlových požárních do ocelové zárubně</t>
  </si>
  <si>
    <t>940</t>
  </si>
  <si>
    <t>R766022</t>
  </si>
  <si>
    <t>D20 - Dveře ocelové falcové, prosklené 3/3, 1500/2100, zasklení bezpečnostní, EW30 DP3-C, specifkace dle PD</t>
  </si>
  <si>
    <t>942</t>
  </si>
  <si>
    <t>457</t>
  </si>
  <si>
    <t>766660101</t>
  </si>
  <si>
    <t>Montáž dveřních křídel otvíravých jednokřídlových š do 0,8 m do dřevěné rámové zárubně</t>
  </si>
  <si>
    <t>944</t>
  </si>
  <si>
    <t xml:space="preserve">"D33 - D35" 4 </t>
  </si>
  <si>
    <t>R766023</t>
  </si>
  <si>
    <t>D33a - repase stávajícího kazetového křídla, přemístění polohy, 650/2120, specifikace dle PD</t>
  </si>
  <si>
    <t>946</t>
  </si>
  <si>
    <t>459</t>
  </si>
  <si>
    <t>R766024</t>
  </si>
  <si>
    <t>D33b - repase stávajícího kazetového křídla, přemístění polohy, změna otevírání 650/2120, specifikace dle PD</t>
  </si>
  <si>
    <t>948</t>
  </si>
  <si>
    <t>R766025</t>
  </si>
  <si>
    <t>D34 - repase stávajícího kazetového křídla, přemístění polohy, podříznutí,  650/2120, specifikace dle PD</t>
  </si>
  <si>
    <t>950</t>
  </si>
  <si>
    <t>461</t>
  </si>
  <si>
    <t>R766026</t>
  </si>
  <si>
    <t>D35 - replika stávajícího kazetového křídla dle D33b,  650/2120, specifikace dle PD</t>
  </si>
  <si>
    <t>952</t>
  </si>
  <si>
    <t>766660102</t>
  </si>
  <si>
    <t>Montáž dveřních křídel otvíravých jednokřídlových š přes 0,8 m do dřevěné rámové zárubně</t>
  </si>
  <si>
    <t>954</t>
  </si>
  <si>
    <t>"D28"2</t>
  </si>
  <si>
    <t>"D29" 2</t>
  </si>
  <si>
    <t>"D30" 2</t>
  </si>
  <si>
    <t>"D31" 1</t>
  </si>
  <si>
    <t>"D32" 1</t>
  </si>
  <si>
    <t>"D36" 1</t>
  </si>
  <si>
    <t>"D39" 1</t>
  </si>
  <si>
    <t>463</t>
  </si>
  <si>
    <t>R766051</t>
  </si>
  <si>
    <t>D28 - repase stávajícího kazetového křídla, přemístění polohy, 850/2170, specifikace dle PD</t>
  </si>
  <si>
    <t>956</t>
  </si>
  <si>
    <t>R766052</t>
  </si>
  <si>
    <t>D29 - replika stávajícího kazetového křídla dle D28, 850/2170, specifikace dle PD</t>
  </si>
  <si>
    <t>958</t>
  </si>
  <si>
    <t>465</t>
  </si>
  <si>
    <t>R766053</t>
  </si>
  <si>
    <t>D30 - replika stávajícího kazetového křídla dle D28, 850/2120, specifikace dle PD</t>
  </si>
  <si>
    <t>960</t>
  </si>
  <si>
    <t>R766054</t>
  </si>
  <si>
    <t>D31 - replika stávajícího kazetového křídla dle D28, 850/2120, specifikace dle PD</t>
  </si>
  <si>
    <t>962</t>
  </si>
  <si>
    <t>467</t>
  </si>
  <si>
    <t>R766055</t>
  </si>
  <si>
    <t>D32 - replika stávajícího kazetového křídla dle D28, 850/2120, specifikace dle PD</t>
  </si>
  <si>
    <t>964</t>
  </si>
  <si>
    <t>R766060</t>
  </si>
  <si>
    <t>D36 - repase stávajícího kazetového křídla, přemístění polohy, 870/2175, specifikace dle PD</t>
  </si>
  <si>
    <t>966</t>
  </si>
  <si>
    <t>469</t>
  </si>
  <si>
    <t>R766061</t>
  </si>
  <si>
    <t>D39 - replika stávajícího kazetového křídla dle D38, 800/2100, specifikace dle PD</t>
  </si>
  <si>
    <t>968</t>
  </si>
  <si>
    <t>766660161</t>
  </si>
  <si>
    <t>Montáž dveřních křídel otvíravých jednokřídlových š do 0,8 m požárních do dřevěné rámové zárubně</t>
  </si>
  <si>
    <t>970</t>
  </si>
  <si>
    <t>"D26" 1</t>
  </si>
  <si>
    <t>"D40" 1</t>
  </si>
  <si>
    <t>471</t>
  </si>
  <si>
    <t>R766049</t>
  </si>
  <si>
    <t>D26 - repase stávajícího kazetového křídla, podříznutí, 600/2150, EW30 DP3-C, samozavírač, specifikace dle PD</t>
  </si>
  <si>
    <t>972</t>
  </si>
  <si>
    <t>R766050</t>
  </si>
  <si>
    <t>D40 - replika stávajícího kazetového křídla dle D38, 800/2100, EW30 DP3-C, samozavírač, specifikace dle PD</t>
  </si>
  <si>
    <t>974</t>
  </si>
  <si>
    <t>473</t>
  </si>
  <si>
    <t>766660163</t>
  </si>
  <si>
    <t>Montáž dveřních křídel otvíravých dvoukřídlových požárních do dřevěné rámové zárubně</t>
  </si>
  <si>
    <t>976</t>
  </si>
  <si>
    <t>"D27" 1</t>
  </si>
  <si>
    <t>"D37 - D38" 2</t>
  </si>
  <si>
    <t>R766027</t>
  </si>
  <si>
    <t>D27 - úprava stávajících křídel na PO EW30 DP3-C, 1200/2300, bezpeč. magnet, samozavírač, specifikace dle PD</t>
  </si>
  <si>
    <t>978</t>
  </si>
  <si>
    <t>475</t>
  </si>
  <si>
    <t>R766028</t>
  </si>
  <si>
    <t>D37 - úprava stávajících křídel na PO EW30 DP3-C, 1200/2385, bezpeč. magnet, samozavírač, specifikace dle PD</t>
  </si>
  <si>
    <t>980</t>
  </si>
  <si>
    <t>R766029</t>
  </si>
  <si>
    <t>D38 - úprava stávajících křídel na PO EW30 DP3-C, 1200/2385, bezpeč. magnet, samozavírač, specifikace dle PD</t>
  </si>
  <si>
    <t>982</t>
  </si>
  <si>
    <t>477</t>
  </si>
  <si>
    <t>766660001</t>
  </si>
  <si>
    <t>Montáž dveřních křídel otvíravých jednokřídlových š do 0,8 m do ocelové zárubně</t>
  </si>
  <si>
    <t>984</t>
  </si>
  <si>
    <t>"D5 - D5a" 2</t>
  </si>
  <si>
    <t>R766030</t>
  </si>
  <si>
    <t>D1 - Dveře dřevěné falcové plné hladké lamino 700/2100, specifikace dle PD</t>
  </si>
  <si>
    <t>986</t>
  </si>
  <si>
    <t>479</t>
  </si>
  <si>
    <t>R766031</t>
  </si>
  <si>
    <t>D2 - Dveře dřevěné falcové plné hladké lamino 700/2100, specifikace dle PD</t>
  </si>
  <si>
    <t>988</t>
  </si>
  <si>
    <t>R766032</t>
  </si>
  <si>
    <t>D2a - Dveře dřevěné falcové plné hladké lamino 800/2100, systém gen. klíče, specifikace dle PD</t>
  </si>
  <si>
    <t>990</t>
  </si>
  <si>
    <t>481</t>
  </si>
  <si>
    <t>R766033</t>
  </si>
  <si>
    <t>D3 - Dveře dřevěné falcové plné hladké lamino 800/2100, vodorovné madlo, specifikace dle PD</t>
  </si>
  <si>
    <t>992</t>
  </si>
  <si>
    <t>R766034</t>
  </si>
  <si>
    <t>D4 - Dveře dřevěné falcové plné hladké lamino 800/2100, specifikace dle PD</t>
  </si>
  <si>
    <t>994</t>
  </si>
  <si>
    <t>483</t>
  </si>
  <si>
    <t>R766035</t>
  </si>
  <si>
    <t>D5 - Dveře dřevěné falcové plné hladké lamino 800/2140, vodorovné madlo, specifikace dle PD</t>
  </si>
  <si>
    <t>996</t>
  </si>
  <si>
    <t>R7660351</t>
  </si>
  <si>
    <t>D5a - Dveře dřevěné falcové plné hladké lamino 800/2140, specifikace dle PD</t>
  </si>
  <si>
    <t>998</t>
  </si>
  <si>
    <t>485</t>
  </si>
  <si>
    <t>R766036</t>
  </si>
  <si>
    <t>D6 - Dveře dřevěné falcové plné hladké lamino 800/2140, systém gen.klíče, specifikace dle PD</t>
  </si>
  <si>
    <t>1000</t>
  </si>
  <si>
    <t>R766037</t>
  </si>
  <si>
    <t>D7 - Dveře dřevěné falcové plné hladké lamino 800/2140, specifikace dle PD</t>
  </si>
  <si>
    <t>1002</t>
  </si>
  <si>
    <t>487</t>
  </si>
  <si>
    <t>R766038</t>
  </si>
  <si>
    <t>D48 - Dveře dřevěné falcové plné s prosklením a pultem, hladké lamino 800/2100,  specifikace dle PD</t>
  </si>
  <si>
    <t>1004</t>
  </si>
  <si>
    <t>766660002</t>
  </si>
  <si>
    <t>Montáž dveřních křídel otvíravých jednokřídlových š přes 0,8 m do ocelové zárubně</t>
  </si>
  <si>
    <t>1006</t>
  </si>
  <si>
    <t>"D11 - D14" 4</t>
  </si>
  <si>
    <t>489</t>
  </si>
  <si>
    <t>R766039</t>
  </si>
  <si>
    <t>D8 - Dveře dřevěné falcové hladké lamino 900/2100, specifikace dle PD</t>
  </si>
  <si>
    <t>1008</t>
  </si>
  <si>
    <t>R766040</t>
  </si>
  <si>
    <t>D10 - Dveře dřevěné falcové hladké lamino 900/2100, specifikace dle PD</t>
  </si>
  <si>
    <t>1010</t>
  </si>
  <si>
    <t>491</t>
  </si>
  <si>
    <t>R766041</t>
  </si>
  <si>
    <t>D11 - Dveře dřevěné falcové hladké lamino 900/2100, specifikace dle PD</t>
  </si>
  <si>
    <t>1012</t>
  </si>
  <si>
    <t>R766042</t>
  </si>
  <si>
    <t>D12 - Dveře dřevěné falcové hladké lamino 900/2000, specifikace dle PD</t>
  </si>
  <si>
    <t>1014</t>
  </si>
  <si>
    <t>493</t>
  </si>
  <si>
    <t>R766043</t>
  </si>
  <si>
    <t>D13 - Dveře dřevěné falcové hladké lamino 1000/2100, systém gen. klíče, specifikace dle PD</t>
  </si>
  <si>
    <t>1016</t>
  </si>
  <si>
    <t>R766044</t>
  </si>
  <si>
    <t>D14 - Dveře dřevěné falcové hladké lamino 1000/2100, systém gen. klíče, specifikace dle PD</t>
  </si>
  <si>
    <t>1018</t>
  </si>
  <si>
    <t>495</t>
  </si>
  <si>
    <t>R766045</t>
  </si>
  <si>
    <t>D17 - Dveře dřevěné falcové hladké lamino 900/2100, systém gen. klíče, specifikace dle PD</t>
  </si>
  <si>
    <t>1020</t>
  </si>
  <si>
    <t>766660012</t>
  </si>
  <si>
    <t>Montáž dveřních křídel otvíravých dvoukřídlových š přes 1,45 m do ocelové zárubně</t>
  </si>
  <si>
    <t>1022</t>
  </si>
  <si>
    <t>"D18 - D19" 2</t>
  </si>
  <si>
    <t>497</t>
  </si>
  <si>
    <t>R766046</t>
  </si>
  <si>
    <t>D18 - Dveře dřevěné falcové hladké lamino 1800/2000, specifikace dle PD</t>
  </si>
  <si>
    <t>1024</t>
  </si>
  <si>
    <t>R766047</t>
  </si>
  <si>
    <t>D19 - Dveře z ocelových rámů prosklená 3/3, bezpečnostní sklo, 1500/2100, systém gen. klíče, specifikace dle PD</t>
  </si>
  <si>
    <t>1026</t>
  </si>
  <si>
    <t>499</t>
  </si>
  <si>
    <t>R766048</t>
  </si>
  <si>
    <t>D43 - Dveře dřevěné falcové hladké lamino 1800/2000, specifikace dle PD</t>
  </si>
  <si>
    <t>1028</t>
  </si>
  <si>
    <t>766660352</t>
  </si>
  <si>
    <t>Montáž posuvných dveří jednokřídlových průchozí v do 2,5 m a š přes 800 do 1200 mm do pojezdu na stěnu</t>
  </si>
  <si>
    <t>1030</t>
  </si>
  <si>
    <t>501</t>
  </si>
  <si>
    <t>R766070</t>
  </si>
  <si>
    <t>D9 - Dveře posuvné dřevěné falcové hladké lamino 900/2000, posuv na stěnu, specifikace dle PD</t>
  </si>
  <si>
    <t>1032</t>
  </si>
  <si>
    <t>R766071</t>
  </si>
  <si>
    <t>D15 - Dveře posuvné dřevěné falcové hladké lamino 900/2000, posuv na stěnu, specifikace dle PD</t>
  </si>
  <si>
    <t>1034</t>
  </si>
  <si>
    <t>503</t>
  </si>
  <si>
    <t>R766072</t>
  </si>
  <si>
    <t>D16 - Dveře posuvné dřevěné falcové hladké lamino 900/2000, posuv na stěnu, systém gen. klíče, specifikace dle PD</t>
  </si>
  <si>
    <t>1036</t>
  </si>
  <si>
    <t>766682111</t>
  </si>
  <si>
    <t>Montáž zárubní obložkových pro dveře jednokřídlové tl stěny do 170 mm</t>
  </si>
  <si>
    <t>1038</t>
  </si>
  <si>
    <t xml:space="preserve">"D33a" 1 </t>
  </si>
  <si>
    <t>"D33b" 1</t>
  </si>
  <si>
    <t>"D34" 1</t>
  </si>
  <si>
    <t>"D35" 1</t>
  </si>
  <si>
    <t>"D47" 1</t>
  </si>
  <si>
    <t>"D49" 1</t>
  </si>
  <si>
    <t>505</t>
  </si>
  <si>
    <t>R766001</t>
  </si>
  <si>
    <t>D26 - repase stávající dřevěné profilované obložkové zárubně š. 150, 600/2150, PO, specifikace dle PD</t>
  </si>
  <si>
    <t>1040</t>
  </si>
  <si>
    <t>R766002</t>
  </si>
  <si>
    <t>D30 - repase stávající dřevěné profilované obložkové zárubně š. 150, 800/2150, specifikace dle PD</t>
  </si>
  <si>
    <t>1042</t>
  </si>
  <si>
    <t>507</t>
  </si>
  <si>
    <t>R766003</t>
  </si>
  <si>
    <t>D31 - repase stávající dřevěné profilované obložkové zárubně š. 150, 850/2150, specifikace dle PD</t>
  </si>
  <si>
    <t>1044</t>
  </si>
  <si>
    <t>R766004</t>
  </si>
  <si>
    <t>D32 - dřevěná profilovaná obložková zárubeň š.150, 850/2120, výroba dle položky D30 nebo D31, specifikace dle PD</t>
  </si>
  <si>
    <t>1046</t>
  </si>
  <si>
    <t>509</t>
  </si>
  <si>
    <t>R766005</t>
  </si>
  <si>
    <t>D33 - repase stávající dřevěné profilované obložkové zárubně š. 150, 650/2150, specifikace dle PD</t>
  </si>
  <si>
    <t>1048</t>
  </si>
  <si>
    <t>R766006</t>
  </si>
  <si>
    <t>D34 - repase stávající dřevěné profilované obložkové zárubně pro větší šířku š. 150, 650/2120, specifikace dle PD</t>
  </si>
  <si>
    <t>1050</t>
  </si>
  <si>
    <t>511</t>
  </si>
  <si>
    <t>R766007</t>
  </si>
  <si>
    <t>D35 - dřevěná profilovaná obložková zárubeň š.150, 650/2120, výroba dle položky D33b, specifikace dle PD</t>
  </si>
  <si>
    <t>1052</t>
  </si>
  <si>
    <t>R766008</t>
  </si>
  <si>
    <t>D36 - dřevěná profilovaná obložková zárubeň š.150, 870/2175, výroba dle položky D38, specifikace dle PD</t>
  </si>
  <si>
    <t>1054</t>
  </si>
  <si>
    <t>513</t>
  </si>
  <si>
    <t>R766009</t>
  </si>
  <si>
    <t>D39 - dřevěná profilovaná obložková zárubeň š.150, 800/2100, výroba dle položky D38, specifikace dle PD</t>
  </si>
  <si>
    <t>1056</t>
  </si>
  <si>
    <t>R766010</t>
  </si>
  <si>
    <t>D40 - dřevěná profilovaná obložková zárubeň š.150, 800/2100, výroba dle položky D38, PO, specifikace dle PD</t>
  </si>
  <si>
    <t>1058</t>
  </si>
  <si>
    <t>515</t>
  </si>
  <si>
    <t>R766011</t>
  </si>
  <si>
    <t>D47 - dřevěná profilovaná obložková zárubeň š.150, 800/2100, výroba dle položky D38, specifikace dle PD</t>
  </si>
  <si>
    <t>1060</t>
  </si>
  <si>
    <t>R766012</t>
  </si>
  <si>
    <t>D49 - repase stávající dřevěné profilované obložkové zárubně s nadsvětlíkem š.150, 800/2175+1095, specifikace dle PD</t>
  </si>
  <si>
    <t>1062</t>
  </si>
  <si>
    <t>517</t>
  </si>
  <si>
    <t>766682113</t>
  </si>
  <si>
    <t>Montáž zárubní obložkových pro dveře jednokřídlové tl stěny přes 350 mm</t>
  </si>
  <si>
    <t>1064</t>
  </si>
  <si>
    <t>"D28" 2</t>
  </si>
  <si>
    <t>"D42" 3</t>
  </si>
  <si>
    <t>"D46" 1</t>
  </si>
  <si>
    <t>R766013</t>
  </si>
  <si>
    <t>D28 - repase stávající dřevěné profilované obložkové zárubně š.660/120, 850/2170, specifikace dle PD</t>
  </si>
  <si>
    <t>1066</t>
  </si>
  <si>
    <t>519</t>
  </si>
  <si>
    <t>R766014</t>
  </si>
  <si>
    <t>D29 - dřevěná zalomená profilovaná obložková kazetová zárubeň š.660/120, 850/2170, replika D28, specifikace dle PD</t>
  </si>
  <si>
    <t>1068</t>
  </si>
  <si>
    <t>R766015</t>
  </si>
  <si>
    <t>D42 - dřevěná profilovaná obložková kazetová zárubeň š.600, 1450/2500, replika D28, specifikace dle PD</t>
  </si>
  <si>
    <t>1070</t>
  </si>
  <si>
    <t>521</t>
  </si>
  <si>
    <t>R766016</t>
  </si>
  <si>
    <t>D46 - dřevěná profilovaná obložková kazetová zárubeň š.790, 1450/2500, replika D28, specifikace dle PD</t>
  </si>
  <si>
    <t>1072</t>
  </si>
  <si>
    <t>766682121</t>
  </si>
  <si>
    <t>Montáž zárubní obložkových pro dveře dvoukřídlové tl stěny do 170 mm</t>
  </si>
  <si>
    <t>1074</t>
  </si>
  <si>
    <t>523</t>
  </si>
  <si>
    <t>R766017</t>
  </si>
  <si>
    <t>D27- repase stávající dřevěné profilované obložkové zárubně š.150, 1200/2300, specifikace dle PD</t>
  </si>
  <si>
    <t>1076</t>
  </si>
  <si>
    <t>766682123</t>
  </si>
  <si>
    <t>Montáž zárubní obložkových pro dveře dvoukřídlové tl stěny přes 350 mm</t>
  </si>
  <si>
    <t>1078</t>
  </si>
  <si>
    <t>"D37" 1</t>
  </si>
  <si>
    <t>"D38" 1</t>
  </si>
  <si>
    <t>525</t>
  </si>
  <si>
    <t>R766018</t>
  </si>
  <si>
    <t>D37 - repase stávající dřevěné profilované obložkové zárubně š.650, 1200/2385, PO, specifikace dle PD</t>
  </si>
  <si>
    <t>1080</t>
  </si>
  <si>
    <t>R766019</t>
  </si>
  <si>
    <t>D38 - repase stávající dřevěné profilované obložkové zárubně š.650, 1200/2385, PO, specifikace dle PD</t>
  </si>
  <si>
    <t>1082</t>
  </si>
  <si>
    <t>527</t>
  </si>
  <si>
    <t>R766075</t>
  </si>
  <si>
    <t>T1 - D+M výdejní okénko z dřevotřískových desek, povrch pultu nerez plech, 870/2175, specifikace dle PD</t>
  </si>
  <si>
    <t>1084</t>
  </si>
  <si>
    <t>R766076</t>
  </si>
  <si>
    <t>T2 - D+M výdejní okénko z dřevotřískových desek, povrch pultu nerez plech, 870/2175, specifikace dle PD</t>
  </si>
  <si>
    <t>1086</t>
  </si>
  <si>
    <t>529</t>
  </si>
  <si>
    <t>R766081</t>
  </si>
  <si>
    <t>T21 - šatní skříň 500/600 s lavičkou trojdílná, specifikace dle PD</t>
  </si>
  <si>
    <t>1088</t>
  </si>
  <si>
    <t>R766082</t>
  </si>
  <si>
    <t>T22 - šatní skříň 650/600 s lavičkou dvoudílná, specifikace dle PD</t>
  </si>
  <si>
    <t>1090</t>
  </si>
  <si>
    <t>531</t>
  </si>
  <si>
    <t>R766083</t>
  </si>
  <si>
    <t>T23 - vestavná skříň v tělocvičně 2200/2650, specifikace dle PD</t>
  </si>
  <si>
    <t>1092</t>
  </si>
  <si>
    <t>R766084</t>
  </si>
  <si>
    <t>T24 - skříň pro výlevku 960/3270, specifikace dle PD</t>
  </si>
  <si>
    <t>1094</t>
  </si>
  <si>
    <t>533</t>
  </si>
  <si>
    <t>R766085</t>
  </si>
  <si>
    <t>T25 - skříň pro výlevku 1260/2200, specifikace dle PD</t>
  </si>
  <si>
    <t>1096</t>
  </si>
  <si>
    <t>R766086</t>
  </si>
  <si>
    <t>Stůl jídelní z lamina, specifikace dle PD</t>
  </si>
  <si>
    <t>1098</t>
  </si>
  <si>
    <t>535</t>
  </si>
  <si>
    <t>R766087</t>
  </si>
  <si>
    <t>Jídelní židle, tvarovaná buk. překližka</t>
  </si>
  <si>
    <t>1100</t>
  </si>
  <si>
    <t>R766088</t>
  </si>
  <si>
    <t>Dětský jídelní stůl MŠ, specifikace dle PD</t>
  </si>
  <si>
    <t>1102</t>
  </si>
  <si>
    <t>537</t>
  </si>
  <si>
    <t>R766089</t>
  </si>
  <si>
    <t>Jídelní židle dětská pro MŠ, tvarovaná buk. překližka</t>
  </si>
  <si>
    <t>1104</t>
  </si>
  <si>
    <t>R766090</t>
  </si>
  <si>
    <t>1106</t>
  </si>
  <si>
    <t>539</t>
  </si>
  <si>
    <t>R766091</t>
  </si>
  <si>
    <t>1108</t>
  </si>
  <si>
    <t>R766092</t>
  </si>
  <si>
    <t>T32 - kuchyňská linka dl. 1800mm, boiler, specifikace dle PD</t>
  </si>
  <si>
    <t>1110</t>
  </si>
  <si>
    <t>541</t>
  </si>
  <si>
    <t>R766100</t>
  </si>
  <si>
    <t>O29 - špaletové okno historizující 1390/2790, jednoduché zasklení, specifikace dle PD</t>
  </si>
  <si>
    <t>1112</t>
  </si>
  <si>
    <t>R766101</t>
  </si>
  <si>
    <t>O30 - špaletové okno historizující 1390/2790, jednoduché zasklení, napojení na dělící SDK příčku, specifikace dle PD</t>
  </si>
  <si>
    <t>1114</t>
  </si>
  <si>
    <t>543</t>
  </si>
  <si>
    <t>R766102</t>
  </si>
  <si>
    <t>O31 - špaletové okno historizující 1390/1430, jednoduché zasklení, specifikace dle PD</t>
  </si>
  <si>
    <t>1116</t>
  </si>
  <si>
    <t>R766103</t>
  </si>
  <si>
    <t>O32 - špaletové okno historizující 1390/1430, jednoduché zasklení, napojení na dělící SDK příčku, specifikace dle PD</t>
  </si>
  <si>
    <t>1118</t>
  </si>
  <si>
    <t>545</t>
  </si>
  <si>
    <t>R766104</t>
  </si>
  <si>
    <t>O33- repase a oprava špaletového okna 1850/3080, specifkace dle PD</t>
  </si>
  <si>
    <t>1120</t>
  </si>
  <si>
    <t>R766105</t>
  </si>
  <si>
    <t>O34- repase a oprava špaletového okna 1850/3080, specifkace dle PD</t>
  </si>
  <si>
    <t>1122</t>
  </si>
  <si>
    <t>547</t>
  </si>
  <si>
    <t>R766106</t>
  </si>
  <si>
    <t>O35- repase a oprava špaletového okna 1850/3080, specifkace dle PD</t>
  </si>
  <si>
    <t>1124</t>
  </si>
  <si>
    <t>R766107</t>
  </si>
  <si>
    <t>O36- replika tvarově a rozměrově okna 1100/3100, dvojsklo, specifikace dle PD</t>
  </si>
  <si>
    <t>1126</t>
  </si>
  <si>
    <t>549</t>
  </si>
  <si>
    <t>R766110</t>
  </si>
  <si>
    <t>Z01 D+M dřevěné madlo bukové hoblované profil 60/60, dl. 2960mm, matný lak, specifikace dle PD</t>
  </si>
  <si>
    <t>1128</t>
  </si>
  <si>
    <t>550</t>
  </si>
  <si>
    <t>R766111</t>
  </si>
  <si>
    <t>Z02 D+M dřevěné madlo bukové hoblované profil 60/60, dl. 485mm, matný lak, specifikace dle PD</t>
  </si>
  <si>
    <t>1130</t>
  </si>
  <si>
    <t>551</t>
  </si>
  <si>
    <t>R766112</t>
  </si>
  <si>
    <t>Z03 D+M dřevěné madlo bukové hoblované profil 60/60, dl. 2795mm, matný lak, specifikace dle PD</t>
  </si>
  <si>
    <t>1132</t>
  </si>
  <si>
    <t>R766113</t>
  </si>
  <si>
    <t>Z04 D+M dřevěné madlo bukové hoblované profil 60/60, dl. 410mm, matný lak, specifikace dle PD</t>
  </si>
  <si>
    <t>1134</t>
  </si>
  <si>
    <t>553</t>
  </si>
  <si>
    <t>R766114</t>
  </si>
  <si>
    <t>Z05 D+M dřevěné madlo bukové hoblované profil 60/60, dl. 2795mm, matný lak, specifikace dle PD</t>
  </si>
  <si>
    <t>1136</t>
  </si>
  <si>
    <t>R766115</t>
  </si>
  <si>
    <t>Z06 D+M dřevěné madlo bukové hoblované profil 60/60, dl. 410mm, matný lak, specifikace dle PD</t>
  </si>
  <si>
    <t>1138</t>
  </si>
  <si>
    <t>555</t>
  </si>
  <si>
    <t>R766116</t>
  </si>
  <si>
    <t>Z07 D+M dřevěné madlo bukové hoblované profil 60/60, dl. 3145mm, matný lak, specifikace dle PD</t>
  </si>
  <si>
    <t>1140</t>
  </si>
  <si>
    <t>R766117</t>
  </si>
  <si>
    <t>Z08 D+M dřevěné madlo bukové hoblované profil 60/60, dl. 410mm, matný lak, specifikace dle PD</t>
  </si>
  <si>
    <t>1142</t>
  </si>
  <si>
    <t>557</t>
  </si>
  <si>
    <t>R766118</t>
  </si>
  <si>
    <t>Z09 D+M dřevěné madlo bukové hoblované profil 60/60, dl. 3145mm, matný lak, specifikace dle PD</t>
  </si>
  <si>
    <t>1144</t>
  </si>
  <si>
    <t>R766119</t>
  </si>
  <si>
    <t>Z10 D+M dřevěné madlo bukové hoblované profil 60/60, dl. 2145mm, matný lak, specifikace dle PD</t>
  </si>
  <si>
    <t>1146</t>
  </si>
  <si>
    <t>559</t>
  </si>
  <si>
    <t>R766120</t>
  </si>
  <si>
    <t>Z11 D+M madlo hlavního schodiště dl. 3130mm, ocel. pásovina,madlo bukové hoblované profil 60/60, kotvení do schod. zdi, specifikace dle PD</t>
  </si>
  <si>
    <t>1148</t>
  </si>
  <si>
    <t>R766121</t>
  </si>
  <si>
    <t>Z12 D+M madlo hlavního schodiště dl. 3480mm, ocel. pásovina,madlo bukové hoblované profil 60/60, kotvení do schod. zdi, specifikace dle PD</t>
  </si>
  <si>
    <t>1150</t>
  </si>
  <si>
    <t>561</t>
  </si>
  <si>
    <t>R766122</t>
  </si>
  <si>
    <t>Z13 D+M madlo hlavního schodiště dl. 3880mm, ocel. pásovina,madlo bukové hoblované profil 60/60, kotvení do schod. zdi, specifikace dle PD</t>
  </si>
  <si>
    <t>1152</t>
  </si>
  <si>
    <t>R766123</t>
  </si>
  <si>
    <t>Z14 D+M dřevěné madlo bukové hoblované profil 60/60, dl.2130mm, matný lak, specifikace dle PD</t>
  </si>
  <si>
    <t>1154</t>
  </si>
  <si>
    <t>563</t>
  </si>
  <si>
    <t>R766124</t>
  </si>
  <si>
    <t>Z15 D+M dřevěné madlo bukové hoblované profil 60/60, dl.1960mm, matný lak, specifikace dle PD</t>
  </si>
  <si>
    <t>1156</t>
  </si>
  <si>
    <t>R766125</t>
  </si>
  <si>
    <t>Z16 D+M dřevěné madlo bukové hoblované profil 60/60, dl.1165mm, matný lak, specifikace dle PD</t>
  </si>
  <si>
    <t>1158</t>
  </si>
  <si>
    <t>565</t>
  </si>
  <si>
    <t>R766126</t>
  </si>
  <si>
    <t>Z17 D+M dřevěné madlo bukové hoblované profil 60/60, dl.1565mm, matný lak, specifikace dle PD</t>
  </si>
  <si>
    <t>1160</t>
  </si>
  <si>
    <t>R766127</t>
  </si>
  <si>
    <t>Z20 D+M madlo rampy dl. 3165mm, ocel. pásovina nerez, madlo bukové hoblované profil 60/60, kotvení do schod. zdi, specifikace dle PD</t>
  </si>
  <si>
    <t>1162</t>
  </si>
  <si>
    <t>567</t>
  </si>
  <si>
    <t>R766128</t>
  </si>
  <si>
    <t>Z21 D+M madlo rampy dl. 3315mm, ocel. pásovina nerez, madlo bukové hoblované profil 60/60, kotvení do schod. zdi, specifikace dle PD</t>
  </si>
  <si>
    <t>1164</t>
  </si>
  <si>
    <t>R766129</t>
  </si>
  <si>
    <t>Z25 D+M dřevěné madlo modřínové hoblované profil 80/80, dl.1100mm, nátěr fermeží, specifikace dle PD</t>
  </si>
  <si>
    <t>1166</t>
  </si>
  <si>
    <t>569</t>
  </si>
  <si>
    <t>R766130</t>
  </si>
  <si>
    <t>Z26 D+M dřevěné madlo modřínové hoblované profil 80/80, dl.1180mm, nátěr fermeží, specifikace dle PD</t>
  </si>
  <si>
    <t>1168</t>
  </si>
  <si>
    <t>766622811</t>
  </si>
  <si>
    <t>Demontáž rámu jednoduchých oken dřevěných do 1 m2 k opětovnému použití</t>
  </si>
  <si>
    <t>1170</t>
  </si>
  <si>
    <t>demontovaná okna uložit do depozitu</t>
  </si>
  <si>
    <t>"stávající 1.PP" 1,15*0,90*2</t>
  </si>
  <si>
    <t>571</t>
  </si>
  <si>
    <t>766622832</t>
  </si>
  <si>
    <t>Demontáž rámu zdvojených oken dřevěných nebo plastových přes 1 do 2 m2 k opětovnému použití</t>
  </si>
  <si>
    <t>1172</t>
  </si>
  <si>
    <t>"1.NP stávající objekt" 0,80*1,50*2+0,55*1,50</t>
  </si>
  <si>
    <t>766622834</t>
  </si>
  <si>
    <t>Demontáž rámu zdvojených oken dřevěných nebo plastových přes 4 m2 k opětovnému použití</t>
  </si>
  <si>
    <t>1174</t>
  </si>
  <si>
    <t>"1.NP stávající objekt" 1,10*3,10</t>
  </si>
  <si>
    <t>"1.NP stávající objekt"  1,80*2,815+1,35*2,815</t>
  </si>
  <si>
    <t>"2.NP stávající objekt" 2,65*(1,35*3)</t>
  </si>
  <si>
    <t>"3.NP stávající objekt"  2,55*1,20*3</t>
  </si>
  <si>
    <t>573</t>
  </si>
  <si>
    <t>766691911</t>
  </si>
  <si>
    <t>Vyvěšení nebo zavěšení dřevěných křídel oken pl do 1,5 m2</t>
  </si>
  <si>
    <t>1176</t>
  </si>
  <si>
    <t>"stávající 1.PP" 2</t>
  </si>
  <si>
    <t>"1.NP stávající objekt" 6,0+4*2+2*2</t>
  </si>
  <si>
    <t>"2.NP stávající objekt" 3*(6*2)</t>
  </si>
  <si>
    <t>"3.NP stávající objekt" 3*4</t>
  </si>
  <si>
    <t>766691914</t>
  </si>
  <si>
    <t>Vyvěšení nebo zavěšení dřevěných křídel dveří pl do 2 m2</t>
  </si>
  <si>
    <t>1178</t>
  </si>
  <si>
    <t>demontovaná dveřní křídla uložit do depozitu</t>
  </si>
  <si>
    <t>"2.NP stávající objekt" 10</t>
  </si>
  <si>
    <t>575</t>
  </si>
  <si>
    <t>766691915</t>
  </si>
  <si>
    <t>Vyvěšení nebo zavěšení dřevěných křídel dveří pl přes 2 m2</t>
  </si>
  <si>
    <t>1180</t>
  </si>
  <si>
    <t>R76601</t>
  </si>
  <si>
    <t>Demontáž dřevěného altánu</t>
  </si>
  <si>
    <t>1182</t>
  </si>
  <si>
    <t>577</t>
  </si>
  <si>
    <t>998766202</t>
  </si>
  <si>
    <t>Přesun hmot procentní pro kce truhlářské v objektech v přes 6 do 12 m</t>
  </si>
  <si>
    <t>1184</t>
  </si>
  <si>
    <t>767</t>
  </si>
  <si>
    <t>Konstrukce zámečnické</t>
  </si>
  <si>
    <t>767421231</t>
  </si>
  <si>
    <t>Montáž fasádních kovových obkladů na rošt v-10m</t>
  </si>
  <si>
    <t>1186</t>
  </si>
  <si>
    <t>579</t>
  </si>
  <si>
    <t>R76742123</t>
  </si>
  <si>
    <t>Perforovaný plech s odvěrávanou mezerou tl. 1,5mm, specifikace dle PD</t>
  </si>
  <si>
    <t>1188</t>
  </si>
  <si>
    <t>767422101</t>
  </si>
  <si>
    <t>D+M fasádních kovových roštu pro kovové opláštění</t>
  </si>
  <si>
    <t>1190</t>
  </si>
  <si>
    <t>581</t>
  </si>
  <si>
    <t>767996803</t>
  </si>
  <si>
    <t>Demontáž atypických zámečnických konstrukcí rozebráním hm jednotlivých dílů přes 100 do 250 kg</t>
  </si>
  <si>
    <t>kg</t>
  </si>
  <si>
    <t>1192</t>
  </si>
  <si>
    <t>demontáž pro repase a opravu</t>
  </si>
  <si>
    <t>odhad hmotnosti</t>
  </si>
  <si>
    <t>"Z87" 2*180</t>
  </si>
  <si>
    <t>"Z90" 1*160</t>
  </si>
  <si>
    <t>"Z91" 1*140</t>
  </si>
  <si>
    <t>"Z92" 20*140</t>
  </si>
  <si>
    <t>"Z93" 8*190</t>
  </si>
  <si>
    <t>767531111</t>
  </si>
  <si>
    <t>Montáž vstupních kovových nebo plastových rohoží čistících zón</t>
  </si>
  <si>
    <t>1194</t>
  </si>
  <si>
    <t>"OV24" 3,92*2,075</t>
  </si>
  <si>
    <t>"OV23" 2,0*1,50</t>
  </si>
  <si>
    <t>"OV61" 1,37*1,00</t>
  </si>
  <si>
    <t>"OV62" 1,75*1,30</t>
  </si>
  <si>
    <t>583</t>
  </si>
  <si>
    <t>697520050</t>
  </si>
  <si>
    <t>OV 24, OV62  rohož vstupní vnitřní 3920/2075, všívaná rohož se střiženým vlasem,specifikace dle PD</t>
  </si>
  <si>
    <t>1196</t>
  </si>
  <si>
    <t>697520300</t>
  </si>
  <si>
    <t>OV23, OV61 rohož vstupní provedení hliník nebo mosaz/gumové vlnovky/2000/1500, specifikace dle PD</t>
  </si>
  <si>
    <t>1198</t>
  </si>
  <si>
    <t>585</t>
  </si>
  <si>
    <t>697521610</t>
  </si>
  <si>
    <t>rám pro zapuštění, profil L - 30/30 - nerez</t>
  </si>
  <si>
    <t>1200</t>
  </si>
  <si>
    <t>767995114</t>
  </si>
  <si>
    <t>Montáž atypických zámečnických konstrukcí hm přes 20 do 50 kg</t>
  </si>
  <si>
    <t>1202</t>
  </si>
  <si>
    <t>statika</t>
  </si>
  <si>
    <t>"L140/12" (1,36+0,94+1,795)*25,40</t>
  </si>
  <si>
    <t>"80/80/5" ((1,60*2*2)+1,60*2+2,10*2*2)*11,10</t>
  </si>
  <si>
    <t>"P10/150" ((0,15*4*2)+0,15*(6+8))*11,80</t>
  </si>
  <si>
    <t>"L80/6" 2*(1,10+1,90+2,14+2,24)*7,34</t>
  </si>
  <si>
    <t>587</t>
  </si>
  <si>
    <t>13010012</t>
  </si>
  <si>
    <t>tyč ocelová kruhová jakost S235JR (11 375) D 12mm</t>
  </si>
  <si>
    <t>1204</t>
  </si>
  <si>
    <t>13756545</t>
  </si>
  <si>
    <t>plech ocelový hladký jakost 11321.21 tl 1mm tabule</t>
  </si>
  <si>
    <t>1206</t>
  </si>
  <si>
    <t>589</t>
  </si>
  <si>
    <t>14550318</t>
  </si>
  <si>
    <t>profil ocelový svařovaný jakost S235 průřez čtvercový 80x80x5mm</t>
  </si>
  <si>
    <t>1208</t>
  </si>
  <si>
    <t>133318300</t>
  </si>
  <si>
    <t>tyč ocelová L rovnoramenná, značka oceli S 235 JR, 80x80x6 mm</t>
  </si>
  <si>
    <t>1210</t>
  </si>
  <si>
    <t>591</t>
  </si>
  <si>
    <t>R767001</t>
  </si>
  <si>
    <t>OV1 D+M Sanitární příčky pro toalety, nosná kce ocel, výplň kompaktní desky HPL, 3x dveře (2010+1665+1400)/2100, specifikace dle PD</t>
  </si>
  <si>
    <t>1212</t>
  </si>
  <si>
    <t>R767002</t>
  </si>
  <si>
    <t>OV2 D+M Sanitární příčky pro toalety, nosná kce ocel, výplň kompaktní desky HPL, 2x dveře (1870+1535)/2100, specifikace dle PD</t>
  </si>
  <si>
    <t>1214</t>
  </si>
  <si>
    <t>593</t>
  </si>
  <si>
    <t>R767003</t>
  </si>
  <si>
    <t>OV2a D+M Sanitární příčka pro toalety, nosná kce ocel, výplň kompaktní desky HPL, 1x dveře 850/2100, specifikace dle PD</t>
  </si>
  <si>
    <t>1216</t>
  </si>
  <si>
    <t>R767004</t>
  </si>
  <si>
    <t>OV3 D+M Sanitární příčky pro toalety, nosná kce ocel, výplň kompaktní desky HPL, 3x dveře (2800+1535+1535)/2100, specifikace dle PD</t>
  </si>
  <si>
    <t>1218</t>
  </si>
  <si>
    <t>595</t>
  </si>
  <si>
    <t>R767005</t>
  </si>
  <si>
    <t>OV4 D+M Vodotěsné posuvné ocelové dveře 2060/2260, vodní sloupec 5,0m, vč.rámu, kladky a pojezdu,specifikace dle PD</t>
  </si>
  <si>
    <t>1220</t>
  </si>
  <si>
    <t>R767006</t>
  </si>
  <si>
    <t>OV5 D+M Vodotěsné posuvné ocelové dveře 1260/2360, vodní sloupec 5,0m, vč.rámu, kladky a pojezdu, specifikace dle PD</t>
  </si>
  <si>
    <t>1222</t>
  </si>
  <si>
    <t>597</t>
  </si>
  <si>
    <t>R767007</t>
  </si>
  <si>
    <t>OV6 D+M Vodotěsný uzávěr otvoru 1055/2090, vodní sloupec 2,0m, vč.rámu, odnímatelného parapetu, specifikace dle PD</t>
  </si>
  <si>
    <t>1224</t>
  </si>
  <si>
    <t>R767008</t>
  </si>
  <si>
    <t>OV7 D+M Vodotěsný uzávěr otvoru 1055/1280, vodní sloupec 2,0m, vč.rámu, odnímatelného parapetu, specifikace dle PD</t>
  </si>
  <si>
    <t>1226</t>
  </si>
  <si>
    <t>599</t>
  </si>
  <si>
    <t>R767009</t>
  </si>
  <si>
    <t>OV8 D+M Ocelová systémová kolejnice vč. jezdců pro zavěšení sítě, tahounů, el.pohonu, specifikace dle PD</t>
  </si>
  <si>
    <t>1228</t>
  </si>
  <si>
    <t>R767010</t>
  </si>
  <si>
    <t>OV8 D+M Sportovní síť polypropylen 3mm, oka 40x40mm, se závěsy</t>
  </si>
  <si>
    <t>1230</t>
  </si>
  <si>
    <t>601</t>
  </si>
  <si>
    <t>R767011</t>
  </si>
  <si>
    <t>OV9 D+M Vnitřní textilní roleta neprůsvitná, schránka, mech. ovládání 2385/1450, specifikace dle PD</t>
  </si>
  <si>
    <t>1232</t>
  </si>
  <si>
    <t>R767012</t>
  </si>
  <si>
    <t>OV10 D+M Vnitřní textilní roleta neprůsvitná, schránka, mech. ovládání 2290/1450, specifikace dle PD</t>
  </si>
  <si>
    <t>1234</t>
  </si>
  <si>
    <t>603</t>
  </si>
  <si>
    <t>R767013</t>
  </si>
  <si>
    <t>OV11 D+M Zrcadlo do keramického obkladu 2400/600, specifikace dle PD</t>
  </si>
  <si>
    <t>1236</t>
  </si>
  <si>
    <t>R767014</t>
  </si>
  <si>
    <t>OV12 D+M Zrcadlo do keramického obkladu 2610/600, specifikace dle PD</t>
  </si>
  <si>
    <t>1238</t>
  </si>
  <si>
    <t>605</t>
  </si>
  <si>
    <t>R767015</t>
  </si>
  <si>
    <t>OV13 D+M Zrcadlo do keramického obkladu 2250/600, specifikace dle PD</t>
  </si>
  <si>
    <t>1240</t>
  </si>
  <si>
    <t>R767016</t>
  </si>
  <si>
    <t>OV14 D+M Zrcadlo do keramického obkladu 1200/600, specifikace dle PD</t>
  </si>
  <si>
    <t>1242</t>
  </si>
  <si>
    <t>607</t>
  </si>
  <si>
    <t>R767017</t>
  </si>
  <si>
    <t>OV15 D+M Zrcadlo do keramického obkladu 600/600, specifikace dle PD</t>
  </si>
  <si>
    <t>1244</t>
  </si>
  <si>
    <t>R767018</t>
  </si>
  <si>
    <t>OV16a D+M Zrcadlo kotveno ke stěně 600/600, specifikace dle PD</t>
  </si>
  <si>
    <t>1246</t>
  </si>
  <si>
    <t>609</t>
  </si>
  <si>
    <t>R767019</t>
  </si>
  <si>
    <t>OV16b D+M mvybavení invalidního WC, specifikace dle PD</t>
  </si>
  <si>
    <t>1248</t>
  </si>
  <si>
    <t>R767020</t>
  </si>
  <si>
    <t>OV17 D+M hydrantová skříň do niky, 860/860, specifikace dle PD</t>
  </si>
  <si>
    <t>1250</t>
  </si>
  <si>
    <t>611</t>
  </si>
  <si>
    <t>R767021</t>
  </si>
  <si>
    <t>OV18 D+M hydrantová skříň do niky, 810/810, specifikace dle PD</t>
  </si>
  <si>
    <t>1252</t>
  </si>
  <si>
    <t>R767022</t>
  </si>
  <si>
    <t>OV19 D+M hydrantová skříň do niky, 800/800, bez dvířek, specifikace dle PD</t>
  </si>
  <si>
    <t>1254</t>
  </si>
  <si>
    <t>613</t>
  </si>
  <si>
    <t>R767023</t>
  </si>
  <si>
    <t>OV20 D+M hasicí práškový přístroj 34A</t>
  </si>
  <si>
    <t>1256</t>
  </si>
  <si>
    <t>R767024</t>
  </si>
  <si>
    <t>OV21 D+M hasicí sněhový přístroj S5</t>
  </si>
  <si>
    <t>1258</t>
  </si>
  <si>
    <t>615</t>
  </si>
  <si>
    <t>R767025</t>
  </si>
  <si>
    <t>OV22 D+M pojistný kulatý chlič DN 50, PVC, specifikace dle PD</t>
  </si>
  <si>
    <t>1260</t>
  </si>
  <si>
    <t>R767026</t>
  </si>
  <si>
    <t>OV26 D+M informační systém, čisla místností, označení toalet, jména místností, specifikace dle PD</t>
  </si>
  <si>
    <t>1262</t>
  </si>
  <si>
    <t>617</t>
  </si>
  <si>
    <t>R767027</t>
  </si>
  <si>
    <t>OV27 D+M basketbalový koš, vykonzolován, ocelová prodlužovací konstrukce, specifikace dle PD</t>
  </si>
  <si>
    <t>1264</t>
  </si>
  <si>
    <t>R767028</t>
  </si>
  <si>
    <t>OV28 D+M basketbalový koš, ocelová konstrukce, pevné přichycení na zeď, specifikace dle PD</t>
  </si>
  <si>
    <t>1266</t>
  </si>
  <si>
    <t>619</t>
  </si>
  <si>
    <t>R767029</t>
  </si>
  <si>
    <t>OV29 D+M branka na házenou mobilní ocelová3000/2000/1000, specifikace dle PD</t>
  </si>
  <si>
    <t>1268</t>
  </si>
  <si>
    <t>R767030</t>
  </si>
  <si>
    <t>OV30 D+M držák na toaletní papír, nerez, zámek, specifikace dle PD</t>
  </si>
  <si>
    <t>1270</t>
  </si>
  <si>
    <t>621</t>
  </si>
  <si>
    <t>R767031</t>
  </si>
  <si>
    <t>OV31 D+M zásobník na papírové ručníky, nerez, zámek, specifikace dle PD</t>
  </si>
  <si>
    <t>1272</t>
  </si>
  <si>
    <t>R767032</t>
  </si>
  <si>
    <t>OV32 D+M odpadkový koš na papírové ručníky, nerez, specifikace dle PD</t>
  </si>
  <si>
    <t>1274</t>
  </si>
  <si>
    <t>623</t>
  </si>
  <si>
    <t>R767033</t>
  </si>
  <si>
    <t>OV33 D+M dávkovač na tekuté mýdlo, nerez, zámek, specifikace dle PD</t>
  </si>
  <si>
    <t>1276</t>
  </si>
  <si>
    <t>R767034</t>
  </si>
  <si>
    <t>OV34 D+M prostup skrz bílou vanu a hydroizolaci kanalizace trubky DN 150, pažnice DN 200 délky 300+300mm, specifikace dle PD</t>
  </si>
  <si>
    <t>1278</t>
  </si>
  <si>
    <t>625</t>
  </si>
  <si>
    <t>R767035</t>
  </si>
  <si>
    <t>OV35 D+M prostup skrz bílou vanu a hydroizolaci kanalizace trubky DN 100, pažnice DN 150 délky 300mm, specifikace dle PD</t>
  </si>
  <si>
    <t>1280</t>
  </si>
  <si>
    <t>R767036</t>
  </si>
  <si>
    <t>OV36 D+M prostup skrz bílou vanu  trubky PE50/4,6, pažnice DN100 délky 300mm, specifikace dle PD</t>
  </si>
  <si>
    <t>1282</t>
  </si>
  <si>
    <t>627</t>
  </si>
  <si>
    <t>R767037</t>
  </si>
  <si>
    <t>OV37 D+M prostup skrz černou vanu a hydroizolaci trubky PE63/5,80, pažnice DN100 délky 350mm, specifikace dle PD</t>
  </si>
  <si>
    <t>1284</t>
  </si>
  <si>
    <t>R767381</t>
  </si>
  <si>
    <t>OV38a-D+M prostup skrz bílou vanu, voda DN25, pažnice DN50 délky 300mm, specifikace dle PD</t>
  </si>
  <si>
    <t>1288</t>
  </si>
  <si>
    <t>629</t>
  </si>
  <si>
    <t>R767038</t>
  </si>
  <si>
    <t>OV38 D+M prostup skrz bílou vanu, PE25, PE32, pažnice DN 150 délky 300mm, specifikace dle PD</t>
  </si>
  <si>
    <t>1286</t>
  </si>
  <si>
    <t>R767039</t>
  </si>
  <si>
    <t>OV39 D+M prostup skrz bílou vanu,silnoproud DN 40, pažnice DN 100 délky 300mm, specifikace dle PD</t>
  </si>
  <si>
    <t>1290</t>
  </si>
  <si>
    <t>631</t>
  </si>
  <si>
    <t>R767040</t>
  </si>
  <si>
    <t>OV40 D+M prostup skrz černou vanu s hydroizolací, silnoproud, 3ks 4x50mm2, pažnice DN150 délky 350mm, specifikace dle PD</t>
  </si>
  <si>
    <t>1292</t>
  </si>
  <si>
    <t>R767041</t>
  </si>
  <si>
    <t>OV41 D+M prostup skrz bílou vanu, slaboproud, 3x DN7,2, 7xDN5,2, pažnice DN100 délky 300mm, specifikace dle PD</t>
  </si>
  <si>
    <t>1294</t>
  </si>
  <si>
    <t>633</t>
  </si>
  <si>
    <t>R767042</t>
  </si>
  <si>
    <t>OV42 D+M prostup skrz bílou vanu, topení 2x15x1,0, pažnice DN 100 délky 300mm, specifikace dle PD</t>
  </si>
  <si>
    <t>1296</t>
  </si>
  <si>
    <t>R767043</t>
  </si>
  <si>
    <t>OV43 D+M vertikální prostup skrz černou vanu s hydroizolací kanalizace DN 100, pažnice DN150 délky 360mm, specifikace dle PD</t>
  </si>
  <si>
    <t>1298</t>
  </si>
  <si>
    <t>635</t>
  </si>
  <si>
    <t>R767044</t>
  </si>
  <si>
    <t>OV44 D+M vertikální prostup skrz černou vanu s hydroizolací kanalizace DN 90, pažnice DN125 délky 360mm, specifikace dle PD</t>
  </si>
  <si>
    <t>1300</t>
  </si>
  <si>
    <t>636</t>
  </si>
  <si>
    <t>R767441</t>
  </si>
  <si>
    <t>OV44a D+M prostup skrz bílou vanu plyn DN50, pažnice DN 100mm, pažnice 300mm, specifikace dle PD</t>
  </si>
  <si>
    <t>1302</t>
  </si>
  <si>
    <t>637</t>
  </si>
  <si>
    <t>R767045</t>
  </si>
  <si>
    <t>OV45 D+M basketbalový koš, ocel kce s nastavitelnou výškou desky, pevné zabudování v zemí, specifikace dle PD</t>
  </si>
  <si>
    <t>1304</t>
  </si>
  <si>
    <t>R767046</t>
  </si>
  <si>
    <t>OV46 D+M protipožární ucpávka, plyn DN50, EI 60DP1, specifikace dle PD</t>
  </si>
  <si>
    <t>1306</t>
  </si>
  <si>
    <t>639</t>
  </si>
  <si>
    <t>R767047</t>
  </si>
  <si>
    <t>OV47 D+M protipožární ucpávka, kanalizace DN 100 horizontální REI 45, specifikace dle PD</t>
  </si>
  <si>
    <t>1308</t>
  </si>
  <si>
    <t>R767471</t>
  </si>
  <si>
    <t>OV47a D+M protipožární ucpávka, kanalizace DN 125, vertikálníEI60 DP1, specifikace dle PD</t>
  </si>
  <si>
    <t>1310</t>
  </si>
  <si>
    <t>641</t>
  </si>
  <si>
    <t>R767048</t>
  </si>
  <si>
    <t>OV48 D+M protipožární ucpávka, VZT, DN 160, REI 45, sepcifikace dle PD</t>
  </si>
  <si>
    <t>1312</t>
  </si>
  <si>
    <t>R767481</t>
  </si>
  <si>
    <t>OV48a D+M protipožární ucpávka odvětrání podlahy DN125, REI 45</t>
  </si>
  <si>
    <t>1314</t>
  </si>
  <si>
    <t>643</t>
  </si>
  <si>
    <t>R767482</t>
  </si>
  <si>
    <t>OV48b D+M protipožární ucpávka odvětrání výtahu DN200 EW 15DP1</t>
  </si>
  <si>
    <t>1316</t>
  </si>
  <si>
    <t>R7674821</t>
  </si>
  <si>
    <t>OV48c D+M protipožární ucpávka výtahových dveří, specifikace dle PD</t>
  </si>
  <si>
    <t>1318</t>
  </si>
  <si>
    <t>645</t>
  </si>
  <si>
    <t>R767049</t>
  </si>
  <si>
    <t>OV49 D+M revizní dvířka vodovodu 300/300, do SDK, specifikace dle PD</t>
  </si>
  <si>
    <t>1320</t>
  </si>
  <si>
    <t>R767050</t>
  </si>
  <si>
    <t>OV50 D+M revizní dvířka vodovodu 300/300, do obkladu, specifikace dle PD</t>
  </si>
  <si>
    <t>1322</t>
  </si>
  <si>
    <t>647</t>
  </si>
  <si>
    <t>R767051</t>
  </si>
  <si>
    <t>OV51 D+M revizní dvířka vodovodu 200/200, do omítky, specifikace dle PD</t>
  </si>
  <si>
    <t>1324</t>
  </si>
  <si>
    <t>R767052</t>
  </si>
  <si>
    <t>OV52 D+M nerezová háček na stěnu, specifikace dle PD</t>
  </si>
  <si>
    <t>1326</t>
  </si>
  <si>
    <t>649</t>
  </si>
  <si>
    <t>R767053</t>
  </si>
  <si>
    <t>OV53 D+M držák na lahec se šamponem, matný nerez, specifikace dle PD</t>
  </si>
  <si>
    <t>1328</t>
  </si>
  <si>
    <t>R767054</t>
  </si>
  <si>
    <t>OV54 D+M umyvadlo v jídelně, matný nerez, specifikace dle PD</t>
  </si>
  <si>
    <t>1330</t>
  </si>
  <si>
    <t>651</t>
  </si>
  <si>
    <t>R767055</t>
  </si>
  <si>
    <t>OV55 D+M dělící stěna ve sprše, matné sklo nerez U-profil, kotveno ke stěně, specifikace dle PD</t>
  </si>
  <si>
    <t>1332</t>
  </si>
  <si>
    <t>R767056</t>
  </si>
  <si>
    <t>OV56 D+M lišta schodišťových stupňů, hliník, barva stříbrná, specifikace dle PD</t>
  </si>
  <si>
    <t>1334</t>
  </si>
  <si>
    <t>653</t>
  </si>
  <si>
    <t>R767057</t>
  </si>
  <si>
    <t>OV57 D+M prostup skrz černou vanu s hydroizolací kanalizace DN 150, pažnice DN 200 délky 300mm,  specifikace dle PD</t>
  </si>
  <si>
    <t>1336</t>
  </si>
  <si>
    <t>R767058</t>
  </si>
  <si>
    <t>OV58 D+M prostup skrz černou vanu s hydroizolací kanalizace DN 125, pažnice DN 150 délky 300mm,  specifikace dle PD</t>
  </si>
  <si>
    <t>1338</t>
  </si>
  <si>
    <t>655</t>
  </si>
  <si>
    <t>R767059</t>
  </si>
  <si>
    <t>OV59 D+M prostup skrz černou vanu s hydroizolací kanalizace DN 200, pažnice DN 250 délky 300mm,  specifikace dle PD</t>
  </si>
  <si>
    <t>1340</t>
  </si>
  <si>
    <t>R767060</t>
  </si>
  <si>
    <t>OV60 D+M prostup skrz černou vanu s hydroizolací kanalizace DN 90, pažnice DN 125 délky 300mm,  specifikace dle PD</t>
  </si>
  <si>
    <t>1342</t>
  </si>
  <si>
    <t>657</t>
  </si>
  <si>
    <t>R767061</t>
  </si>
  <si>
    <t>OV63 D+M soubor výstražných značek a tabulek na rozvaděče, kotelnu, strojovnuá, HUP a hl. uzávěr vody, únikové cesty a výtahy, specifikace dle PD</t>
  </si>
  <si>
    <t>1344</t>
  </si>
  <si>
    <t>R767062</t>
  </si>
  <si>
    <t>OV64 D+M soubor nádob na odpad</t>
  </si>
  <si>
    <t>1346</t>
  </si>
  <si>
    <t>659</t>
  </si>
  <si>
    <t>R767063</t>
  </si>
  <si>
    <t>OV65 D+M střešní dovuotáčkový ventilátor pro odvod radonu TH/500/160, specifikace dle PD</t>
  </si>
  <si>
    <t>1348</t>
  </si>
  <si>
    <t>R767100</t>
  </si>
  <si>
    <t>Z01 - D+M zábradlí hlavního schodiště, nerez kce se svislou výplní z pásoviny, dl.2960mm  kotvení do schod. stupňů chemickými kotvami, specifikace dle PD</t>
  </si>
  <si>
    <t>1350</t>
  </si>
  <si>
    <t>661</t>
  </si>
  <si>
    <t>R767101</t>
  </si>
  <si>
    <t>Z02 - D+M zábradlí hlavního schodiště, nerez kce se svislou výplní z pásoviny, dl.320mm  kotvení do schod. stupňů chemickými kotvami, specifikace dle PD</t>
  </si>
  <si>
    <t>1352</t>
  </si>
  <si>
    <t>R767102</t>
  </si>
  <si>
    <t>Z03 - D+M zábradlí hlavního schodiště, nerez kce se svislou výplní z pásoviny, dl.2795mm  kotvení do schod. stupňů chemickými kotvami, specifikace dle PD</t>
  </si>
  <si>
    <t>1354</t>
  </si>
  <si>
    <t>663</t>
  </si>
  <si>
    <t>R767103</t>
  </si>
  <si>
    <t>Z04 - D+M zábradlí hlavního schodiště, nerez kce se svislou výplní z pásoviny, dl.320mm  kotvení do schod. stupňů chemickými kotvami, specifikace dle PD</t>
  </si>
  <si>
    <t>1356</t>
  </si>
  <si>
    <t>R767104</t>
  </si>
  <si>
    <t>Z05 - D+M zábradlí hlavního schodiště, nerez kce se svislou výplní z pásoviny, dl.2795mm  kotvení do schod. stupňů chemickými kotvami, specifikace dle PD</t>
  </si>
  <si>
    <t>1358</t>
  </si>
  <si>
    <t>665</t>
  </si>
  <si>
    <t>R767105</t>
  </si>
  <si>
    <t>Z06 - D+M zábradlí hlavního schodiště, nerez kce se svislou výplní z pásoviny, dl.320mm  kotvení do schod. stupňů chemickými kotvami, specifikace dle PD</t>
  </si>
  <si>
    <t>1360</t>
  </si>
  <si>
    <t>R767106</t>
  </si>
  <si>
    <t>Z07 - D+M zábradlí hlavního schodiště, nerez kce se svislou výplní z pásoviny, dl.3145mm  kotvení do schod. stupňů chemickými kotvami, specifikace dle PD</t>
  </si>
  <si>
    <t>1362</t>
  </si>
  <si>
    <t>667</t>
  </si>
  <si>
    <t>R767107</t>
  </si>
  <si>
    <t>Z08 - D+M zábradlí hlavního schodiště, nerez kce se svislou výplní z pásoviny, dl.320mm  kotvení do schod. stupňů chemickými kotvami, specifikace dle PD</t>
  </si>
  <si>
    <t>1364</t>
  </si>
  <si>
    <t>R767108</t>
  </si>
  <si>
    <t>Z09 - D+M zábradlí hlavního schodiště, nerez kce se svislou výplní z pásoviny, dl.320mm  kotvení do schod. stupňů chemickými kotvami, specifikace dle PD</t>
  </si>
  <si>
    <t>1366</t>
  </si>
  <si>
    <t>669</t>
  </si>
  <si>
    <t>R767109</t>
  </si>
  <si>
    <t>Z10 - zábradlí hlavního schodiště, nerez kce se svislou výplní z pásoviny, dl.2145mm  kotvení do podesty chemickými kotvami, specifikace dle PD</t>
  </si>
  <si>
    <t>1368</t>
  </si>
  <si>
    <t>R767110</t>
  </si>
  <si>
    <t>Z14 - D+M zábradlí vedlejšího schodiště, nerez kce se svislou výplní z pásoviny, dl. 2130mm, kotvení do schod. stupňů chemickými kotvami, specifikace dle PD</t>
  </si>
  <si>
    <t>1370</t>
  </si>
  <si>
    <t>671</t>
  </si>
  <si>
    <t>R767111</t>
  </si>
  <si>
    <t>Z15 - D+M zábradlí vedlejšího schodiště, nerez kce se svislou výplní z pásoviny, dl. 1958mm, kotvení do schod. stupňů, chemickými kotvami, specifikace dle PD</t>
  </si>
  <si>
    <t>1372</t>
  </si>
  <si>
    <t>R767112</t>
  </si>
  <si>
    <t>Z16 - D+M zábradlí vedlejšího schodiště, nerez kce se svislou výplní z pásoviny, dl. 1165mm, kotvení do schod. stupňů, chemickými kotvami, specifikace dle PD</t>
  </si>
  <si>
    <t>1374</t>
  </si>
  <si>
    <t>673</t>
  </si>
  <si>
    <t>R767113</t>
  </si>
  <si>
    <t>Z17 - D+M zábradlí vedlejšího schodiště, nerez kce se svislou výplní z pásoviny, dl. 1565mm, kotvení do schod. stupňů, chemickými kotvami, specifikace dle PD</t>
  </si>
  <si>
    <t>1376</t>
  </si>
  <si>
    <t>R767114</t>
  </si>
  <si>
    <t>Z18 - D+M pomocné schodiště, ocel. kce jekl se svislou výplní z pásoviny, ocel. rošty, kotveno do beton. podlahy, povrch. žárov zinkování, specifikace dle PD</t>
  </si>
  <si>
    <t>1378</t>
  </si>
  <si>
    <t>675</t>
  </si>
  <si>
    <t>R767115</t>
  </si>
  <si>
    <t>Z19 - D+M únikové schodiště, ocel. kce HEB 220, svislá výplň z pásoviny, ocel. rošty, kotveno do beton.základu, povrch. žárov zinkování a nátěr, specifikace dle PD</t>
  </si>
  <si>
    <t>1380</t>
  </si>
  <si>
    <t>R767116</t>
  </si>
  <si>
    <t>Z22 - Soklová nerez vodící tyč rampy dl. 3165mm, ocel. kce, kotveno do zdi chem. kotvami, specifikace dle PD</t>
  </si>
  <si>
    <t>1382</t>
  </si>
  <si>
    <t>677</t>
  </si>
  <si>
    <t>R767117</t>
  </si>
  <si>
    <t>Z23 - Soklová nerez vodící tyč rampy dl. 3315mm, ocel. kce, kotveno do zdi chem. kotvami, specifikace dle PD</t>
  </si>
  <si>
    <t>1384</t>
  </si>
  <si>
    <t>R767118</t>
  </si>
  <si>
    <t>Z24a - D+M Zábradlí dvora, ocel. kce se svislou výplní z pásoviny, dl. 1440mm, kotveno do opěrné stěny chem. kotvami, povrch. žárov zinkování a nátěr, specifikace dle PD</t>
  </si>
  <si>
    <t>1386</t>
  </si>
  <si>
    <t>679</t>
  </si>
  <si>
    <t>R767119</t>
  </si>
  <si>
    <t>Z24b - D+M Zábradlí dvora, ocel. kce se svislou výplní z pásoviny, dl. 1050mm, kotveno do opěrné stěny chem. kotvami, povrch. žárov zinkování a nátěr, specifikace dle PD</t>
  </si>
  <si>
    <t>1388</t>
  </si>
  <si>
    <t>R767120</t>
  </si>
  <si>
    <t>Z24c - D+M Zábradlí dvora, ocel. kce se svislou výplní z pásoviny, dl. 1050mm, kotveno do opěrné stěny chem. kotvami, povrch. žárov zinkování a nátěr, specifikace dle PD</t>
  </si>
  <si>
    <t>1390</t>
  </si>
  <si>
    <t>681</t>
  </si>
  <si>
    <t>R767121</t>
  </si>
  <si>
    <t>Z25- D+M Zábradlí dvora, ocel. kce se svislou výplní z pásoviny, dl. 920mm, kotveno do opěrné stěny chem. kotvami, povrch. žárov zinkování a nátěr, specifikace dle PD</t>
  </si>
  <si>
    <t>1392</t>
  </si>
  <si>
    <t>R767122</t>
  </si>
  <si>
    <t>Z26- D+M Branka dvora, ocel. kce se svislou výplní z pásoviny, dl. 1180mm, kotveno do bet. základu chem. kotvami, povrch. žárov zinkování a nátěr, specifikace dle PD</t>
  </si>
  <si>
    <t>1394</t>
  </si>
  <si>
    <t>683</t>
  </si>
  <si>
    <t>R767123</t>
  </si>
  <si>
    <t>Z27 - D+M ocelová kce pod obklad schodiště ve dvoře, pásovina na distanční gumové podložky, kotveno chem. kotvami, povrch. žárov zinkování a nátěr, specifikace dle PD</t>
  </si>
  <si>
    <t>1396</t>
  </si>
  <si>
    <t>R767123.1</t>
  </si>
  <si>
    <t>Z28 - D+M ocelová kce pod obklad schodiště ve dvoře s madlem, pásovina na distanční gumové podložky, kotveno chem. kotvami do kamenných stupňů, povrch žárov zinkování a nátěr, specifikace dle PD</t>
  </si>
  <si>
    <t>1398</t>
  </si>
  <si>
    <t>685</t>
  </si>
  <si>
    <t>R767123.2</t>
  </si>
  <si>
    <t>Z28a - D+M ocelová kce pod obklad schodiště ve dvoře s madlem, pásovina na distanční gumové podložky, kotveno chem. kotvami do kamenných stupňů, povrch žárov zinkování a nátěr, specifikace dle PD</t>
  </si>
  <si>
    <t>1400</t>
  </si>
  <si>
    <t>R767123.3</t>
  </si>
  <si>
    <t>Z29 - D+M lemování markýzy hlavního vstupu, U300, dl. 7400mm, povrch žárov zinkování a nátěr, specifikace dle PD</t>
  </si>
  <si>
    <t>1402</t>
  </si>
  <si>
    <t>687</t>
  </si>
  <si>
    <t>R767124</t>
  </si>
  <si>
    <t>Z30 - D+M rám pro zavěšení promítacího plátna z jeklu, kotveno do stropu chem. kotvami, povrch žárov zinkování a nátěr, specifikace dle PD</t>
  </si>
  <si>
    <t>1404</t>
  </si>
  <si>
    <t>R767125</t>
  </si>
  <si>
    <t>Z31 - D+M nástavec zásobovací rampy ocel. konstrukce, nerez. plech tl. 6mm, OSB deska tl. 25mm, kotveno do podlahy chem. kotvami, povrch žárov zinkování a nátěr, specifikace dle PD</t>
  </si>
  <si>
    <t>1406</t>
  </si>
  <si>
    <t>689</t>
  </si>
  <si>
    <t>R767126</t>
  </si>
  <si>
    <t>Z32 - D+M markýza vedlejšího vstupu, ocel. plech tl. 8mm, kotveno do překladu chem. kotvami, povrch žárov zinkování a nátěr, specifikace dle PD</t>
  </si>
  <si>
    <t>1408</t>
  </si>
  <si>
    <t>R767127</t>
  </si>
  <si>
    <t>Z33 - D+M madlo schodiště zásobovací rampy nerez dl. 705mm, jekl, pásovina,plech, kotveno do zdi chem. kotvami, specifikace dle PD</t>
  </si>
  <si>
    <t>1410</t>
  </si>
  <si>
    <t>691</t>
  </si>
  <si>
    <t>R767128</t>
  </si>
  <si>
    <t>Z34 - D+M kryt žlabu ve dvoře dl. 2000mm, ocel plech tl.5mm, ocel.pásovina,vloženo do žlabu, povrch žárov zinkování a nátěr, specifikace dle PD</t>
  </si>
  <si>
    <t>1412</t>
  </si>
  <si>
    <t>R767129</t>
  </si>
  <si>
    <t>Z35 - D+M krytí svítidel v tělocvičně, jekl, plech, drátěný koš, kotveno do průvlaku chem. kotvami,  povrch žárov zinkování a nátěr, specifikace dle PD</t>
  </si>
  <si>
    <t>1414</t>
  </si>
  <si>
    <t>693</t>
  </si>
  <si>
    <t>R767130</t>
  </si>
  <si>
    <t>Z36 - D+M nástavec pro svěšení svítidel, plech, ocel tyče, kotveno do stropu chem. kotvami,  povrch žárov zinkování a nátěr, specifikace dle PD</t>
  </si>
  <si>
    <t>1416</t>
  </si>
  <si>
    <t>R767131</t>
  </si>
  <si>
    <t>Z38 - D+M ukončující profil hydroizolace pozink 50/2mm, specifikace dle PD</t>
  </si>
  <si>
    <t>1418</t>
  </si>
  <si>
    <t>695</t>
  </si>
  <si>
    <t>R767132</t>
  </si>
  <si>
    <t>Z39 - D+M žaluzie nasávání a výdechu VZT 1400/2200, ocel. plech, kotveno do zdi chem. kotvami, povrch žárov zinkování a nátěr, specifikace dle PD</t>
  </si>
  <si>
    <t>1420</t>
  </si>
  <si>
    <t>R767133</t>
  </si>
  <si>
    <t>Z40 - D+M poklop šachty pojistné jímky 1000/1000, ocel. plech pozink, úhelník a výztuhy nerez,kotveno do stropu chem. kotvami, specifikace dle PD</t>
  </si>
  <si>
    <t>1422</t>
  </si>
  <si>
    <t>697</t>
  </si>
  <si>
    <t>R767134</t>
  </si>
  <si>
    <t>Z41 - D+M poklop šachty zpětné klapky 800/1000, nerez plech, úhelník a výztuhy nerez, kotveno do stropu chem. kotvami, specifikace dle PD</t>
  </si>
  <si>
    <t>1424</t>
  </si>
  <si>
    <t>R767135</t>
  </si>
  <si>
    <t>Z42 - D+M poklop revizní šachty  900/900, ocel. plech pozink, úhelník a výztuhy nerez, kotveno do stropu chem. kotvami, specifikace dle PD</t>
  </si>
  <si>
    <t>1426</t>
  </si>
  <si>
    <t>699</t>
  </si>
  <si>
    <t>R767136</t>
  </si>
  <si>
    <t>Z43 - D+M žebřík k lapolu dl.1650mm s madlem, ocel. jekl, kotveno do zdi chem. kotvami, povrch žárov zinkování a nátěr, specifikace dle PD</t>
  </si>
  <si>
    <t>1428</t>
  </si>
  <si>
    <t>R767137</t>
  </si>
  <si>
    <t>Z44 - D+M žebřík z technického dvorku dl.4200mm s madlem, ocel. jekl, kotveno do zdi chem. kotvami, povrch žárov zinkování a nátěr, specifikace dle PD</t>
  </si>
  <si>
    <t>1430</t>
  </si>
  <si>
    <t>701</t>
  </si>
  <si>
    <t>R767138</t>
  </si>
  <si>
    <t>Z45 - D+M žebřík na střeše technického zázemí, dl.2200mm s madlem ocel. jekl, kotveno do zdi chem. kotvami, povrch žárov zinkování a nátěr, specifikace dle PD</t>
  </si>
  <si>
    <t>1432</t>
  </si>
  <si>
    <t>R767139</t>
  </si>
  <si>
    <t>Z46 - D+M žebřík na střechu tělocvičny, dl.3700mm s madlem, ocel. jekl, kotveno do zdi chem. kotvami, povrch žárov zinkování a nátěr, specifikace dle PD</t>
  </si>
  <si>
    <t>1434</t>
  </si>
  <si>
    <t>703</t>
  </si>
  <si>
    <t>R7671391</t>
  </si>
  <si>
    <t>Z47 - D+M poklop šachty zpětné klapky 600/900, nerez plech, úhelník a výztuhy nerez, kotveno k beton. roznášecí desce chem. kotvami, specifikace dle PD</t>
  </si>
  <si>
    <t>1436</t>
  </si>
  <si>
    <t>R7671392</t>
  </si>
  <si>
    <t>Z50 - D+M lemování zásobovací rampy, nerez L120/120/10, kotveno do podlahy,specifikace dle PD</t>
  </si>
  <si>
    <t>1438</t>
  </si>
  <si>
    <t>705</t>
  </si>
  <si>
    <t>R7671393</t>
  </si>
  <si>
    <t>Z51 - D+M záklop pojezdu protipovodňového uzávěru dl. 1200mm, specifikace dle PD</t>
  </si>
  <si>
    <t>1440</t>
  </si>
  <si>
    <t>R767140</t>
  </si>
  <si>
    <t>Z52 - M+D záklop pojezdu protipovodňového uzávěru dl.2000mm, nerez plech tl. 3mm, specifikace dle PD</t>
  </si>
  <si>
    <t>1442</t>
  </si>
  <si>
    <t>707</t>
  </si>
  <si>
    <t>R767141</t>
  </si>
  <si>
    <t>Z53 - M+D překlad dveří v příčce L50/50/5 dl.1000mm, kotvit ke zdi, specifikace dle PD</t>
  </si>
  <si>
    <t>1444</t>
  </si>
  <si>
    <t>R767142</t>
  </si>
  <si>
    <t>Z54 - M+D překlad dveří v příčce L70/50/6 dl.1900mm, kotvit ke zdi, specifikace dle PD</t>
  </si>
  <si>
    <t>1446</t>
  </si>
  <si>
    <t>709</t>
  </si>
  <si>
    <t>R767143</t>
  </si>
  <si>
    <t>Z55 - M+D překlad dveří v příčce L50/50/5 dl.1150mm, kotvit ke zdi, specifikace dle PD</t>
  </si>
  <si>
    <t>1448</t>
  </si>
  <si>
    <t>R767144</t>
  </si>
  <si>
    <t>Z56 - M+D překlad dveří v příčce L50/50/5 dl.1150mm, kotvit ke zdi, specifikace dle PD</t>
  </si>
  <si>
    <t>1450</t>
  </si>
  <si>
    <t>R767145</t>
  </si>
  <si>
    <t>Z57 - M+D žaluzie VZT 200/200, ocel. plech, kotvit ke zdi, povrch žárov zinkování a nátěr, specifikace dle PD</t>
  </si>
  <si>
    <t>1452</t>
  </si>
  <si>
    <t>R767146</t>
  </si>
  <si>
    <t>Z58 - M+D revizní dvířka skříně DIAL TELECOM 180/250, ocel. plech, kotvit ke zdi, povrch žárov zinkování a nátěr, specifikace dle PD</t>
  </si>
  <si>
    <t>1454</t>
  </si>
  <si>
    <t>R767147</t>
  </si>
  <si>
    <t>Z59 - M+D ochranná mříž 1150/2100 před oknem výtah šachty, ocel. úhelník. síť z drátů, tyčovina, kotvit ke zdi, povrch žárov zinkování a nátěr, specifikace dle PD</t>
  </si>
  <si>
    <t>1456</t>
  </si>
  <si>
    <t>R767148</t>
  </si>
  <si>
    <t>Z60 - M+D ochranná mříž 1250/4160 před oknem výtah šachty, ocel. úhelník. síť z drátů, tyčovina, kotvit ke zdi, povrch žárov zinkování a nátěr, specifikace dle PD</t>
  </si>
  <si>
    <t>1458</t>
  </si>
  <si>
    <t>715</t>
  </si>
  <si>
    <t>R767149</t>
  </si>
  <si>
    <t>Z63 - M+D podstavec chladících jednotek 1300/770, ocel. jekl,plech tl 8mm, rektifikace, kotvit k podlaze, povrch žárov zinkování a nátěr, specifikace dle PD</t>
  </si>
  <si>
    <t>1460</t>
  </si>
  <si>
    <t>R767150</t>
  </si>
  <si>
    <t>Z64 - M+D lemování ostění vjezdu zásobování dl. 9220mm, ocel. plech tl 8mm, kotvit ke zdia průvlaku, povrch žárov zinkování a nátěr, specifikace dle PD</t>
  </si>
  <si>
    <t>1462</t>
  </si>
  <si>
    <t>717</t>
  </si>
  <si>
    <t>R767151</t>
  </si>
  <si>
    <t>Z65 - D+M práh sekčních vrat zásobování L 100/100/8, kotevní trny provázat s výztuží v podlaze, povrch žárov zinkování a nátěr, specifikace dle PD</t>
  </si>
  <si>
    <t>1464</t>
  </si>
  <si>
    <t>R767152</t>
  </si>
  <si>
    <t>Z66 - D+M konzola pro kolejnici dělící sít v tělocvičně, jekl, plech tl.5mm, kotveno do průvlaku chem. kotvami, povrch žárov zinkování a nátěr, specifikace dle PD</t>
  </si>
  <si>
    <t>1466</t>
  </si>
  <si>
    <t>719</t>
  </si>
  <si>
    <t>R767153</t>
  </si>
  <si>
    <t>Z67 - D+M spárový profil krytí hydroizolace, ocel. plech tl. 1,5mm, pružně vlepit do dilatač. spáry, povrch žárov zinkování a nátěr, specifikace dle PD</t>
  </si>
  <si>
    <t>1468</t>
  </si>
  <si>
    <t>R767154</t>
  </si>
  <si>
    <t>Z69 - D+M revizní dvířka elektro skříně 1450/1800, ocel úhelník, plech, kotveno do pilířku, kování , zámek, povrch žárov zinkování a nátěr, specifikace dle PD</t>
  </si>
  <si>
    <t>1470</t>
  </si>
  <si>
    <t>R767155</t>
  </si>
  <si>
    <t>Z70 - D+M žaluzie odvětrání podlahy 125/2000, ocel plech, povrch žárov zinkování a nátěr, specifikace dle PD</t>
  </si>
  <si>
    <t>1472</t>
  </si>
  <si>
    <t>R767156</t>
  </si>
  <si>
    <t>Z71 - D+M lavice v šatně dl.5100mm, ocel jekl, bukové latě 50/50, kotvit do stěny, háčky, povrch žárov zinkování a nátěr, specifikace dle PD</t>
  </si>
  <si>
    <t>1474</t>
  </si>
  <si>
    <t>723</t>
  </si>
  <si>
    <t>R767157</t>
  </si>
  <si>
    <t>Z72 - D+M lavice v šatně dl.3100mm, ocel jekl, bukové latě 50/50, kotvit do stěny, háčky, povrch žárov zinkování a nátěr, specifikace dle PD</t>
  </si>
  <si>
    <t>1476</t>
  </si>
  <si>
    <t>R767158</t>
  </si>
  <si>
    <t>Z73 - D+M lavice v šatně dl.3600mm, ocel jekl, bukové latě 50/50, kotvit do stěny, háčky, povrch žárov zinkování a nátěr, specifikace dle PD</t>
  </si>
  <si>
    <t>1478</t>
  </si>
  <si>
    <t>R767159</t>
  </si>
  <si>
    <t>Z74 - D+M lavice v šatně dl.1800+3800mm, ocel jekl, bukové latě 50/50, kotvit do stěny, háčky, povrch žárov zinkování a nátěr, specifikace dle PD</t>
  </si>
  <si>
    <t>1480</t>
  </si>
  <si>
    <t>R767160</t>
  </si>
  <si>
    <t>Z75 - D+M lavice v šatně dl.1970mm, ocel jekl, bukové latě 50/50, kotvit do stěny, háčky, povrch žárov zinkování a nátěr, specifikace dle PD</t>
  </si>
  <si>
    <t>1482</t>
  </si>
  <si>
    <t>727</t>
  </si>
  <si>
    <t>R767161</t>
  </si>
  <si>
    <t>Z76 - D+M lavice v šatně dl.1840mm, ocel jekl, bukové latě 50/50, kotvit do stěny, háčky, povrch žárov zinkování a nátěr, specifikace dle PD</t>
  </si>
  <si>
    <t>1484</t>
  </si>
  <si>
    <t>R767162</t>
  </si>
  <si>
    <t>Z77 - D+M lavice v šatně dl.2000mm, ocel jekl, bukové latě 50/50, kotvit do stěny, háčky, povrch žárov zinkování a nátěr, specifikace dle PD</t>
  </si>
  <si>
    <t>1486</t>
  </si>
  <si>
    <t>729</t>
  </si>
  <si>
    <t>R767163</t>
  </si>
  <si>
    <t>Z78 - D+M lavice v šatně dl.2120mm, ocel jekl, bukové latě 50/50, kotvit do stěny, háčky, povrch žárov zinkování a nátěr, specifikace dle PD</t>
  </si>
  <si>
    <t>1488</t>
  </si>
  <si>
    <t>R767164</t>
  </si>
  <si>
    <t>Z79 - D+M lavice v šatně dl.3300mm, ocel jekl, bukové latě 50/50, kotvit do stěny, háčky, povrch žárov zinkování a nátěr, specifikace dle PD</t>
  </si>
  <si>
    <t>1490</t>
  </si>
  <si>
    <t>731</t>
  </si>
  <si>
    <t>R767165</t>
  </si>
  <si>
    <t>Z80 - D+M lavice v šatně dl.2250mm, ocel jekl, bukové latě 50/50, kotvit do stěny, háčky, povrch žárov zinkování a nátěr, specifikace dle PD</t>
  </si>
  <si>
    <t>1492</t>
  </si>
  <si>
    <t>R767166</t>
  </si>
  <si>
    <t>Z81 - D+M žaluzie odvětrání kotelny 150/150, plech tl.1,5mm, kotveno do zdi, povrch žárov zinkování a nátěr, specifikace dle PD</t>
  </si>
  <si>
    <t>1494</t>
  </si>
  <si>
    <t>733</t>
  </si>
  <si>
    <t>R767167</t>
  </si>
  <si>
    <t>Z82 - D+M žaluzie odvětrání kotelny 150/150, plech tl.1,5mm, nasazeno na DN125, povrch žárov zinkování a nátěr, specifikace dle PD</t>
  </si>
  <si>
    <t>1496</t>
  </si>
  <si>
    <t>R767168</t>
  </si>
  <si>
    <t>Z83 - D+M žaluzie odvětrání kotelny 200/200, plech tl.1,5mm, nasazeno na DN 160, povrch žárov zinkování a nátěr, specifikace dle PD</t>
  </si>
  <si>
    <t>1498</t>
  </si>
  <si>
    <t>735</t>
  </si>
  <si>
    <t>R767169</t>
  </si>
  <si>
    <t>Z84 - D+M žaluzie odvětrání kotelny 250/250, plech tl.1,5mm, nasazeno na DN 160, povrch žárov zinkování a nátěr, specifikace dle PD</t>
  </si>
  <si>
    <t>1500</t>
  </si>
  <si>
    <t>R767170</t>
  </si>
  <si>
    <t>Z85 - D+M dvířka k hydrantu 850/850 nerez, úhelník, plech, SDK, kování a zámek, specifikace dle PD</t>
  </si>
  <si>
    <t>1502</t>
  </si>
  <si>
    <t>737</t>
  </si>
  <si>
    <t>R767171</t>
  </si>
  <si>
    <t>Z86 - D+M žaluzie odvětrání výtahu 200/200, plech tl.1,5mm, kotveno do zdi, povrch žárov zinkování a nátěr, specifikace dle PD</t>
  </si>
  <si>
    <t>1504</t>
  </si>
  <si>
    <t>R767180</t>
  </si>
  <si>
    <t>Z97a - lemování průvlaku v tělocvičně540 - 320/315, ocelové plech tl. 5mm, navařeny ocelové trny, kotveno chemicky do průvlaku, nátěr, specifikace dle PD</t>
  </si>
  <si>
    <t>1506</t>
  </si>
  <si>
    <t>739</t>
  </si>
  <si>
    <t>R767181</t>
  </si>
  <si>
    <t>Z97b - lemování průvlaku v tělocvičně 2540 - 2620/315, ocelové plech tl. 5mm, navařeny ocelové trny, kotveno chemicky do průvlaku, nátěr, specifikace dle PD</t>
  </si>
  <si>
    <t>1508</t>
  </si>
  <si>
    <t>R767182</t>
  </si>
  <si>
    <t>Z97c - lemování průvlaku v tělocvičně 2540 - 2620/315, ocelové plech tl. 5mm, navařeny ocelové trny, kotveno chemicky do průvlaku, nátěr, specifikace dle PD</t>
  </si>
  <si>
    <t>1510</t>
  </si>
  <si>
    <t>741</t>
  </si>
  <si>
    <t>R767183</t>
  </si>
  <si>
    <t>Z97d - lemování průvlaku v tělocvičně 1390 - 1610/315, ocelové plech tl. 5mm, navařeny ocelové trny, kotveno chemicky do průvlaku, nátěr, specifikace dle PD</t>
  </si>
  <si>
    <t>1512</t>
  </si>
  <si>
    <t>R767200</t>
  </si>
  <si>
    <t>D+M nerez plech tl. 1,5mm lepený na sádrovláknité desky, specifikace dle PD</t>
  </si>
  <si>
    <t>1514</t>
  </si>
  <si>
    <t>"180" (2,23+2,786+0,85+0,25*2+0,42+2,615+0,25*2+1,20+2,30+1,62)*2,20</t>
  </si>
  <si>
    <t>(1,25+7,15)*2,60</t>
  </si>
  <si>
    <t>"179" (2,15+3,40)*2*2,20-0,90*2,20</t>
  </si>
  <si>
    <t>743</t>
  </si>
  <si>
    <t>R767201</t>
  </si>
  <si>
    <t>Z 48 D+M kartáčovaný nerez plech černěný tl. 1,5mm lepený na sokl fasády, specifikace dle PD</t>
  </si>
  <si>
    <t>1516</t>
  </si>
  <si>
    <t>0,50*0,50*76,40</t>
  </si>
  <si>
    <t>998767202</t>
  </si>
  <si>
    <t>Přesun hmot procentní pro zámečnické konstrukce v objektech v přes 6 do 12 m</t>
  </si>
  <si>
    <t>1518</t>
  </si>
  <si>
    <t>Výplně otvorů z hliníku</t>
  </si>
  <si>
    <t>745</t>
  </si>
  <si>
    <t>R768001</t>
  </si>
  <si>
    <t>O1 - D+M Okno z hliníkových profilů 3600/870, trojsklo, celoobvodové kování, mikroventilace, specifikace dle PD</t>
  </si>
  <si>
    <t>1520</t>
  </si>
  <si>
    <t>R768002</t>
  </si>
  <si>
    <t>O3 - D+M Okno z hliníkových profilů 2050/990, trojsklo, celoobvodové kování, pákový otevírač, mikroventilace, specifikace dle PD</t>
  </si>
  <si>
    <t>1522</t>
  </si>
  <si>
    <t>747</t>
  </si>
  <si>
    <t>R768003</t>
  </si>
  <si>
    <t>O4 - D+M Okno z hliníkových profilů 1240/990, trojsklo, celoobvodové kování, pákový otevírač, mikroventilace, specifikace dle PD</t>
  </si>
  <si>
    <t>1524</t>
  </si>
  <si>
    <t>R768004</t>
  </si>
  <si>
    <t>O5 - D+M Okno z hliníkových profilů 2410/1070, trojsklo, celoobvodové kování, pákový otevírač, mikroventilace, specifikace dle PD</t>
  </si>
  <si>
    <t>1526</t>
  </si>
  <si>
    <t>749</t>
  </si>
  <si>
    <t>R768005</t>
  </si>
  <si>
    <t>O6 - D+M Okno z hliníkových profilů 2060/1070, trojsklo, celoobvodové kování, pákový otevírač, mikroventilace, specifikace dle PD</t>
  </si>
  <si>
    <t>1528</t>
  </si>
  <si>
    <t>R768006</t>
  </si>
  <si>
    <t>O7 - D+M Okno z hliníkových profilů 2285/1070, trojsklo, celoobvodové kování, mikroventilace, specifikace dle PD</t>
  </si>
  <si>
    <t>1530</t>
  </si>
  <si>
    <t>751</t>
  </si>
  <si>
    <t>R768007</t>
  </si>
  <si>
    <t>O8 - D+M Okno z hliníkových profilů 2190/1070, trojsklo, celoobvodové kování, mikroventilace, specifikace dle PD</t>
  </si>
  <si>
    <t>1532</t>
  </si>
  <si>
    <t>R768008</t>
  </si>
  <si>
    <t>O9 - D+M Pás oken z hliníkových profilů 6255/1210, trojsklo,s meziokenní vložkou, celoobvodové kování, mikroventilace,  specifikace dle PD</t>
  </si>
  <si>
    <t>1534</t>
  </si>
  <si>
    <t>753</t>
  </si>
  <si>
    <t>R768009</t>
  </si>
  <si>
    <t>O10 - D+M Prosklenná stěna z hliníkových profilů 5000/7000, trojsklo, celoobvodové kování, výklop s el. pohonem, specifikace dle PD</t>
  </si>
  <si>
    <t>1536</t>
  </si>
  <si>
    <t>R768010</t>
  </si>
  <si>
    <t>O12- D+M Sestava oken z hliníkových profilů 2540/2970, bezpečnostní trojsklo, celoobvodové kování, výklop s el. pohonem, specifikace dle PD</t>
  </si>
  <si>
    <t>1538</t>
  </si>
  <si>
    <t>755</t>
  </si>
  <si>
    <t>R768011</t>
  </si>
  <si>
    <t>O13- D+M Sestava oken z hliníkových profilů 2540/2970, bezpečnostní trojsklo, celoobvodové kování, výklop s el. pohonem, specifikace dle PD</t>
  </si>
  <si>
    <t>1540</t>
  </si>
  <si>
    <t>R768012</t>
  </si>
  <si>
    <t>O14- D+M Sestava oken z hliníkových profilů 5080/2970, bezpečnostní trojsklo, celoobvodové kování, výklop s el. pohonem, specifikace dle PD</t>
  </si>
  <si>
    <t>1542</t>
  </si>
  <si>
    <t>757</t>
  </si>
  <si>
    <t>R768013</t>
  </si>
  <si>
    <t>O15a- D+M Sestava oken z hliníkových profilů 5580/2970, bezpečnostní trojsklo s meziokenní vložkou, celoobvodové kování, výklop s el. pohonem, integrované žaluzie, specifikace dle PD</t>
  </si>
  <si>
    <t>1544</t>
  </si>
  <si>
    <t>R768014</t>
  </si>
  <si>
    <t>O15b- D+M Sestava oken z hliníkových profilů 8340/2970, bezpečnostní trojsklo s meziokenní vložkou, celoobvodové kování, výklop s el. pohonem, integrované žaluzie, specifikace dle PD</t>
  </si>
  <si>
    <t>1546</t>
  </si>
  <si>
    <t>759</t>
  </si>
  <si>
    <t>R768015</t>
  </si>
  <si>
    <t>O16 - D+M Okno z hliníkových profilů 1700/1170, trojsklo, celoobvodové kování, mikroventilace, specifikace dle PD</t>
  </si>
  <si>
    <t>1548</t>
  </si>
  <si>
    <t>R768016</t>
  </si>
  <si>
    <t>O17 - D+M Okno z hliníkových profilů 3920/1170, trojsklo, celoobvodové kování, mikroventilace, specifikace dle PD</t>
  </si>
  <si>
    <t>1550</t>
  </si>
  <si>
    <t>761</t>
  </si>
  <si>
    <t>R768017</t>
  </si>
  <si>
    <t>O18 - D+M Vstupní dveře z hliníkových profilů 1100/2255, dvojsklo, systém gen.klíče, BT3, specifikace dle PD</t>
  </si>
  <si>
    <t>1552</t>
  </si>
  <si>
    <t>R768018</t>
  </si>
  <si>
    <t>O19 - D+M Vstupní dveře z hliníkových profilů 1400/2850+nadsvětlík 1400/1650, neprůhledná výplň, systém gen.klíče, BT3, specifikace dle PD</t>
  </si>
  <si>
    <t>1554</t>
  </si>
  <si>
    <t>R768019</t>
  </si>
  <si>
    <t>O20a- D+M Sestava pevného zasklení z hliníkových profilů 10680/3650, bezpečnostní trojsklo s meziokenní vložkou, dveře 1000/2500 s dvojsklem, madlem, BT3, předsazená montáž, specifikace dle PD</t>
  </si>
  <si>
    <t>1556</t>
  </si>
  <si>
    <t>R768020</t>
  </si>
  <si>
    <t>O20b- D+M Sestava pevného zasklení z hliníkových profilů 5135/3650, bezpečnostní trojsklo, dveře 1000/2500 s dvojsklem, madlem, BT3, předsazená montáž, specifikace dle PD</t>
  </si>
  <si>
    <t>1558</t>
  </si>
  <si>
    <t>765</t>
  </si>
  <si>
    <t>R768021</t>
  </si>
  <si>
    <t>O21- D+M Sestava pevného zasklení z hliníkových profilů 3920/2675, bezpečnostní trojsklo, dvoukřídlé dveře 1970/2675 s dvojsklem, madlem, BT3, specifikace dle PD</t>
  </si>
  <si>
    <t>1560</t>
  </si>
  <si>
    <t>R768022</t>
  </si>
  <si>
    <t>O22- D+M Sestava pevného zasklení z hliníkových profilů 3920/2385, bezpečnostní trojsklo, specifikace dle PD</t>
  </si>
  <si>
    <t>1562</t>
  </si>
  <si>
    <t>R768023</t>
  </si>
  <si>
    <t>O23 - D+M Vstupní dveře dvoukřídlé z hliníkových profilů 1500/2100, neprůhledná výplň, systém gen.klíče, specifikace dle PD</t>
  </si>
  <si>
    <t>1564</t>
  </si>
  <si>
    <t>R768024</t>
  </si>
  <si>
    <t>O24- D+M Sestava pevného zasklení z hliníkových profilů 2540/1840,dvojsklo, neprůhledná výplň, specifikace dle PD</t>
  </si>
  <si>
    <t>1566</t>
  </si>
  <si>
    <t>769</t>
  </si>
  <si>
    <t>R768025</t>
  </si>
  <si>
    <t>O25- Vrata průmyslová sekční 2900/3160, ocel. lamely, 1 lamela prosklená, elekt. ovládání, specifikace dle PD</t>
  </si>
  <si>
    <t>1568</t>
  </si>
  <si>
    <t>R768026</t>
  </si>
  <si>
    <t>O26 - D+M Vstupní dveře z hliníkových profilů 1100/2180, dvojsklo, systém gen.klíče, specifikace dle PD</t>
  </si>
  <si>
    <t>1570</t>
  </si>
  <si>
    <t>771</t>
  </si>
  <si>
    <t>R768027</t>
  </si>
  <si>
    <t>O27 - D+M Vstupní dveře z hliníkových profilů 1200/2180, neprůhledná výplň, EW30 DP3-C, systém gen.klíče, specifikace dle PD</t>
  </si>
  <si>
    <t>1572</t>
  </si>
  <si>
    <t>R768028</t>
  </si>
  <si>
    <t>O28 - D+M Vstupní dveře dvoukřídlé z hliníkových profilů 1500/2100, dvojsklo, madlo, systém gen.klíče, specifikace dle PD</t>
  </si>
  <si>
    <t>1574</t>
  </si>
  <si>
    <t>773</t>
  </si>
  <si>
    <t>998768202</t>
  </si>
  <si>
    <t>Přesun hmot procentní pro hliníkové otvory v objektech v do 12 m</t>
  </si>
  <si>
    <t>1576</t>
  </si>
  <si>
    <t>Podlahy z dlaždic</t>
  </si>
  <si>
    <t>774</t>
  </si>
  <si>
    <t>771273111</t>
  </si>
  <si>
    <t>Montáž obkladů stupnic z dlaždic keramických lepených š do 200 mm</t>
  </si>
  <si>
    <t>1578</t>
  </si>
  <si>
    <t>14*1,00*2</t>
  </si>
  <si>
    <t>775</t>
  </si>
  <si>
    <t>R5976129</t>
  </si>
  <si>
    <t>dlaždice keramické slinuté R10/A</t>
  </si>
  <si>
    <t>1580</t>
  </si>
  <si>
    <t>776</t>
  </si>
  <si>
    <t>553432510</t>
  </si>
  <si>
    <t>hrana schodová 42/19 mm, vrtaná, dekor stříbrná</t>
  </si>
  <si>
    <t>1582</t>
  </si>
  <si>
    <t>777</t>
  </si>
  <si>
    <t>771471112</t>
  </si>
  <si>
    <t>Montáž soklů z dlaždic keramických rovných do malty v přes 65 do 90 mm</t>
  </si>
  <si>
    <t>1584</t>
  </si>
  <si>
    <t>"061" 3,05+1,205+0,50+0,9+0,85+4,70+3,40+5,75+5,20+0,70*2+1,10+0,30+0,45-0,70-0,80*2-0,90</t>
  </si>
  <si>
    <t>"065"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</si>
  <si>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</si>
  <si>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</si>
  <si>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</si>
  <si>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</si>
  <si>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</si>
  <si>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</si>
  <si>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</si>
  <si>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</si>
  <si>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</si>
  <si>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</si>
  <si>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</si>
  <si>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</si>
  <si>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778</t>
  </si>
  <si>
    <t>59761416</t>
  </si>
  <si>
    <t>sokl-dlažba keramická slinutá hladká do interiéru i exteriéru 300x80mm</t>
  </si>
  <si>
    <t>1586</t>
  </si>
  <si>
    <t>779</t>
  </si>
  <si>
    <t>771574371</t>
  </si>
  <si>
    <t>Montáž podlah keramických pro mechanické zatížení protiskluzných lepených flexi rychletuhnoucím lepidlem přes 45 do 50 ks/m2</t>
  </si>
  <si>
    <t>1588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</si>
  <si>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</si>
  <si>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</si>
  <si>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</si>
  <si>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</si>
  <si>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</si>
  <si>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</si>
  <si>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</si>
  <si>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</si>
  <si>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</si>
  <si>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</si>
  <si>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</si>
  <si>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</si>
  <si>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</si>
  <si>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</si>
  <si>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780</t>
  </si>
  <si>
    <t>597612900</t>
  </si>
  <si>
    <t>dlaždice keramické slinuté 30 x 30 x 0,9 cm I. j. R10/A</t>
  </si>
  <si>
    <t>1590</t>
  </si>
  <si>
    <t>781</t>
  </si>
  <si>
    <t>R59761291</t>
  </si>
  <si>
    <t>dlaždice keramické slinuté 30 x 30 x 0,9 cm I. j. R12/8</t>
  </si>
  <si>
    <t>1592</t>
  </si>
  <si>
    <t>782</t>
  </si>
  <si>
    <t>R59761292</t>
  </si>
  <si>
    <t>dlaždice keramické slinuté 20 x 20 x 0,9 cm I. j. R11/B</t>
  </si>
  <si>
    <t>1594</t>
  </si>
  <si>
    <t>783</t>
  </si>
  <si>
    <t>R59761293</t>
  </si>
  <si>
    <t>dlaždice keramické slinuté 20 x 20 x 0,9 cm I. j. R13/C/V8</t>
  </si>
  <si>
    <t>1596</t>
  </si>
  <si>
    <t>784</t>
  </si>
  <si>
    <t>R59761294</t>
  </si>
  <si>
    <t>dlaždice keramické slinuté 20 x 20 x 0,9 cm I. j. R10/A</t>
  </si>
  <si>
    <t>1598</t>
  </si>
  <si>
    <t>785</t>
  </si>
  <si>
    <t>771574153</t>
  </si>
  <si>
    <t>Montáž podlah keramických velkoformátových hladkých lepených flexibilním lepidlem přes 2 do 4 ks/m2</t>
  </si>
  <si>
    <t>1600</t>
  </si>
  <si>
    <t>skladba podlahy P2</t>
  </si>
  <si>
    <t>17,30+7,0+16,1+13,1+17,1+9,6+9,8+9,1+97,5+6,5+7,2+15,5+32,2</t>
  </si>
  <si>
    <t>786</t>
  </si>
  <si>
    <t>597613090</t>
  </si>
  <si>
    <t>dlaždice keramické 59,8 x 59,8 x 1 cm I. j. R9/A</t>
  </si>
  <si>
    <t>1602</t>
  </si>
  <si>
    <t>787</t>
  </si>
  <si>
    <t>R59761309</t>
  </si>
  <si>
    <t>dlaždice keramické 59,8 x 59,8 x 1 cm I. j. R10/A</t>
  </si>
  <si>
    <t>1604</t>
  </si>
  <si>
    <t>788</t>
  </si>
  <si>
    <t>771591161</t>
  </si>
  <si>
    <t>Montáž profilu dilatační spáry bez izolace v rovině dlažby</t>
  </si>
  <si>
    <t>1606</t>
  </si>
  <si>
    <t>"OV25" 3,20</t>
  </si>
  <si>
    <t>789</t>
  </si>
  <si>
    <t>631275600</t>
  </si>
  <si>
    <t>OV25 - dilatační profill z kartáčované nerezi</t>
  </si>
  <si>
    <t>1608</t>
  </si>
  <si>
    <t>790</t>
  </si>
  <si>
    <t>771151022</t>
  </si>
  <si>
    <t>Samonivelační stěrka podlah pevnosti 30 MPa tl přes 3 do 5 mm</t>
  </si>
  <si>
    <t>1610</t>
  </si>
  <si>
    <t>791</t>
  </si>
  <si>
    <t>771990192</t>
  </si>
  <si>
    <t>Příplatek k vyrovnání podkladu dlažby samonivelační stěrkou pevnosti 30 Mpa ZKD 1 mm tloušťky</t>
  </si>
  <si>
    <t>1612</t>
  </si>
  <si>
    <t>792</t>
  </si>
  <si>
    <t>998771202</t>
  </si>
  <si>
    <t>Přesun hmot procentní pro podlahy z dlaždic v objektech v přes 6 do 12 m</t>
  </si>
  <si>
    <t>1614</t>
  </si>
  <si>
    <t>Podlahy teracové</t>
  </si>
  <si>
    <t>793</t>
  </si>
  <si>
    <t>773500920</t>
  </si>
  <si>
    <t>Opravy podlah z litého teraca tl do 30 mm pásů šířky přes 450 mm</t>
  </si>
  <si>
    <t>1616</t>
  </si>
  <si>
    <t>skladba podlahy P19</t>
  </si>
  <si>
    <t>36,90+8,30+19,90</t>
  </si>
  <si>
    <t>"u výtahu 156 v 1., 2., 3.NP" 2,0*3</t>
  </si>
  <si>
    <t>794</t>
  </si>
  <si>
    <t>998773202</t>
  </si>
  <si>
    <t>Přesun hmot procentní pro podlahy teracové lité v objektech v přes 6 do 12 m</t>
  </si>
  <si>
    <t>1618</t>
  </si>
  <si>
    <t>Podlahy povlakové</t>
  </si>
  <si>
    <t>795</t>
  </si>
  <si>
    <t>776321112</t>
  </si>
  <si>
    <t>Montáž podlahovin z PVC na stupnice šířky přes 300 mm</t>
  </si>
  <si>
    <t>1620</t>
  </si>
  <si>
    <t>Poznámka k položce:_x000D_
původní m2</t>
  </si>
  <si>
    <t>skladba podlahy P10</t>
  </si>
  <si>
    <t>(0,16+0,310)*8*1,785+(0,16+0,31)*9*2,09+(0,16+0,31)*(9+10+10)*1,80</t>
  </si>
  <si>
    <t>776431111</t>
  </si>
  <si>
    <t>Montáž schodišťových hran lepených</t>
  </si>
  <si>
    <t>1622</t>
  </si>
  <si>
    <t>8*1,785+9*2,09+(9+10+10)*1,80</t>
  </si>
  <si>
    <t>797</t>
  </si>
  <si>
    <t>553432370</t>
  </si>
  <si>
    <t>profil pravoúhlý, samolepící, elox stříbrná</t>
  </si>
  <si>
    <t>1624</t>
  </si>
  <si>
    <t>776411112</t>
  </si>
  <si>
    <t>Montáž obvodových soklíků výšky do 100 mm</t>
  </si>
  <si>
    <t>1626</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</si>
  <si>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</si>
  <si>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</si>
  <si>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</si>
  <si>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</si>
  <si>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</si>
  <si>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</si>
  <si>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</si>
  <si>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</si>
  <si>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</si>
  <si>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</si>
  <si>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</si>
  <si>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</si>
  <si>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799</t>
  </si>
  <si>
    <t>R77641331</t>
  </si>
  <si>
    <t>lišta vinylová v. 100mm</t>
  </si>
  <si>
    <t>1628</t>
  </si>
  <si>
    <t>776221111</t>
  </si>
  <si>
    <t>Lepení pásů z PVC standardním lepidlem</t>
  </si>
  <si>
    <t>1630</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</si>
  <si>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</si>
  <si>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</si>
  <si>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</si>
  <si>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</si>
  <si>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</si>
  <si>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</si>
  <si>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</si>
  <si>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</si>
  <si>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</si>
  <si>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</si>
  <si>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</si>
  <si>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</si>
  <si>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</si>
  <si>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</si>
  <si>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</si>
  <si>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801</t>
  </si>
  <si>
    <t>R77654111</t>
  </si>
  <si>
    <t>Vinylová podlahová krytina v homogenním provedení lepaná k podkladu, protiskluz R9</t>
  </si>
  <si>
    <t>1632</t>
  </si>
  <si>
    <t>R77654112</t>
  </si>
  <si>
    <t>Vinylová podlahová krytina v homogenním provedení lepaná k podkladu, protiskluz R10</t>
  </si>
  <si>
    <t>1634</t>
  </si>
  <si>
    <t>803</t>
  </si>
  <si>
    <t>R77654113</t>
  </si>
  <si>
    <t>Vinylová podlahová krytina v homogenním provedení lepaná k podkladu, protiskluz R9-zátěžová</t>
  </si>
  <si>
    <t>1636</t>
  </si>
  <si>
    <t>776990111</t>
  </si>
  <si>
    <t>Vyrovnání podkladu samonivelační stěrkou tl 3 mm pevnosti 15 Mpa</t>
  </si>
  <si>
    <t>1638</t>
  </si>
  <si>
    <t>805</t>
  </si>
  <si>
    <t>R77699110</t>
  </si>
  <si>
    <t>D+M lepení pásů povlakových z vinylové krytiny na stěnu</t>
  </si>
  <si>
    <t>1640</t>
  </si>
  <si>
    <t>"077" 2,70*2,10</t>
  </si>
  <si>
    <t>"čelo výdejního pultu  076" (11,0+2,70)*1,00</t>
  </si>
  <si>
    <t>776990191</t>
  </si>
  <si>
    <t>Příplatek k vyrovnání podkladu podlahy samonivelační stěrkou pevnosti 15 Mpa ZKD 1 mm tloušťky</t>
  </si>
  <si>
    <t>1642</t>
  </si>
  <si>
    <t>807</t>
  </si>
  <si>
    <t>998776202</t>
  </si>
  <si>
    <t>Přesun hmot procentní pro podlahy povlakové v objektech v přes 6 do 12 m</t>
  </si>
  <si>
    <t>1644</t>
  </si>
  <si>
    <t>Podlahy lité</t>
  </si>
  <si>
    <t>777521101</t>
  </si>
  <si>
    <t>Krycí polyuretanová stěrka tloušťky do 1 mm dekorativní lité podlahy</t>
  </si>
  <si>
    <t>1646</t>
  </si>
  <si>
    <t>809</t>
  </si>
  <si>
    <t>777615117</t>
  </si>
  <si>
    <t>Nátěry epoxidové podlah betonových jednonásobné silnovrstvý nátěr</t>
  </si>
  <si>
    <t>1648</t>
  </si>
  <si>
    <t>777616114</t>
  </si>
  <si>
    <t>Nátěry podlah dřevěných protiskluzné</t>
  </si>
  <si>
    <t>1650</t>
  </si>
  <si>
    <t>811</t>
  </si>
  <si>
    <t>998777202</t>
  </si>
  <si>
    <t>Přesun hmot procentní pro podlahy lité v objektech v přes 6 do 12 m</t>
  </si>
  <si>
    <t>1652</t>
  </si>
  <si>
    <t>Dokončovací práce - obklady keramické</t>
  </si>
  <si>
    <t>781471116</t>
  </si>
  <si>
    <t>Montáž obkladů vnitřních keramických hladkých přes 25 do 35 ks/m2 kladených do malty</t>
  </si>
  <si>
    <t>1654</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</si>
  <si>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</si>
  <si>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</si>
  <si>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</si>
  <si>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</si>
  <si>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</si>
  <si>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</si>
  <si>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</si>
  <si>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</si>
  <si>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</si>
  <si>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</si>
  <si>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</si>
  <si>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</si>
  <si>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</si>
  <si>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</si>
  <si>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</si>
  <si>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</si>
  <si>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</si>
  <si>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</si>
  <si>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</si>
  <si>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</si>
  <si>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</si>
  <si>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</si>
  <si>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</si>
  <si>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</si>
  <si>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</si>
  <si>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</si>
  <si>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</si>
  <si>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</si>
  <si>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</si>
  <si>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813</t>
  </si>
  <si>
    <t>597610390</t>
  </si>
  <si>
    <t>obkládačky keramické RAKO 20 x 40 x 0,68 cm I. j.</t>
  </si>
  <si>
    <t>1656</t>
  </si>
  <si>
    <t>781494511</t>
  </si>
  <si>
    <t>Plastové profily ukončovací lepené flexibilním lepidlem</t>
  </si>
  <si>
    <t>1658</t>
  </si>
  <si>
    <t>815</t>
  </si>
  <si>
    <t>998781202</t>
  </si>
  <si>
    <t>Přesun hmot procentní pro obklady keramické v objektech v přes 6 do 12 m</t>
  </si>
  <si>
    <t>1660</t>
  </si>
  <si>
    <t>Dokončovací práce - nátěry</t>
  </si>
  <si>
    <t>783314201</t>
  </si>
  <si>
    <t>Základní antikorozní jednonásobný syntetický standardní nátěr zámečnických konstrukcí</t>
  </si>
  <si>
    <t>1662</t>
  </si>
  <si>
    <t>Poznámka k položce:_x000D_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</si>
  <si>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</si>
  <si>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</si>
  <si>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</si>
  <si>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</si>
  <si>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</si>
  <si>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</si>
  <si>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</si>
  <si>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</si>
  <si>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</si>
  <si>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</si>
  <si>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</si>
  <si>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</si>
  <si>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</si>
  <si>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</si>
  <si>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</si>
  <si>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</si>
  <si>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</si>
  <si>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</si>
  <si>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</si>
  <si>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</si>
  <si>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</si>
  <si>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</si>
  <si>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</si>
  <si>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</si>
  <si>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</si>
  <si>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817</t>
  </si>
  <si>
    <t>R78385121</t>
  </si>
  <si>
    <t>Nátěry voděodolné stěn</t>
  </si>
  <si>
    <t>1664</t>
  </si>
  <si>
    <t>"080" 2,48*2*(3,30+2,20)/2+(1,80+3,90)*1,90+1,97*3,00-1,60*2,00</t>
  </si>
  <si>
    <t>Dokončovací práce - malby a tapety</t>
  </si>
  <si>
    <t>784211101</t>
  </si>
  <si>
    <t>Dvojnásobné bílé malby ze směsí za mokra výborně oděruvzdorných v místnostech v do 3,80 m</t>
  </si>
  <si>
    <t>1666</t>
  </si>
  <si>
    <t>stropy</t>
  </si>
  <si>
    <t>stěny</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</si>
  <si>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</si>
  <si>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</si>
  <si>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</si>
  <si>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</si>
  <si>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</si>
  <si>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</si>
  <si>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</si>
  <si>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</si>
  <si>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</si>
  <si>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</si>
  <si>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</si>
  <si>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</si>
  <si>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</si>
  <si>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"070"  (2,545+3,956)*2*(2,65-2,10)</t>
  </si>
  <si>
    <t>"073" (2,185+3,0)*2*3,95-0,80*2,10</t>
  </si>
  <si>
    <t>"078" (2,85+16,17+15,45+11,0)*3,80</t>
  </si>
  <si>
    <t>"151" (3,85+7,00+1,35+0,80)*2*(4,63+4,16)/2-1,17*2,18</t>
  </si>
  <si>
    <t>"odpočty obklady" -(0,35+1,20+3,85+0,55*2+0,65+1,65+0,45+1,50)*2,10</t>
  </si>
  <si>
    <t>"155" (7,40+2,592+0,565+1,0)*2*4,65-0,60*2,15-1,20*2,35</t>
  </si>
  <si>
    <t>"157" (4,0+3,05)*2*((4,63+4,16)/2-2,815)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</si>
  <si>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</si>
  <si>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</si>
  <si>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</si>
  <si>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</si>
  <si>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</si>
  <si>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</si>
  <si>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</si>
  <si>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</si>
  <si>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"182" (4,305+3,05)*2*4,65-0,8*2,1*2-1,95*3,20</t>
  </si>
  <si>
    <t>"183"(4,15+1,905)*2*4,65-(0,80+0,65*2+1,20)*2,10</t>
  </si>
  <si>
    <t>"184" (2,00*2+1,20+0,90)*2*(3,0-2,10)</t>
  </si>
  <si>
    <t>"185" (1,20+0,90+2,0*2)*2*(3,0-2,10)</t>
  </si>
  <si>
    <t>"251" (1,76+3,52)*2*((4,16+4,63)/2-2,30)</t>
  </si>
  <si>
    <t>"252" (3,06+3,25)*2*((4,16+4,63)/2-2,30)</t>
  </si>
  <si>
    <t>"253" (2,12+3,15)*2*((4,16+4,63)/2-2,30)</t>
  </si>
  <si>
    <t>"254" (2,80+3,52)*2*((4,16+4,63)/2-2,30)</t>
  </si>
  <si>
    <t>"255" 3,92*4,87+3,92*3,29-3,92*1,20-0,80*2,10*2</t>
  </si>
  <si>
    <t>"256" (2,95+6,60+2,988+0,22+1,72+7,45)*3,29-(0,80+0,90+1,0)*2,10-0,91*1,84</t>
  </si>
  <si>
    <t>"258" (6,67+3,685+3,105+0,937+1,50+3,612+1,48+0,25+1,785+1,0)*3,29-1,48*1,84-(0,70+0,80)*2,10-1,70*1,20</t>
  </si>
  <si>
    <t>"260" (2,75+3,55+2,965+9,14+5,236+14,05)*3,13-1,50*2,10-0,90*2,10</t>
  </si>
  <si>
    <t>"351" (1,76+3,55)*2*((4,16+4,63)/2-2,10)</t>
  </si>
  <si>
    <t>"352" (3,05+3,15)*2*((4,16+4,63)/2-2,10)</t>
  </si>
  <si>
    <t>"353" (2,12+3,50)*2*((4,16+4,63)/2-2,10)</t>
  </si>
  <si>
    <t>"354" (3,50+2,80)*2*((4,16+4,63)/2-2,10)</t>
  </si>
  <si>
    <t>SDK stropy</t>
  </si>
  <si>
    <t>Práce a dodávky M</t>
  </si>
  <si>
    <t>33-M</t>
  </si>
  <si>
    <t>Montáže dopr.zaříz.,sklad. zař. a váh</t>
  </si>
  <si>
    <t>819</t>
  </si>
  <si>
    <t>331001</t>
  </si>
  <si>
    <t>Výtah osobní, 5 výstupních stanic, specifikace dle PD</t>
  </si>
  <si>
    <t>1668</t>
  </si>
  <si>
    <t>331002</t>
  </si>
  <si>
    <t>Výtah kuchyňský, 2 výstupní stanice, specifikace dle PD</t>
  </si>
  <si>
    <t>1670</t>
  </si>
  <si>
    <t>821</t>
  </si>
  <si>
    <t>331003</t>
  </si>
  <si>
    <t>Nákladní výtah, 2 výstupní stanice, specifikace dle PD</t>
  </si>
  <si>
    <t>1672</t>
  </si>
  <si>
    <t>331004</t>
  </si>
  <si>
    <t>Zdvihací plošina 1400/1050 specifikace dle PD</t>
  </si>
  <si>
    <t>1674</t>
  </si>
  <si>
    <t>823</t>
  </si>
  <si>
    <t>331005</t>
  </si>
  <si>
    <t>Záchytný systém, specifikace dle PD</t>
  </si>
  <si>
    <t>1676</t>
  </si>
  <si>
    <t>D.1.4.1 - Ústřední topení</t>
  </si>
  <si>
    <t>D1 - Zařízení</t>
  </si>
  <si>
    <t>D2 - Armatury</t>
  </si>
  <si>
    <t>D3 - Otopná tělesa</t>
  </si>
  <si>
    <t xml:space="preserve">    D4 - Ocelové deskové otopné těleso ventil kompakt bílé s antikorozní úpravou a zárukou min. 10 let, včetn</t>
  </si>
  <si>
    <t xml:space="preserve">    D5 - Otopný žebřík s příslušenstvím, upevňovací konzoly na stěnu a odvzdušnění</t>
  </si>
  <si>
    <t>D6 - Systém podlahového vytápění</t>
  </si>
  <si>
    <t>D7 - Potrubí a izolace</t>
  </si>
  <si>
    <t>D8 - Montáž</t>
  </si>
  <si>
    <t>D9 - Ostatní práce</t>
  </si>
  <si>
    <t>D1</t>
  </si>
  <si>
    <t>Zařízení</t>
  </si>
  <si>
    <t>Pol69</t>
  </si>
  <si>
    <t>Plynový kotel závěsný, kondenzační, turbo  se zabudovaným čerpadlem a pojišťovacím ventilem, včetně ekvitermní regulace, včetně  zavěšení, revize, zapojení a uvedení do provozu, proškolení obsluhy a předání</t>
  </si>
  <si>
    <t>ks</t>
  </si>
  <si>
    <t>Poznámka k položce:_x000D_
Jmenovitý 49 kW typ: Procom Bohemia, s.r.o. Geminox THRs 10-50C</t>
  </si>
  <si>
    <t>Pol70</t>
  </si>
  <si>
    <t>Nepřímo ohřívaný zásobník TUV vysoce výkonný, pro kondenzační kotle</t>
  </si>
  <si>
    <t>Poznámka k položce:_x000D_
500 l, výkon 50 kW typ: Geminox, HR 500</t>
  </si>
  <si>
    <t>Pol71</t>
  </si>
  <si>
    <t>Regulace UT  - veškeré dodání a propojení regulátoru (součást dodávky kotle), čidel, napojení čerpadel a ventilů, s venkovním čidlem, jímkovými čidly, příložnými čidly, rozšiřujícím modulem s propojovacími kabely včetně revize, dokumentace skutečného prov</t>
  </si>
  <si>
    <t>Poznámka k položce:_x000D_
kaskáda, TUV, 2x směšovaný okruh, 1x nesměšovaný okruh, opouštění vody, ovládání cirk. čerpadla TUV, webový server typ: Procom Bohemia, s.r.o. Geminox</t>
  </si>
  <si>
    <t>Pol72</t>
  </si>
  <si>
    <t>Koncentrické odkouření pro výšku komína 6 m, napojení na kotel, revizní kus, hlavice, revize</t>
  </si>
  <si>
    <t>Poznámka k položce:_x000D_
110 / 160 mm typ: Geminox</t>
  </si>
  <si>
    <t>Pol73</t>
  </si>
  <si>
    <t>Expanzní nádoba</t>
  </si>
  <si>
    <t>Poznámka k položce:_x000D_
100 litrů typ: Reflex NG 100/6</t>
  </si>
  <si>
    <t>Pol74</t>
  </si>
  <si>
    <t>Hydraulický vyrovnávač dynamických tlaků</t>
  </si>
  <si>
    <t>Poznámka k položce:_x000D_
4 m3/h typ: HDTV 1</t>
  </si>
  <si>
    <t>Pol75</t>
  </si>
  <si>
    <t>Kombinovaný rozdělovač/sběrač modul 100x100mm, topná voda max. 90/70°C , hrdla závitová 2x DN 50, 2x DN 40, 4x DN 25, včetně návarků pro teploměry a tlakoměry , vypouštění, dopouštění</t>
  </si>
  <si>
    <t>Poznámka k položce:_x000D_
98 kW typ: RS Kombi, modul 100</t>
  </si>
  <si>
    <t>Pol76</t>
  </si>
  <si>
    <t>Čerpadlo cirkulační s elektronickou regulací otáček splňující směrnici EuP/ErP</t>
  </si>
  <si>
    <t>Poznámka k položce:_x000D_
4.4 m3/h, 30 kPa typ: Grundfoss Magna3 32-60</t>
  </si>
  <si>
    <t>Pol77</t>
  </si>
  <si>
    <t>Poznámka k položce:_x000D_
2.2 m3/h, 30 kPa typ: Grundfoss Alpha2 25-60</t>
  </si>
  <si>
    <t>Pol78</t>
  </si>
  <si>
    <t>Poznámka k položce:_x000D_
0.8 m3/h, 20 kPa typ: Grundfoss Alpha2 25-40</t>
  </si>
  <si>
    <t>Pol79</t>
  </si>
  <si>
    <t>Předfiltr mechanických nečistot</t>
  </si>
  <si>
    <t>Poznámka k položce:_x000D_
DN 25 typ: Aquina AQ-KM1</t>
  </si>
  <si>
    <t>Pol80</t>
  </si>
  <si>
    <t>Potrubní, systémový oddělovač</t>
  </si>
  <si>
    <t>Poznámka k položce:_x000D_
DN 20 typ: Aquina K20</t>
  </si>
  <si>
    <t>Pol81</t>
  </si>
  <si>
    <t>Odsolovací filtr, objem filtrační hmoty 40 l, Qmax 1,2 m3/hod</t>
  </si>
  <si>
    <t>Poznámka k položce:_x000D_
DN 25 typ: Aquina Aquaclear V-1035</t>
  </si>
  <si>
    <t>Pol82</t>
  </si>
  <si>
    <t>Digitální měřič vodivosti</t>
  </si>
  <si>
    <t>Poznámka k položce:_x000D_
typ: Aquina D 100</t>
  </si>
  <si>
    <t>Pol83</t>
  </si>
  <si>
    <t>Dávkovací čerpadlo, proporcionální dávkování ve složení: vodoměr 3/4“, sací a výtlačné armatury, vstřikovač,  kontrola vyprázdnění, zásobní nádrž 50 l</t>
  </si>
  <si>
    <t>Poznámka k položce:_x000D_
typ: Aquina Jesco LD 10</t>
  </si>
  <si>
    <t>Pol84</t>
  </si>
  <si>
    <t>Chemie na prvotní spuštění: 20 kg Korrodex 332, inhibitor koroze, balení 20 kg</t>
  </si>
  <si>
    <t>Poznámka k položce:_x000D_
typ: Aquina</t>
  </si>
  <si>
    <t>D2</t>
  </si>
  <si>
    <t>Armatury</t>
  </si>
  <si>
    <t>Pol85</t>
  </si>
  <si>
    <t>Třícestný směšovac ventil závitový se servopohonem</t>
  </si>
  <si>
    <t>Poznámka k položce:_x000D_
DN 32, 4,4m3/h, kvs 16 typ: Esbe VRG 131</t>
  </si>
  <si>
    <t>Pol86</t>
  </si>
  <si>
    <t>Poznámka k položce:_x000D_
DN 20, 0,5m3/h, kvs 2,5 typ: Esbe VRG 131</t>
  </si>
  <si>
    <t>Poznámka k položce:_x000D_
DN 15, 0,5m3/h, kvs 1,0 typ: Esbe VRG 131</t>
  </si>
  <si>
    <t>Pol87</t>
  </si>
  <si>
    <t>Solenoidový ventil</t>
  </si>
  <si>
    <t>Poznámka k položce:_x000D_
DN 20</t>
  </si>
  <si>
    <t>Pol88</t>
  </si>
  <si>
    <t>Filtr EMS závitový s nerez sítkem  PN 10, voda</t>
  </si>
  <si>
    <t>Poznámka k položce:_x000D_
DN 50</t>
  </si>
  <si>
    <t>Pol89</t>
  </si>
  <si>
    <t>dtto</t>
  </si>
  <si>
    <t>Poznámka k položce:_x000D_
DN 40</t>
  </si>
  <si>
    <t>Pol90</t>
  </si>
  <si>
    <t>Poznámka k položce:_x000D_
DN 25</t>
  </si>
  <si>
    <t>Pol91</t>
  </si>
  <si>
    <t>Zpětný ventil závitový, mosaz, 110°C</t>
  </si>
  <si>
    <t>Poznámka k položce:_x000D_
DN 32</t>
  </si>
  <si>
    <t>Pol92</t>
  </si>
  <si>
    <t>Pol93</t>
  </si>
  <si>
    <t>Kulový kohout,  PN10/180°C</t>
  </si>
  <si>
    <t>Pol94</t>
  </si>
  <si>
    <t>Pol95</t>
  </si>
  <si>
    <t>Pol96</t>
  </si>
  <si>
    <t>Pol97</t>
  </si>
  <si>
    <t>Kohout plnicí a vypouštěcí, PN10</t>
  </si>
  <si>
    <t>Poznámka k položce:_x000D_
DN 15</t>
  </si>
  <si>
    <t>Pol98</t>
  </si>
  <si>
    <t>Automatický odzdušňovací ventil</t>
  </si>
  <si>
    <t>Pol99</t>
  </si>
  <si>
    <t>Teploměr 0 až 120 °C, bimetalový, ručičkový, průměr tělesa 80 mm, včetně návarku</t>
  </si>
  <si>
    <t>Pol100</t>
  </si>
  <si>
    <t>Termomanometr +20 až +120 °C, 0 až 800 kPa, zadní přípoj 1/2", včetně návarku</t>
  </si>
  <si>
    <t>Pol101</t>
  </si>
  <si>
    <t>Šroubení regulační a uzavírací, rohové pro tělesa ventil-kompakt</t>
  </si>
  <si>
    <t>Poznámka k položce:_x000D_
typ: Heimeier Vekolux</t>
  </si>
  <si>
    <t>Pol102</t>
  </si>
  <si>
    <t>Šroubení regulační a uzavírací, rohové pro otopný žebřík</t>
  </si>
  <si>
    <t>Pol103</t>
  </si>
  <si>
    <t>Ventil rohový pro radiátor a otopný žebřík</t>
  </si>
  <si>
    <t>Pol104</t>
  </si>
  <si>
    <t>Termostatická hlavice pro tělesa ventil-kompakt</t>
  </si>
  <si>
    <t>Poznámka k položce:_x000D_
typ: Heimeier</t>
  </si>
  <si>
    <t>D3</t>
  </si>
  <si>
    <t>Otopná tělesa</t>
  </si>
  <si>
    <t>D4</t>
  </si>
  <si>
    <t>Ocelové deskové otopné těleso ventil kompakt bílé s antikorozní úpravou a zárukou min. 10 let, včetn</t>
  </si>
  <si>
    <t>Pol105</t>
  </si>
  <si>
    <t>Typ 21 600 x 1200</t>
  </si>
  <si>
    <t>Pol106</t>
  </si>
  <si>
    <t>Typ 22 900 x 1000</t>
  </si>
  <si>
    <t>Pol107</t>
  </si>
  <si>
    <t>Typ 10 500 x 1000</t>
  </si>
  <si>
    <t>Pol108</t>
  </si>
  <si>
    <t>Typ 21 500 x 1200</t>
  </si>
  <si>
    <t>Pol109</t>
  </si>
  <si>
    <t>Typ 21 600 x 700</t>
  </si>
  <si>
    <t>Pol110</t>
  </si>
  <si>
    <t>Typ 21 600 x 600</t>
  </si>
  <si>
    <t>Pol111</t>
  </si>
  <si>
    <t>Typ 33 900 x 900</t>
  </si>
  <si>
    <t>Pol112</t>
  </si>
  <si>
    <t>Typ 22 600 x 1000</t>
  </si>
  <si>
    <t>Pol113</t>
  </si>
  <si>
    <t>Typ 22 600 x 700</t>
  </si>
  <si>
    <t>Pol114</t>
  </si>
  <si>
    <t>Typ 33 600 x 2000</t>
  </si>
  <si>
    <t>Pol115</t>
  </si>
  <si>
    <t>Typ 22 600 x 800</t>
  </si>
  <si>
    <t>Pol116</t>
  </si>
  <si>
    <t>Typ 22 600 x 2000</t>
  </si>
  <si>
    <t>Pol117</t>
  </si>
  <si>
    <t>Typ 21 600 x 400</t>
  </si>
  <si>
    <t>Pol118</t>
  </si>
  <si>
    <t>Typ 22 600 x 500</t>
  </si>
  <si>
    <t>Pol119</t>
  </si>
  <si>
    <t>Typ 21 600 x 1100</t>
  </si>
  <si>
    <t>D5</t>
  </si>
  <si>
    <t>Otopný žebřík s příslušenstvím, upevňovací konzoly na stěnu a odvzdušnění</t>
  </si>
  <si>
    <t>Pol120</t>
  </si>
  <si>
    <t>KLM 1820.750</t>
  </si>
  <si>
    <t>Pol121</t>
  </si>
  <si>
    <t>KLM 1500.600</t>
  </si>
  <si>
    <t>D6</t>
  </si>
  <si>
    <t>Systém podlahového vytápění</t>
  </si>
  <si>
    <t>Pol122</t>
  </si>
  <si>
    <t>Systémová deska</t>
  </si>
  <si>
    <t>Poznámka k položce:_x000D_
typ: Rehau, VARIONOVA 11 mm</t>
  </si>
  <si>
    <t>Pol123</t>
  </si>
  <si>
    <t>Trubka</t>
  </si>
  <si>
    <t>Poznámka k položce:_x000D_
17x2,0 typ: Rehau, RAUTHERM S</t>
  </si>
  <si>
    <t>Pol124</t>
  </si>
  <si>
    <t>Ochranná trubka</t>
  </si>
  <si>
    <t>Poznámka k položce:_x000D_
Pro trubku 17x2,0 typ: Rehau</t>
  </si>
  <si>
    <t>Pol125</t>
  </si>
  <si>
    <t>Rozdělovač nerez</t>
  </si>
  <si>
    <t>Poznámka k položce:_x000D_
13 vývodů typ: Rehau, HKV-D</t>
  </si>
  <si>
    <t>Pol126</t>
  </si>
  <si>
    <t>Poznámka k položce:_x000D_
11 vývodů typ: Rehau, HKV-D</t>
  </si>
  <si>
    <t>Pol127</t>
  </si>
  <si>
    <t>Poznámka k položce:_x000D_
6 vývodů typ: Rehau, HKV-D</t>
  </si>
  <si>
    <t>Pol128</t>
  </si>
  <si>
    <t>Skříň rozdělovače se 13 vývody</t>
  </si>
  <si>
    <t>Poznámka k položce:_x000D_
na omítku typ: Rehau, UP 1150</t>
  </si>
  <si>
    <t>Pol129</t>
  </si>
  <si>
    <t>Skříň rozdělovače s 11 vývody</t>
  </si>
  <si>
    <t>Poznámka k položce:_x000D_
pod omítku typ: Rehau, AP 1005</t>
  </si>
  <si>
    <t>Pol130</t>
  </si>
  <si>
    <t>Skříň rozdělovače s 6 vývody</t>
  </si>
  <si>
    <t>Poznámka k položce:_x000D_
na omítku typ: Rehau, UP 750</t>
  </si>
  <si>
    <t>Pol131</t>
  </si>
  <si>
    <t>Připojovací šroubení</t>
  </si>
  <si>
    <t>Poznámka k položce:_x000D_
17x2,0 typ: Rehau</t>
  </si>
  <si>
    <t>Pol132</t>
  </si>
  <si>
    <t>Fixační oblouk</t>
  </si>
  <si>
    <t>Poznámka k položce:_x000D_
17x2,0, 90° typ: Rehau</t>
  </si>
  <si>
    <t>Pol133</t>
  </si>
  <si>
    <t>Sada kohoutů pro rozdělovač</t>
  </si>
  <si>
    <t>Poznámka k položce:_x000D_
typ: Rehau</t>
  </si>
  <si>
    <t>Pol134</t>
  </si>
  <si>
    <t>Dilatační profil</t>
  </si>
  <si>
    <t>Pol135</t>
  </si>
  <si>
    <t>Okrajová dilatační páska</t>
  </si>
  <si>
    <t>Pol136</t>
  </si>
  <si>
    <t>Spojovací pás</t>
  </si>
  <si>
    <t>Pol137</t>
  </si>
  <si>
    <t>Pol138</t>
  </si>
  <si>
    <t>Ukončovací pás</t>
  </si>
  <si>
    <t>Pol139</t>
  </si>
  <si>
    <t>Upevňovací skoba</t>
  </si>
  <si>
    <t>Pol140</t>
  </si>
  <si>
    <t>Plastifikátor</t>
  </si>
  <si>
    <t>Poznámka k položce:_x000D_
typ: Rehau, P</t>
  </si>
  <si>
    <t>Pol141</t>
  </si>
  <si>
    <t>Servopohon</t>
  </si>
  <si>
    <t>Poznámka k položce:_x000D_
230 V typ: Rehau</t>
  </si>
  <si>
    <t>Pol142</t>
  </si>
  <si>
    <t>Termostat</t>
  </si>
  <si>
    <t>Poznámka k položce:_x000D_
230 V typ: Rehau UNI</t>
  </si>
  <si>
    <t>Pol143</t>
  </si>
  <si>
    <t>Rozvaděč</t>
  </si>
  <si>
    <t>Poznámka k položce:_x000D_
230 V typ: Rehau NEA</t>
  </si>
  <si>
    <t>D7</t>
  </si>
  <si>
    <t>Potrubí a izolace</t>
  </si>
  <si>
    <t>Pol144</t>
  </si>
  <si>
    <t>Ocelové trubky bezešvé hladké závitové dle ČSN 420250 včetně svarů, tvarovek a oblouků, včetně izolace potrubí tloušťky dle vyhlášky 193/2007, případně návlekovou izolací v ekvivalentních tloušťkách</t>
  </si>
  <si>
    <t>Poznámka k položce:_x000D_
DN 60</t>
  </si>
  <si>
    <t>Pol145</t>
  </si>
  <si>
    <t>Pol146</t>
  </si>
  <si>
    <t>Pol147</t>
  </si>
  <si>
    <t>Pol148</t>
  </si>
  <si>
    <t>Pol149</t>
  </si>
  <si>
    <t>Potrubí měď. hladké , včetně tvarovek a oblouků, včetně izolace potrubí tloušťky dle vyhlášky 193/2007, případně návlekovou izolací v ekvivalentních tloušťkách</t>
  </si>
  <si>
    <t>Poznámka k položce:_x000D_
54x2.0</t>
  </si>
  <si>
    <t>Pol150</t>
  </si>
  <si>
    <t>Poznámka k položce:_x000D_
42x1,5</t>
  </si>
  <si>
    <t>Pol151</t>
  </si>
  <si>
    <t>Poznámka k položce:_x000D_
35x1,5</t>
  </si>
  <si>
    <t>Pol152</t>
  </si>
  <si>
    <t>Poznámka k položce:_x000D_
28x1,0</t>
  </si>
  <si>
    <t>Pol153</t>
  </si>
  <si>
    <t>Poznámka k položce:_x000D_
22x1,0</t>
  </si>
  <si>
    <t>Pol154</t>
  </si>
  <si>
    <t>Poznámka k položce:_x000D_
18x1,0</t>
  </si>
  <si>
    <t>Poznámka k položce:_x000D_
15x1,0</t>
  </si>
  <si>
    <t>D8</t>
  </si>
  <si>
    <t>Montáž</t>
  </si>
  <si>
    <t>Pol155</t>
  </si>
  <si>
    <t>Tlaková zkouška</t>
  </si>
  <si>
    <t>Pol156</t>
  </si>
  <si>
    <t>Naplnění systému vodou, splňující podmínky výrobce kotlů a ČSN 07 7401</t>
  </si>
  <si>
    <t>Pol157</t>
  </si>
  <si>
    <t>Topná zkouška dle ČSN 060310</t>
  </si>
  <si>
    <t>Pol158</t>
  </si>
  <si>
    <t>Propláchnutí systému</t>
  </si>
  <si>
    <t>Pol159</t>
  </si>
  <si>
    <t>Montážní lišty a konzole pro vedení potrubí pod stropem nebo na zdi k připevnění potrubních tras , z pozinkové oceli , včetně příslušenství</t>
  </si>
  <si>
    <t>Pol160</t>
  </si>
  <si>
    <t>Označovací štítky pro označení potrubních větví ve formě šroubovaných držáků s krytem s umělé hmoty</t>
  </si>
  <si>
    <t>Pol161</t>
  </si>
  <si>
    <t>Demontáže včetně odvozu a ekologické likvidace (25ks) topných těles včetně napojení a potrubí</t>
  </si>
  <si>
    <t>Pol162</t>
  </si>
  <si>
    <t>Montáž včetně zasekání rozvodů</t>
  </si>
  <si>
    <t>D9</t>
  </si>
  <si>
    <t>Ostatní práce</t>
  </si>
  <si>
    <t>Pol163</t>
  </si>
  <si>
    <t>Dílenská dokumentace</t>
  </si>
  <si>
    <t>Pol164</t>
  </si>
  <si>
    <t>Projekt skutečného provedení</t>
  </si>
  <si>
    <t>Pol165</t>
  </si>
  <si>
    <t>Doprava, přesun hmot</t>
  </si>
  <si>
    <t>Poznámka k položce:_x000D_
POZNÁMKY:_x000D_
Dodávka jednotek a zařízení UT je vždy kompletní, včetně rámu, pružného uložení, regulace, zapojení, zprovoznění a zaškolení obsluhy. _x000D_
Materiály a zařízení uvedené v dokumentaci pro provádění stavby jsou pouze směrné,_x000D_
dle nutných standartů pro možnost zpracování podrobného výkazu materiálů._x000D_
Materiály a zažízení je možné zaměnit při zachování záruk, zajištění pozáručních oprav, shodných parametrů a funkcí.</t>
  </si>
  <si>
    <t>D.1.4.2 - Vzduchotechnika</t>
  </si>
  <si>
    <t>D1 - VĚTRÁNÍ KUCHYNĚ</t>
  </si>
  <si>
    <t>D2 - VĚTRÁNÍ JÍDELNY</t>
  </si>
  <si>
    <t>D3 - VĚTRÁNÍ TĚLOCVIČNY</t>
  </si>
  <si>
    <t>D4 - VĚTRÁNÍ ŠATEN</t>
  </si>
  <si>
    <t>D5 - VĚTRÁNÍ ZÁZEMÍ</t>
  </si>
  <si>
    <t>D6 - Společné</t>
  </si>
  <si>
    <t>VĚTRÁNÍ KUCHYNĚ</t>
  </si>
  <si>
    <t>1.1</t>
  </si>
  <si>
    <t>VZT jednotka P/O osazena veškerou regulací, pouze jištěný přívod 15 kW, 400 V</t>
  </si>
  <si>
    <t>KS</t>
  </si>
  <si>
    <t>Poznámka k položce:_x000D_
Složka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sifonVnitřní provedení.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 , např.: Wolf, KG Top 300, nabídka NWK17001992</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</si>
  <si>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</si>
  <si>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t>
  </si>
  <si>
    <t>Poznámka k položce:_x000D_
dle regulace dodávané s příslušnou jednotkou</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</si>
  <si>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</si>
  <si>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t>
  </si>
  <si>
    <t>Poznámka k položce:_x000D_
Qch=40 kW, Qtop=30 kW při externí teplotě -15°C Příkon 11 kW, 400 V Hladina hluku 1metr od jednotky maximálně 61 dBA. Řízení otáček kompresoru invertorem, mesmí být zapínání on x off. Topí do -20°C., např.: Samsung, AM140KXVAGH/ET</t>
  </si>
  <si>
    <t>1.1b</t>
  </si>
  <si>
    <t>VZT ahu kit s expanzním ventilem, ovladačem a řídící skříňkou</t>
  </si>
  <si>
    <t>Poznámka k položce:_x000D_
Samsung, MXD-K075AN</t>
  </si>
  <si>
    <t>1.1c</t>
  </si>
  <si>
    <t>Refnet</t>
  </si>
  <si>
    <t>Poznámka k položce:_x000D_
Samsung, MXJ-YA2812M</t>
  </si>
  <si>
    <t>Pol166</t>
  </si>
  <si>
    <t>Cu potrubí včetně izolace 12 / 28</t>
  </si>
  <si>
    <t>Pol167</t>
  </si>
  <si>
    <t>Cu potrubí včetně izolace 10 / 19</t>
  </si>
  <si>
    <t>Pol168</t>
  </si>
  <si>
    <t>Chladivo</t>
  </si>
  <si>
    <t>1.2</t>
  </si>
  <si>
    <t>Buňka tlumiče hluku, hyg. provedení</t>
  </si>
  <si>
    <t>Poznámka k položce:_x000D_
500x500, dl. 2000 mm, např.: Greif</t>
  </si>
  <si>
    <t>1.3</t>
  </si>
  <si>
    <t>Vyústka - pouze regulace průtoku vzduchu</t>
  </si>
  <si>
    <t>Poznámka k položce:_x000D_
R1 560x280, max. 1200m3/h, např.: Proclima</t>
  </si>
  <si>
    <t>1.4</t>
  </si>
  <si>
    <t>Talířový ventil universální, kovový, včetně upevnění</t>
  </si>
  <si>
    <t>Poznámka k položce:_x000D_
D 200, 150m3/h, např.: Elektrodesign</t>
  </si>
  <si>
    <t>Pol169</t>
  </si>
  <si>
    <t>Protidešťová žaluzie komfortní</t>
  </si>
  <si>
    <t>Poznámka k položce:_x000D_
2200x1400, Dodávka stavby</t>
  </si>
  <si>
    <t>Pol170</t>
  </si>
  <si>
    <t>Hluk tlumící hadice</t>
  </si>
  <si>
    <t>Poznámka k položce:_x000D_
D125, např.: Elektrodesign, Sonoflex_x000D_
Větrací nerez strop ve varně a mytí kuch. nádobí</t>
  </si>
  <si>
    <t>Pol171</t>
  </si>
  <si>
    <t>Potrubí pozink. sk.I,  vč. tvarovek</t>
  </si>
  <si>
    <t>M2</t>
  </si>
  <si>
    <t>Poznámka k položce:_x000D_
do obvodu 5000 mm</t>
  </si>
  <si>
    <t>Pol172</t>
  </si>
  <si>
    <t>Potrubí pozink. sk.I,  vč. tvarovek, odvodní a výfukové, vodotěsné</t>
  </si>
  <si>
    <t>Pol173</t>
  </si>
  <si>
    <t>Tepelná izolace vnitřního potrubí, proti kondenzaci. Vše, kromě odvodního potrubí v prostoru nad podhledem, ve varně</t>
  </si>
  <si>
    <t>Poznámka k položce:_x000D_
tl. 50 mm, parotěsná</t>
  </si>
  <si>
    <t>VĚTRÁNÍ JÍDELNY</t>
  </si>
  <si>
    <t>2.1</t>
  </si>
  <si>
    <t>VZT jednotka P/O osazena veškerou regulací, pouze jištěný přívod 3,6 kW, 400 V</t>
  </si>
  <si>
    <t>Poznámka k položce:_x000D_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t>
  </si>
  <si>
    <t>2.1.1</t>
  </si>
  <si>
    <t>MaR dodávka prvků, webový server, včetně montáže, prokabelování, revize, zprovoznění, zaškolení, projektu skutečného provedení</t>
  </si>
  <si>
    <t>2.2</t>
  </si>
  <si>
    <t>Poznámka k položce:_x000D_
500x500, dl. 2000 mm např.: Greif</t>
  </si>
  <si>
    <t>2.3</t>
  </si>
  <si>
    <t>Anemostat přívodní</t>
  </si>
  <si>
    <t>Poznámka k položce:_x000D_
600x600, 600m3/h např.: Trox, VDW</t>
  </si>
  <si>
    <t>2.4</t>
  </si>
  <si>
    <t>Vyústka komfortní dvouřadá s regulací průtoku</t>
  </si>
  <si>
    <t>Poznámka k položce:_x000D_
VK2.0-R1 560x200,  520m3/h např.: Proclima</t>
  </si>
  <si>
    <t>2.5</t>
  </si>
  <si>
    <t>Vyústka komfortní jednořadá</t>
  </si>
  <si>
    <t>Poznámka k položce:_x000D_
VK1.0-R0 560x280 např.: Proclima</t>
  </si>
  <si>
    <t>2.6</t>
  </si>
  <si>
    <t>Poznámka k položce:_x000D_
VK2.0-R1 400x140,  350m3/h např.: Proclima</t>
  </si>
  <si>
    <t>2.7</t>
  </si>
  <si>
    <t>Akumulační zákryt nerez včetně lapačů tuku a osvětlení, ze dvou dílů</t>
  </si>
  <si>
    <t>Poznámka k položce:_x000D_
5400x1300x450, 3500m3/h např.: Atrea</t>
  </si>
  <si>
    <t>Pol174</t>
  </si>
  <si>
    <t>Poznámka k položce:_x000D_
D200 např.: Elektrodesign, Sonoflex</t>
  </si>
  <si>
    <t>Poznámka k položce:_x000D_
do obvodu 3000 mm</t>
  </si>
  <si>
    <t>Pol175</t>
  </si>
  <si>
    <t>Tepelná izolace vnitřního potrubí, proti kondenzaci. Vše, kromě odvodního potrubí v jídelně.</t>
  </si>
  <si>
    <t>VĚTRÁNÍ TĚLOCVIČNY</t>
  </si>
  <si>
    <t>3.1</t>
  </si>
  <si>
    <t>VZT jednotka P/O osazena veškerou regulací, pouze jištěný přívod 2,2 kW, 400 V</t>
  </si>
  <si>
    <t>Poznámka k položce:_x000D_
Složka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sifonVnitřní provedení. Dodávka jednotky je včetně osazení, napojení a oživení veškeré potřebné regulace, napojení rozvodnice, ovladače a jeho osazení do tělocvičny. Jednotka musí splňovat stupeň 2 – 2018 dle ErP-nařízení č.1253/2014, Energetická klasifikace dle RLT01/01.2016 A+ např.: Wolf, KG Top 64, nabídka NWK17001992</t>
  </si>
  <si>
    <t>3.1.1</t>
  </si>
  <si>
    <t>3.2</t>
  </si>
  <si>
    <t>Poznámka k položce:_x000D_
500x400, dl. 2000 mm např.: Greif</t>
  </si>
  <si>
    <t>3.3</t>
  </si>
  <si>
    <t>Anemostat přívodní nastavitelný</t>
  </si>
  <si>
    <t>Poznámka k položce:_x000D_
D400, 750m3/h např.: Trox, VDL-A-V-M</t>
  </si>
  <si>
    <t>3.4</t>
  </si>
  <si>
    <t>Odvodní mřížka nerez, průtočná ploca min. 80%</t>
  </si>
  <si>
    <t>Poznámka k položce:_x000D_
D630,  3000m3/h např.: Proclima</t>
  </si>
  <si>
    <t>Pol176</t>
  </si>
  <si>
    <t>Poznámka k položce:_x000D_
D250 např.: Elektrodesign, Sonoflex</t>
  </si>
  <si>
    <t>Pol177</t>
  </si>
  <si>
    <t>Tepelná izolace vnitřního potrubí, proti kondenzaci. Vše.</t>
  </si>
  <si>
    <t>VĚTRÁNÍ ŠATEN</t>
  </si>
  <si>
    <t>4.1</t>
  </si>
  <si>
    <t>VZT jednotka P/O osazena veškerou regulací, pouze jištěný přívod 3,84 kW, 400 V</t>
  </si>
  <si>
    <t>Poznámka k položce:_x000D_
Složka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sifonVnitřní provedení. Dodávka jednotky je včetně osazení, napojení a oživení veškeré potřebné regulace, napojení ovladače a jeho osazení do šaten. Jednotka musí splňovat stupeň 2 – 2018 dle ErP-nařízení č.1253/2014, Energetická účinnost RLT A+.  např.: Elektrodesign, Duovent Compact DV 800 DI2 KL F7/G4 DVAV AH2, STARTPACK, Cenová kalkulace č. N01AX703529</t>
  </si>
  <si>
    <t>4.1.1</t>
  </si>
  <si>
    <t>MaR – montáž ovladače, prodrátování, revize, zprovoznění, zaškolení, projekt skutečného provedení</t>
  </si>
  <si>
    <t>4.2</t>
  </si>
  <si>
    <t>Tlumič hluku</t>
  </si>
  <si>
    <t>Poznámka k položce:_x000D_
D200, dl. 900 mm např.: Elektrodesign, MAA</t>
  </si>
  <si>
    <t>4.3</t>
  </si>
  <si>
    <t>Vyústka komfortní dvouřadá</t>
  </si>
  <si>
    <t>Poznámka k položce:_x000D_
VK2.0-R0 560x200,  600m3/h např.: Proclima</t>
  </si>
  <si>
    <t>4.4</t>
  </si>
  <si>
    <t>Poznámka k položce:_x000D_
VK2.0-R1 400x200,  450m3/h např.: Proclima</t>
  </si>
  <si>
    <t>4.5</t>
  </si>
  <si>
    <t>Poznámka k položce:_x000D_
D 200, 150m3/h např.: Elektrodesign</t>
  </si>
  <si>
    <t>4.6</t>
  </si>
  <si>
    <t>Oblouk sací a výfukový s pletivem</t>
  </si>
  <si>
    <t>Poznámka k položce:_x000D_
D 200, 135° např.: Elektrodesign</t>
  </si>
  <si>
    <t>Poznámka k položce:_x000D_
D125 např.: Elektrodesign, Sonoflex</t>
  </si>
  <si>
    <t>Pol178</t>
  </si>
  <si>
    <t>Tepelná izolace vnitřního potrubí, proti kondenzaci. Sání a výfuk</t>
  </si>
  <si>
    <t>VĚTRÁNÍ ZÁZEMÍ</t>
  </si>
  <si>
    <t>5.1</t>
  </si>
  <si>
    <t>Odvodní ventilátor do potrubí s přepínačem otáček a manžetami</t>
  </si>
  <si>
    <t>Poznámka k položce:_x000D_
V=500 m3/h, pext=70Pa P=50 W, 230 V např.: Elektrodesign, TD 500/160 3V</t>
  </si>
  <si>
    <t>5.2</t>
  </si>
  <si>
    <t>Odvodní ventilátor se zpětnou klapkou a doběhem</t>
  </si>
  <si>
    <t>Poznámka k položce:_x000D_
V=150 m3/h, pext=30Pa P=30 W, 230 V např.: Lindab QUA CZ 150 T</t>
  </si>
  <si>
    <t>5.3</t>
  </si>
  <si>
    <t>Poznámka k položce:_x000D_
V=120 m3/h, pext=30Pa P=20 W, 230 V např.: Lindab QUA CZ 125 T</t>
  </si>
  <si>
    <t>5.4</t>
  </si>
  <si>
    <t>Poznámka k položce:_x000D_
D160, dl. 900 mm např.: Elektrodesign, MAA</t>
  </si>
  <si>
    <t>5.5</t>
  </si>
  <si>
    <t>Poznámka k položce:_x000D_
VK2.0-R0 400x200,  500m3/h např.: Proclima</t>
  </si>
  <si>
    <t>5.6</t>
  </si>
  <si>
    <t>Odsavač par cirkulační</t>
  </si>
  <si>
    <t>Poznámka k položce:_x000D_
600x600, 150m3/h např.:</t>
  </si>
  <si>
    <t>5.7</t>
  </si>
  <si>
    <t>Oblouk výfukový s pletivem</t>
  </si>
  <si>
    <t>Poznámka k položce:_x000D_
D 160, 135° např.: Elektrodesign</t>
  </si>
  <si>
    <t>Poznámka k položce:_x000D_
D 125, 135° např.: Elektrodesign</t>
  </si>
  <si>
    <t>Poznámka k položce:_x000D_
do obvodu 1200 mm</t>
  </si>
  <si>
    <t>Pol179</t>
  </si>
  <si>
    <t>Tepelná izolace vnitřního potrubí, proti kondenzaci. Stoupačky, výfuk z výdeje.</t>
  </si>
  <si>
    <t>Společné</t>
  </si>
  <si>
    <t>Pol180</t>
  </si>
  <si>
    <t>Zprovoznění, zaregulování a proškolení obsluhy</t>
  </si>
  <si>
    <t>Pol181</t>
  </si>
  <si>
    <t>Montážní, spojovací a těsnící materiál</t>
  </si>
  <si>
    <t>Pol182</t>
  </si>
  <si>
    <t>Pol183</t>
  </si>
  <si>
    <t>Doprava, jeřáb</t>
  </si>
  <si>
    <t>D.1.4.3.A - Kanalizace</t>
  </si>
  <si>
    <t>D1 - potrubí PP HT</t>
  </si>
  <si>
    <t>D2 - Potrubní izolace TUBOLIT, AR, síla stěny 5 mm</t>
  </si>
  <si>
    <t>D3 - potrubí PVC KG</t>
  </si>
  <si>
    <t>D4 - potrubí PP KG 2000 odolnost 95°C (vedení pod deskou)</t>
  </si>
  <si>
    <t>D5 - tvarovky PP HT</t>
  </si>
  <si>
    <t xml:space="preserve">    D6 - odbočky (HTEA)</t>
  </si>
  <si>
    <t>D7 - čistící kus</t>
  </si>
  <si>
    <t>D8 - tvarovky PVC KG</t>
  </si>
  <si>
    <t xml:space="preserve">    D9 - odbočky (KGEA)</t>
  </si>
  <si>
    <t>D10 - tvarovky PP KG 2000</t>
  </si>
  <si>
    <t xml:space="preserve">    D11 - odbočky</t>
  </si>
  <si>
    <t>D12 - tvarovky HL</t>
  </si>
  <si>
    <t>D13 - ostatní tvarovky</t>
  </si>
  <si>
    <t>D14 - potrubí PE</t>
  </si>
  <si>
    <t>D15 - šoupě litinové (např. Hawle 482) s kolem</t>
  </si>
  <si>
    <t>D16 - dvorní vpust - litinová mříž (např.HL606.1)</t>
  </si>
  <si>
    <t>D17 - Střešní vpust s elektrohřevem</t>
  </si>
  <si>
    <t>D18 - Plastová šachta 315mm s vtokovou litinovou mříží 12.5t</t>
  </si>
  <si>
    <t>D19 - Plastová šachta 315mm litinový plný poklop 12.5t</t>
  </si>
  <si>
    <t>D20 - Plastová šachta 400mm, pochozí poklop</t>
  </si>
  <si>
    <t>D21 - Podtlaková dešťová kanalizace - střecha tělocvičny</t>
  </si>
  <si>
    <t>D22 - HDPE potrubí</t>
  </si>
  <si>
    <t>D23 - Revizní šachty včetně poklopů a stupadel - dodávka stavby</t>
  </si>
  <si>
    <t>potrubí PP HT</t>
  </si>
  <si>
    <t>Pol184</t>
  </si>
  <si>
    <t>DN32</t>
  </si>
  <si>
    <t>bm</t>
  </si>
  <si>
    <t>Pol185</t>
  </si>
  <si>
    <t>DN40</t>
  </si>
  <si>
    <t>Pol186</t>
  </si>
  <si>
    <t>DN50</t>
  </si>
  <si>
    <t>Pol187</t>
  </si>
  <si>
    <t>DN75</t>
  </si>
  <si>
    <t>Pol188</t>
  </si>
  <si>
    <t>DN100</t>
  </si>
  <si>
    <t>Pol189</t>
  </si>
  <si>
    <t>DN125</t>
  </si>
  <si>
    <t>Pol190</t>
  </si>
  <si>
    <t>DN150</t>
  </si>
  <si>
    <t>Potrubní izolace TUBOLIT, AR, síla stěny 5 mm</t>
  </si>
  <si>
    <t>Pol191</t>
  </si>
  <si>
    <t>50/5-AR</t>
  </si>
  <si>
    <t>Pol192</t>
  </si>
  <si>
    <t>70/5-AR</t>
  </si>
  <si>
    <t>Pol193</t>
  </si>
  <si>
    <t>110/5-AR</t>
  </si>
  <si>
    <t>potrubí PVC KG</t>
  </si>
  <si>
    <t>Pol194</t>
  </si>
  <si>
    <t>Pol195</t>
  </si>
  <si>
    <t>Pol196</t>
  </si>
  <si>
    <t>Pol197</t>
  </si>
  <si>
    <t>DN200</t>
  </si>
  <si>
    <t>potrubí PP KG 2000 odolnost 95°C (vedení pod deskou)</t>
  </si>
  <si>
    <t>Pol198</t>
  </si>
  <si>
    <t>tvarovky PP HT</t>
  </si>
  <si>
    <t>odbočky (HTEA)</t>
  </si>
  <si>
    <t>Pol199</t>
  </si>
  <si>
    <t>50/40</t>
  </si>
  <si>
    <t>Pol200</t>
  </si>
  <si>
    <t>50/50</t>
  </si>
  <si>
    <t>Pol201</t>
  </si>
  <si>
    <t>75/40</t>
  </si>
  <si>
    <t>Pol202</t>
  </si>
  <si>
    <t>75/50</t>
  </si>
  <si>
    <t>Pol203</t>
  </si>
  <si>
    <t>75/75</t>
  </si>
  <si>
    <t>Pol204</t>
  </si>
  <si>
    <t>100/40</t>
  </si>
  <si>
    <t>Pol205</t>
  </si>
  <si>
    <t>100/50</t>
  </si>
  <si>
    <t>Pol206</t>
  </si>
  <si>
    <t>100/75</t>
  </si>
  <si>
    <t>Pol207</t>
  </si>
  <si>
    <t>100/100</t>
  </si>
  <si>
    <t>Pol208</t>
  </si>
  <si>
    <t>125/100</t>
  </si>
  <si>
    <t>Pol209</t>
  </si>
  <si>
    <t>150/100</t>
  </si>
  <si>
    <t>Pol210</t>
  </si>
  <si>
    <t>150/125</t>
  </si>
  <si>
    <t>Pol211</t>
  </si>
  <si>
    <t>40/50/40 (HTD)</t>
  </si>
  <si>
    <t>Pol212</t>
  </si>
  <si>
    <t>50/50/50 (HTDA)</t>
  </si>
  <si>
    <t>Pol213</t>
  </si>
  <si>
    <t>50/75/50 (HTDA)</t>
  </si>
  <si>
    <t>Pol214</t>
  </si>
  <si>
    <t>100/100/100 (HTDA)</t>
  </si>
  <si>
    <t>čistící kus</t>
  </si>
  <si>
    <t>Pol215</t>
  </si>
  <si>
    <t>Pol216</t>
  </si>
  <si>
    <t>Pol217</t>
  </si>
  <si>
    <t>tvarovky PVC KG</t>
  </si>
  <si>
    <t>odbočky (KGEA)</t>
  </si>
  <si>
    <t>Pol218</t>
  </si>
  <si>
    <t>Pol219</t>
  </si>
  <si>
    <t>Pol220</t>
  </si>
  <si>
    <t>125/125</t>
  </si>
  <si>
    <t>Pol221</t>
  </si>
  <si>
    <t>Pol222</t>
  </si>
  <si>
    <t>Pol223</t>
  </si>
  <si>
    <t>150/150</t>
  </si>
  <si>
    <t>Pol224</t>
  </si>
  <si>
    <t>200/100</t>
  </si>
  <si>
    <t>Pol225</t>
  </si>
  <si>
    <t>200/125</t>
  </si>
  <si>
    <t>Pol226</t>
  </si>
  <si>
    <t>200/150</t>
  </si>
  <si>
    <t>Pol227</t>
  </si>
  <si>
    <t>200/200</t>
  </si>
  <si>
    <t>Pol228</t>
  </si>
  <si>
    <t>D10</t>
  </si>
  <si>
    <t>tvarovky PP KG 2000</t>
  </si>
  <si>
    <t>D11</t>
  </si>
  <si>
    <t>odbočky</t>
  </si>
  <si>
    <t>Pol229</t>
  </si>
  <si>
    <t>D12</t>
  </si>
  <si>
    <t>tvarovky HL</t>
  </si>
  <si>
    <t>Pol230</t>
  </si>
  <si>
    <t>přivzdušňovací hlavice HL905</t>
  </si>
  <si>
    <t>Pol231</t>
  </si>
  <si>
    <t>ventilační hlavice HL810</t>
  </si>
  <si>
    <t>Pol232</t>
  </si>
  <si>
    <t>revizní rámeček HL98</t>
  </si>
  <si>
    <t>Pol233</t>
  </si>
  <si>
    <t>lapač střešních splavenin HL660G</t>
  </si>
  <si>
    <t>D13</t>
  </si>
  <si>
    <t>ostatní tvarovky</t>
  </si>
  <si>
    <t>Pol234</t>
  </si>
  <si>
    <t>sifon kondenzát DN32</t>
  </si>
  <si>
    <t>Pol235</t>
  </si>
  <si>
    <t>sifon DN50</t>
  </si>
  <si>
    <t>Pol236</t>
  </si>
  <si>
    <t>litinový čistící kus DN200</t>
  </si>
  <si>
    <t>Pol237</t>
  </si>
  <si>
    <t>zpětná klapka nerez s ručním zajištěním DN100</t>
  </si>
  <si>
    <t>Pol238</t>
  </si>
  <si>
    <t>zpětná klapka nerez s ručním zajištěním se dvěma klapkami DN125</t>
  </si>
  <si>
    <t>Pol239</t>
  </si>
  <si>
    <t>zpětná klapka nerez s ručním zajištěním se dvěma klapkami DN200</t>
  </si>
  <si>
    <t>D14</t>
  </si>
  <si>
    <t>potrubí PE</t>
  </si>
  <si>
    <t>Pol240</t>
  </si>
  <si>
    <t>50/4.6</t>
  </si>
  <si>
    <t>Pol241</t>
  </si>
  <si>
    <t>90/5.4</t>
  </si>
  <si>
    <t>D15</t>
  </si>
  <si>
    <t>šoupě litinové (např. Hawle 482) s kolem</t>
  </si>
  <si>
    <t>Pol242</t>
  </si>
  <si>
    <t>Pol243</t>
  </si>
  <si>
    <t>D16</t>
  </si>
  <si>
    <t>dvorní vpust - litinová mříž (např.HL606.1)</t>
  </si>
  <si>
    <t>Pol244</t>
  </si>
  <si>
    <t>Pol245</t>
  </si>
  <si>
    <t>Pol246</t>
  </si>
  <si>
    <t>Segmentová litinová vpust pro kamenné žlaby (např. BEST)</t>
  </si>
  <si>
    <t>D17</t>
  </si>
  <si>
    <t>Střešní vpust s elektrohřevem</t>
  </si>
  <si>
    <t>Pol247</t>
  </si>
  <si>
    <t>D18</t>
  </si>
  <si>
    <t>Plastová šachta 315mm s vtokovou litinovou mříží 12.5t</t>
  </si>
  <si>
    <t>Pol248</t>
  </si>
  <si>
    <t>dno přímé DN150</t>
  </si>
  <si>
    <t>D19</t>
  </si>
  <si>
    <t>Plastová šachta 315mm litinový plný poklop 12.5t</t>
  </si>
  <si>
    <t>Pol249</t>
  </si>
  <si>
    <t>s lapačem písku, dno 150</t>
  </si>
  <si>
    <t>Pol250</t>
  </si>
  <si>
    <t>s lapačem písku, dno 200</t>
  </si>
  <si>
    <t>D20</t>
  </si>
  <si>
    <t>Plastová šachta 400mm, pochozí poklop</t>
  </si>
  <si>
    <t>Pol251</t>
  </si>
  <si>
    <t>přímé dno DN150</t>
  </si>
  <si>
    <t>D21</t>
  </si>
  <si>
    <t>Podtlaková dešťová kanalizace - střecha tělocvičny</t>
  </si>
  <si>
    <t>Pol252</t>
  </si>
  <si>
    <t>střešní vyhřívaný vtok</t>
  </si>
  <si>
    <t>D22</t>
  </si>
  <si>
    <t>HDPE potrubí</t>
  </si>
  <si>
    <t>Pol253</t>
  </si>
  <si>
    <t>d40</t>
  </si>
  <si>
    <t>Pol254</t>
  </si>
  <si>
    <t>d50</t>
  </si>
  <si>
    <t>Pol255</t>
  </si>
  <si>
    <t>d56</t>
  </si>
  <si>
    <t>Pol256</t>
  </si>
  <si>
    <t>d63</t>
  </si>
  <si>
    <t>Pol257</t>
  </si>
  <si>
    <t>d75</t>
  </si>
  <si>
    <t>Pol258</t>
  </si>
  <si>
    <t>d90</t>
  </si>
  <si>
    <t>Pol259</t>
  </si>
  <si>
    <t>Ponorné kalové čerpadlo s plovákovým spínáním průtok 1l/s, čerpací výška 6m</t>
  </si>
  <si>
    <t>D23</t>
  </si>
  <si>
    <t>Revizní šachty včetně poklopů a stupadel - dodávka stavby</t>
  </si>
  <si>
    <t>Pol260</t>
  </si>
  <si>
    <t>Dvířka 200 x 200 mm</t>
  </si>
  <si>
    <t>Pol261</t>
  </si>
  <si>
    <t>Drobný materiál kolena, redukce, upevnění</t>
  </si>
  <si>
    <t>Pol263</t>
  </si>
  <si>
    <t>Tlakové zkoušky těsnosti kanalizace</t>
  </si>
  <si>
    <t>Pol264</t>
  </si>
  <si>
    <t>Poznámka k položce:_x000D_
dodávka stavby - výkopy, zásypy</t>
  </si>
  <si>
    <t>D.1.4.3.B - Vodovod</t>
  </si>
  <si>
    <t>D1 - VODOVOD</t>
  </si>
  <si>
    <t xml:space="preserve">    D2 - Vodovodní potrubí - EKOPLASTIK PP - typ 3 (PPR) PN16</t>
  </si>
  <si>
    <t xml:space="preserve">    D3 - Potrubní izolace TUBOLIT DG, síla stěny 13 mm</t>
  </si>
  <si>
    <t xml:space="preserve">    D4 - Potrubní izolace TUBILIT DG, síla stěny 20 a 30 mm</t>
  </si>
  <si>
    <t>D5 - POŽÁRNÍ VODOVOD</t>
  </si>
  <si>
    <t>VODOVOD</t>
  </si>
  <si>
    <t>Pol54</t>
  </si>
  <si>
    <t>Trubky v návinech, PE100RC, SDR11, d63/5,8 PIPELIFE FATRA</t>
  </si>
  <si>
    <t>Pol265</t>
  </si>
  <si>
    <t>svěrné  koleno PLASSIM – D63/90o</t>
  </si>
  <si>
    <t>Pol266</t>
  </si>
  <si>
    <t>přechodka vnější závit PLASSIM – D63 x DN50</t>
  </si>
  <si>
    <t>Pol63</t>
  </si>
  <si>
    <t>signalizační vodič</t>
  </si>
  <si>
    <t>Pol64</t>
  </si>
  <si>
    <t>Výstražná folie</t>
  </si>
  <si>
    <t>Pol267</t>
  </si>
  <si>
    <t>Revize a tlakové zkoušky venkovního domovního vodovodu</t>
  </si>
  <si>
    <t>Pol66</t>
  </si>
  <si>
    <t>Výkop zeminy</t>
  </si>
  <si>
    <t>m 3</t>
  </si>
  <si>
    <t>Pol67</t>
  </si>
  <si>
    <t>Obsyp pískem</t>
  </si>
  <si>
    <t>Pol268</t>
  </si>
  <si>
    <t>Zpětný ventil EURA – 1"</t>
  </si>
  <si>
    <t>Pol269</t>
  </si>
  <si>
    <t>Zpětný ventil EURA – 6/4"</t>
  </si>
  <si>
    <t>Pol270</t>
  </si>
  <si>
    <t>K. K. - 1/2"</t>
  </si>
  <si>
    <t>Pol271</t>
  </si>
  <si>
    <t>K. K. - 3/4"</t>
  </si>
  <si>
    <t>Pol272</t>
  </si>
  <si>
    <t>K. K. - 1"</t>
  </si>
  <si>
    <t>Pol273</t>
  </si>
  <si>
    <t>K. K. - 6/4"</t>
  </si>
  <si>
    <t>Pol274</t>
  </si>
  <si>
    <t>K. K. - 3/4" s vypouštěním (Giacomini R 250 DS)</t>
  </si>
  <si>
    <t>Pol275</t>
  </si>
  <si>
    <t>K. K. - 1" s vypouštěním (Giacomini R 250 DS)</t>
  </si>
  <si>
    <t>Pol276</t>
  </si>
  <si>
    <t>K. K. - 5/4" s vypouštěním (Giacomini R 250 DS)</t>
  </si>
  <si>
    <t>Pol277</t>
  </si>
  <si>
    <t>K. K. - 6/4" s vypouštěním (Giacomini R 250 DS)</t>
  </si>
  <si>
    <t>Pol60</t>
  </si>
  <si>
    <t>K. K. - 2" s vypouštěním (Giacomini R 250 DS)</t>
  </si>
  <si>
    <t>Pol278</t>
  </si>
  <si>
    <t>trubní oddělovač Honeywell BA295 – ½" (dopouštění do ÚT)</t>
  </si>
  <si>
    <t>Pol279</t>
  </si>
  <si>
    <t>Expanzní nádoba REFLEX Refix DD 33/10</t>
  </si>
  <si>
    <t>Pol280</t>
  </si>
  <si>
    <t>Připojení flowjet 3/4“</t>
  </si>
  <si>
    <t>Pol281</t>
  </si>
  <si>
    <t>Nepřímo ohřívaný zásobníkový ohřívač 500 l  (dodávkou vytápění)</t>
  </si>
  <si>
    <t>Pol282</t>
  </si>
  <si>
    <t>Pojišťovací ventil DN20 x DN25 (0,8 MPa)</t>
  </si>
  <si>
    <t>Pol283</t>
  </si>
  <si>
    <t>Redukční ventil DN40 (0,5 MPa)</t>
  </si>
  <si>
    <t>Pol284</t>
  </si>
  <si>
    <t>Filtr-DN25</t>
  </si>
  <si>
    <t>Pol285</t>
  </si>
  <si>
    <t>tlakoměr</t>
  </si>
  <si>
    <t>Pol286</t>
  </si>
  <si>
    <t>teploměr</t>
  </si>
  <si>
    <t>Pol287</t>
  </si>
  <si>
    <t>K. K. rohový DN15 x DN10</t>
  </si>
  <si>
    <t>Pol288</t>
  </si>
  <si>
    <t>K. K. rohový DN15 x DN15</t>
  </si>
  <si>
    <t>Pol289</t>
  </si>
  <si>
    <t>K. K. rohový DN20 x DN20</t>
  </si>
  <si>
    <t>Pol290</t>
  </si>
  <si>
    <t>Pojistná sestava T1847-DN20</t>
  </si>
  <si>
    <t>Pol291</t>
  </si>
  <si>
    <t>Pojistná sestava T1847-DN15</t>
  </si>
  <si>
    <t>Pol292</t>
  </si>
  <si>
    <t>Elektrický ohřívač OKCE 50</t>
  </si>
  <si>
    <t>Pol293</t>
  </si>
  <si>
    <t>Elektrický ohřívač OKCE 125</t>
  </si>
  <si>
    <t>Pol294</t>
  </si>
  <si>
    <t>K. K. zahradní na hadici - 1/2" x 1/2", chrom (Giacomini R 620)</t>
  </si>
  <si>
    <t>Pol295</t>
  </si>
  <si>
    <t>Cirkulační souprava WILO - Star - Z 25/1-5 BMS</t>
  </si>
  <si>
    <t>Pol296</t>
  </si>
  <si>
    <t>Spínací hodiny WILO SK601</t>
  </si>
  <si>
    <t>Pol297</t>
  </si>
  <si>
    <t>Sprchová nástěnná jednopáková baterie DN15 x 150</t>
  </si>
  <si>
    <t>Pol298</t>
  </si>
  <si>
    <t>Dvířka 300/300mm (dodávka stavební části)</t>
  </si>
  <si>
    <t>Pol299</t>
  </si>
  <si>
    <t>Dvířka 200/200mm (dodávka stavební části)</t>
  </si>
  <si>
    <t>Vodovodní potrubí - EKOPLASTIK PP - typ 3 (PPR) PN16</t>
  </si>
  <si>
    <t>Pol300</t>
  </si>
  <si>
    <t>trubka DN15 (20/2,3)</t>
  </si>
  <si>
    <t>Pol301</t>
  </si>
  <si>
    <t>trubka DN20 (25/2,8)</t>
  </si>
  <si>
    <t>Pol302</t>
  </si>
  <si>
    <t>trubka DN25 (32/3,6)</t>
  </si>
  <si>
    <t>Pol303</t>
  </si>
  <si>
    <t>trubka DN32 (40/4,5)</t>
  </si>
  <si>
    <t>Pol304</t>
  </si>
  <si>
    <t>trubka DN40 (50/5.6)</t>
  </si>
  <si>
    <t>Pol305</t>
  </si>
  <si>
    <t>trubka DN50 (63/7,1)</t>
  </si>
  <si>
    <t>Pol306</t>
  </si>
  <si>
    <t>Tvarovky, fitinky, zástřiky, přechody</t>
  </si>
  <si>
    <t>Potrubní izolace TUBOLIT DG, síla stěny 13 mm</t>
  </si>
  <si>
    <t>Pol307</t>
  </si>
  <si>
    <t>DG 20 x 13</t>
  </si>
  <si>
    <t>Pol308</t>
  </si>
  <si>
    <t>DG 25 x 13</t>
  </si>
  <si>
    <t>Pol309</t>
  </si>
  <si>
    <t>DG 32 x 13</t>
  </si>
  <si>
    <t>Pol310</t>
  </si>
  <si>
    <t>DG 40 x 13</t>
  </si>
  <si>
    <t>Pol311</t>
  </si>
  <si>
    <t>DG 50 x 13</t>
  </si>
  <si>
    <t>Pol312</t>
  </si>
  <si>
    <t>DG 64 x 13</t>
  </si>
  <si>
    <t>Potrubní izolace TUBILIT DG, síla stěny 20 a 30 mm</t>
  </si>
  <si>
    <t>Pol313</t>
  </si>
  <si>
    <t>DG 28 x 30</t>
  </si>
  <si>
    <t>Pol314</t>
  </si>
  <si>
    <t>DG 35 x 30</t>
  </si>
  <si>
    <t>Pol315</t>
  </si>
  <si>
    <t>DG 42 x 30</t>
  </si>
  <si>
    <t>Pol316</t>
  </si>
  <si>
    <t>DG 54 x 30</t>
  </si>
  <si>
    <t>Pol317</t>
  </si>
  <si>
    <t>závěsy, kotvení, upevnění, objímky</t>
  </si>
  <si>
    <t>Pol318</t>
  </si>
  <si>
    <t>Tlakové zkoušky vnitřního vodovodu</t>
  </si>
  <si>
    <t>Pol319</t>
  </si>
  <si>
    <t>Proplach a dezinfekce potrubí vnitřního vodovodu</t>
  </si>
  <si>
    <t>Pol320</t>
  </si>
  <si>
    <t>montáž vnitřního vodovodu</t>
  </si>
  <si>
    <t>POŽÁRNÍ VODOVOD</t>
  </si>
  <si>
    <t>Pol321</t>
  </si>
  <si>
    <t>Požární hydrant Pavliš a Hartman D 19/30</t>
  </si>
  <si>
    <t>Pol322</t>
  </si>
  <si>
    <t>zpětný ventil – 5/4“</t>
  </si>
  <si>
    <t>Pol323</t>
  </si>
  <si>
    <t>ocelové potrubí pozinkované, včetně tvarovek a upevnění DN25</t>
  </si>
  <si>
    <t>Pol324</t>
  </si>
  <si>
    <t>ocelové potrubí pozinkované, včetně tvarovek a upevnění DN32</t>
  </si>
  <si>
    <t>Pol325</t>
  </si>
  <si>
    <t>Poznámka k položce:_x000D_
Potrubní izolace TUBOLIT, DG, síla stěny 9 mm</t>
  </si>
  <si>
    <t>Pol326</t>
  </si>
  <si>
    <t>32 x 9</t>
  </si>
  <si>
    <t>Pol327</t>
  </si>
  <si>
    <t>40 x 9</t>
  </si>
  <si>
    <t>Pol328</t>
  </si>
  <si>
    <t>Pol329</t>
  </si>
  <si>
    <t>Tlakové zkoušky požárního vodovodu</t>
  </si>
  <si>
    <t>Pol330</t>
  </si>
  <si>
    <t>Proplach a dezinfekce potrubí požárního vodovodu</t>
  </si>
  <si>
    <t>Pol331</t>
  </si>
  <si>
    <t>montáž požárního vodovodu</t>
  </si>
  <si>
    <t>Poznámka k položce:_x000D_
POZNÁMKA: Specifikace standardu materiálů: Jsou-li v zadávací dokumentaci nebo jejich přílohách uvedeny konkrétní obchodní názvy, jedná se pouze o vymezení požadovaného standardu a zadavatel umožňuje i jiné technicky a kvalitativně srovnatelné řešení.  Veškeré specifikované materiály v projektové dokumentaci jsou uvedeny jako příklad použití a je možné je zaměnit za materiály stejných nebo obdobných vlastností. Záměnou nesmí být zhoršeny jejich fyzikální a stavebně technické vlastnosti a musí být splněny požadavky na ně kladené normami a zákony.</t>
  </si>
  <si>
    <t>D.1.4.3.C - Zařizovací předměty</t>
  </si>
  <si>
    <t>D2 - ZAŘIZOVACÍ PŘEDMĚTY (budou upřesněny investorem)</t>
  </si>
  <si>
    <t>ZAŘIZOVACÍ PŘEDMĚTY (budou upřesněny investorem)</t>
  </si>
  <si>
    <t>Pol332</t>
  </si>
  <si>
    <t>VITRA METROPOLE umyvadlo klasické 500mm s otvorem a přepadem bílá 5661B003-0001 včetně krytu na sifon</t>
  </si>
  <si>
    <t>Pol333</t>
  </si>
  <si>
    <t>Umyvadlová stojánková jednopáková baterie s automatickou výpustí - PAFFONI, BLU 075</t>
  </si>
  <si>
    <t>Pol334</t>
  </si>
  <si>
    <t>Montážní příslušenství – šrouby</t>
  </si>
  <si>
    <t>Pol335</t>
  </si>
  <si>
    <t>Umyvadlový sifon chrom -  (pro automatickou výpust)</t>
  </si>
  <si>
    <t>Pol336</t>
  </si>
  <si>
    <t>Nerezové umyvadlo</t>
  </si>
  <si>
    <t>Pol337</t>
  </si>
  <si>
    <t>Dřezová nástěnná jednopáková baterie - PAFFONI, BLU 161</t>
  </si>
  <si>
    <t>Pol338</t>
  </si>
  <si>
    <t>Umyvadlový sifon chrom</t>
  </si>
  <si>
    <t>Pol339</t>
  </si>
  <si>
    <t>Umyvadlo do desky 50cm</t>
  </si>
  <si>
    <t>Pol340</t>
  </si>
  <si>
    <t>Připevňovací sadu k instalaci umyvadel</t>
  </si>
  <si>
    <t>pár</t>
  </si>
  <si>
    <t>Pol341</t>
  </si>
  <si>
    <t>Pol342</t>
  </si>
  <si>
    <t>JIKA DOMINO urinál 430x315mm, s otvorem, bílá</t>
  </si>
  <si>
    <t>Pol343</t>
  </si>
  <si>
    <t>napájecí zdroj 230 V, SANELA SLZ 01Y</t>
  </si>
  <si>
    <t>Pol344</t>
  </si>
  <si>
    <t>Pisoárový zápachový sifon</t>
  </si>
  <si>
    <t>Pol345</t>
  </si>
  <si>
    <t>montážní šrouby k připevnění pisoáru</t>
  </si>
  <si>
    <t>Pol346</t>
  </si>
  <si>
    <t>CONCEPT SENTO závěsné WC 365x540mm, s Rimless, bílá alpin</t>
  </si>
  <si>
    <t>Pol347</t>
  </si>
  <si>
    <t>kompatibilní sedátko: 100-003-009, 86-003-001, 86-003-301</t>
  </si>
  <si>
    <t>Pol348</t>
  </si>
  <si>
    <t>příslušenství - k závěsnému klozetu</t>
  </si>
  <si>
    <t>Pol349</t>
  </si>
  <si>
    <t>zvukoizolační vložka k WC</t>
  </si>
  <si>
    <t>Pol350</t>
  </si>
  <si>
    <t>WC-modul GEBERIT KOMBIFIX</t>
  </si>
  <si>
    <t>Pol351</t>
  </si>
  <si>
    <t>WC ovládací deska GEBERIT SAMBA - dvojí splachování</t>
  </si>
  <si>
    <t>Pol352</t>
  </si>
  <si>
    <t>Závěsný klozet s hlubokým splachováním invalidní - Ideal Standard, CONTOUR 21, V3404 01</t>
  </si>
  <si>
    <t>Pol353</t>
  </si>
  <si>
    <t>Klozetové sedátko s poklopem – W3006 01</t>
  </si>
  <si>
    <t>Pol354</t>
  </si>
  <si>
    <t>Pol355</t>
  </si>
  <si>
    <t>WC ovládací deska GEBERIT - dvojí splachování</t>
  </si>
  <si>
    <t>Pol356</t>
  </si>
  <si>
    <t>sklopné madlo S 6360AC</t>
  </si>
  <si>
    <t>Pol357</t>
  </si>
  <si>
    <t>Umyvadlo invalidní 60cm – Ideal Standard, CONTOUR 21</t>
  </si>
  <si>
    <t>Pol358</t>
  </si>
  <si>
    <t>Pol359</t>
  </si>
  <si>
    <t>Podomítkový sifon HL134.0</t>
  </si>
  <si>
    <t>Pol360</t>
  </si>
  <si>
    <t>Připojovací souprava 5/4“ HL134.1K</t>
  </si>
  <si>
    <t>Pol361</t>
  </si>
  <si>
    <t>CONCEPT OPTIONS bidet Sento 365x540mm 1-otvorový, bílá 4338B003-0288</t>
  </si>
  <si>
    <t>Pol362</t>
  </si>
  <si>
    <t>Bidet – modul GEBERIT DUOFIX, KOMBIFIX</t>
  </si>
  <si>
    <t>Pol363</t>
  </si>
  <si>
    <t>Bidetová stojánková jednopáková baterie s automatickou výpustí - PAFFONI, BLU 135</t>
  </si>
  <si>
    <t>Pol364</t>
  </si>
  <si>
    <t>Bidetový sifon   -  (pro automatickou výpust)</t>
  </si>
  <si>
    <t>Pol365</t>
  </si>
  <si>
    <t>sprchový kout čtvercový 80x80, rohová zástěna chrom/čiré sklo</t>
  </si>
  <si>
    <t>Pol366</t>
  </si>
  <si>
    <t>Sifon vaničkový, průměr 90 mm, chrom</t>
  </si>
  <si>
    <t>Pol367</t>
  </si>
  <si>
    <t>Sprchový žlab atypický s roštem dl. 2700 mm, 2x odtoková vpust odpad vodorovný, hltnost min. 40 l/min.</t>
  </si>
  <si>
    <t>Pol368</t>
  </si>
  <si>
    <t>Sprchový žlab atypický s roštem dl. 3000 mm, 2x odtoková vpust odpad vodorovný, hltnost min. 40 l/min.</t>
  </si>
  <si>
    <t>Pol369</t>
  </si>
  <si>
    <t>Sprchový žlab atypický s roštem dl. 1600 mm, 2x odtoková vpust odpad vodorovný, hltnost min. 40 l/min.</t>
  </si>
  <si>
    <t>Pol370</t>
  </si>
  <si>
    <t>Sprchová páková baterie PAFFONI BLU 168D se sprchovým kompletem</t>
  </si>
  <si>
    <t>Pol371</t>
  </si>
  <si>
    <t>Sprchová podomítková směšovací tlačná baterie s hlavovou sprchou průtok 12/min</t>
  </si>
  <si>
    <t>Pol372</t>
  </si>
  <si>
    <t>Výlevka se sklopnou mřížkou - JIKA, Mira č. 5104.6</t>
  </si>
  <si>
    <t>Pol373</t>
  </si>
  <si>
    <t>Pol374</t>
  </si>
  <si>
    <t>Dřezová nástěnná jednopáková baterie s ramínkem 300 mm - PAFFONI, BLU 161</t>
  </si>
  <si>
    <t>Pol375</t>
  </si>
  <si>
    <t>Nádržka splachovací 9 l</t>
  </si>
  <si>
    <t>Pol376</t>
  </si>
  <si>
    <t>dřez včetně sifonu - bude dodávkou kuchyně</t>
  </si>
  <si>
    <t>Pol377</t>
  </si>
  <si>
    <t>Montáž zařizovacích předmětů</t>
  </si>
  <si>
    <t>D.1.4.4 - Plynovod</t>
  </si>
  <si>
    <t>D1 - DOMOVNÍ  PLYNOVOD</t>
  </si>
  <si>
    <t xml:space="preserve">    D2 - ocelové trubky se zaručitelnou svařitelností tř. 11 353.0</t>
  </si>
  <si>
    <t>DOMOVNÍ  PLYNOVOD</t>
  </si>
  <si>
    <t>Pol378</t>
  </si>
  <si>
    <t>Potrubí ocelové izolované (Bralen) DN80</t>
  </si>
  <si>
    <t>Pol379</t>
  </si>
  <si>
    <t>Pol380</t>
  </si>
  <si>
    <t>Pol381</t>
  </si>
  <si>
    <t>ocelové trubky se zaručitelnou svařitelností tř. 11 353.0</t>
  </si>
  <si>
    <t>Pol382</t>
  </si>
  <si>
    <t>DN15</t>
  </si>
  <si>
    <t>Pol383</t>
  </si>
  <si>
    <t>DN20</t>
  </si>
  <si>
    <t>Pol384</t>
  </si>
  <si>
    <t>DN25</t>
  </si>
  <si>
    <t>Pol385</t>
  </si>
  <si>
    <t>Pol386</t>
  </si>
  <si>
    <t>Pol387</t>
  </si>
  <si>
    <t>Pol388</t>
  </si>
  <si>
    <t>DN80</t>
  </si>
  <si>
    <t>Pol389</t>
  </si>
  <si>
    <t>Pol390</t>
  </si>
  <si>
    <t>dýnko DN100</t>
  </si>
  <si>
    <t>Pol391</t>
  </si>
  <si>
    <t>chránička DN100</t>
  </si>
  <si>
    <t>Pol392</t>
  </si>
  <si>
    <t>chránička DN65</t>
  </si>
  <si>
    <t>Pol393</t>
  </si>
  <si>
    <t>chránička DN40</t>
  </si>
  <si>
    <t>Pol394</t>
  </si>
  <si>
    <t>chránička DN32</t>
  </si>
  <si>
    <t>Pol395</t>
  </si>
  <si>
    <t>drobný materiál (kolena, T-kusy, redukce, šroubení)</t>
  </si>
  <si>
    <t>Pol396</t>
  </si>
  <si>
    <t>závěsy potrubí, kotvení objímky DN15 – DN50</t>
  </si>
  <si>
    <t>Pol397</t>
  </si>
  <si>
    <t>závěsy potrubí, kotvení objímky DN80</t>
  </si>
  <si>
    <t>Pol398</t>
  </si>
  <si>
    <t>K. K. - 1/2" (Giacomini R 950)</t>
  </si>
  <si>
    <t>Pol399</t>
  </si>
  <si>
    <t>K. K. - 3/4" (Giacomini R 950)</t>
  </si>
  <si>
    <t>Pol400</t>
  </si>
  <si>
    <t>K. K. - 1" (Giacomini R 950)</t>
  </si>
  <si>
    <t>Pol401</t>
  </si>
  <si>
    <t>K. K. - 6/4" (Giacomini R 950)</t>
  </si>
  <si>
    <t>Pol402</t>
  </si>
  <si>
    <t>K. K. - 2" (Giacomini R 950)</t>
  </si>
  <si>
    <t>Pol403</t>
  </si>
  <si>
    <t>K.K.R – 1/2“ (Giacomini R780)</t>
  </si>
  <si>
    <t>Pol404</t>
  </si>
  <si>
    <t>K.K.R – 3/4“ (Giacomini R780)</t>
  </si>
  <si>
    <t>Pol405</t>
  </si>
  <si>
    <t>Jednoduchá regulační řada Alz 6U/AB</t>
  </si>
  <si>
    <t>Pol406</t>
  </si>
  <si>
    <t>havarijní ventil např. PEVEKO EVPE 1050.02/P – DN50 (230 V)</t>
  </si>
  <si>
    <t>Pol407</t>
  </si>
  <si>
    <t>kohout vzorkovací plynový -DN15</t>
  </si>
  <si>
    <t>Pol408</t>
  </si>
  <si>
    <t>tlakoměr ukazovací typ 313,D160, rozsah 0-10 kPa</t>
  </si>
  <si>
    <t>Pol409</t>
  </si>
  <si>
    <t>kohout K 70-181-716  -DN10</t>
  </si>
  <si>
    <t>Pol410</t>
  </si>
  <si>
    <t>smyčka kondenzační zahnutá</t>
  </si>
  <si>
    <t>Pol411</t>
  </si>
  <si>
    <t>smyčka kondenzační stočená</t>
  </si>
  <si>
    <t>Pol412</t>
  </si>
  <si>
    <t>tlaková zkouška vnitřního plynovodu, revize</t>
  </si>
  <si>
    <t>Pol413</t>
  </si>
  <si>
    <t>odvzdušnění a napuštění potrubí</t>
  </si>
  <si>
    <t>Pol414</t>
  </si>
  <si>
    <t>Nátěry potrubí</t>
  </si>
  <si>
    <t>Pol415</t>
  </si>
  <si>
    <t>Podružný membránový plynoměr „G10“, rozteč 280 mm</t>
  </si>
  <si>
    <t>Pol416</t>
  </si>
  <si>
    <t>Fakturační membránový plynoměr „G25“, rozteč 335 mm</t>
  </si>
  <si>
    <t>Pol417</t>
  </si>
  <si>
    <t>montáž</t>
  </si>
  <si>
    <t>Pol418</t>
  </si>
  <si>
    <t>demontáž a vrácení plynoměru velikosti „G4“</t>
  </si>
  <si>
    <t>Pol419</t>
  </si>
  <si>
    <t>demontáž a vrácení plynoměru velikosti „G6“</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</si>
  <si>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</si>
  <si>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</si>
  <si>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</si>
  <si>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</si>
  <si>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</si>
  <si>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</si>
  <si>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</si>
  <si>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SILNOPROUD</t>
  </si>
  <si>
    <t>ROZVADĚČ A DODÁVKA SVÍTIDEL</t>
  </si>
  <si>
    <t>Pol420</t>
  </si>
  <si>
    <t>Elektroměrový rozvaděč s hlavním jističem 3x315A (dle PN PREdi a.s.)</t>
  </si>
  <si>
    <t>Poznámka k položce:_x000D_
viz PD</t>
  </si>
  <si>
    <t>Pol421</t>
  </si>
  <si>
    <t>Hlavní rozvaděč objektu - RH+RH1</t>
  </si>
  <si>
    <t>Pol422</t>
  </si>
  <si>
    <t>Rozvaděč RS1</t>
  </si>
  <si>
    <t>Pol423</t>
  </si>
  <si>
    <t>Rozvaděč RS2</t>
  </si>
  <si>
    <t>Pol424</t>
  </si>
  <si>
    <t>Rozvaděč R-K</t>
  </si>
  <si>
    <t>Pol425</t>
  </si>
  <si>
    <t>Rozvaděč R-K1</t>
  </si>
  <si>
    <t>Pol426</t>
  </si>
  <si>
    <t>Rozvaděč R-K2</t>
  </si>
  <si>
    <t>Pol427</t>
  </si>
  <si>
    <t>Rozvaděč RSM</t>
  </si>
  <si>
    <t>Pol428</t>
  </si>
  <si>
    <t>Rozvaděč R15</t>
  </si>
  <si>
    <t>Pol429</t>
  </si>
  <si>
    <t>Rozvaděč - pro umístění tlačítek pro ovládání světel a oken v tělocvičně</t>
  </si>
  <si>
    <t>Poznámka k položce:_x000D_
600/600/100mm</t>
  </si>
  <si>
    <t>Pol430</t>
  </si>
  <si>
    <t>Bateriová jednotka NO + baterie vč.krytu EW90, P90, EI90, DP1S, IP54</t>
  </si>
  <si>
    <t>Poznámka k položce:_x000D_
ENSTO</t>
  </si>
  <si>
    <t>Pol431</t>
  </si>
  <si>
    <t>Svítidlo typu A - popis viz PD</t>
  </si>
  <si>
    <t>Poznámka k položce:_x000D_
SITECO</t>
  </si>
  <si>
    <t>Pol432</t>
  </si>
  <si>
    <t>Svítidlo typu B - popis viz PD</t>
  </si>
  <si>
    <t>Pol433</t>
  </si>
  <si>
    <t>Svítidlo typu C - popis viz PD</t>
  </si>
  <si>
    <t>Pol434</t>
  </si>
  <si>
    <t>Svítidlo typu D - popis viz PD</t>
  </si>
  <si>
    <t>Pol435</t>
  </si>
  <si>
    <t>Svítidlo typu E - popis viz PD</t>
  </si>
  <si>
    <t>Poznámka k položce:_x000D_
LUCIS</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</si>
  <si>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</si>
  <si>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</si>
  <si>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</si>
  <si>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</si>
  <si>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</si>
  <si>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</si>
  <si>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</si>
  <si>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</si>
  <si>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</si>
  <si>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</si>
  <si>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</si>
  <si>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</si>
  <si>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</si>
  <si>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</si>
  <si>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</si>
  <si>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</si>
  <si>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Poznámka k položce:_x000D_
Beghelli</t>
  </si>
  <si>
    <t>Pol444</t>
  </si>
  <si>
    <t>Svítidlo typu O - popis viz PD</t>
  </si>
  <si>
    <t>Pol445</t>
  </si>
  <si>
    <t>Svítidlo typu P - popis viz PD</t>
  </si>
  <si>
    <t>Pol446</t>
  </si>
  <si>
    <t>Svítidlo typu R - popis viz PD</t>
  </si>
  <si>
    <t>Poznámka k položce:_x000D_
RENDL</t>
  </si>
  <si>
    <t>Pol447</t>
  </si>
  <si>
    <t>Profil pro liniové svítidlo, hliník vč. difuzoru - mléčné provedení(ks=3m)</t>
  </si>
  <si>
    <t>Poznámka k položce:_x000D_
š.80mm/v.100mm</t>
  </si>
  <si>
    <t>Pol448</t>
  </si>
  <si>
    <t>Závěsné lanko pro profil, koncovka, krytka vč.příslušenství</t>
  </si>
  <si>
    <t>Pol449</t>
  </si>
  <si>
    <t>LED pásek včetně koncovky pro připojení</t>
  </si>
  <si>
    <t>Poznámka k položce:_x000D_
18W/m, 12V, IP20</t>
  </si>
  <si>
    <t>Pol450</t>
  </si>
  <si>
    <t>Transformátor pro napájení LED pásku včetně příslušenství</t>
  </si>
  <si>
    <t>Poznámka k položce:_x000D_
230V/12V; 100W</t>
  </si>
  <si>
    <t>Pol451</t>
  </si>
  <si>
    <t>Úprava osvětlení ve 4.patře(podkroví) ve staré škole</t>
  </si>
  <si>
    <t>hod</t>
  </si>
  <si>
    <t>Pol452</t>
  </si>
  <si>
    <t>Svítidlo typu NA</t>
  </si>
  <si>
    <t>Poznámka k položce:_x000D_
Ontec</t>
  </si>
  <si>
    <t>Pol453</t>
  </si>
  <si>
    <t>Svítidlo typu NB</t>
  </si>
  <si>
    <t>Pol454</t>
  </si>
  <si>
    <t>Svítidlo typu NC</t>
  </si>
  <si>
    <t>Pol455</t>
  </si>
  <si>
    <t>Svítidlo typu ND</t>
  </si>
  <si>
    <t>Pol456</t>
  </si>
  <si>
    <t>Svítidlo typu NE</t>
  </si>
  <si>
    <t>Pol457</t>
  </si>
  <si>
    <t>Svítidlo typu NF</t>
  </si>
  <si>
    <t>Pol458</t>
  </si>
  <si>
    <t>Rozvaděč R-Žaluzie</t>
  </si>
  <si>
    <t>SVĚTELNÁ INSTALACE</t>
  </si>
  <si>
    <t>Pol459</t>
  </si>
  <si>
    <t>Kabel PRAFlaSave</t>
  </si>
  <si>
    <t>Poznámka k položce:_x000D_
3J x 1,5</t>
  </si>
  <si>
    <t>Pol460</t>
  </si>
  <si>
    <t>Poznámka k položce:_x000D_
4 x 1,5</t>
  </si>
  <si>
    <t>Pol461</t>
  </si>
  <si>
    <t>Poznámka k položce:_x000D_
2O x 1,5</t>
  </si>
  <si>
    <t>Poznámka k položce:_x000D_
3O x 1,5</t>
  </si>
  <si>
    <t>Pol462</t>
  </si>
  <si>
    <t>Kabel PRAFlaDur rozvod pro nouzové osvětlení</t>
  </si>
  <si>
    <t>Pol463</t>
  </si>
  <si>
    <t>Kabel PRAFlaDur rozvod pro detekci sítě pro CJ NO</t>
  </si>
  <si>
    <t>Poznámka k položce:_x000D_
2J x 1,5</t>
  </si>
  <si>
    <t>Pol464</t>
  </si>
  <si>
    <t>Příchytky pro kabelové vedení nouzového osvětlení</t>
  </si>
  <si>
    <t>Poznámka k položce:_x000D_
HL_P1_12</t>
  </si>
  <si>
    <t>Pol465</t>
  </si>
  <si>
    <t>Poznámka k položce:_x000D_
5J x 2,5</t>
  </si>
  <si>
    <t>Pol466</t>
  </si>
  <si>
    <t>Krabice univerzální  pro montáž spínačů</t>
  </si>
  <si>
    <t>Pol467</t>
  </si>
  <si>
    <t>Spínač jednopolový č.1 vč.krytu, bílá,</t>
  </si>
  <si>
    <t>Poznámka k položce:_x000D_
10A/250V,50Hz  ,ABB typ: Swing</t>
  </si>
  <si>
    <t>Pol468</t>
  </si>
  <si>
    <t>Poznámka k položce:_x000D_
10A/250V,50Hz, IP44  ,ABB typ: Variant</t>
  </si>
  <si>
    <t>Pol469</t>
  </si>
  <si>
    <t>Spínač seriový č.5 vč.krytu, bílá,</t>
  </si>
  <si>
    <t>Pol470</t>
  </si>
  <si>
    <t>Spínač střídavý č.6 vč.krytu, bílá,</t>
  </si>
  <si>
    <t>Pol471</t>
  </si>
  <si>
    <t>Pol472</t>
  </si>
  <si>
    <t>Spínač dvojitý střídavý č.6+6 vč,krytu, bílá</t>
  </si>
  <si>
    <t>Poznámka k položce:_x000D_
10A/250V, 50Hz  ,ABB typ: Swing</t>
  </si>
  <si>
    <t>Pol473</t>
  </si>
  <si>
    <t>Spínač žaluziový vč. krytu, bílá</t>
  </si>
  <si>
    <t>Pol474</t>
  </si>
  <si>
    <t>Tlačítka pro ovládání osvětlení v tělocvičně</t>
  </si>
  <si>
    <t>Poznámka k položce:_x000D_
DALI systém</t>
  </si>
  <si>
    <t>Pol475</t>
  </si>
  <si>
    <t>Spínač tlačítkový s doutnavkou</t>
  </si>
  <si>
    <t>Pol476</t>
  </si>
  <si>
    <t>Pohybové čidlo vnitřní pro ovládání osvětlení</t>
  </si>
  <si>
    <t>Poznámka k položce:_x000D_
120 st, dosah 8m  ,LEGRAND</t>
  </si>
  <si>
    <t>Pol477</t>
  </si>
  <si>
    <t>Krabice odbočovací</t>
  </si>
  <si>
    <t>Poznámka k položce:_x000D_
do 4mm2  ,</t>
  </si>
  <si>
    <t>Pol478</t>
  </si>
  <si>
    <t>Krabice odbočovací se svorkovnicí</t>
  </si>
  <si>
    <t>Pol479</t>
  </si>
  <si>
    <t>Krabice odbočovací se svorkovnicí do vlhka, na povrchu</t>
  </si>
  <si>
    <t>Pol480</t>
  </si>
  <si>
    <t>Hmoždinky vč.vrutů, vrtání</t>
  </si>
  <si>
    <t>ZÁSUVKOVÁ INSTALACE</t>
  </si>
  <si>
    <t>Pol481</t>
  </si>
  <si>
    <t>Poznámka k položce:_x000D_
3J x 2,5</t>
  </si>
  <si>
    <t>Pol482</t>
  </si>
  <si>
    <t>Krabice univerzální  pro montáž zásuvek</t>
  </si>
  <si>
    <t>Pol483</t>
  </si>
  <si>
    <t>Zásuvka jednonásobná s ochranným kolíkem s ochr.clonkami, bílá</t>
  </si>
  <si>
    <t>Poznámka k položce:_x000D_
16A/250V,50Hz , ABB typ.:Swing</t>
  </si>
  <si>
    <t>Pol484</t>
  </si>
  <si>
    <t>Zásuvka třífázová s horním přívodem</t>
  </si>
  <si>
    <t>Poznámka k položce:_x000D_
16A/400V,50Hz , ABB</t>
  </si>
  <si>
    <t>Pol485</t>
  </si>
  <si>
    <t>Poznámka k položce:_x000D_
32A/400V,50Hz , ABB</t>
  </si>
  <si>
    <t>Pol486</t>
  </si>
  <si>
    <t>Zásuvka jednonásobná s přepěť.ochranou, bílá</t>
  </si>
  <si>
    <t>Pol487</t>
  </si>
  <si>
    <t>Krabice odbočovací vč.svorkovnice</t>
  </si>
  <si>
    <t>Poznámka k položce:_x000D_
pr.68mm ,</t>
  </si>
  <si>
    <t>Pol488</t>
  </si>
  <si>
    <t>Zásuvka jednonásobná, do vlhka</t>
  </si>
  <si>
    <t>Poznámka k položce:_x000D_
16A/250V,50Hz,IP44 , ABB typ.:Variant</t>
  </si>
  <si>
    <t>Pol489</t>
  </si>
  <si>
    <t>Podlahová krabice čtvercová 8modulů včetně příslušenství</t>
  </si>
  <si>
    <t>Poznámka k položce:_x000D_
, OBBO Bettermann</t>
  </si>
  <si>
    <t>Pol490</t>
  </si>
  <si>
    <t>Zásuvka do podlahové krabice včetně příslušenství</t>
  </si>
  <si>
    <t>Poznámka k položce:_x000D_
16A/250V, 50Hz ,</t>
  </si>
  <si>
    <t>Pol491</t>
  </si>
  <si>
    <t>Tlačítko - CENTRAL STOP</t>
  </si>
  <si>
    <t>Pol492</t>
  </si>
  <si>
    <t>Tlačítko - TOTAL STOP</t>
  </si>
  <si>
    <t>Pol493</t>
  </si>
  <si>
    <t>Kabel PRAFlaDur pro CENTRAL, TOTAL STOP</t>
  </si>
  <si>
    <t>Poznámka k položce:_x000D_
2 x 1,5mm2 ,</t>
  </si>
  <si>
    <t>OSTATNÍ  INSTALACE</t>
  </si>
  <si>
    <t>Pol494</t>
  </si>
  <si>
    <t>Krabice pro ochr.pospojení vč.svorkovnice</t>
  </si>
  <si>
    <t>Pol495</t>
  </si>
  <si>
    <t>Zemnící pásek FeZn</t>
  </si>
  <si>
    <t>Poznámka k položce:_x000D_
30/4mm ,</t>
  </si>
  <si>
    <t>Pol496</t>
  </si>
  <si>
    <t>Požární utěsnění</t>
  </si>
  <si>
    <t>Poznámka k položce:_x000D_
pěna</t>
  </si>
  <si>
    <t>Pol497</t>
  </si>
  <si>
    <t>Nosná konstrukce do 5kg</t>
  </si>
  <si>
    <t>Pol498</t>
  </si>
  <si>
    <t>Nosná konstrukce do 10kg</t>
  </si>
  <si>
    <t>Pol499</t>
  </si>
  <si>
    <t>Nosná konstrukce do 50kg</t>
  </si>
  <si>
    <t>Pol500</t>
  </si>
  <si>
    <t>Krabice odbočovací IP54</t>
  </si>
  <si>
    <t>Poznámka k položce:_x000D_
do 4mm2 ,</t>
  </si>
  <si>
    <t>Pol501</t>
  </si>
  <si>
    <t>Krabice pro připojení pohonů pro otvírání oken včetně svorkovnice</t>
  </si>
  <si>
    <t>Poznámka k položce:_x000D_
90x90x42mm, IP55 , CAJA BOX typ.:3062</t>
  </si>
  <si>
    <t>Pol502</t>
  </si>
  <si>
    <t>Lišta pro kabel pro připojení pohonů pro otvírání oken</t>
  </si>
  <si>
    <t>Poznámka k položce:_x000D_
20x20, bílá , KOPOSE105</t>
  </si>
  <si>
    <t>Pol503</t>
  </si>
  <si>
    <t>Demontáže ve staré škole včetně MŠ</t>
  </si>
  <si>
    <t>Pol504</t>
  </si>
  <si>
    <t>Demontáže areálového osvětlení - stožárek a svítidlo vč.odpojení</t>
  </si>
  <si>
    <t>TECHNOLOGICKÉ INSTALACE</t>
  </si>
  <si>
    <t>Pol507</t>
  </si>
  <si>
    <t>Kabel PRAFlaSave - napájení RK</t>
  </si>
  <si>
    <t>Poznámka k položce:_x000D_
4 x 50mm2</t>
  </si>
  <si>
    <t>Pol508</t>
  </si>
  <si>
    <t>Kabel PRAFlaSave - napájení RSM</t>
  </si>
  <si>
    <t>Poznámka k položce:_x000D_
4 x 35mm2</t>
  </si>
  <si>
    <t>Pol509</t>
  </si>
  <si>
    <t>Kabel PRAFlaSave - napájení RS1</t>
  </si>
  <si>
    <t>Poznámka k položce:_x000D_
4 x 25mm2</t>
  </si>
  <si>
    <t>Pol510</t>
  </si>
  <si>
    <t>Kabel PRAFlaSave - napájení RS2</t>
  </si>
  <si>
    <t>Poznámka k položce:_x000D_
4 x 16mm2</t>
  </si>
  <si>
    <t>Pol511</t>
  </si>
  <si>
    <t>Kabel PRAFlaSave - napájení R-K1</t>
  </si>
  <si>
    <t>Pol512</t>
  </si>
  <si>
    <t>Kabel PRAFlaSave - napájení R-K2</t>
  </si>
  <si>
    <t>Poznámka k položce:_x000D_
5 x 16mm2</t>
  </si>
  <si>
    <t>Pol513</t>
  </si>
  <si>
    <t>Kabel PRAFlaSave - napájení výtahů</t>
  </si>
  <si>
    <t>Poznámka k položce:_x000D_
5J x 4mm2</t>
  </si>
  <si>
    <t>Pol514</t>
  </si>
  <si>
    <t>Kabel PRAFlaSave - napájení technologie kuchyně</t>
  </si>
  <si>
    <t>Poznámka k položce:_x000D_
3J x 1,5mm2</t>
  </si>
  <si>
    <t>Pol515</t>
  </si>
  <si>
    <t>Poznámka k položce:_x000D_
3J x 2,5mm2</t>
  </si>
  <si>
    <t>Pol517</t>
  </si>
  <si>
    <t>Poznámka k položce:_x000D_
5J x 2,5mm2</t>
  </si>
  <si>
    <t>Pol518</t>
  </si>
  <si>
    <t>Pol519</t>
  </si>
  <si>
    <t>Poznámka k položce:_x000D_
5J x 6mm2</t>
  </si>
  <si>
    <t>Pol520</t>
  </si>
  <si>
    <t>Poznámka k položce:_x000D_
5J x 10mm2</t>
  </si>
  <si>
    <t>Pol521</t>
  </si>
  <si>
    <t>Poznámka k položce:_x000D_
5J x 16mm2</t>
  </si>
  <si>
    <t>Pol522</t>
  </si>
  <si>
    <t>Poznámka k položce:_x000D_
5J x 25mm2</t>
  </si>
  <si>
    <t>Pol523</t>
  </si>
  <si>
    <t>Vypínač na stěnu před technologickým zařízením gastro</t>
  </si>
  <si>
    <t>Poznámka k položce:_x000D_
25A</t>
  </si>
  <si>
    <t>Pol524</t>
  </si>
  <si>
    <t>Poznámka k položce:_x000D_
40A</t>
  </si>
  <si>
    <t>Pol525</t>
  </si>
  <si>
    <t>Poznámka k položce:_x000D_
50A</t>
  </si>
  <si>
    <t>Pol526</t>
  </si>
  <si>
    <t>Poznámka k položce:_x000D_
63A</t>
  </si>
  <si>
    <t>Pol527</t>
  </si>
  <si>
    <t>Poznámka k položce:_x000D_
80A</t>
  </si>
  <si>
    <t>Pol528</t>
  </si>
  <si>
    <t>Kabel CGSG pro napojení gastro technologie od vypínače vč.chráničky</t>
  </si>
  <si>
    <t>Poznámka k položce:_x000D_
5 x 4mm2</t>
  </si>
  <si>
    <t>Pol529</t>
  </si>
  <si>
    <t>Poznámka k položce:_x000D_
5 x 6mm2</t>
  </si>
  <si>
    <t>Pol530</t>
  </si>
  <si>
    <t>Poznámka k položce:_x000D_
5 x 10mm2</t>
  </si>
  <si>
    <t>Pol531</t>
  </si>
  <si>
    <t>Pol532</t>
  </si>
  <si>
    <t>Poznámka k položce:_x000D_
5 x 25mm2</t>
  </si>
  <si>
    <t>Pol533</t>
  </si>
  <si>
    <t>Kabel PRAFlaSave - napájení rozvaděče M+R</t>
  </si>
  <si>
    <t>Poznámka k položce:_x000D_
3J x 4mm2</t>
  </si>
  <si>
    <t>Pol534</t>
  </si>
  <si>
    <t>Kabel PRAFlaSave - napájení střešních vpustí</t>
  </si>
  <si>
    <t>Pol535</t>
  </si>
  <si>
    <t>Čidlo pro termostat umístěný v rozvaděči(střešní gule)</t>
  </si>
  <si>
    <t>Pol536</t>
  </si>
  <si>
    <t>Kabel PRAFlaSave - napájení pohonů rolet v jídelně</t>
  </si>
  <si>
    <t>Poznámka k položce:_x000D_
4J x 1,5mm2</t>
  </si>
  <si>
    <t>Pol537</t>
  </si>
  <si>
    <t>Kabel PRAFlaSave - otvírání oken v tělocvičně a na schodišti</t>
  </si>
  <si>
    <t>Pol538</t>
  </si>
  <si>
    <t>Kabel CYKY - venkovní chladící jednotka (poz.č.1.1a)</t>
  </si>
  <si>
    <t>Pol539</t>
  </si>
  <si>
    <t>Kabel PRAFlaSave - napájení VZT(poz.č.1.1)</t>
  </si>
  <si>
    <t>Pol540</t>
  </si>
  <si>
    <t>Kabel PRAFlaSave - napájení VZT(poz.č.2.1)</t>
  </si>
  <si>
    <t>Pol541</t>
  </si>
  <si>
    <t>Kabel PRAFlaSave - napájení VZT(poz.č.3.1)</t>
  </si>
  <si>
    <t>Pol542</t>
  </si>
  <si>
    <t>Kabel PRAFlaSave - napájení VZT(poz.č.4.1)</t>
  </si>
  <si>
    <t>Pol543</t>
  </si>
  <si>
    <t>Kabe PRAFlaSave - napájení  vrat (zásobování)</t>
  </si>
  <si>
    <t>Pol544</t>
  </si>
  <si>
    <t>Kabel PRAFlaSave - napájení slaboproudů</t>
  </si>
  <si>
    <t>Pol545</t>
  </si>
  <si>
    <t>Kabel PRAFlaSave - napájení slaboproudů (SKS)</t>
  </si>
  <si>
    <t>Pol546</t>
  </si>
  <si>
    <t>Kabel PRAFlaSave - napájení PDL a termostatů</t>
  </si>
  <si>
    <t>Pol547</t>
  </si>
  <si>
    <t>Kabel PRAFlaSave - slaboproudé rozvody (jídelna)</t>
  </si>
  <si>
    <t>Pol548</t>
  </si>
  <si>
    <t>Kabel JYTY - propojení PDL a Th</t>
  </si>
  <si>
    <t>Poznámka k položce:_x000D_
7 x 1,0mm2</t>
  </si>
  <si>
    <t>Pol549</t>
  </si>
  <si>
    <t>Kabel PRAFlaSave - propojení VZT a ovládání</t>
  </si>
  <si>
    <t>Poznámka k položce:_x000D_
7 x 1,5mm2</t>
  </si>
  <si>
    <t>Pol550</t>
  </si>
  <si>
    <t>Kabel JYTY - propojení kotle a venkovní čidlo</t>
  </si>
  <si>
    <t>Poznámka k položce:_x000D_
2 x 1,0mm2</t>
  </si>
  <si>
    <t>Pol554</t>
  </si>
  <si>
    <t>Vodič CY (pospojení)</t>
  </si>
  <si>
    <t>Poznámka k položce:_x000D_
25mm2</t>
  </si>
  <si>
    <t>Pol555</t>
  </si>
  <si>
    <t>Poznámka k položce:_x000D_
16mm2</t>
  </si>
  <si>
    <t>Pol556</t>
  </si>
  <si>
    <t>Poznámka k položce:_x000D_
10mm2</t>
  </si>
  <si>
    <t>Pol557</t>
  </si>
  <si>
    <t>Poznámka k položce:_x000D_
6mm2</t>
  </si>
  <si>
    <t>Pol558</t>
  </si>
  <si>
    <t>Poznámka k položce:_x000D_
2,5mm2</t>
  </si>
  <si>
    <t>Pol559</t>
  </si>
  <si>
    <t>Trubka elektroinstalační pro rozvody vč.příchytek</t>
  </si>
  <si>
    <t>Poznámka k položce:_x000D_
16mm</t>
  </si>
  <si>
    <t>Pol560</t>
  </si>
  <si>
    <t>Poznámka k položce:_x000D_
23mm</t>
  </si>
  <si>
    <t>Pol561</t>
  </si>
  <si>
    <t>Trubka elektroinstalační pro rozvody do betonů</t>
  </si>
  <si>
    <t>Pol562</t>
  </si>
  <si>
    <t>Poznámka k položce:_x000D_
25mm</t>
  </si>
  <si>
    <t>Pol563</t>
  </si>
  <si>
    <t>Poznámka k položce:_x000D_
32mm</t>
  </si>
  <si>
    <t>Pol564</t>
  </si>
  <si>
    <t>Krabuce do betonů(umístit před betonáží) včetně příslušenství</t>
  </si>
  <si>
    <t>Pol565</t>
  </si>
  <si>
    <t>Kabelový žlab vč.konstrukcí a příslušenství</t>
  </si>
  <si>
    <t>Poznámka k položce:_x000D_
200/35mm</t>
  </si>
  <si>
    <t>Pol566</t>
  </si>
  <si>
    <t>Poznámka k položce:_x000D_
100/35mm</t>
  </si>
  <si>
    <t>Pol567</t>
  </si>
  <si>
    <t>Výkop včetně záhozu s výstaržnou folií, pískové lože 8cm</t>
  </si>
  <si>
    <t>Poznámka k položce:_x000D_
35/50cm</t>
  </si>
  <si>
    <t>Pol568</t>
  </si>
  <si>
    <t>Betonový základ pro zemní svítidla včetně dopravy</t>
  </si>
  <si>
    <t>Poznámka k položce:_x000D_
400/400/400mm</t>
  </si>
  <si>
    <t>Pol569</t>
  </si>
  <si>
    <t>PVC roury pro prostup betonovým základem</t>
  </si>
  <si>
    <t>Poznámka k položce:_x000D_
pr.40mm</t>
  </si>
  <si>
    <t>Pol570</t>
  </si>
  <si>
    <t>Sekání drážky pro silnoproud</t>
  </si>
  <si>
    <t>Poznámka k položce:_x000D_
šíře do 100mm/50mm</t>
  </si>
  <si>
    <t>Pol571</t>
  </si>
  <si>
    <t>Poznámka k položce:_x000D_
šíře do 200mm/50mm</t>
  </si>
  <si>
    <t>Pol572</t>
  </si>
  <si>
    <t>Vrtání prostupů do stropu pro elektroinstalalci</t>
  </si>
  <si>
    <t>Poznámka k položce:_x000D_
do pr.50mm</t>
  </si>
  <si>
    <t>Pol573</t>
  </si>
  <si>
    <t>Dokumentace skutečného provedení ve 3-ech vyhotovení</t>
  </si>
  <si>
    <t>Pol574</t>
  </si>
  <si>
    <t>Revizní zpráva pro elektroinstalaci</t>
  </si>
  <si>
    <t>Pol575</t>
  </si>
  <si>
    <t>Kabel pro napojení rozvaděče RE v oplocení z trafostanice TS3254</t>
  </si>
  <si>
    <t>Poznámka k položce:_x000D_
AYKY 3x240+120mm2</t>
  </si>
  <si>
    <t>Pol576</t>
  </si>
  <si>
    <t>Zapojení kabelů AYKY v trafostanici TS3254 a stím spojené úkony</t>
  </si>
  <si>
    <t>Pol577</t>
  </si>
  <si>
    <t>Poznámka k položce:_x000D_
50/50cm</t>
  </si>
  <si>
    <t>Pol578</t>
  </si>
  <si>
    <t>Chodníková dlažba - rozebrání a opětovná montáž</t>
  </si>
  <si>
    <t>Pol579</t>
  </si>
  <si>
    <t>Řezání asfaltu, odebrání asfaltu a opětovné zaasfaltování</t>
  </si>
  <si>
    <t>Pol580</t>
  </si>
  <si>
    <t>Kabel CYKY - napájecí kabel pro objekt</t>
  </si>
  <si>
    <t>Poznámka k položce:_x000D_
4 x 70mm2</t>
  </si>
  <si>
    <t>Pol581</t>
  </si>
  <si>
    <t>Poznámka k položce:_x000D_
250/35mm</t>
  </si>
  <si>
    <t>Pol582</t>
  </si>
  <si>
    <t>Kabelový žlab vč.konstrukcí a příslušenství(podél nosníků)</t>
  </si>
  <si>
    <t>Poznámka k položce:_x000D_
50/35mm</t>
  </si>
  <si>
    <t>Pol583</t>
  </si>
  <si>
    <t>Řídící jednotka (SLAVES)</t>
  </si>
  <si>
    <t>Poznámka k položce:_x000D_
peliniindustrie typ.: 1807</t>
  </si>
  <si>
    <t>Pol584</t>
  </si>
  <si>
    <t>Krabice pro řídící jednotku s umístěním na povrch bez svorkovnice</t>
  </si>
  <si>
    <t>Poznámka k položce:_x000D_
Abox, 80x80x52mm , Spelsberg typ.: 80260701</t>
  </si>
  <si>
    <t>Pol585</t>
  </si>
  <si>
    <t>Krabice pro kabeláž z oken včetně svorkovnice</t>
  </si>
  <si>
    <t>Poznámka k položce:_x000D_
Abox, 80x80x52mm , Spelsberg typ.: 80210701</t>
  </si>
  <si>
    <t>Pol586</t>
  </si>
  <si>
    <t>Kabel JY(st)Y pro žaluziový systém (napájecí i BUS sběrnice)</t>
  </si>
  <si>
    <t>Poznámka k položce:_x000D_
2x2x0,8</t>
  </si>
  <si>
    <t>Pol587</t>
  </si>
  <si>
    <t>Kabel PRAFlaSave - napájení R-Žaluzie</t>
  </si>
  <si>
    <t>Pol588</t>
  </si>
  <si>
    <t>Systémový kabel od magnetických párových kontaktů, délka 5m</t>
  </si>
  <si>
    <t>Poznámka k položce:_x000D_
peliniindustrie</t>
  </si>
  <si>
    <t>Pol589</t>
  </si>
  <si>
    <t>Magnetické párové kontakty do oken(barva šedá) předat do výroby oken</t>
  </si>
  <si>
    <t>Pol590</t>
  </si>
  <si>
    <t>Montáž prvků "peliniindustrie"</t>
  </si>
  <si>
    <t>kpl.</t>
  </si>
  <si>
    <t>D.1.4.5.B - Hromosvod</t>
  </si>
  <si>
    <t>D1 - HROMOSVOD,   UZEMNĚNÍ</t>
  </si>
  <si>
    <t>HROMOSVOD,   UZEMNĚNÍ</t>
  </si>
  <si>
    <t>Pol591</t>
  </si>
  <si>
    <t>Podpěra pro plochou střechu PV21d</t>
  </si>
  <si>
    <t>Pol592</t>
  </si>
  <si>
    <t>Podpěra na stěnu PV1p-30, hmoždinka +vrut se závitem M8</t>
  </si>
  <si>
    <t>Pol593</t>
  </si>
  <si>
    <t>Vodič AlMgSi Ǿ 8mm</t>
  </si>
  <si>
    <t>Pol594</t>
  </si>
  <si>
    <t>Vodič AlMgSi Ǿ 8mm /R11 /PVC</t>
  </si>
  <si>
    <t>Pol595</t>
  </si>
  <si>
    <t>Vodič FeZn Ǿ 10mm</t>
  </si>
  <si>
    <t>Pol596</t>
  </si>
  <si>
    <t>Vodič FeZn 30x4 mm</t>
  </si>
  <si>
    <t>Pol597</t>
  </si>
  <si>
    <t>Nerezová skříňka svorky SZ, osazená do zdiva</t>
  </si>
  <si>
    <t>Pol598</t>
  </si>
  <si>
    <t>Podpěra na stěnu, včetně vrutů, PV1, pro upevnění vodiče  AlMgSi Ǿ 8mm /R11 /PVC</t>
  </si>
  <si>
    <t>Pol599</t>
  </si>
  <si>
    <t>Svorka Zkušební SZ(nerez)</t>
  </si>
  <si>
    <t>Pol600</t>
  </si>
  <si>
    <t>Svorka spojovací SS(FeZn)</t>
  </si>
  <si>
    <t>Pol601</t>
  </si>
  <si>
    <t>Svorka spojovací PŘIPOJOVACÍ SP1 (FeZn)</t>
  </si>
  <si>
    <t>Pol602</t>
  </si>
  <si>
    <t>Svorka spojovací SR3 (FeZn)</t>
  </si>
  <si>
    <t>Pol603</t>
  </si>
  <si>
    <t>Svorkakřížová SK(FeZn)</t>
  </si>
  <si>
    <t>Pol604</t>
  </si>
  <si>
    <t>Svorka spojovací SR2 (FeZn)</t>
  </si>
  <si>
    <t>Pol605</t>
  </si>
  <si>
    <t>Odkapávací kroužek na vodič</t>
  </si>
  <si>
    <t>Pol606</t>
  </si>
  <si>
    <t>Plastová trubka PH29</t>
  </si>
  <si>
    <t>Pol607</t>
  </si>
  <si>
    <t>Označovací štítek svodu</t>
  </si>
  <si>
    <t>Pol608</t>
  </si>
  <si>
    <t>Montážní práce jímací soustavy</t>
  </si>
  <si>
    <t>Pol609</t>
  </si>
  <si>
    <t>Revize hromosvodu, revizní zpráva</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</si>
  <si>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</si>
  <si>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</si>
  <si>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</si>
  <si>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</si>
  <si>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</si>
  <si>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</si>
  <si>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</si>
  <si>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</si>
  <si>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</si>
  <si>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</si>
  <si>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</si>
  <si>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</si>
  <si>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</si>
  <si>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Poznámka k položce:_x000D_
Dexon typ: JPM 1100</t>
  </si>
  <si>
    <t>Prodlužovací kabel 230 V s 5 zásuvkami a přepěťovou ochranou</t>
  </si>
  <si>
    <t>Poznámka k položce:_x000D_
APC typ: PM5T-FR</t>
  </si>
  <si>
    <t>Tlakový reproduktor 10 W</t>
  </si>
  <si>
    <t>Poznámka k položce:_x000D_
Bosch typ: LBC 3481/12</t>
  </si>
  <si>
    <t>Ochranný prvek pro tlakový projektor v tělocvičně – nerezové pletivo</t>
  </si>
  <si>
    <t>1.5</t>
  </si>
  <si>
    <t>Plochý skříňkový reproduktor 0,75/1,5/3/6 W, bílý</t>
  </si>
  <si>
    <t>Poznámka k položce:_x000D_
Bosch typ: LB1-UW06-FL1</t>
  </si>
  <si>
    <t>1.6</t>
  </si>
  <si>
    <t>Kabel 2x1,5, třída reakce na oheň B2ca</t>
  </si>
  <si>
    <t>Poznámka k položce:_x000D_
Prakab typ: PraFlaSafe 2x1,5</t>
  </si>
  <si>
    <t>1.7</t>
  </si>
  <si>
    <t>Trubka do podlah (do betonu)</t>
  </si>
  <si>
    <t>Poznámka k položce:_x000D_
25mmUNIVOLT typ: FXP</t>
  </si>
  <si>
    <t>1.8</t>
  </si>
  <si>
    <t>Protahovací drát</t>
  </si>
  <si>
    <t>Poznámka k položce:_x000D_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</si>
  <si>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</si>
  <si>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</si>
  <si>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</si>
  <si>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</si>
  <si>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</si>
  <si>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</si>
  <si>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</si>
  <si>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</si>
  <si>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</si>
  <si>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Poznámka k položce:_x000D_
SCHRACK typ: DW15605D--</t>
  </si>
  <si>
    <t>Napájecí panel 6 x SCHUKO, vypínač, 16A/3600 W, kabel 1,4 m</t>
  </si>
  <si>
    <t>Poznámka k položce:_x000D_
SCHRACK typ: Q7110088--</t>
  </si>
  <si>
    <t>Switch – 24x Gigabit Ethernet port + 4x Gigabit ethernet (2x combo, 2x 1G/5G SFP), PoE pro 24 portů /max 30 W na port, celkem max. 180 W), forwardovací rychlost 41.67 Mpps, CPU 800 MHz, 256 MB RAM, paketový buffer 8 Mb</t>
  </si>
  <si>
    <t>Poznámka k položce:_x000D_
CISCO typ: SG500-28P-K9-G5</t>
  </si>
  <si>
    <t>Switch – 24x Gigabit Ethernet port + 2x combo Gigabit Ethernet s SFP, přepínací kapacita 52 Gbps, PoE pro 24 portů Gigabit Ethernet, forwardovací rychlost 38.69 Mpps, IPv6, základní web management</t>
  </si>
  <si>
    <t>Poznámka k položce:_x000D_
CISCO typ: SLM2024PT-EU</t>
  </si>
  <si>
    <t>SFP BiDi Transceiver 1,25 Gbps, 1000BX, WDM Cisco, SM, LC, 20 km, Tx 1310 nm</t>
  </si>
  <si>
    <t>Poznámka k položce:_x000D_
OFIBER typ: IPMPB-3524L-L2C</t>
  </si>
  <si>
    <t>WiFi Access Point 802.11n, Dualband 2.4 nebo 5 GHz MIMO, PoE, 1x GLAN</t>
  </si>
  <si>
    <t>Poznámka k položce:_x000D_
CISCO typ: WAP321</t>
  </si>
  <si>
    <t>Záložní zdroj 500W, 2U Rack-mount, SmartSlot, USB+RS-232, černá</t>
  </si>
  <si>
    <t>Poznámka k položce:_x000D_
APC typ: Smart-UPS 750VA LCD RM</t>
  </si>
  <si>
    <t>2.8</t>
  </si>
  <si>
    <t>Háčky pro vedení kabelů</t>
  </si>
  <si>
    <t>Poznámka k položce:_x000D_
SCHRACK typ: DBKO4080-</t>
  </si>
  <si>
    <t>2.9</t>
  </si>
  <si>
    <t>19"patchpanel kompaktní,24xRJ-45 nestíněný Cat.5e,1U,RAL7035</t>
  </si>
  <si>
    <t>Poznámka k položce:_x000D_
SCHRACK typ: HSERU245GF</t>
  </si>
  <si>
    <t>2.10</t>
  </si>
  <si>
    <t>19" vyvaz.panel,5x plastové oko 40x40mm, průchody,1U, šedá</t>
  </si>
  <si>
    <t>ls</t>
  </si>
  <si>
    <t>Poznámka k položce:_x000D_
SCHRACK typ: DBS14806--</t>
  </si>
  <si>
    <t>2.11</t>
  </si>
  <si>
    <t>Propoj. kabel, Cat.5e nestíněný,2xRJ-45, délka 1m,barva šedá</t>
  </si>
  <si>
    <t>Poznámka k položce:_x000D_
SCHRACK typ: H5ULG01K0G</t>
  </si>
  <si>
    <t>2.12</t>
  </si>
  <si>
    <t>Optický propojovací kabel duplex LC-LC 9/125 OS2, 1m</t>
  </si>
  <si>
    <t>Poznámka k položce:_x000D_
SCHRACK typ: HLP29LL01F</t>
  </si>
  <si>
    <t>2.13</t>
  </si>
  <si>
    <t>19" patchpanel ISDN, 50xRJ-45 UTP, 3,6 / 4,5, 1U, RAL 7035</t>
  </si>
  <si>
    <t>Poznámka k položce:_x000D_
SCHRACK typ: HSERU50IGC</t>
  </si>
  <si>
    <t>2.14</t>
  </si>
  <si>
    <t>19" patchpanel ISDN 25xRJ45 UTP, 1U, RAL 7035</t>
  </si>
  <si>
    <t>Poznámka k položce:_x000D_
SCHRACK typ: HSERU25IGC</t>
  </si>
  <si>
    <t>2.15</t>
  </si>
  <si>
    <t>19"FO vana kompletní, 16xLC, 9/125µm OS2, výška 1U</t>
  </si>
  <si>
    <t>Poznámka k položce:_x000D_
SCHRACK typ: HSELS169LP</t>
  </si>
  <si>
    <t>2.16</t>
  </si>
  <si>
    <t>19"FO vana kompletní, 8xLC, 9/125µm OS2, výška 1U</t>
  </si>
  <si>
    <t>Poznámka k položce:_x000D_
SCHRACK typ: HSELS089LP</t>
  </si>
  <si>
    <t>2.17</t>
  </si>
  <si>
    <t>Univerzální FO kabel A/I-DQ(ZN)BH 8x 9/125µm OS2,LS0H, Dca</t>
  </si>
  <si>
    <t>Poznámka k položce:_x000D_
SCHRACK typ: HSFAIBH089</t>
  </si>
  <si>
    <t>2.18</t>
  </si>
  <si>
    <t>Kabel U/UTP Cat.5e 4x2xAWG24, LS0H plášť modrý</t>
  </si>
  <si>
    <t>Poznámka k položce:_x000D_
SCHRACK typ: HSEKU424H1</t>
  </si>
  <si>
    <t>2.19</t>
  </si>
  <si>
    <t>Kabel F/FTP PiMF Cat.6a 500 MHz 4x2xAWG23, LS0H plášť modrý</t>
  </si>
  <si>
    <t>Poznámka k položce:_x000D_
SCHRACK typ: HSEKP423HA</t>
  </si>
  <si>
    <t>2.20</t>
  </si>
  <si>
    <t>Kabel 15x2x0,5, B2ca</t>
  </si>
  <si>
    <t>Poznámka k položce:_x000D_
Prakab typ: PraFlaCom 15x2x0,5</t>
  </si>
  <si>
    <t>2.21</t>
  </si>
  <si>
    <t>Koaxiální kabel 75 Ohm bezhalogenový PE plášť</t>
  </si>
  <si>
    <t>Poznámka k položce:_x000D_
typ: RG-59/100 LSZH</t>
  </si>
  <si>
    <t>2.22</t>
  </si>
  <si>
    <t>Kabel TCEPKPFLE 3x4x0,8</t>
  </si>
  <si>
    <t>Poznámka k položce:_x000D_
Prakab typ:</t>
  </si>
  <si>
    <t>2.23</t>
  </si>
  <si>
    <t>Kabel 5x1,5, třída reakce na oheň B2ca</t>
  </si>
  <si>
    <t>2.24</t>
  </si>
  <si>
    <t>2.25</t>
  </si>
  <si>
    <t>Kabel CYH 2x0,75</t>
  </si>
  <si>
    <t>Poznámka k položce:_x000D_
typ:</t>
  </si>
  <si>
    <t>2.26</t>
  </si>
  <si>
    <t>Trubka KOPOFLEX 40</t>
  </si>
  <si>
    <t>2.27</t>
  </si>
  <si>
    <t>Dvojzásuvka CAT 5 UTP, kompletní, včetně rámečku</t>
  </si>
  <si>
    <t>Poznámka k položce:_x000D_
ABB typ: Swing bílá</t>
  </si>
  <si>
    <t>2.28</t>
  </si>
  <si>
    <t>Dvojzásuvka CAT 5 UTP, kompletní, do podlahové krabice</t>
  </si>
  <si>
    <t>2.29</t>
  </si>
  <si>
    <t>Jednoduchá zásuvka CAT 5 UTP, kompletní, včetně přístrojového rámečku</t>
  </si>
  <si>
    <t>2.30</t>
  </si>
  <si>
    <t>Krabice univerzální pro montáž zásuvek</t>
  </si>
  <si>
    <t>Poznámka k položce:_x000D_
KOPOS typ: KU68</t>
  </si>
  <si>
    <t>2.31</t>
  </si>
  <si>
    <t>Krabice univerzální pro montáž zásuvek, do podlahové krabice</t>
  </si>
  <si>
    <t>2.32</t>
  </si>
  <si>
    <t>Krabice bezhalogenová s víčkem</t>
  </si>
  <si>
    <t>Poznámka k položce:_x000D_
KOPOS typ: KOM 97HF FA</t>
  </si>
  <si>
    <t>2.33</t>
  </si>
  <si>
    <t>Konektor RJ45, 8 pin, krimpovací, CAT 6A FTP</t>
  </si>
  <si>
    <t>Poznámka k položce:_x000D_
UNIVOLT typ: FXP</t>
  </si>
  <si>
    <t>2.34</t>
  </si>
  <si>
    <t>2.35</t>
  </si>
  <si>
    <t>2.36</t>
  </si>
  <si>
    <t>Poznámka k položce:_x000D_
KOPOS typ: 1532HF KA</t>
  </si>
  <si>
    <t>2.37</t>
  </si>
  <si>
    <t>Bezhalogenová tuhá hrdlovaná trubka s nízkou mechanickou odolností</t>
  </si>
  <si>
    <t>Poznámka k položce:_x000D_
KOPOS typ: 5332HF HB</t>
  </si>
  <si>
    <t>2.38</t>
  </si>
  <si>
    <t>Příchytka pevné trubky s hmoždinkou</t>
  </si>
  <si>
    <t>Poznámka k položce:_x000D_
KOPOS typ: 1525HF KA</t>
  </si>
  <si>
    <t>2.39</t>
  </si>
  <si>
    <t>Poznámka k položce:_x000D_
KOPOS typ: 5325HF HB</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</si>
  <si>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</si>
  <si>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</si>
  <si>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</si>
  <si>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</si>
  <si>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</si>
  <si>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</si>
  <si>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</si>
  <si>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</si>
  <si>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</si>
  <si>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Poznámka k položce:_x000D_
2N typ: 9135130</t>
  </si>
  <si>
    <t>2.45</t>
  </si>
  <si>
    <t>Vstupní tablo analog, 3 x 2 tlačítka + klávesnice</t>
  </si>
  <si>
    <t>Poznámka k položce:_x000D_
2N typ: 9135160K</t>
  </si>
  <si>
    <t>2.46</t>
  </si>
  <si>
    <t>Infopanel bez tlačítek</t>
  </si>
  <si>
    <t>Poznámka k položce:_x000D_
2N typ: 9135310E</t>
  </si>
  <si>
    <t>2.47</t>
  </si>
  <si>
    <t>Zápustná krabice pro 1 modul</t>
  </si>
  <si>
    <t>Poznámka k položce:_x000D_
2N typ: 9135351E</t>
  </si>
  <si>
    <t>2.48</t>
  </si>
  <si>
    <t>Zápustná krabice pro 2 moduly</t>
  </si>
  <si>
    <t>Poznámka k položce:_x000D_
2N typ: 9135352E</t>
  </si>
  <si>
    <t>2.49</t>
  </si>
  <si>
    <t>Videokamera – rozšiřující kit</t>
  </si>
  <si>
    <t>Poznámka k položce:_x000D_
2N typ: 9135200E</t>
  </si>
  <si>
    <t>2.50</t>
  </si>
  <si>
    <t>Videoserver, 1 x BNC, 1 x 10/100Mb Ethernet</t>
  </si>
  <si>
    <t>Poznámka k položce:_x000D_
2N typ: 9134137E</t>
  </si>
  <si>
    <t>2.51</t>
  </si>
  <si>
    <t>19" montážní držák s lištou DIN, výška 3U, RAL 7035</t>
  </si>
  <si>
    <t>Poznámka k položce:_x000D_
SCHRACK typ: DAB34810--</t>
  </si>
  <si>
    <t>2.52</t>
  </si>
  <si>
    <t>Modul spínaného zdroje 13,8Vss / 5A s montáží i na DIN lištu</t>
  </si>
  <si>
    <t>Poznámka k položce:_x000D_
S PoweR product typ: 75PS13V8/5A.2</t>
  </si>
  <si>
    <t>2.53</t>
  </si>
  <si>
    <t>Elektromechanický úzký samozamykací panikový zámek backset 35mm</t>
  </si>
  <si>
    <t>Poznámka k položce:_x000D_
ABLOY typ: EL460</t>
  </si>
  <si>
    <t>2.54</t>
  </si>
  <si>
    <t>Bezpečnostní kování klika x klika pro EL460,9mm dělený čtyřhran</t>
  </si>
  <si>
    <t>Poznámka k položce:_x000D_
ABLOY typ: IKON SX43F1</t>
  </si>
  <si>
    <t>2.55</t>
  </si>
  <si>
    <t>Kabelová průchodka pro zadlabání do dveří,délka pouzdra46cm/vnitřní průch.40cm</t>
  </si>
  <si>
    <t>Poznámka k položce:_x000D_
ABLOY typ: KOVOVA PRUCHODKA P</t>
  </si>
  <si>
    <t>2.56</t>
  </si>
  <si>
    <t>10 m propojovací kabel s konektorem pro el. zámky</t>
  </si>
  <si>
    <t>Poznámka k položce:_x000D_
ABLOY typ: KABEL</t>
  </si>
  <si>
    <t>2.57</t>
  </si>
  <si>
    <t>Univerzální protiplech pro elektromech. zámky, šířka 23,8 mm</t>
  </si>
  <si>
    <t>Poznámka k položce:_x000D_
ABLOY typ: EA330</t>
  </si>
  <si>
    <t>2.58</t>
  </si>
  <si>
    <t>Elektrický otvírač 12V/230 mA stav. Střelka, moment. Kolík</t>
  </si>
  <si>
    <t>Poznámka k položce:_x000D_
ABLOY typ: BEFO11211</t>
  </si>
  <si>
    <t>2.59</t>
  </si>
  <si>
    <t>Krabice elektroinstalační pro napojení zámku včetně víka, bezhalogenová</t>
  </si>
  <si>
    <t>3.</t>
  </si>
  <si>
    <t>Poplachový zabezpečovací a tísňový systém (PZTS, EZS)</t>
  </si>
  <si>
    <t>Přídavný spínaný zdroj 2,5 A připojený na BUS sběrnice</t>
  </si>
  <si>
    <t>Poznámka k položce:_x000D_
Paradox typ: PS25</t>
  </si>
  <si>
    <t>Plechový box se zámkem, tamper kontaktem a transformátorem 40 VA</t>
  </si>
  <si>
    <t>Poznámka k položce:_x000D_
Paradox typ: BOX S40</t>
  </si>
  <si>
    <t>AKU 12V/17Ah se šroubovými svorkami M5 a životností až 5 let, VdS</t>
  </si>
  <si>
    <t>Poznámka k položce:_x000D_
Power Sonic typ: PS12170 VdS</t>
  </si>
  <si>
    <t>Drátový expandér pro 8 zón, kompatibilní se školním systémem PZTS</t>
  </si>
  <si>
    <t>Poznámka k položce:_x000D_
Paradox typ: ZX-8</t>
  </si>
  <si>
    <t>3.5</t>
  </si>
  <si>
    <t>Expandér se 4 programovatelnými výstupy</t>
  </si>
  <si>
    <t>Poznámka k položce:_x000D_
Paradox typ: PGM4</t>
  </si>
  <si>
    <t>3.6</t>
  </si>
  <si>
    <t>Plechový box pro montáž na zeď, určený pro instalaci expandérů a dalších modulů</t>
  </si>
  <si>
    <t>Poznámka k položce:_x000D_
Paradox typ: BOX E</t>
  </si>
  <si>
    <t>3.7</t>
  </si>
  <si>
    <t>LCD klávesnice s dvouřádkovým modrým displejem</t>
  </si>
  <si>
    <t>Poznámka k položce:_x000D_
Paradox typ: K641</t>
  </si>
  <si>
    <t>3.8</t>
  </si>
  <si>
    <t>Zálohovaná plastová siréna venkovní 110dB/1m s majákem a akumulátorem</t>
  </si>
  <si>
    <t>Poznámka k položce:_x000D_
Jablotron typ: OS365</t>
  </si>
  <si>
    <t>3.9</t>
  </si>
  <si>
    <t>Nezálohovaná plastová vnitřní siréna 110dB/1m s červeným majákem</t>
  </si>
  <si>
    <t>Poznámka k položce:_x000D_
Jablotron typ: SA913F</t>
  </si>
  <si>
    <t>3.10</t>
  </si>
  <si>
    <t>PIR detektor s dosahem 15 m a vysokou odolností vůči falešným poplachům</t>
  </si>
  <si>
    <t>Poznámka k položce:_x000D_
Optex typ: FMX-ST</t>
  </si>
  <si>
    <t>3.11</t>
  </si>
  <si>
    <t>Ochranný prvek – nerezové pletivo – pro PIR v tělocvičně</t>
  </si>
  <si>
    <t>3.12</t>
  </si>
  <si>
    <t>MG kontakt plastový polarizovaný zápustný s pracovní mezerou 25mm, kabel 5m, do kovu</t>
  </si>
  <si>
    <t>Poznámka k položce:_x000D_
Alarmtech typ: MC370-S12-5</t>
  </si>
  <si>
    <t>3.13</t>
  </si>
  <si>
    <t>Svorkovnicová deska se šroubovacími kontakty a kovovým hranatým víkem určena pro zápustnou montáž do krabic KU68 pro propojení napájecích nebo zónových vedení.   ASITA RKZ18S ks</t>
  </si>
  <si>
    <t>Poznámka k položce:_x000D_
Asita typ: RKZ18S</t>
  </si>
  <si>
    <t>3.14</t>
  </si>
  <si>
    <t>Krabice přístrojová pro instalaci zásuvek</t>
  </si>
  <si>
    <t>3.15</t>
  </si>
  <si>
    <t>3.16</t>
  </si>
  <si>
    <t>3.17</t>
  </si>
  <si>
    <t>Kabel 2x1,5</t>
  </si>
  <si>
    <t>Poznámka k položce:_x000D_
PRAKAB typ: PraFlaSafe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</si>
  <si>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</si>
  <si>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</si>
  <si>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</si>
  <si>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</si>
  <si>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</si>
  <si>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</si>
  <si>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</si>
  <si>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</si>
  <si>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</si>
  <si>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</si>
  <si>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</si>
  <si>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</si>
  <si>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</si>
  <si>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</si>
  <si>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Poznámka k položce:_x000D_
DELL typ: 7760</t>
  </si>
  <si>
    <t>Konzole pro montáž projektoru na strop, nastavitelná délka</t>
  </si>
  <si>
    <t>ClickTronic HQ OFC kabel HDMI High Speed s Ethernetem , zlacené kon. , 3D , 12.5m</t>
  </si>
  <si>
    <t>Poznámka k položce:_x000D_
ClickTronic typ: HDMI 12,5 m</t>
  </si>
  <si>
    <t>Projekční plátno 248.9x442.7cm, bílé plátno, bílé tělo, MaxWhite, roleta s elektrickým pohonem</t>
  </si>
  <si>
    <t>Poznámka k položce:_x000D_
Elite Screens typ: 200“</t>
  </si>
  <si>
    <t>Pasivní reprosoustava, citlivost 95 db/1 W/1 m, maximální akustický tlak 119 dB/1 m, 250 W RMS, 8 Ohm</t>
  </si>
  <si>
    <t>Poznámka k položce:_x000D_
Dexon typ: BC 1000</t>
  </si>
  <si>
    <t>Kloubový držák na stěnu, nosnost 50 kg</t>
  </si>
  <si>
    <t>Poznámka k položce:_x000D_
Dexon typ:</t>
  </si>
  <si>
    <t>4.7</t>
  </si>
  <si>
    <t>Výkonový zesilovač 2×200 W RMS / 8 Ω, 2×300 W / 4 Ω, 1×500 W / 8 Ω, třída H, 20 – 20 000 Hz, S/N 108 dB, 11 kg</t>
  </si>
  <si>
    <t>Poznámka k položce:_x000D_
Dexon typ: DAC 500</t>
  </si>
  <si>
    <t>4.8</t>
  </si>
  <si>
    <t>Reproduktorový kabel profesionální 2×2,5 mm²</t>
  </si>
  <si>
    <t>Poznámka k položce:_x000D_
Dexon typ: 2x2,5</t>
  </si>
  <si>
    <t>4.9</t>
  </si>
  <si>
    <t>Speacon kabel on 4-pin</t>
  </si>
  <si>
    <t>Poznámka k položce:_x000D_
Dexon typ: Speacon</t>
  </si>
  <si>
    <t>4.10</t>
  </si>
  <si>
    <t>Poznámka k položce:_x000D_
typ: FXP50</t>
  </si>
  <si>
    <t>4.11</t>
  </si>
  <si>
    <t>4.12</t>
  </si>
  <si>
    <t>4.13</t>
  </si>
  <si>
    <t>4.14</t>
  </si>
  <si>
    <t>4.15</t>
  </si>
  <si>
    <t>4.16</t>
  </si>
  <si>
    <t>Zásuvka HDMI</t>
  </si>
  <si>
    <t>4.17</t>
  </si>
  <si>
    <t>Zásuvka 2 x Speacon, včetně masky</t>
  </si>
  <si>
    <t>4.18</t>
  </si>
  <si>
    <t>Krabice univerzální pro montáž zásuvek, do dutých příček</t>
  </si>
  <si>
    <t>Poznámka k položce:_x000D_
KOPOS typ: KU68/L</t>
  </si>
  <si>
    <t>5.</t>
  </si>
  <si>
    <t>Sportovní výsledková tabule</t>
  </si>
  <si>
    <t xml:space="preserve">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 </t>
  </si>
  <si>
    <t>Poznámka k položce:_x000D_
MOBATIME typ: UNITABHL</t>
  </si>
  <si>
    <t>Ukazatel útočné doby (pár)</t>
  </si>
  <si>
    <t>Poznámka k položce:_x000D_
MOBATIME typ: UNITABUT</t>
  </si>
  <si>
    <t>Jednoduchá zásuvka CAT 5 UTP, kompletní, do podlahové krabice</t>
  </si>
  <si>
    <t>6.</t>
  </si>
  <si>
    <t>Jednotný čas</t>
  </si>
  <si>
    <t>6.1</t>
  </si>
  <si>
    <t>Hlavní hodiny, vhodné pro řízení systémů jednotného času v rozsahu do 100 ks podružných hodin, jedna podružní linka 24 V/1,2 A, 2 interní spínací relé</t>
  </si>
  <si>
    <t>Poznámka k položce:_x000D_
MOBATIME typ: HN 184 P2</t>
  </si>
  <si>
    <t>6.2</t>
  </si>
  <si>
    <t>Přijímač radiosignálu DCF 84</t>
  </si>
  <si>
    <t>Poznámka k položce:_x000D_
MOBATIME typ: AD 650</t>
  </si>
  <si>
    <t>6.3</t>
  </si>
  <si>
    <t>Analogové hodiny jednostranné</t>
  </si>
  <si>
    <t>Poznámka k položce:_x000D_
MOBATIME typ: 3218.A.40.C1</t>
  </si>
  <si>
    <t>6.4</t>
  </si>
  <si>
    <t>6.5</t>
  </si>
  <si>
    <t>6.6</t>
  </si>
  <si>
    <t>6.7</t>
  </si>
  <si>
    <t>6.8</t>
  </si>
  <si>
    <t>6.9</t>
  </si>
  <si>
    <t>Programování systému</t>
  </si>
  <si>
    <t>6.10</t>
  </si>
  <si>
    <t>6.11</t>
  </si>
  <si>
    <t>8.</t>
  </si>
  <si>
    <t>Společné položky</t>
  </si>
  <si>
    <t>8.1</t>
  </si>
  <si>
    <t>Poznámka k položce:_x000D_
KOPOS typ: 1550HF FA</t>
  </si>
  <si>
    <t>8.2</t>
  </si>
  <si>
    <t>Lišta vkládací 40x20 mm</t>
  </si>
  <si>
    <t>Poznámka k položce:_x000D_
KOPOS typ: LHD 40x20 HD</t>
  </si>
  <si>
    <t>8.3</t>
  </si>
  <si>
    <t>Žlab kovový s integrovanou spojkou včetně upevňovacího a spojovacího materiálu a víka</t>
  </si>
  <si>
    <t>Poznámka k položce:_x000D_
KOPOS typ: KZI 60x50x0,75</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</si>
  <si>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</si>
  <si>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</si>
  <si>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</si>
  <si>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</si>
  <si>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</si>
  <si>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</si>
  <si>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</si>
  <si>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</si>
  <si>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</si>
  <si>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</si>
  <si>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Poznámka k položce:_x000D_
HILTI typ:</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</si>
  <si>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</si>
  <si>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</si>
  <si>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</si>
  <si>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</si>
  <si>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</si>
  <si>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</si>
  <si>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</si>
  <si>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</si>
  <si>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</si>
  <si>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</si>
  <si>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</si>
  <si>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</si>
  <si>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</si>
  <si>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</si>
  <si>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</si>
  <si>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</si>
  <si>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</si>
  <si>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</si>
  <si>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</si>
  <si>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</si>
  <si>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</si>
  <si>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</si>
  <si>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</si>
  <si>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</si>
  <si>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</si>
  <si>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</si>
  <si>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</si>
  <si>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</si>
  <si>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</si>
  <si>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02</t>
  </si>
  <si>
    <t>Sprcha tlaková stolní s napouštěcím ramínkem</t>
  </si>
  <si>
    <t>03</t>
  </si>
  <si>
    <t>Podlahový žlab nerez s roštem vč. Sifonu, 1000x300x200</t>
  </si>
  <si>
    <t>04</t>
  </si>
  <si>
    <t>Regál nerez čtyřroštový, 1400x500x1800</t>
  </si>
  <si>
    <t>05</t>
  </si>
  <si>
    <t>Stůl pracovní nerez, spodní police, zadní lem, 2000x700x900</t>
  </si>
  <si>
    <t>D065</t>
  </si>
  <si>
    <t>LEDNICOVÝ SKLAD</t>
  </si>
  <si>
    <t>01.1</t>
  </si>
  <si>
    <t>Chladicí skříň pro GN2/1, objem min. 460 litrů, teplotní rozsah -2 až +8°C, energetická třída A, 770x880x2150</t>
  </si>
  <si>
    <t>Poznámka k položce:_x000D_
Chladicí skříň pro GN2/1, objem min. 460 litrů, teplotní rozsah -2 až +8°C, energetická třída A, klimatická třída min. 5, PU izolace tl. min. 100mm, vnitřní a vnější konstrukce z nerezové oceli 304 AISI, vestavěná chladící jednotka (monoblok), přístup z čela, chladivo R600a, dotykový ovládací panel, min. 10 přednastavených kategorií pro rychlou volbu skladovací teploty, vzdálený monitoring teplot, záznam alarmových stavů, HACCP reporty, datové výstupy pro externí softwary řízení, sběr dat, autodiagnostika, zobrazení času a data nucená cirkulace vzduchu, možnost statického chlazení,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magnetické těsnění (vyjímatelné bez použití nástrojů), zaoblené vnější a vnitřní rohy, vč. 3 roštů GN2/1, bezruční otevírání dveří (nožní pedál)</t>
  </si>
  <si>
    <t>02.1</t>
  </si>
  <si>
    <t>Mrazicí truhla, objem min. 280 ltr, kapacita zmrazení - 22 kg/24 h, vnitřní stěny hliník, vnější ukazatel teploty, vnitřní stropní osvětlení, chladivo R600a, vč. 2 košů, 908x990x725</t>
  </si>
  <si>
    <t>03.1</t>
  </si>
  <si>
    <t>Stolek pracovní pojízdný nerez, spodní police, 590x775x900</t>
  </si>
  <si>
    <t>04.1</t>
  </si>
  <si>
    <t>Podlahový žlab nerez s roštem vč. Sifonu, 300x300x200</t>
  </si>
  <si>
    <t>D067</t>
  </si>
  <si>
    <t>CHLADICÍ BOXY</t>
  </si>
  <si>
    <t>01.2</t>
  </si>
  <si>
    <t>Chladící box, bez podlahy, 0 až +10°C, vč. chladicího agregátu, stavebnicový modulový box, 1890x3200x2150</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</si>
  <si>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t>
  </si>
  <si>
    <t>02.2</t>
  </si>
  <si>
    <t>Regál systémový (nerez) do chladicího boxu, 4 police, 1500x400x1800</t>
  </si>
  <si>
    <t>03.2</t>
  </si>
  <si>
    <t>Regál systémový (nerez) do chladicího boxu, 4 police, 1300x400x1800</t>
  </si>
  <si>
    <t>04.2</t>
  </si>
  <si>
    <t>Chladící box, bez podlahy, 0 až +10°C, vč. chladicího agregátu, stavebnicový modulový box, 1810x3400x2150</t>
  </si>
  <si>
    <t>05.1</t>
  </si>
  <si>
    <t>Regál systémový (nerez) do chladicího boxu, 4 police, 1600x400x1800</t>
  </si>
  <si>
    <t>D068</t>
  </si>
  <si>
    <t>SUCHÝ SKLAD</t>
  </si>
  <si>
    <t>01.3</t>
  </si>
  <si>
    <t>Regál skladový komaxit, 4 police, 1000x450x2000</t>
  </si>
  <si>
    <t>02.3</t>
  </si>
  <si>
    <t>Paleta plastová, 1200x800</t>
  </si>
  <si>
    <t>D069</t>
  </si>
  <si>
    <t>PŘÍPRAVNA MASA A VAJEC</t>
  </si>
  <si>
    <t>01.4</t>
  </si>
  <si>
    <t>Mixer-kutr stolní, objem min. 17,5 ltr, vč. mobilního nerezového podstavce a nožového bloku pro kutr</t>
  </si>
  <si>
    <t>Poznámka k položce:_x000D_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t>
  </si>
  <si>
    <t>02.4</t>
  </si>
  <si>
    <t>Stůl mycí nerez, vlevo 2x dřez 500x500x250 a spodní police, vpravo zásuvkový blok (3x zásuvka s plnovýsuvem), zadní a levý lem</t>
  </si>
  <si>
    <t>03.3</t>
  </si>
  <si>
    <t>04.3</t>
  </si>
  <si>
    <t>Řeznický špalek bukový, rozměr desky 600x600x230 mm</t>
  </si>
  <si>
    <t>05.2</t>
  </si>
  <si>
    <t>Stůl pracovní nerez, spodní police, zadní a pravý lem</t>
  </si>
  <si>
    <t>07</t>
  </si>
  <si>
    <t>Police nerez nástěnná dvoupatrová</t>
  </si>
  <si>
    <t>08</t>
  </si>
  <si>
    <t>Chlazený stůl nerez, -2 až +10°C, 3x prostor pro GN s dvířky, zadní a pravý lem, vč. agregátu vlevo</t>
  </si>
  <si>
    <t>09</t>
  </si>
  <si>
    <t>Váha stolní 10 kg, rozměr vážicí plochy 230x190 mm, voděodolná, velký LCD displej, rozlišení (dílek) 2/5 g, krytí proti vodě a prachu IP65, vč. úředního ověření</t>
  </si>
  <si>
    <t>Kombinovaný mlýnek/naklepávač masa, výkon mlýnku 150 kg/h</t>
  </si>
  <si>
    <t>Poznámka k položce:_x000D_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t>
  </si>
  <si>
    <t>Odpadní nádoba pojízdná nerez, objem 50 l, s víkem</t>
  </si>
  <si>
    <t>Stůl mycí nerez, vpravo umyvadlo 340x240x150, vedle dřez 400x400x250, pod nimi sp. police, vlevo volný prostor pro chladničku, zadní a pravý lem</t>
  </si>
  <si>
    <t>Baterie stolní s pákovým ovládáním, otočné ramínko</t>
  </si>
  <si>
    <t>Police nástěnná nerez dvoupatrová</t>
  </si>
  <si>
    <t>Chladicí skříň podstolová, objem 160 ltr., +2 až +10°C, nerez dveře plné vč. zámku, vnitřní cirkulace vzduchu</t>
  </si>
  <si>
    <t>D070</t>
  </si>
  <si>
    <t>HRUBÁ PŘÍPRAVNA ZELENINY</t>
  </si>
  <si>
    <t>01.5</t>
  </si>
  <si>
    <t>Umyvadlo nerez vč. baterie s kolenovým ovládáním a sifonu</t>
  </si>
  <si>
    <t>02.5</t>
  </si>
  <si>
    <t>Stůl mycí nerez, 2x dřez 600x500x300mm vlevo, prolis desky, zadní a pravý lem</t>
  </si>
  <si>
    <t>04.4</t>
  </si>
  <si>
    <t>05.3</t>
  </si>
  <si>
    <t>Paleta plastová</t>
  </si>
  <si>
    <t>06</t>
  </si>
  <si>
    <t>Škrabka brambor, nerez, náplň min. 40 kg, vč. lapače slupek a škrobu</t>
  </si>
  <si>
    <t>07.1</t>
  </si>
  <si>
    <t>Vozík nerez na zeleninu vanový GN 2/1</t>
  </si>
  <si>
    <t>08.1</t>
  </si>
  <si>
    <t>Podlahový žlab nerez s roštem vč. sifonu</t>
  </si>
  <si>
    <t>D072</t>
  </si>
  <si>
    <t>VARNA</t>
  </si>
  <si>
    <t>01.6</t>
  </si>
  <si>
    <t>Výlevka nerez kombinovaná s umyvadlem, zadní lem, vč. baterie bez ručního ovládání</t>
  </si>
  <si>
    <t>02.6</t>
  </si>
  <si>
    <t>Chlazený stůl nerez, -2 až +10°C, 3x prostor pro GN s dvířky, zadní lem, vč. agregátu vlevo</t>
  </si>
  <si>
    <t>03.4</t>
  </si>
  <si>
    <t>04.5</t>
  </si>
  <si>
    <t>Blixer stolní, objem min. 5,5 ltr., rychlost 1500 a 3000 ot/min, výkon min. 3,5kg,</t>
  </si>
  <si>
    <t>Poznámka k položce:_x000D_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t>
  </si>
  <si>
    <t>05.4</t>
  </si>
  <si>
    <t>Nářezový stroj vertikální (vodorovný řezný stůl), prům. nože 300 mm, integrované brusné zařízení, šnekový převod, nastavení síly řezu 195 až 260 mm, voděodolné piezzo ovládání</t>
  </si>
  <si>
    <t>06.1</t>
  </si>
  <si>
    <t>Míchačka salátů (masa), celonerezové provedení, kapacita min. 65 ltr.</t>
  </si>
  <si>
    <t>Poznámka k položce:_x000D_
Míchačka salátů (masa), celonerezové provedení, kapacita min. 65 ltr., min. 40 kg zpracovávané suroviny, výklopná mísa, otáčení mísy a ramene, dva motory (samostatně pro mísu a hák), plynulá regulace otáček 20-90 ot/min, pneumatická zvedací hlava s bezpečnostním dorazem</t>
  </si>
  <si>
    <t>07.2</t>
  </si>
  <si>
    <t>Univerzální velkokapacitní kráječ zeleniny, kapacita 100 - 900 kg/h, 2 rychlosti + pulzní chod</t>
  </si>
  <si>
    <t>Poznámka k položce:_x000D_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t>
  </si>
  <si>
    <t>08.2</t>
  </si>
  <si>
    <t>Stůl pracovní nerez, 2x police, prac. deska nierolenová tl. 30mm</t>
  </si>
  <si>
    <t>09.1</t>
  </si>
  <si>
    <t>10.1</t>
  </si>
  <si>
    <t>11.1</t>
  </si>
  <si>
    <t>Kráječ zeleniny stolní, výkon 250kg (600 porcí), rychlost 375 ot/min</t>
  </si>
  <si>
    <t>Poznámka k položce:_x000D_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t>
  </si>
  <si>
    <t>12.1</t>
  </si>
  <si>
    <t>Stůl mycí nerez, dřez 500x500x250 vpravo, zásuvkový blok vlevo (3x zásuvka s plnovýsuvem), prolis desky, zadní lem</t>
  </si>
  <si>
    <t>13.1</t>
  </si>
  <si>
    <t>14.1</t>
  </si>
  <si>
    <t>15.1</t>
  </si>
  <si>
    <t>Stůl pracovní skříňkový nerez, 2x police, levý lem</t>
  </si>
  <si>
    <t>16.1</t>
  </si>
  <si>
    <t>Stůl pracovní skříňkový nerez, 2x police, bez lemů</t>
  </si>
  <si>
    <t>Stůl pracovní skříňkový nerez, 2x police, pravý lem</t>
  </si>
  <si>
    <t>Kráječ chleba a knedlíků, stroj je vybaven bezpečnostním krytem a bezpečnostní pojistkou</t>
  </si>
  <si>
    <t>Poznámka k položce:_x000D_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t>
  </si>
  <si>
    <t>Stůl mycí nerez, dřez 500x500x250 vlevo, zásuvkový blok vpravo (3x zásuvka s plnovýsuvem), prolis desky, zadní lem</t>
  </si>
  <si>
    <t>Univerzální kuchyňský stroj, vč. příslušenství o objemu 60 a 30 ltr</t>
  </si>
  <si>
    <t>Poznámka k položce:_x000D_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t>
  </si>
  <si>
    <t>Pec třítroubová el., nerezové provedení</t>
  </si>
  <si>
    <t>Poznámka k položce:_x000D_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t>
  </si>
  <si>
    <t>Stolek pracovní pojízdný nerez, 2 sloupce á 8 vodítek na GN1/1, 4 otočná kolečka, z toho 2 s brzdou</t>
  </si>
  <si>
    <t>Stůl pracovní skříňkový nerez, posuvná dvířka, přestavitelná police, zadní lem</t>
  </si>
  <si>
    <t>Konvektomat el. 20x GN1/1 s bojlerovým vyvíjením páry</t>
  </si>
  <si>
    <t>Poznámka k položce:_x000D_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t>
  </si>
  <si>
    <t>Podlahový žlab nerez s roštem vč. Sifonu, 800x400x200</t>
  </si>
  <si>
    <t>Buben nerez samonavíjecí s hadicí 20m, vč. vodní rozprašovací pistole</t>
  </si>
  <si>
    <t>Změkčovač vody automatický, centrální, do tvrdosti vody 60 st.N</t>
  </si>
  <si>
    <t>Poznámka k položce:_x000D_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t>
  </si>
  <si>
    <t>Pracovní stůl ve varném bloku, celonerezová konstrukce; vč. noh 150 mm, 1940x450x900</t>
  </si>
  <si>
    <t>Poznámka k položce:_x000D_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t>
  </si>
  <si>
    <t>Pracovní stůl ve varném bloku, celonerezová konstrukce, vč. noh 150 mm, 450x920x900</t>
  </si>
  <si>
    <t>Poznámka k položce:_x000D_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t>
  </si>
  <si>
    <t>Sporák indukční čtyřzónový, vč. podestavby a nožiček</t>
  </si>
  <si>
    <t>Poznámka k položce:_x000D_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t>
  </si>
  <si>
    <t>Fritéza elektrická 1x 15 l; vč. noh 150 mm a podestavby se dvířky</t>
  </si>
  <si>
    <t>Poznámka k položce:_x000D_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t>
  </si>
  <si>
    <t>Sklopná pánev plynová, 89 l; vč. noh 150 mm, mikroprocesorem řízené automatické vaření</t>
  </si>
  <si>
    <t>Poznámka k položce:_x000D_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t>
  </si>
  <si>
    <t>Podlahový žlab nerez s roštem vč. Sifonu, 1200x500x200</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</si>
  <si>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</si>
  <si>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Poznámka k položce:_x000D_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t>
  </si>
  <si>
    <t>Varný kotel plynový, 150 l; vč. noh 150 mm</t>
  </si>
  <si>
    <t>Poznámka k položce:_x000D_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t>
  </si>
  <si>
    <t>Středový kryt mezi varnými aparáty rozdělený na 2 kusy, kce z nerezové oceli AISI 304 – DIN 1.4301 o síle min. 1 mm, povrchová úprava leštěním „Scotch Brite“</t>
  </si>
  <si>
    <t>45.a</t>
  </si>
  <si>
    <t>Boční celoplošný zákryt varného bloku, kce z nerezové oceli AISI 304 – DIN 1.4301 o síle min. 1 mm, povrchová úprava leštěním „Scotch Brite“</t>
  </si>
  <si>
    <t>45.b</t>
  </si>
  <si>
    <t>Nerezový sokl kolem varného bloku, kce z nerezové oceli AISI 304 – DIN 1.4301 o síle min. 1 mm, povrchová úprava leštěním „Scotch Brite“</t>
  </si>
  <si>
    <t>Podlahový žlab nerez s roštem vč. Sifonu, 2300x400x200</t>
  </si>
  <si>
    <t>Varný výklopný kotel elektrický s nepřímým ohřevem, 165 l; vč. noh 150 mm</t>
  </si>
  <si>
    <t>Poznámka k položce:_x000D_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</si>
  <si>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Varný kotel plynový, 300 l; vč. noh 150 mm</t>
  </si>
  <si>
    <t>Poznámka k položce:_x000D_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</si>
  <si>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Kompenzační zákryt varných zařízení č. 47 a 48, kce z nerezové oceli AISI 304 – DIN 1.4301 o síle min. 1 mm, povrchová úprava leštěním „Scotch Brite“</t>
  </si>
  <si>
    <t>49.a</t>
  </si>
  <si>
    <t>49.b</t>
  </si>
  <si>
    <t>Podlahový žlab nerez s roštem vč. Sifonu, 1800x400x200</t>
  </si>
  <si>
    <t>Stůl pracovní nerez do varného bloku, skříňkový, sp. police</t>
  </si>
  <si>
    <t>Stůl pracovní nerez, 2x police, zadní a pravý lem</t>
  </si>
  <si>
    <t>Stůl mycí nerez, dřez 500x500x250 vpravo, pod ním sp. police, zásuvkový blok vlevo (3x zásuvka s plnovýsuvem), zadní lem</t>
  </si>
  <si>
    <t>VZT strop 97 m²</t>
  </si>
  <si>
    <t>D074</t>
  </si>
  <si>
    <t>MYTÍ PROVOZNÍHO NÁDOBÍ</t>
  </si>
  <si>
    <t>01.7</t>
  </si>
  <si>
    <t>Stůl mycí nerez, dřez 1000x500x300 vpravo, prolis desky, sp. roštová police, přesah pracovní desky 300mm vlevo, zadní a pravý lem</t>
  </si>
  <si>
    <t>03.5</t>
  </si>
  <si>
    <t>Podlahový žlab nerez s roštem vč. Sifonu, 1900x300x200</t>
  </si>
  <si>
    <t>04.6</t>
  </si>
  <si>
    <t>Granulová myčka černého nádobí (mytí bez ručního předmytí či předmáčení)</t>
  </si>
  <si>
    <t>Poznámka k položce:_x000D_
Granulová myčka černého nádobí (mytí bez ručního předmytí či předmáčení), kapacita 6xGN1/1-65 na jeden mycí cyklus, náplň granulí ve stroji k mytí 8kg těžší než voda (hustota 1,41g/cm3), atmosferický izolovaný boiler v kombinaci s oplachovým čerpadlem, elektronický ovládací panel s grafickým displejem ve výšce očí, 3 mycí programy s granulemi (2/3/5min) a 3 bez granulí (2min/2,5min/4,5min), veškeré hlavní vnitřní komponenty i venkovní panely z nerez oceli AISI304, mycí nádrž z nerez oceli AISI304, ochrana proti vodě IPX5, provedení pro připojení na studenou vodu, výbava: škrabka, 1x sběrač granulí 8l, 1x 8l originálních granulí, 1x roční servisní sada, 1x dvouletá servisní sada, držák mís a hrnců s košem na naběračky, vložka na tácy a víka, držák na malé pánve, koš na velké hrnce, flexibilní držák hrnců 2x, držák příslušenství na boční stranu stroje, granule 10l</t>
  </si>
  <si>
    <t>05.5</t>
  </si>
  <si>
    <t>Regál nerez čtyřroštový</t>
  </si>
  <si>
    <t>D075</t>
  </si>
  <si>
    <t>MYTÍ STOLNÍHO NÁDOBÍ</t>
  </si>
  <si>
    <t>01.8</t>
  </si>
  <si>
    <t>Stojan na tácy pojízdný nerez, kap. 24 ks táců</t>
  </si>
  <si>
    <t>02.7</t>
  </si>
  <si>
    <t>Stůl pracovní nerez, dřez 500x500x250 vpravo, spodní prostor volný, 1x otvor v prac. desce pro shoz odpadků, zadní a pravý lem</t>
  </si>
  <si>
    <t>04.7</t>
  </si>
  <si>
    <t>Deska pracovní nerez, zadní a levý lem</t>
  </si>
  <si>
    <t>05.6</t>
  </si>
  <si>
    <t>Police nástěnná nerez na koše</t>
  </si>
  <si>
    <t>06.2</t>
  </si>
  <si>
    <t>Pásová myčka, směr mytí z prava do leva. Všechny plechové díly, mycí tanky, síta a čerpadla</t>
  </si>
  <si>
    <t>Poznámka k položce:_x000D_
Pásová myčka, směr mytí z prava do leva. Všechny plechové díly, mycí tanky, síta a čerpadla vč. oběžných kol min. z materiálu CrNi-1.4301. Všechny plastové díly mechanicky namáhané musí být vyztuženy skelným vláknem v množství min. 25%. Mycí tanky z hlubokotažné oceli, ne svařované z hygienických důvodů. Dvouplášťové provedení s izolací včetně mycích tanků.  Samočistící program. Autotimer (myčka myje, jen když je v ní nádobí). Aktivní systém úspory vody a chemie (myčka přizpůsobuje aktuálně spotřebu vody dle množství nádobí na pásu). Elektronické ovládání barevným dotykovým displejem, programovatelné, komunikace přes interface. Ukazatel všech teplot současně,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při použití pásu s roztečí min. 55 mm. Využitelná šířka pásu min. 612 mm, max. 750 mm, průchozí výška min. 440 mm. Články pásu o síle min.3 mm. Vstupní, zakládací zóna o délce min. 800 mm, z toho přístupných min. 740 mm. Předmycí zóna o délce min. 900 mm. Oplachová zóna třístupňová, spotřeba vody max. 130 l/hod. Sušící zóna o délce min. 1100 mm, sušení shora i zdola. Výstupní zóna volný konec min. 400 mm. Zpětné získávání tepla. Teplota vzduchu vycházejícího z myčky maximálně 18°C, nezávisle na teplotě vstupní vody. Tepelné čerpadlo je umístěno společně s nutnou rekuperací tepla v nástavci výstupního vzduchu na modulu oplachu. Ventilátor zajišťuje kontinuální proudění teplého výstupního vzduchu ze zařízení přes kondenzátory.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Výkon předmycího čerpadla min. 1,5kW. Výkon mycího čerpadla min 1,5kW.  Myčka umožňuje mytí vodou o teplotě min. 66°C.  Bez dávkovačů detergentů.</t>
  </si>
  <si>
    <t>07.3</t>
  </si>
  <si>
    <t>Podlahový žlab nerez s roštem vč. Sifonu, 1600x300x200</t>
  </si>
  <si>
    <t>08.3</t>
  </si>
  <si>
    <t>Regál nerez tříroštový, pod spodní policí prostor pro rozdělovač podlahového topení</t>
  </si>
  <si>
    <t>09.2</t>
  </si>
  <si>
    <t>D076</t>
  </si>
  <si>
    <t>VÝDEJ JÍDEL</t>
  </si>
  <si>
    <t>01.9</t>
  </si>
  <si>
    <t>Stojan na příbory a podnosy pojízdný nerez, police pro ukládání podnosů, nosič na příbory pro 4x GN1/4 s krytem z plexiskla</t>
  </si>
  <si>
    <t>02.8</t>
  </si>
  <si>
    <t>Stůl výdejní nerez, skříňkový, křídlová dvířka, zámek, zabudovaný zásobník na koše, čelní a pravý sokl</t>
  </si>
  <si>
    <t>03.6</t>
  </si>
  <si>
    <t>Stůl výdejní nerez s ohřevnou vanou 2x GN1/1 nedělenou, skříňkový, otevřený, ovl. šachta vpravo, čelní sokl</t>
  </si>
  <si>
    <t>04.8</t>
  </si>
  <si>
    <t>Stůl výdejní nerez s ohřevnou vanou 4x GN1/1 nedělenou, skříňkový, otevřený, ovl. šachta vpravo, čelní sokl</t>
  </si>
  <si>
    <t>05.7</t>
  </si>
  <si>
    <t>Stůl výdejní nerez, skříňkový, křídlová dvířka, zámek, zabudovaný vyhřívaný zásobník na talíře, čelní sokl</t>
  </si>
  <si>
    <t>06.3</t>
  </si>
  <si>
    <t>07.4</t>
  </si>
  <si>
    <t>08.4</t>
  </si>
  <si>
    <t>09.3</t>
  </si>
  <si>
    <t>Nástavba pultová hranatá, bez čelního skla</t>
  </si>
  <si>
    <t>10.2</t>
  </si>
  <si>
    <t>Dráha pojezdová nerez čtyřtrubková, 1x lomená</t>
  </si>
  <si>
    <t>11.2</t>
  </si>
  <si>
    <t>Stůl výdejní nerez pod vitrínu, skříňkový, otevřený, agregát. šachta vpravo, čelní a zadní mřížka, čelní sokl</t>
  </si>
  <si>
    <t>12.2</t>
  </si>
  <si>
    <t>Vitrína chlazená samoobslužná přefukovaná, chlazená vana na 3x GN1/1-200 s nastavitelnou hloubkou</t>
  </si>
  <si>
    <t>Poznámka k položce:_x000D_
Vitrína chlazená samoobslužná přefukovaná, chlazená vana na 3x GN1/1-200 s nastavitelnou hloubkou, z čela plexi klapací dvířka, zezadu posuvná dvířka, 2x skleněná police, LED osvětlení, výklopný výparník, germicidní lampa, agregát umístěný ve stole (podestavbě)</t>
  </si>
  <si>
    <t>13.2</t>
  </si>
  <si>
    <t>Stůl výdejní nerez, skříňkový, otevřený, přestavitelná police, čelní sokl</t>
  </si>
  <si>
    <t>14.2</t>
  </si>
  <si>
    <t>Vířič na nápoje, 3x 9 ltr., nerezové provedení, polykarbonátové nádoby, lopatkový systém víření (míchání), samoobslužné dávkování</t>
  </si>
  <si>
    <t>15.2</t>
  </si>
  <si>
    <t>Stůl výdejní nerez, skříňkový, otevřený, zabudovaný zásobník na koše vpravo, čelní a pravý sokl</t>
  </si>
  <si>
    <t>16.2</t>
  </si>
  <si>
    <t>Stůl výdejní nerez, skříňkový, posuvná dvířka, přestavitelná police, prolis desky o výšce podstavce pro výrobník čaje, otvor v desce pro výrobník čaje, čelní sokl</t>
  </si>
  <si>
    <t>17.1</t>
  </si>
  <si>
    <t>Výrobník čaje a nápojů 2x 20 l, vč. 2 ks termosů 20 l a filtrů na čaj, kapacita 90ltr./hod (720 šálků)</t>
  </si>
  <si>
    <t>Poznámka k položce:_x000D_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t>
  </si>
  <si>
    <t>18.1</t>
  </si>
  <si>
    <t>Termos k čajovaru 20 l, vyhřívaný, kompatiblilní s položkou 17</t>
  </si>
  <si>
    <t>19.1</t>
  </si>
  <si>
    <t>Chladicí skříň pro GN2/1, objem min. 460 litrů, teplotní rozsah -2 až +8°C, energetická třída A</t>
  </si>
  <si>
    <t>20.1</t>
  </si>
  <si>
    <t>Regál nerez čtyřpolicový</t>
  </si>
  <si>
    <t>21.1</t>
  </si>
  <si>
    <t>22.1</t>
  </si>
  <si>
    <t>Vozík transportní nerez, staticky vyhřívaný v hygienickém provedení dle DIN 18865, provedení H2 s bočními prolisy pro uchycení gastronádob pro 17 ks GN 2/1, rozteč vsunů 65 mm, dveře otočné o 270°</t>
  </si>
  <si>
    <t>23.1</t>
  </si>
  <si>
    <t>Zásobník na talíře pojízdný nerez, ohřevný, kap. 120 talířů, regulace teploty +30°C do +90°C, vč. plast. poklopů</t>
  </si>
  <si>
    <t>D151</t>
  </si>
  <si>
    <t>PŘÍPRAVNA/VÝDEJ</t>
  </si>
  <si>
    <t>02.9</t>
  </si>
  <si>
    <t>Regál skladový komaxit, 4 police</t>
  </si>
  <si>
    <t>04.9</t>
  </si>
  <si>
    <t>Stolek pracovní pojízdný nerez, spodní police</t>
  </si>
  <si>
    <t>05.8</t>
  </si>
  <si>
    <t>Stůl mycí nerez, dřez 400x400x250, sp. prostor volný, zadní lem</t>
  </si>
  <si>
    <t>06.4</t>
  </si>
  <si>
    <t>07.5</t>
  </si>
  <si>
    <t>Podlahový žlab nerez s roštem vč. Sifonu, 600x300x200</t>
  </si>
  <si>
    <t>08.5</t>
  </si>
  <si>
    <t>Chlazený stůl nerez, -2 až +10°C, 2x prostor pro GN s dvířky, zadní lem, vč. agregátu vlevo</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</si>
  <si>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</si>
  <si>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</si>
  <si>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10.3</t>
  </si>
  <si>
    <t>Stůl pracovní nerez, spodní police, zadní a levý lem</t>
  </si>
  <si>
    <t>11.3</t>
  </si>
  <si>
    <t>Skříňka nástěnná nerez, posuvná dvířka, přestavitelná police</t>
  </si>
  <si>
    <t>12.3</t>
  </si>
  <si>
    <t>Stůl pracovní nerez, spodní police, zadní lem</t>
  </si>
  <si>
    <t>13.3</t>
  </si>
  <si>
    <t>14.3</t>
  </si>
  <si>
    <t>Stůl výdejní nerez s ohřevnou vanou 3x GN1/1 nedělenou, skříňkový, otevřený, ovl. šachta vpravo, zadní a pravý částečný lem</t>
  </si>
  <si>
    <t>16.3</t>
  </si>
  <si>
    <t>Stůl mycí nerez, dřez 400x400x250 vlevo, sp. prostor volný, zadní a levý lem</t>
  </si>
  <si>
    <t>17.2</t>
  </si>
  <si>
    <t>18.2</t>
  </si>
  <si>
    <t>Police nástěnná na koše nerez</t>
  </si>
  <si>
    <t>19.2</t>
  </si>
  <si>
    <t>Myčka na nádobí podstolová s oplachovým čerpadlem, odpadní čerpadlo, zabudovaný kontinuální změkčovač vody, vč. dávkovače oplach. Prostředku</t>
  </si>
  <si>
    <t>Poznámka k položce:_x000D_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až 500x530mm, možnost mytí dvou košů současně, program na příbory - mytí horkou vodní párou 100°C, řízené sušení pomocí vícestupňového ventilátoru, odvod páry po skončení mycího cyklu mimo stroj a prostor obsluhy, mycí čerpadlo min. 0,5kW, mycí ramena nerezová, mycí programy 80/150s, nekonečný program (kapacita min. 45 košů/h), spotřeba vody max. 1 litr na mycí cyklus, vč. roštu pro mytí dvou košů</t>
  </si>
  <si>
    <t>20.2</t>
  </si>
  <si>
    <t>Deska parapetní odkládací nerez, 1100x700x40</t>
  </si>
  <si>
    <t>21.2</t>
  </si>
  <si>
    <t>Deska parapetní výdejní nerez, 1050x700x40</t>
  </si>
  <si>
    <t>D179</t>
  </si>
  <si>
    <t>SKLAD ODPADU</t>
  </si>
  <si>
    <t>01.10</t>
  </si>
  <si>
    <t>Sprcha nástěnná s pákovou baterií a napouštěcím ramínkem</t>
  </si>
  <si>
    <t>02.10</t>
  </si>
  <si>
    <t>Podlahový žlab nerez s roštem vč. Sifonu, 1000x500x200</t>
  </si>
  <si>
    <t>03.7</t>
  </si>
  <si>
    <t>Chladící box, bez podlahy, 0 až +10°C, vč. chladicího agregátu, stavebnicový modulový box</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</si>
  <si>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t>
  </si>
  <si>
    <t>D180</t>
  </si>
  <si>
    <t>PŘÍJEM ZBOŽÍ</t>
  </si>
  <si>
    <t>01.11</t>
  </si>
  <si>
    <t>Váha příjmová 300 kg, rozměr můstku 1000x800mm</t>
  </si>
  <si>
    <t>Poznámka k položce:_x000D_
Váha příjmová 300 kg, rozměr můstku 1000x800mm, kce z ocelových komaxitových profilů, vrchní krycí plech ocelový komaxitový s možností odklopení, vč. obvodového rámu z nerezové oceli k zabudování do podlahy a úředního ověření</t>
  </si>
  <si>
    <t>01A</t>
  </si>
  <si>
    <t>Indikátor - vyhodnocovacího zařízení k váze k montáži na stěnu</t>
  </si>
  <si>
    <t>OST</t>
  </si>
  <si>
    <t>SPOLEČNÉ POLOŽKY</t>
  </si>
  <si>
    <t>01.12</t>
  </si>
  <si>
    <t>Doprava</t>
  </si>
  <si>
    <t>262144</t>
  </si>
  <si>
    <t>02.11</t>
  </si>
  <si>
    <t>03.8</t>
  </si>
  <si>
    <t>Zaškolení personálu po dobu 4 pracovních směn a 8 hodin</t>
  </si>
  <si>
    <t>04.10</t>
  </si>
  <si>
    <t>Výchozí revize</t>
  </si>
  <si>
    <t>05.9</t>
  </si>
  <si>
    <t>Výrobní dokumentace</t>
  </si>
  <si>
    <t>06.5</t>
  </si>
  <si>
    <t>Dokumentace skutečného provedení</t>
  </si>
  <si>
    <t>07.6</t>
  </si>
  <si>
    <t>HACCP</t>
  </si>
  <si>
    <t>D.1.4.7.B - Drobný inventář</t>
  </si>
  <si>
    <t xml:space="preserve">GST01 - Konvektomaty </t>
  </si>
  <si>
    <t xml:space="preserve">GST02 - Vodní lázně a transportní vozíky </t>
  </si>
  <si>
    <t xml:space="preserve">GST03 - Chlazené stoly </t>
  </si>
  <si>
    <t xml:space="preserve">GST04 - Drobné vybavení </t>
  </si>
  <si>
    <t>GST01</t>
  </si>
  <si>
    <t xml:space="preserve">Konvektomaty </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</si>
  <si>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</si>
  <si>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</si>
  <si>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</si>
  <si>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</si>
  <si>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</si>
  <si>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</si>
  <si>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</si>
  <si>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</si>
  <si>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</si>
  <si>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</si>
  <si>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</si>
  <si>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</si>
  <si>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</si>
  <si>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</si>
  <si>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</si>
  <si>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</si>
  <si>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</si>
  <si>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</si>
  <si>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</si>
  <si>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</si>
  <si>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</si>
  <si>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</si>
  <si>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</si>
  <si>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</si>
  <si>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</si>
  <si>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 xml:space="preserve">Vodní lázně a transportní vozíky </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</si>
  <si>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</si>
  <si>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</si>
  <si>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</si>
  <si>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</si>
  <si>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</si>
  <si>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</si>
  <si>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</si>
  <si>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</si>
  <si>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</si>
  <si>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</si>
  <si>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</si>
  <si>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</si>
  <si>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</si>
  <si>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</si>
  <si>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</si>
  <si>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</si>
  <si>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</si>
  <si>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</si>
  <si>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</si>
  <si>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</si>
  <si>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</si>
  <si>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</si>
  <si>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</si>
  <si>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</si>
  <si>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</si>
  <si>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</si>
  <si>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</si>
  <si>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</si>
  <si>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</si>
  <si>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</si>
  <si>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</si>
  <si>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</si>
  <si>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</si>
  <si>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</si>
  <si>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</si>
  <si>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 xml:space="preserve">Chlazené stoly </t>
  </si>
  <si>
    <t>GST04</t>
  </si>
  <si>
    <t xml:space="preserve">Drobné vybavení </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</si>
  <si>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</si>
  <si>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</si>
  <si>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</si>
  <si>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</si>
  <si>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</si>
  <si>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</si>
  <si>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</si>
  <si>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</si>
  <si>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</si>
  <si>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</si>
  <si>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</si>
  <si>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</si>
  <si>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</si>
  <si>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</si>
  <si>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</si>
  <si>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</si>
  <si>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</si>
  <si>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</si>
  <si>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</si>
  <si>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</si>
  <si>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</si>
  <si>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</si>
  <si>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</si>
  <si>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</si>
  <si>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</si>
  <si>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</si>
  <si>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</si>
  <si>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</si>
  <si>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</si>
  <si>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</si>
  <si>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</si>
  <si>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</si>
  <si>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</si>
  <si>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</si>
  <si>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</si>
  <si>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</si>
  <si>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</si>
  <si>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</si>
  <si>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</si>
  <si>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</si>
  <si>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</si>
  <si>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</si>
  <si>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</si>
  <si>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</si>
  <si>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</si>
  <si>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</si>
  <si>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</si>
  <si>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</si>
  <si>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</si>
  <si>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</si>
  <si>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</si>
  <si>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</si>
  <si>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</si>
  <si>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</si>
  <si>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</si>
  <si>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</si>
  <si>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</si>
  <si>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</si>
  <si>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</si>
  <si>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</si>
  <si>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</si>
  <si>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</si>
  <si>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</si>
  <si>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</si>
  <si>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</si>
  <si>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</si>
  <si>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</si>
  <si>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</si>
  <si>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</si>
  <si>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</si>
  <si>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</si>
  <si>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</si>
  <si>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</si>
  <si>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</si>
  <si>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</si>
  <si>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</si>
  <si>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</si>
  <si>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</si>
  <si>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</si>
  <si>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</si>
  <si>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</si>
  <si>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</si>
  <si>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</si>
  <si>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</si>
  <si>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</si>
  <si>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</si>
  <si>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</si>
  <si>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</si>
  <si>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</si>
  <si>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</si>
  <si>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</si>
  <si>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</si>
  <si>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</si>
  <si>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</si>
  <si>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</si>
  <si>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</si>
  <si>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</si>
  <si>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</si>
  <si>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</si>
  <si>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</si>
  <si>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</si>
  <si>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</si>
  <si>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</si>
  <si>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</si>
  <si>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</si>
  <si>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</si>
  <si>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</si>
  <si>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</si>
  <si>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</si>
  <si>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</si>
  <si>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</si>
  <si>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</si>
  <si>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</si>
  <si>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</si>
  <si>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</si>
  <si>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</si>
  <si>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</si>
  <si>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</si>
  <si>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</si>
  <si>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</si>
  <si>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</si>
  <si>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</si>
  <si>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</si>
  <si>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</si>
  <si>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</si>
  <si>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</si>
  <si>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</si>
  <si>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</si>
  <si>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</si>
  <si>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</si>
  <si>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</si>
  <si>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</si>
  <si>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</si>
  <si>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</si>
  <si>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</si>
  <si>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</si>
  <si>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</si>
  <si>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</si>
  <si>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</si>
  <si>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</si>
  <si>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</si>
  <si>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</si>
  <si>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</si>
  <si>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</si>
  <si>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</si>
  <si>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</si>
  <si>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</si>
  <si>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</si>
  <si>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</si>
  <si>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</si>
  <si>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</si>
  <si>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</si>
  <si>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</si>
  <si>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</si>
  <si>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</si>
  <si>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</si>
  <si>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</si>
  <si>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</si>
  <si>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</si>
  <si>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</si>
  <si>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</si>
  <si>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</si>
  <si>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</si>
  <si>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</si>
  <si>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</si>
  <si>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</si>
  <si>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</si>
  <si>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</si>
  <si>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</si>
  <si>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</si>
  <si>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</si>
  <si>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</si>
  <si>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</si>
  <si>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</si>
  <si>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</si>
  <si>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</si>
  <si>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</si>
  <si>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</si>
  <si>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</si>
  <si>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</si>
  <si>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</si>
  <si>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</si>
  <si>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</si>
  <si>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</si>
  <si>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</si>
  <si>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</si>
  <si>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</si>
  <si>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</si>
  <si>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</si>
  <si>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</si>
  <si>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</si>
  <si>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</si>
  <si>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</si>
  <si>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</si>
  <si>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</si>
  <si>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</si>
  <si>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</si>
  <si>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</si>
  <si>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</si>
  <si>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</si>
  <si>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</si>
  <si>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</si>
  <si>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</si>
  <si>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</si>
  <si>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</si>
  <si>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</si>
  <si>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</si>
  <si>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</si>
  <si>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</si>
  <si>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</si>
  <si>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</si>
  <si>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</si>
  <si>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</si>
  <si>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</si>
  <si>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</si>
  <si>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</si>
  <si>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</si>
  <si>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</si>
  <si>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</si>
  <si>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</si>
  <si>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</si>
  <si>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</si>
  <si>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</si>
  <si>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</si>
  <si>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SO-02 - Opláštění transformační stanice</t>
  </si>
  <si>
    <t>SO-02 - Opláštění transformační stanice.</t>
  </si>
  <si>
    <t xml:space="preserve">    9 - Ostatní konstrukce a práce-bourání</t>
  </si>
  <si>
    <t>622321141</t>
  </si>
  <si>
    <t>Vápenocementová omítka štuková dvouvrstvá vnějších stěn nanášená ručně</t>
  </si>
  <si>
    <t>(5,43+6,54)*2*(190,62-(186,49+186,37+186,42+186,70)/4)-1,64*2,60-0,54*2,03*2</t>
  </si>
  <si>
    <t>622611132</t>
  </si>
  <si>
    <t>Nátěr silikátový dvojnásobný vnějších omítaných stěn včetně penetrace provedený ručně</t>
  </si>
  <si>
    <t>Poznámka k položce:_x000D_
Nátěr silikátový dvojnásobný vnějších omítaných stěn včetně penetrace provedený ručně</t>
  </si>
  <si>
    <t>Kladení dlažby z betonových dlaždic 50x50cm na sucho na terče z umělé hmoty o výšce do 70 mm</t>
  </si>
  <si>
    <t>1,0*1,0</t>
  </si>
  <si>
    <t>592456000</t>
  </si>
  <si>
    <t>dlažba desková betonová HBB 50x50x5 cm</t>
  </si>
  <si>
    <t>Ostatní konstrukce a práce-bourání</t>
  </si>
  <si>
    <t>941211111</t>
  </si>
  <si>
    <t>Montáž lešení řadového rámového lehkého zatížení do 200 kg/m2 š do 0,9 m v do 10 m</t>
  </si>
  <si>
    <t>(5,43+6,54)*2*(190,62-(186,49+186,37+186,42+186,70)/4)</t>
  </si>
  <si>
    <t>941211211</t>
  </si>
  <si>
    <t>Příplatek k lešení řadovému rámovému lehkému š 0,9 m v do 25 m za první a ZKD den použití</t>
  </si>
  <si>
    <t>941211811</t>
  </si>
  <si>
    <t>Demontáž lešení řadového rámového lehkého zatížení do 200 kg/m2 š do 0,9 m v do 10 m</t>
  </si>
  <si>
    <t>978015391</t>
  </si>
  <si>
    <t>Otlučení vnějších omítek MV nebo MVC  průčelí v rozsahu do 100 %</t>
  </si>
  <si>
    <t>997006512</t>
  </si>
  <si>
    <t>Vodorovné doprava suti s naložením a složením na skládku do 1 km</t>
  </si>
  <si>
    <t>997006519</t>
  </si>
  <si>
    <t>Příplatek k vodorovnému přemístění suti na skládkui ZKD 1 km přes 1 km</t>
  </si>
  <si>
    <t>Vnitrostaveništní doprava suti a vybouraných hmot pro budovy v do 12 m s použitím mechanizace</t>
  </si>
  <si>
    <t>998011001</t>
  </si>
  <si>
    <t>Přesun hmot pro budovy zděné v do 6 m</t>
  </si>
  <si>
    <t>R767190</t>
  </si>
  <si>
    <t>Z94 Nový nátěr dveří trafostanice 1640/2590, otryskání starého nátěru, nátěr nový, BT3,  specifikace dle PD</t>
  </si>
  <si>
    <t>R767191</t>
  </si>
  <si>
    <t>Z95 nový nátěr žaluzie trafostanice 2030/540, otryskání starého nátěru, nátěr nový, specifikace dle PD</t>
  </si>
  <si>
    <t>R767192</t>
  </si>
  <si>
    <t>Z96 nový nátěr žaluzie trafostanice 2540/540, otryskání starého nátěru, nátěr nový, specifikace dle PD</t>
  </si>
  <si>
    <t>Přesun hmot procentní pro zámečnické konstrukce v objektech v do 12 m</t>
  </si>
  <si>
    <t>SO-03 - Zpevněné plochy</t>
  </si>
  <si>
    <t xml:space="preserve">    765 - Konstrukce pokrývačské</t>
  </si>
  <si>
    <t>113106581</t>
  </si>
  <si>
    <t>Rozebrání dlažeb ploch přes 200 m2 z plastových nebo pryžových dlaždic do lože z kameniva</t>
  </si>
  <si>
    <t>23,00*12,0</t>
  </si>
  <si>
    <t>113152112</t>
  </si>
  <si>
    <t>Odstranění podkladů zpevněných ploch z kameniva drceného</t>
  </si>
  <si>
    <t>12*26*0,25</t>
  </si>
  <si>
    <t>139911103</t>
  </si>
  <si>
    <t>Bourání kcí v hloubených vykopávkách ze zdiva cihelného nebo smíšeného na MC ručně</t>
  </si>
  <si>
    <t>"příprava na vstupní branku" 1,10*0,90*0,50</t>
  </si>
  <si>
    <t>12*26*0,10</t>
  </si>
  <si>
    <t>78,30*0,70*0,15</t>
  </si>
  <si>
    <t>"drenáž hřiště" 26,0*2*0,40*0,40</t>
  </si>
  <si>
    <t>"odkopávky" 39,422</t>
  </si>
  <si>
    <t>"rýhy" 8,32</t>
  </si>
  <si>
    <t>181152302</t>
  </si>
  <si>
    <t>Úprava pláně pro silnice a dálnice v zářezech se zhutněním</t>
  </si>
  <si>
    <t>212752312</t>
  </si>
  <si>
    <t>Trativod z drenážních trubek plastových  DN 150 mm včetně lože otevřený výkop</t>
  </si>
  <si>
    <t>"drenáž" 26,0*2</t>
  </si>
  <si>
    <t>212972113</t>
  </si>
  <si>
    <t>Opláštění drenážních trub filtrační textilií DN 160</t>
  </si>
  <si>
    <t>26,0*2</t>
  </si>
  <si>
    <t>214500111</t>
  </si>
  <si>
    <t>Zřízení výplně rýh s drenážním potrubím do DN 200 štěrkopískem v do 300 mm</t>
  </si>
  <si>
    <t>58333674</t>
  </si>
  <si>
    <t>kamenivo těžené hrubé frakce 16/32</t>
  </si>
  <si>
    <t>52,0*0,40*0,40</t>
  </si>
  <si>
    <t>30001</t>
  </si>
  <si>
    <t>Dozdění chybějící části podezdívky z cihel plných, úprava ostění</t>
  </si>
  <si>
    <t>"dozdívka podezdívky" 1,0*0,90*0,50</t>
  </si>
  <si>
    <t>"nika pro elektro skříň" 2,15*3,00*0,50-(1,42*1,85)*0,35</t>
  </si>
  <si>
    <t>R30002</t>
  </si>
  <si>
    <t>Oprava a doplnění krytu podezdívky z lícových cihel</t>
  </si>
  <si>
    <t>"kryt podezdívky" (1,0+2,95+3,00*(9+9)+3,05*7+0,98*2+2,04+1,80)*2*0,50</t>
  </si>
  <si>
    <t>Podklad nebo lože pod dlažbu vodorovný nebo do sklonu 1:5 z kameniva těženého tl do 100 mm</t>
  </si>
  <si>
    <t>564221111</t>
  </si>
  <si>
    <t>Podklad nebo podsyp ze štěrkopísku ŠP tl 80 mm</t>
  </si>
  <si>
    <t>564762111</t>
  </si>
  <si>
    <t>Podklad z vibrovaného štěrku VŠ tl 200 mm</t>
  </si>
  <si>
    <t>564811113</t>
  </si>
  <si>
    <t>Podklad ze štěrkodrtě ŠD tl 70 mm</t>
  </si>
  <si>
    <t>Podklad ze štěrkodrtě ŠD tl 150 mm</t>
  </si>
  <si>
    <t>564851112</t>
  </si>
  <si>
    <t>Podklad ze štěrkodrtě ŠD tl 160 mm</t>
  </si>
  <si>
    <t>Podklad ze štěrkodrtě ŠD tl 200 mm</t>
  </si>
  <si>
    <t>565146111</t>
  </si>
  <si>
    <t>Asfaltový beton vrstva podkladní ACP 22 (obalované kamenivo OKH) tl 60 mm š do 3 m</t>
  </si>
  <si>
    <t>573111112</t>
  </si>
  <si>
    <t>Postřik živičný infiltrační z asfaltu množství 1 kg/m2</t>
  </si>
  <si>
    <t>573211111</t>
  </si>
  <si>
    <t>Postřik živičný spojovací z asfaltu v množství do 0,70 kg/m2</t>
  </si>
  <si>
    <t>577134111</t>
  </si>
  <si>
    <t>Asfaltový beton vrstva obrusná ACO 11 (ABS) tř. I tl 40 mm š do 3 m z nemodifikovaného asfaltu</t>
  </si>
  <si>
    <t>"skladba oprava vozovky v Sovově ulici"  10,10*15,50</t>
  </si>
  <si>
    <t>591211111</t>
  </si>
  <si>
    <t>Kladení dlažby z kostek drobných z kamene do lože z kameniva těženého tl 50 mm</t>
  </si>
  <si>
    <t>"skladba S7" 15*0,30*9,25</t>
  </si>
  <si>
    <t>583801200</t>
  </si>
  <si>
    <t>kostka dlažební drobná, žula velikost 8/10 cm</t>
  </si>
  <si>
    <t>591411111</t>
  </si>
  <si>
    <t>Kladení dlažby z mozaiky jednobarevné komunikací pro pěší lože z kameniva</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</si>
  <si>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</si>
  <si>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</si>
  <si>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</si>
  <si>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</si>
  <si>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</si>
  <si>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</si>
  <si>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</si>
  <si>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</si>
  <si>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58381005</t>
  </si>
  <si>
    <t>kostka štípaná dlažební mozaika žula 4/6 šedá</t>
  </si>
  <si>
    <t>593532114</t>
  </si>
  <si>
    <t>Kladení sportovního povrchu - umělá tráva</t>
  </si>
  <si>
    <t>"plocha víceúčelového hřiště"  23*12</t>
  </si>
  <si>
    <t>R59353211</t>
  </si>
  <si>
    <t>Umělá tráva, pružná podložka z expandovaného polypropylenu tl.20mm</t>
  </si>
  <si>
    <t>596811220</t>
  </si>
  <si>
    <t>Kladení betonové dlažby komunikací pro pěší do lože z kameniva vel do 0,25 m2 plochy do 50 m2</t>
  </si>
  <si>
    <t>"obvod hřiště" 78,30*0,50</t>
  </si>
  <si>
    <t>59245601.A</t>
  </si>
  <si>
    <t>Poznámka k položce:_x000D_
KV-9</t>
  </si>
  <si>
    <t>Penetrace akrylát-silikon vnějších stěn nanášená ručně</t>
  </si>
  <si>
    <t>"plot podezdívka"</t>
  </si>
  <si>
    <t>(2,90+14,50+12,85+5,0+3,0+28,70+15)*2*0,70</t>
  </si>
  <si>
    <t>"plot - sloupky"</t>
  </si>
  <si>
    <t>1,90*0,50*4*19+1,70*0,50*4*17</t>
  </si>
  <si>
    <t>1,70*(0,90+0,50)*2*3</t>
  </si>
  <si>
    <t>"sloupek" 1,90*(2,15+0,50)*2-1,40*1,85</t>
  </si>
  <si>
    <t>622325203</t>
  </si>
  <si>
    <t>Oprava vápenocementové štukové omítky vnějších stěn v rozsahu do 50%</t>
  </si>
  <si>
    <t>622326121</t>
  </si>
  <si>
    <t>Sanační jednovrstvá omítka vnějších stěn nanášená ručně</t>
  </si>
  <si>
    <t>Poznámka k položce:_x000D_
Vnější sanační štuková omítka pro vlhké zdivo prováděná ručně</t>
  </si>
  <si>
    <t>623611132</t>
  </si>
  <si>
    <t>Nátěr silikátový dvojnásobný vnějších omítaných pilířů nebo sloupů včetně penetrace ručně</t>
  </si>
  <si>
    <t>916131113</t>
  </si>
  <si>
    <t>Osazení kamenného prahu s boční opěrou do lože z betonu prostého</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</si>
  <si>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</si>
  <si>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</si>
  <si>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</si>
  <si>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</si>
  <si>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</si>
  <si>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</si>
  <si>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</si>
  <si>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stojatého s boční opěrou do lože z betonu prostého</t>
  </si>
  <si>
    <t>"KV4" 123,10</t>
  </si>
  <si>
    <t>"KV5" 191,30</t>
  </si>
  <si>
    <t>583802200</t>
  </si>
  <si>
    <t>KV4 - krajník kamenný, žula,  8x20, specifikace dle PD</t>
  </si>
  <si>
    <t>583802070</t>
  </si>
  <si>
    <t>KV5 - krajník kamenný, žula, 10x30, specifikace dle PD</t>
  </si>
  <si>
    <t>916331112</t>
  </si>
  <si>
    <t>Osazení zahradního obrubníku betonového do lože z betonu s boční opěrou</t>
  </si>
  <si>
    <t>"KV 8" 74,10</t>
  </si>
  <si>
    <t>PFB.2130441</t>
  </si>
  <si>
    <t>Zahradní obrubník GRANITOID ABO 100/5/25 II nat</t>
  </si>
  <si>
    <t>916991121</t>
  </si>
  <si>
    <t>Lože pod obrubníky, krajníky nebo obruby z dlažebních kostek z betonu prostého</t>
  </si>
  <si>
    <t>KV4, KV5,kv8</t>
  </si>
  <si>
    <t>43,50*0,04+191,30*0,06+74,10*0,06</t>
  </si>
  <si>
    <t>919122132</t>
  </si>
  <si>
    <t>Těsnění spár zálivkou za tepla</t>
  </si>
  <si>
    <t>10,1*2+15,50</t>
  </si>
  <si>
    <t>919735122</t>
  </si>
  <si>
    <t>Řezání stávajícího betonového krytu hl do 100 mm</t>
  </si>
  <si>
    <t>935111111</t>
  </si>
  <si>
    <t>Osazení žlabu do betonového lože tl 100 mm z kamenných tvárnic</t>
  </si>
  <si>
    <t>"KV1" 4,87+0,28</t>
  </si>
  <si>
    <t>"KV2" 1,72+0,28</t>
  </si>
  <si>
    <t>R59227724</t>
  </si>
  <si>
    <t>KV1, KV2 - žlab kamenný  210 x 80, specifikace dle PD</t>
  </si>
  <si>
    <t>978021191</t>
  </si>
  <si>
    <t>Otlučení cementových omítek vnitřních stěn o rozsahu do 100 %</t>
  </si>
  <si>
    <t>985142112</t>
  </si>
  <si>
    <t>Vysekání spojovací hmoty ze spár zdiva hl do 40 mm dl do 12 m/m2</t>
  </si>
  <si>
    <t>985231112</t>
  </si>
  <si>
    <t>Spárování zdiva aktivovanou maltou spára hl do 40 mm dl do 12 m/m2</t>
  </si>
  <si>
    <t>R91511111</t>
  </si>
  <si>
    <t>Vodorovné značení šířky 100 mm vsazovanými a vlepovanými lajnami do umělého trávníku</t>
  </si>
  <si>
    <t>"odhad množství, bude fakturováno dle skutečnosti" 200</t>
  </si>
  <si>
    <t>997013607</t>
  </si>
  <si>
    <t>Poplatek za uložení na skládce (skládkovné) stavebního odpadu keramického kód odpadu 17 01 03</t>
  </si>
  <si>
    <t>11,656+0,969</t>
  </si>
  <si>
    <t>997221615</t>
  </si>
  <si>
    <t>Poplatek za uložení na skládce (skládkovné) stavebního odpadu betonového kód odpadu 17 01 01</t>
  </si>
  <si>
    <t>15,18</t>
  </si>
  <si>
    <t>997221655</t>
  </si>
  <si>
    <t>998222012</t>
  </si>
  <si>
    <t>Přesun hmot pro tělovýchovné plochy</t>
  </si>
  <si>
    <t>"délka podezdívky" (34,4+74,62-5,80)*0,70</t>
  </si>
  <si>
    <t>998711201</t>
  </si>
  <si>
    <t>Přesun hmot procentní pro izolace proti vodě, vlhkosti a plynům v objektech v do 6 m</t>
  </si>
  <si>
    <t>R76243101</t>
  </si>
  <si>
    <t>Bednění stávajícího plotu robusní tesařskou konstrukcí</t>
  </si>
  <si>
    <t>(34,50+5,10+69,50)*2*2,50</t>
  </si>
  <si>
    <t>998762201</t>
  </si>
  <si>
    <t>Přesun hmot procentní pro konstrukce tesařské v objektech v do 6 m</t>
  </si>
  <si>
    <t>764530220</t>
  </si>
  <si>
    <t>K36 - Oplechování Cu oplocení  rš 300 mm včetně rohů</t>
  </si>
  <si>
    <t>998764201</t>
  </si>
  <si>
    <t>Přesun hmot procentní pro konstrukce klempířské v objektech v do 6 m</t>
  </si>
  <si>
    <t>Konstrukce pokrývačské</t>
  </si>
  <si>
    <t>765111964</t>
  </si>
  <si>
    <t>Vyspravení krytiny keramické prejzové do malty do 12 ks/m2 do 20% opravované plochy, vč. dodávky materiálu</t>
  </si>
  <si>
    <t>0,50*2*19+0,50*2*17</t>
  </si>
  <si>
    <t>0,90*2*3</t>
  </si>
  <si>
    <t>2,15*2</t>
  </si>
  <si>
    <t>998765201</t>
  </si>
  <si>
    <t>Přesun hmot procentní pro krytiny skládané v objektech v do 6 m</t>
  </si>
  <si>
    <t>998767201</t>
  </si>
  <si>
    <t>Přesun hmot procentní pro zámečnické konstrukce v objektech v do 6 m</t>
  </si>
  <si>
    <t>R767172</t>
  </si>
  <si>
    <t>Z87 - repase a oprava stávajících vrat, zesílení konstrukce a úprava systému otevírání 5700/2300, povrch žárov zinkování a nátěr, specifikace dle PD</t>
  </si>
  <si>
    <t>R767173</t>
  </si>
  <si>
    <t>Z88 - D+M historizující vrátka u vjezdu 820/2120, jekl, L 50/50/5, ocel. plech, tyč, povrch žárov zinkování a nátěr, specifikace dle PD</t>
  </si>
  <si>
    <t>R767174</t>
  </si>
  <si>
    <t>Z89 - D+M historizující vrátka u vjezdu 820/2120, jekl, L 50/50/5, ocel. plech, tyč, povrch žárov zinkování a nátěr, specifikace dle PD</t>
  </si>
  <si>
    <t>R767175</t>
  </si>
  <si>
    <t>Z90 - repase a oprava a přesunutí stávajícího dílce vč. vrátek, prodloužení sloupků a svislic vrátek 965+1070+965/2330, povrch nátěr, systém generálního klíčespecifikace dle PD</t>
  </si>
  <si>
    <t>R767176</t>
  </si>
  <si>
    <t>Z91 - oprava a přesunutí plotového dílce 3000/1560, kotvit k sloupku, otryskání starého nátěru, nový nátěr, specifikace dle PD</t>
  </si>
  <si>
    <t>R767177</t>
  </si>
  <si>
    <t>Z92 - oprava stávajícího opravovaného plotového dílce 3000/1560, otryskání starého nátěru, nový nátěr, specifikace dle PD</t>
  </si>
  <si>
    <t>R767178</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</si>
  <si>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</si>
  <si>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</si>
  <si>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</si>
  <si>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</si>
  <si>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</si>
  <si>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</si>
  <si>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</si>
  <si>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</si>
  <si>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</si>
  <si>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</si>
  <si>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</si>
  <si>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 </t>
  </si>
  <si>
    <t xml:space="preserve">    46 M - Zemní práce při montážích-zajištění kabelů</t>
  </si>
  <si>
    <t xml:space="preserve">    21 M - Elektromontáže ochrana kabelů</t>
  </si>
  <si>
    <t>Příprava území</t>
  </si>
  <si>
    <t>113107122</t>
  </si>
  <si>
    <t>Odstranění podkladu pl do 200m2 z kameniva drceného tl.200 mm</t>
  </si>
  <si>
    <t>Poznámka k položce:_x000D_
odečteno z programu AutoCAD stávající vozovka</t>
  </si>
  <si>
    <t>113107141</t>
  </si>
  <si>
    <t>Odstranění povrchu živičného tl do 50 mm, plocha do 200m2</t>
  </si>
  <si>
    <t>919735111</t>
  </si>
  <si>
    <t>Řezání stávajícího živičného krytu tl do 50 mm</t>
  </si>
  <si>
    <t>Odkopávky a prokopávky</t>
  </si>
  <si>
    <t>122252203</t>
  </si>
  <si>
    <t>Odkopávky a prokopávky nezapažené pro silnice a dálnice v hornině třídy těžitelnosti I objem do 100 m3 strojně</t>
  </si>
  <si>
    <t>Přemístění výkopku</t>
  </si>
  <si>
    <t>167151101</t>
  </si>
  <si>
    <t>Nakládání výkopku z hornin třídy těžitelnosti I skupiny 1 až 3 do 100 m3</t>
  </si>
  <si>
    <t>171201231</t>
  </si>
  <si>
    <t>Poplatek za uložení zeminy a kamení na recyklační skládce (skládkovné) kód odpadu 17 05 04</t>
  </si>
  <si>
    <t>Povrchové úpravy terénu</t>
  </si>
  <si>
    <t>181411131</t>
  </si>
  <si>
    <t>Založení parkového trávníku výsevem pl do 1000 m2 v rovině a ve svahu do 1:5</t>
  </si>
  <si>
    <t>181301102</t>
  </si>
  <si>
    <t>Rozprostření a urovnání ornice v rovině nebo ve svahu sklonu do 1 : 5 při souvislé ploše do 500 m2, tl. vrsty do 150 mm</t>
  </si>
  <si>
    <t>00572410</t>
  </si>
  <si>
    <t>osivo směs travní parková</t>
  </si>
  <si>
    <t>103715000</t>
  </si>
  <si>
    <t>Substrát zahradnický B ornice vč nákladů na dopravu</t>
  </si>
  <si>
    <t>181951112</t>
  </si>
  <si>
    <t>Úprava pláně v hornině třídy těžitelnosti I skupiny 1 až 3 se zhutněním strojně</t>
  </si>
  <si>
    <t>5a</t>
  </si>
  <si>
    <t>Vyspravení vozovky z asfaltového betonu vlivem osazení obrub tl 450 mm</t>
  </si>
  <si>
    <t>Podklad z ŠD tl 20 cm pozhutnění</t>
  </si>
  <si>
    <t>Poznámka k položce:_x000D_
odečteno z programu AutoCAD asfaltová vozovka</t>
  </si>
  <si>
    <t>567122114</t>
  </si>
  <si>
    <t>Podklad ze směsi stmelené cementem KZC I  SC C 8/10 tl 15 cm</t>
  </si>
  <si>
    <t>567123813</t>
  </si>
  <si>
    <t>Infiltrační postřik 0,7 kg/m2</t>
  </si>
  <si>
    <t>565145111</t>
  </si>
  <si>
    <t>Asfaltový beton ACP 16 (OKS) podkladní tl 60 mm z nemodifikovaného asfaltu,do 3 m</t>
  </si>
  <si>
    <t>573211109</t>
  </si>
  <si>
    <t>Spojovací postřik 0,3 kg/m2</t>
  </si>
  <si>
    <t>Asfaltový beton ACO 11 (ABS I),vrstva obrusná, 40 mm z nemodifikovaného asfaltu, do 3 m</t>
  </si>
  <si>
    <t>5b</t>
  </si>
  <si>
    <t>Vjezd z kamenné dlažby tl 470 - 490 mm</t>
  </si>
  <si>
    <t>Poznámka k položce:_x000D_
odečteno z programu AutoCAD vjezd</t>
  </si>
  <si>
    <t>591241111</t>
  </si>
  <si>
    <t>Kladení dlažby z kostek drobných na MC tl 50 mm</t>
  </si>
  <si>
    <t>591211112R</t>
  </si>
  <si>
    <t>Příplatek za kladení dlažby do polokružnic</t>
  </si>
  <si>
    <t>58381007</t>
  </si>
  <si>
    <t>kostka štípaná dlažební žula drobná 8/10</t>
  </si>
  <si>
    <t>596841120R</t>
  </si>
  <si>
    <t>Kladení zámkové kamenné dlažby do lože MVC vel 0,09m2 plocha do 50 m2</t>
  </si>
  <si>
    <t>59200001R</t>
  </si>
  <si>
    <t>Reliefní dlažba CD60 200 x 200 x 60 mm</t>
  </si>
  <si>
    <t>59218583R</t>
  </si>
  <si>
    <t>Přídlažba hladká  500 x 250 x 60 mm</t>
  </si>
  <si>
    <t>5c</t>
  </si>
  <si>
    <t>Obruby komunikací a vjezdů</t>
  </si>
  <si>
    <t>916241113</t>
  </si>
  <si>
    <t>Osazení silničního obrubníku kameného ležatého s boční opěrou do lože z betonu prostého</t>
  </si>
  <si>
    <t>583803030R</t>
  </si>
  <si>
    <t>Obrubník kamenný OP 30 x 25 cm</t>
  </si>
  <si>
    <t>916111001</t>
  </si>
  <si>
    <t>Osazení dvojřádku z kostek kamených do betonu s boční opěrou</t>
  </si>
  <si>
    <t>Poznámka k položce:_x000D_
položka obsahuje také dodávku materiálu</t>
  </si>
  <si>
    <t xml:space="preserve">Doplňující konstrukce a práce na pozemních komunikacích </t>
  </si>
  <si>
    <t>915111116</t>
  </si>
  <si>
    <t>Vodorovné dopravní značení nepřerušovaná čára retroreflexníbarva žlutá š  125 mm</t>
  </si>
  <si>
    <t>915611111</t>
  </si>
  <si>
    <t>Předznačení liniového plošného značení</t>
  </si>
  <si>
    <t>919112212</t>
  </si>
  <si>
    <t>Řezání spár pro vytvoření komůrky š 10 mm hl 20 mm v živičném krytu</t>
  </si>
  <si>
    <t>919122111</t>
  </si>
  <si>
    <t>Těsnění spár zálivkou za tepla pro komůrky š 10 mm hl 20 mm</t>
  </si>
  <si>
    <t>997221611</t>
  </si>
  <si>
    <t>Nakládání suti na dopravní prostředek pro vodorovnou dopravu</t>
  </si>
  <si>
    <t>997221551</t>
  </si>
  <si>
    <t>Vodorovná doprava suti ze sypkých materiálů do 1 km</t>
  </si>
  <si>
    <t>997221559</t>
  </si>
  <si>
    <t>Příplatek ZKD 1 km u vodorovné dopravy sypkých materiálů, 10 x</t>
  </si>
  <si>
    <t>997221561</t>
  </si>
  <si>
    <t>Vodorovná doprava suti z kusových materiálů do 1 km</t>
  </si>
  <si>
    <t>997221569</t>
  </si>
  <si>
    <t>Příplatek ZKD 1 km u vodorovné dopravy suti z kusových materálů, 10x</t>
  </si>
  <si>
    <t>997221645</t>
  </si>
  <si>
    <t>Poplatek za uložení na skládce (skládkovné) odpadu asfaltového bez dehtu kód odpadu 17 03 02</t>
  </si>
  <si>
    <t>998225111</t>
  </si>
  <si>
    <t>Přesun hmot pro pozemní komunikace s krytem z kamene, monolitickým betonovým nebo živičným   automatický výpočet</t>
  </si>
  <si>
    <t>46 M</t>
  </si>
  <si>
    <t>Zemní práce při montážích-zajištění kabelů</t>
  </si>
  <si>
    <t>460161272</t>
  </si>
  <si>
    <t>Hloubení kabelových rýh ručně š 50 cm hl 80 cm v hornině tř I skupiny 3</t>
  </si>
  <si>
    <t>460421182</t>
  </si>
  <si>
    <t>Lože kabelů z písku nebo štěrkopísku tl 10 cm nad kabel, kryté plastovou folií, š lože do 50 cm</t>
  </si>
  <si>
    <t>460490013</t>
  </si>
  <si>
    <t>Krytí kabelů krycím pasem šířky 34 cm</t>
  </si>
  <si>
    <t>388995212</t>
  </si>
  <si>
    <t>Chránička kabelů z trub HDPE DN 100 dělená ochrana kabelů</t>
  </si>
  <si>
    <t>460431282</t>
  </si>
  <si>
    <t>Zásyp kabelových rýh ručně se zhutněním š 50 cm hl 80 cm z horniny tř I skupiny 3</t>
  </si>
  <si>
    <t>460341113</t>
  </si>
  <si>
    <t>Vodorovné přemístění horniny jakékoliv třídy dopravními prostředky při elektromontážích přes 500 do 1000 m</t>
  </si>
  <si>
    <t>460341121</t>
  </si>
  <si>
    <t>Příplatek k vodorovnému přemístění horniny dopravními prostředky při elektromontážích za každých dalších i započatých 1000 m</t>
  </si>
  <si>
    <t>0,8*10 'Přepočtené koeficientem množství</t>
  </si>
  <si>
    <t>21 M</t>
  </si>
  <si>
    <t>Elektromontáže ochrana kabelů</t>
  </si>
  <si>
    <t>220182072</t>
  </si>
  <si>
    <t>Přenesení kabelu do hmotnosti 3,5 kg/m přes překážky do vzdálenosti do 10 m</t>
  </si>
  <si>
    <t>SO-05 - Přípojka vodovodu</t>
  </si>
  <si>
    <t>D1 - Vodovodní přípojka</t>
  </si>
  <si>
    <t xml:space="preserve">    D1 - Vodovodní přípojka</t>
  </si>
  <si>
    <t>Vodovodní přípojka</t>
  </si>
  <si>
    <t>Pol49</t>
  </si>
  <si>
    <t>Uzávěrový navrtávací pas HACOM Č.3370 -DN100/ 2"</t>
  </si>
  <si>
    <t>Pol50</t>
  </si>
  <si>
    <t>šoupátko pro domovní přípojky HAWLE č.2800 -2“</t>
  </si>
  <si>
    <t>Pol51</t>
  </si>
  <si>
    <t>Zemní teleskopická souprava č.9601</t>
  </si>
  <si>
    <t>Pol52</t>
  </si>
  <si>
    <t>uliční poklop teleskopický č.1750</t>
  </si>
  <si>
    <t>Pol53</t>
  </si>
  <si>
    <t>podkladová deska č.3481</t>
  </si>
  <si>
    <t>Pol55</t>
  </si>
  <si>
    <t>přechodka vnější závit HAWLE č.6100 – D63 x DN50</t>
  </si>
  <si>
    <t>Pol56</t>
  </si>
  <si>
    <t>pojezdná vodoměrná šachta 1500 x 1000 x hl. 1800 mm, včetně stupadel</t>
  </si>
  <si>
    <t>Pol57</t>
  </si>
  <si>
    <t>litinový poklop 600 x 600mm, třída „D“</t>
  </si>
  <si>
    <t>Pol58</t>
  </si>
  <si>
    <t>fakturační vodoměr DN32 Qn = 6,0 m3/h (dodávka vodáren)</t>
  </si>
  <si>
    <t>Pol59</t>
  </si>
  <si>
    <t>K. K. - 2"  (Giacomini R 250 D)</t>
  </si>
  <si>
    <t>Pol61</t>
  </si>
  <si>
    <t>Filtr-2“</t>
  </si>
  <si>
    <t>Pol62</t>
  </si>
  <si>
    <t>Zpětný ventil – 2"</t>
  </si>
  <si>
    <t>Pol65</t>
  </si>
  <si>
    <t>Pol68</t>
  </si>
  <si>
    <t>montáž vodovodní přípojky</t>
  </si>
  <si>
    <t>SO-06 - Přípojka jednotkové kanalizace</t>
  </si>
  <si>
    <t xml:space="preserve">    8 - Trubní vedení</t>
  </si>
  <si>
    <t xml:space="preserve">      99 - Přesun hmot</t>
  </si>
  <si>
    <t>12,0*1,20*4,50+3,0*1,20*0,60</t>
  </si>
  <si>
    <t>151811141</t>
  </si>
  <si>
    <t>Osazení pažicího boxu hl výkopu do 6 m š do 1,2 m</t>
  </si>
  <si>
    <t>11,0*4,50*2</t>
  </si>
  <si>
    <t>151811231</t>
  </si>
  <si>
    <t>Odstranění pažicího boxu hl výkopu do 4 m š do 1,2 m</t>
  </si>
  <si>
    <t>1082739972</t>
  </si>
  <si>
    <t>12,0*1,20*4,50</t>
  </si>
  <si>
    <t>"rýhy" 66,96</t>
  </si>
  <si>
    <t>"zásyp" -46,92</t>
  </si>
  <si>
    <t xml:space="preserve">"přípojka dl.15m"  </t>
  </si>
  <si>
    <t>1,20*11,50*3,40</t>
  </si>
  <si>
    <t>175112101</t>
  </si>
  <si>
    <t>Obsypání potrubí při překopech inženýrských sítí ručně objem do 10 m3</t>
  </si>
  <si>
    <t>1,20*11,50*0,40+3,50*0,50</t>
  </si>
  <si>
    <t>58331351</t>
  </si>
  <si>
    <t>kamenivo těžené drobné frakce 0/4</t>
  </si>
  <si>
    <t>451573111</t>
  </si>
  <si>
    <t>Lože pod potrubí otevřený výkop ze štěrkopísku</t>
  </si>
  <si>
    <t>"přípojka dl.15m"  1,20*15,0*0,10</t>
  </si>
  <si>
    <t>Trubní vedení</t>
  </si>
  <si>
    <t>831352121</t>
  </si>
  <si>
    <t>Montáž potrubí z trub kameninových hrdlových s integrovaným těsněním výkop sklon do 20 % DN 200</t>
  </si>
  <si>
    <t>59710704</t>
  </si>
  <si>
    <t>trouba kameninová glazovaná DN 200 dl 2,50m spojovací systém C Třída 240</t>
  </si>
  <si>
    <t>R8313522</t>
  </si>
  <si>
    <t>Napojení kameninového potrubí přípojky na stávající kanalizaci</t>
  </si>
  <si>
    <t>998275101</t>
  </si>
  <si>
    <t>Přesun hmot pro trubní vedení z trub kameninových otevřený výkop</t>
  </si>
  <si>
    <t>SO-07 - Vsakovací objekt</t>
  </si>
  <si>
    <t>9 - Ostatní konstrukce a práce-bourání</t>
  </si>
  <si>
    <t>Vsakovací těleso</t>
  </si>
  <si>
    <t>Zemní práce jsou součástí objektu SO-01</t>
  </si>
  <si>
    <t>247681114</t>
  </si>
  <si>
    <t>Těsnění vsakovacího tělesa z jílu se zhutněním</t>
  </si>
  <si>
    <t>4,60*3,75*6,00</t>
  </si>
  <si>
    <t>"objem skruže" -pi*0,75*0,75*5,25*2</t>
  </si>
  <si>
    <t>998254011</t>
  </si>
  <si>
    <t>Přesun hmot pro studny a jímání vody</t>
  </si>
  <si>
    <t>SO-08 - Odlučovač tuků</t>
  </si>
  <si>
    <t>000 PK</t>
  </si>
  <si>
    <t>Zemní práce, konstrukce šachty lapolu jsou součástí objektu SO-01</t>
  </si>
  <si>
    <t>01 PK</t>
  </si>
  <si>
    <t>Montáž odlučovače tuků</t>
  </si>
  <si>
    <t>24757111R</t>
  </si>
  <si>
    <t>Obsyp studny z kačírku tříděného</t>
  </si>
  <si>
    <t>"obsyp lapolu" 4,35*1,77*1,97</t>
  </si>
  <si>
    <t>001 PK</t>
  </si>
  <si>
    <t>Odlučovač tuků s větracím a odsávacím potrubím velikost NG 10</t>
  </si>
  <si>
    <t>SO-11 - Sadové úpravy</t>
  </si>
  <si>
    <t xml:space="preserve">D1 - A) PŘÍMÉ NÁKLADY </t>
  </si>
  <si>
    <t xml:space="preserve">    D2 - A.1. Ošetření původních stromů</t>
  </si>
  <si>
    <t xml:space="preserve">      D3 - materiál</t>
  </si>
  <si>
    <t xml:space="preserve">      D4 - ostatní</t>
  </si>
  <si>
    <t xml:space="preserve">    D5 - A.2. Příprava plochy</t>
  </si>
  <si>
    <t xml:space="preserve">    D6 - A.3. Výsadba </t>
  </si>
  <si>
    <t xml:space="preserve">    D7 - A.4. Trávník</t>
  </si>
  <si>
    <t>D8 - B) OSTATNÍ NÁKLADY (součet)</t>
  </si>
  <si>
    <t xml:space="preserve">    D4 - ostatní</t>
  </si>
  <si>
    <t xml:space="preserve">A) PŘÍMÉ NÁKLADY </t>
  </si>
  <si>
    <t>A.1. Ošetření původních stromů</t>
  </si>
  <si>
    <t>Pol1</t>
  </si>
  <si>
    <t>ochrana kmene bedněním před poškozením stavebním provozem vč. materiálu, vč. odstranění, do výšky 3 m, průměru kmene do 700 mm</t>
  </si>
  <si>
    <t>Pol2</t>
  </si>
  <si>
    <t>hloubení rýhy šíře do 300 mm v kořenové zóně stromu s přerušením kořenů do 50 mm, hloubky do 800 mm</t>
  </si>
  <si>
    <t>Pol3</t>
  </si>
  <si>
    <t>ochrana stěny výkopu geotextilií</t>
  </si>
  <si>
    <t>Pol4</t>
  </si>
  <si>
    <t>řez prováděný lezeckou technikou - zdravotní, plocha koruny stromu do 60 m2</t>
  </si>
  <si>
    <t>Pol5</t>
  </si>
  <si>
    <t>řez prováděný lezeckou technikou - redukční, obvodový, plocha koruny stromu do 90 m2</t>
  </si>
  <si>
    <t>materiál</t>
  </si>
  <si>
    <t>Pol6</t>
  </si>
  <si>
    <t>geotextílie 500 g, vč. kotvícího materiálu</t>
  </si>
  <si>
    <t>Pol7</t>
  </si>
  <si>
    <t>lehký pěstební substrát (dvouvrstvý)</t>
  </si>
  <si>
    <t>ostatní</t>
  </si>
  <si>
    <t>Pol8</t>
  </si>
  <si>
    <t>odvoz odpadu</t>
  </si>
  <si>
    <t>A.2. Příprava plochy</t>
  </si>
  <si>
    <t>Pol9</t>
  </si>
  <si>
    <t>chemické odplevelení před založením</t>
  </si>
  <si>
    <t>Pol10</t>
  </si>
  <si>
    <t>rozprostření a urovnání ornice, tl.do 20 cm</t>
  </si>
  <si>
    <t>Pol11</t>
  </si>
  <si>
    <t>rozprostření a urovnání substrátu, tl.do 5 cm</t>
  </si>
  <si>
    <t>Pol12</t>
  </si>
  <si>
    <t>obdělání půdy rotačními bránami (cca 1/2 plochy)</t>
  </si>
  <si>
    <t>Pol13</t>
  </si>
  <si>
    <t>obdělání půdy rytím, nakopáváním (cca 1/2 plochy)</t>
  </si>
  <si>
    <t>Pol14</t>
  </si>
  <si>
    <t>obdělání půdy hrabáním</t>
  </si>
  <si>
    <t>Pol15</t>
  </si>
  <si>
    <t>rozprostření a urovnání vrstev na plochu štěrkového trávníku, celkem vrstva tl. 35 cm</t>
  </si>
  <si>
    <t>Poznámka k položce:_x000D_
na připravenou plochu, bez odkopávek</t>
  </si>
  <si>
    <t>Pol16</t>
  </si>
  <si>
    <t>výměna zeminy v kořenovém prostoru stromu č.1, hloubka do 10 cm</t>
  </si>
  <si>
    <t>Pol17</t>
  </si>
  <si>
    <t>montáž oplocení (kůly + lano)</t>
  </si>
  <si>
    <t>Pol18</t>
  </si>
  <si>
    <t>herbicid Roundup</t>
  </si>
  <si>
    <t>l</t>
  </si>
  <si>
    <t>Pol19</t>
  </si>
  <si>
    <t>tříděná ornice, vrstva 20 cm</t>
  </si>
  <si>
    <t>Pol20</t>
  </si>
  <si>
    <t>pěstební substrát trávníkový, vrstva 5 cm</t>
  </si>
  <si>
    <t>Pol21</t>
  </si>
  <si>
    <t>pěstební substrát, vrstva 5-10 cm</t>
  </si>
  <si>
    <t>Poznámka k položce:_x000D_
pod strom č.1</t>
  </si>
  <si>
    <t>Pol22</t>
  </si>
  <si>
    <t>drcené kamenivo, fr. 32-64</t>
  </si>
  <si>
    <t>Poznámka k položce:_x000D_
štěrkový trávník</t>
  </si>
  <si>
    <t>Pol23</t>
  </si>
  <si>
    <t>směs kompostu a drceného kameniva (1:4)</t>
  </si>
  <si>
    <t>Pol24</t>
  </si>
  <si>
    <t>kůl: frézovaná impregnovaná kulatina s fazetou, dl. 60 cm</t>
  </si>
  <si>
    <t>Pol25</t>
  </si>
  <si>
    <t>vrut pozink, dl. 55 cm</t>
  </si>
  <si>
    <t>Pol26</t>
  </si>
  <si>
    <t>polyamidové lano s ocelovým středem, prům. 12 mm</t>
  </si>
  <si>
    <t xml:space="preserve">A.3. Výsadba </t>
  </si>
  <si>
    <t>Pol27</t>
  </si>
  <si>
    <t>hloubení jamek s 50% výměnou, objemu do 1 m3</t>
  </si>
  <si>
    <t>Pol28</t>
  </si>
  <si>
    <t>hloubení jamek bez výměny, objemu do 0,005 m3</t>
  </si>
  <si>
    <t>Pol29</t>
  </si>
  <si>
    <t>výsadba dřeviny s balem do 800 mm, v rovině</t>
  </si>
  <si>
    <t>Pol30</t>
  </si>
  <si>
    <t>výsadba dřeviny s balem do 100 mm, v rovině</t>
  </si>
  <si>
    <t>Pol31</t>
  </si>
  <si>
    <t>ukotvení dřeviny 3 kůly, do 3 cm</t>
  </si>
  <si>
    <t>Pol32</t>
  </si>
  <si>
    <t>zhotovení obalu kmene z rákosové rohože</t>
  </si>
  <si>
    <t>Pol33</t>
  </si>
  <si>
    <t>zhotovení závlahové mísy u stromů, o průměru do 1 m</t>
  </si>
  <si>
    <t>Poznámka k položce:_x000D_
stromy v trávníku, 2 nové, 1 původní</t>
  </si>
  <si>
    <t>Pol34</t>
  </si>
  <si>
    <t>mulčování vysazených rostlin mulčovací kůrou, tl. do 100 mm</t>
  </si>
  <si>
    <t>Poznámka k položce:_x000D_
nové a původní stromy</t>
  </si>
  <si>
    <t>Pol35</t>
  </si>
  <si>
    <t>zálivka bez dovozu vody, 2x</t>
  </si>
  <si>
    <t>Poznámka k položce:_x000D_
2x2x50 l, 2x20lx12 m2</t>
  </si>
  <si>
    <t>Pol36</t>
  </si>
  <si>
    <t>pěstební substrát na výměnu</t>
  </si>
  <si>
    <t>Pol37</t>
  </si>
  <si>
    <t>přípravek pro kořenění (Symbivit)</t>
  </si>
  <si>
    <t>Poznámka k položce:_x000D_
2 kg/strom</t>
  </si>
  <si>
    <t>Pol38</t>
  </si>
  <si>
    <t>kotvení (3 kůly, příčky, úvazek)</t>
  </si>
  <si>
    <t>Pol39</t>
  </si>
  <si>
    <t>rákosová rohož, v. 180 cm</t>
  </si>
  <si>
    <t>Pol40</t>
  </si>
  <si>
    <t>mulčovací kůra</t>
  </si>
  <si>
    <t>Poznámka k položce:_x000D_
rostliny</t>
  </si>
  <si>
    <t>Pol41</t>
  </si>
  <si>
    <t>Acer platanoides ‘Deborah’, ok 20-25 cm</t>
  </si>
  <si>
    <t>Pol42</t>
  </si>
  <si>
    <t>Quercus robur ‘Fastigiata Koster‘, ok 18-20 cm</t>
  </si>
  <si>
    <t>Pol43</t>
  </si>
  <si>
    <t>Hedera helix cv. (‘Manda‘s Crested’), v 30-40 cm</t>
  </si>
  <si>
    <t>A.4. Trávník</t>
  </si>
  <si>
    <t>Pol44</t>
  </si>
  <si>
    <t>založení trávníku parkového výsevem včetně utažení</t>
  </si>
  <si>
    <t>Pol45</t>
  </si>
  <si>
    <t>1. pokosení, vč. válcování a opravy osevu</t>
  </si>
  <si>
    <t>Pol46</t>
  </si>
  <si>
    <t>travní osivo - parková směs do polostínu (např. Agrostis UNI 11)</t>
  </si>
  <si>
    <t>Pol47</t>
  </si>
  <si>
    <t>travní osivo - parková směs do sucha (např. Agrostis VV 16/1)</t>
  </si>
  <si>
    <t>B) OSTATNÍ NÁKLADY (součet)</t>
  </si>
  <si>
    <t>Pol48</t>
  </si>
  <si>
    <t>přesun hmot pro sadovnické úpravy</t>
  </si>
  <si>
    <t>VRN - Vedlejší rozpočtové náklady stavby</t>
  </si>
  <si>
    <t>VRN - Vedlejší rozpočtové náklady</t>
  </si>
  <si>
    <t xml:space="preserve">    0 - Vedlejší rozpočtové náklady</t>
  </si>
  <si>
    <t>Vedlejší rozpočtové náklady</t>
  </si>
  <si>
    <t>012103000</t>
  </si>
  <si>
    <t>Geodetické práce před výstavbou</t>
  </si>
  <si>
    <t>Kč</t>
  </si>
  <si>
    <t>012303000</t>
  </si>
  <si>
    <t>Geodetické práce během výstavby a po výstavbě</t>
  </si>
  <si>
    <t>012403000</t>
  </si>
  <si>
    <t>Geometrický plán</t>
  </si>
  <si>
    <t>060001000</t>
  </si>
  <si>
    <t>Ověření vytyčení inženýrských sítí dodavatelem před zahájením stavby</t>
  </si>
  <si>
    <t>OST 1</t>
  </si>
  <si>
    <t>dokumentace zařízení staveniště</t>
  </si>
  <si>
    <t>OST 1a</t>
  </si>
  <si>
    <t>dokumentace výztuže monolitických konstrukcí</t>
  </si>
  <si>
    <t>OST 2</t>
  </si>
  <si>
    <t>dodavatelská dokumentace prefabrikovaných betonových konstrukcí</t>
  </si>
  <si>
    <t>OST 3</t>
  </si>
  <si>
    <t>dodavatelská dokumentace hydroizolací spodní stavby, včetně pojistného systému v místě dilatace</t>
  </si>
  <si>
    <t>OST 4</t>
  </si>
  <si>
    <t>kladečské dokumentace keramických dlažeb a obkladů</t>
  </si>
  <si>
    <t>OST 5</t>
  </si>
  <si>
    <t>dodavatelská dokumentace a spárořez akustických podhledů a obkladů</t>
  </si>
  <si>
    <t>OST 6</t>
  </si>
  <si>
    <t>dodavatelská dokumentace oken</t>
  </si>
  <si>
    <t>OST 7</t>
  </si>
  <si>
    <t>dodavatelská dokumentace prosklených sloupkopříčkových stěn, včetně statického posouzení</t>
  </si>
  <si>
    <t>OST 8</t>
  </si>
  <si>
    <t>dodavatelská dokumentace dveřních křídel a zárubní, včetně systému generálního klíče</t>
  </si>
  <si>
    <t>OST 9</t>
  </si>
  <si>
    <t>dodavatelská dokumentace zavěšené keramické fasády a baget*, včetně statického posouzení</t>
  </si>
  <si>
    <t>OST 10</t>
  </si>
  <si>
    <t>dodavatelská dokumentace zámečnických výrobků</t>
  </si>
  <si>
    <t>OST 11</t>
  </si>
  <si>
    <t>dodavatelská dokumentace truhlářských výrobků</t>
  </si>
  <si>
    <t>OST 12</t>
  </si>
  <si>
    <t>dodavatelská dokumentace klempířských výrobků</t>
  </si>
  <si>
    <t>OST 13</t>
  </si>
  <si>
    <t>dokumentace skutečného provedení stavby</t>
  </si>
  <si>
    <t>OST 14</t>
  </si>
  <si>
    <t>akustické měření - vnitřní akustika jídelny</t>
  </si>
  <si>
    <t>OST 15</t>
  </si>
  <si>
    <t>akustické měření - stacionární zdroje hluku</t>
  </si>
  <si>
    <t>OST 16</t>
  </si>
  <si>
    <t>dynamické zkoušky dosažení požadovaných hodnot základové spáry (4x) a zhutnění násypů (2x)</t>
  </si>
  <si>
    <t>OST 18</t>
  </si>
  <si>
    <t>Vyvzorkování všech materiálů na stavbě podlahových krytin a obkladů</t>
  </si>
  <si>
    <t>Poznámka k položce:_x000D_
Vzorkování všech materiílů, např. omítek, maleb, podlahových krytin, obkladů, výrobků, koncových prvků TZB jako zařizovací předměty, výústky, strojní zařízení apod.</t>
  </si>
  <si>
    <t>OST 20</t>
  </si>
  <si>
    <t>prohlášení o shodě instalovaných výrobků</t>
  </si>
  <si>
    <t>OST 21</t>
  </si>
  <si>
    <t>provozní zkoušky instalovaných výrobků</t>
  </si>
  <si>
    <t>OST 22</t>
  </si>
  <si>
    <t>zaškolení obsluhy instalovaných výrobků</t>
  </si>
  <si>
    <t>OST 23</t>
  </si>
  <si>
    <t>zátopové zkoušky</t>
  </si>
  <si>
    <t>030001000</t>
  </si>
  <si>
    <t>Zařízení staveniště</t>
  </si>
  <si>
    <t>030001001</t>
  </si>
  <si>
    <t>Dočasná parkovací stání</t>
  </si>
  <si>
    <t>045002000</t>
  </si>
  <si>
    <t>Kompletační a koordinační činnost</t>
  </si>
  <si>
    <t>0500125801</t>
  </si>
  <si>
    <t>Příplatek za realizaci stavby v rámci nemovité kulturní památky a v památkové zóně Karlín</t>
  </si>
  <si>
    <t>913121111</t>
  </si>
  <si>
    <t>Montáž a demontáž dočasné dopravní značky,  kompletní zajištění DIO</t>
  </si>
  <si>
    <t>952711090</t>
  </si>
  <si>
    <t>Nájem dopravní značky přenosné vč sloupů a podstavců nad 7 dní DIO</t>
  </si>
  <si>
    <t>ON - Ostatní náklady</t>
  </si>
  <si>
    <t>ON - Ostatní náklady investora</t>
  </si>
  <si>
    <t xml:space="preserve">    0 - Ostatní náklady investora</t>
  </si>
  <si>
    <t>Ostatní náklady investora</t>
  </si>
  <si>
    <t>Vytýčení inženýrských sítí jejich správci  před zahájením stavby</t>
  </si>
  <si>
    <t>-1947440203</t>
  </si>
  <si>
    <t>OST 17</t>
  </si>
  <si>
    <t>Převzetí základové spáry autorizovaným inženýrským geologem</t>
  </si>
  <si>
    <t>-2111689927</t>
  </si>
  <si>
    <t>OST 30</t>
  </si>
  <si>
    <t>Aktualizace povodňového plánu</t>
  </si>
  <si>
    <t>803406007</t>
  </si>
  <si>
    <t>Montáže celkově</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</si>
</sst>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0" xfId="0" applyFont="1" applyFill="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22" xfId="0"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167" fontId="23" fillId="3" borderId="22" xfId="0" applyNumberFormat="1" applyFont="1" applyFill="1" applyBorder="1" applyAlignment="1" applyProtection="1">
      <alignment vertical="center"/>
      <protection locked="0"/>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95"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48" t="s">
        <v>5</v>
      </c>
      <c r="AS2" s="249"/>
      <c r="AT2" s="249"/>
      <c r="AU2" s="249"/>
      <c r="AV2" s="249"/>
      <c r="AW2" s="249"/>
      <c r="AX2" s="249"/>
      <c r="AY2" s="249"/>
      <c r="AZ2" s="249"/>
      <c r="BA2" s="249"/>
      <c r="BB2" s="249"/>
      <c r="BC2" s="249"/>
      <c r="BD2" s="249"/>
      <c r="BE2" s="24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3" t="s">
        <v>14</v>
      </c>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R5" s="21"/>
      <c r="BE5" s="250" t="s">
        <v>15</v>
      </c>
      <c r="BS5" s="18" t="s">
        <v>6</v>
      </c>
    </row>
    <row r="6" spans="1:74" s="1" customFormat="1" ht="36.950000000000003" customHeight="1">
      <c r="B6" s="21"/>
      <c r="D6" s="27" t="s">
        <v>16</v>
      </c>
      <c r="K6" s="254" t="s">
        <v>17</v>
      </c>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R6" s="21"/>
      <c r="BE6" s="251"/>
      <c r="BS6" s="18" t="s">
        <v>6</v>
      </c>
    </row>
    <row r="7" spans="1:74" s="1" customFormat="1" ht="12" customHeight="1">
      <c r="B7" s="21"/>
      <c r="D7" s="28" t="s">
        <v>18</v>
      </c>
      <c r="K7" s="26" t="s">
        <v>1</v>
      </c>
      <c r="AK7" s="28" t="s">
        <v>19</v>
      </c>
      <c r="AN7" s="26" t="s">
        <v>1</v>
      </c>
      <c r="AR7" s="21"/>
      <c r="BE7" s="251"/>
      <c r="BS7" s="18" t="s">
        <v>6</v>
      </c>
    </row>
    <row r="8" spans="1:74" s="1" customFormat="1" ht="12" customHeight="1">
      <c r="B8" s="21"/>
      <c r="D8" s="28" t="s">
        <v>20</v>
      </c>
      <c r="K8" s="26" t="s">
        <v>21</v>
      </c>
      <c r="AK8" s="28" t="s">
        <v>22</v>
      </c>
      <c r="AN8" s="29" t="s">
        <v>23</v>
      </c>
      <c r="AR8" s="21"/>
      <c r="BE8" s="251"/>
      <c r="BS8" s="18" t="s">
        <v>6</v>
      </c>
    </row>
    <row r="9" spans="1:74" s="1" customFormat="1" ht="14.45" customHeight="1">
      <c r="B9" s="21"/>
      <c r="AR9" s="21"/>
      <c r="BE9" s="251"/>
      <c r="BS9" s="18" t="s">
        <v>6</v>
      </c>
    </row>
    <row r="10" spans="1:74" s="1" customFormat="1" ht="12" customHeight="1">
      <c r="B10" s="21"/>
      <c r="D10" s="28" t="s">
        <v>24</v>
      </c>
      <c r="AK10" s="28" t="s">
        <v>25</v>
      </c>
      <c r="AN10" s="26" t="s">
        <v>1</v>
      </c>
      <c r="AR10" s="21"/>
      <c r="BE10" s="251"/>
      <c r="BS10" s="18" t="s">
        <v>6</v>
      </c>
    </row>
    <row r="11" spans="1:74" s="1" customFormat="1" ht="18.399999999999999" customHeight="1">
      <c r="B11" s="21"/>
      <c r="E11" s="26" t="s">
        <v>26</v>
      </c>
      <c r="AK11" s="28" t="s">
        <v>27</v>
      </c>
      <c r="AN11" s="26" t="s">
        <v>1</v>
      </c>
      <c r="AR11" s="21"/>
      <c r="BE11" s="251"/>
      <c r="BS11" s="18" t="s">
        <v>6</v>
      </c>
    </row>
    <row r="12" spans="1:74" s="1" customFormat="1" ht="6.95" customHeight="1">
      <c r="B12" s="21"/>
      <c r="AR12" s="21"/>
      <c r="BE12" s="251"/>
      <c r="BS12" s="18" t="s">
        <v>6</v>
      </c>
    </row>
    <row r="13" spans="1:74" s="1" customFormat="1" ht="12" customHeight="1">
      <c r="B13" s="21"/>
      <c r="D13" s="28" t="s">
        <v>28</v>
      </c>
      <c r="AK13" s="28" t="s">
        <v>25</v>
      </c>
      <c r="AN13" s="30" t="s">
        <v>29</v>
      </c>
      <c r="AR13" s="21"/>
      <c r="BE13" s="251"/>
      <c r="BS13" s="18" t="s">
        <v>6</v>
      </c>
    </row>
    <row r="14" spans="1:74" ht="12.75">
      <c r="B14" s="21"/>
      <c r="E14" s="255" t="s">
        <v>29</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8" t="s">
        <v>27</v>
      </c>
      <c r="AN14" s="30" t="s">
        <v>29</v>
      </c>
      <c r="AR14" s="21"/>
      <c r="BE14" s="251"/>
      <c r="BS14" s="18" t="s">
        <v>6</v>
      </c>
    </row>
    <row r="15" spans="1:74" s="1" customFormat="1" ht="6.95" customHeight="1">
      <c r="B15" s="21"/>
      <c r="AR15" s="21"/>
      <c r="BE15" s="251"/>
      <c r="BS15" s="18" t="s">
        <v>3</v>
      </c>
    </row>
    <row r="16" spans="1:74" s="1" customFormat="1" ht="12" customHeight="1">
      <c r="B16" s="21"/>
      <c r="D16" s="28" t="s">
        <v>30</v>
      </c>
      <c r="AK16" s="28" t="s">
        <v>25</v>
      </c>
      <c r="AN16" s="26" t="s">
        <v>1</v>
      </c>
      <c r="AR16" s="21"/>
      <c r="BE16" s="251"/>
      <c r="BS16" s="18" t="s">
        <v>3</v>
      </c>
    </row>
    <row r="17" spans="1:71" s="1" customFormat="1" ht="18.399999999999999" customHeight="1">
      <c r="B17" s="21"/>
      <c r="E17" s="26" t="s">
        <v>31</v>
      </c>
      <c r="AK17" s="28" t="s">
        <v>27</v>
      </c>
      <c r="AN17" s="26" t="s">
        <v>1</v>
      </c>
      <c r="AR17" s="21"/>
      <c r="BE17" s="251"/>
      <c r="BS17" s="18" t="s">
        <v>32</v>
      </c>
    </row>
    <row r="18" spans="1:71" s="1" customFormat="1" ht="6.95" customHeight="1">
      <c r="B18" s="21"/>
      <c r="AR18" s="21"/>
      <c r="BE18" s="251"/>
      <c r="BS18" s="18" t="s">
        <v>6</v>
      </c>
    </row>
    <row r="19" spans="1:71" s="1" customFormat="1" ht="12" customHeight="1">
      <c r="B19" s="21"/>
      <c r="D19" s="28" t="s">
        <v>33</v>
      </c>
      <c r="AK19" s="28" t="s">
        <v>25</v>
      </c>
      <c r="AN19" s="26" t="s">
        <v>1</v>
      </c>
      <c r="AR19" s="21"/>
      <c r="BE19" s="251"/>
      <c r="BS19" s="18" t="s">
        <v>6</v>
      </c>
    </row>
    <row r="20" spans="1:71" s="1" customFormat="1" ht="18.399999999999999" customHeight="1">
      <c r="B20" s="21"/>
      <c r="E20" s="26" t="s">
        <v>34</v>
      </c>
      <c r="AK20" s="28" t="s">
        <v>27</v>
      </c>
      <c r="AN20" s="26" t="s">
        <v>1</v>
      </c>
      <c r="AR20" s="21"/>
      <c r="BE20" s="251"/>
      <c r="BS20" s="18" t="s">
        <v>32</v>
      </c>
    </row>
    <row r="21" spans="1:71" s="1" customFormat="1" ht="6.95" customHeight="1">
      <c r="B21" s="21"/>
      <c r="AR21" s="21"/>
      <c r="BE21" s="251"/>
    </row>
    <row r="22" spans="1:71" s="1" customFormat="1" ht="12" customHeight="1">
      <c r="B22" s="21"/>
      <c r="D22" s="28" t="s">
        <v>35</v>
      </c>
      <c r="AR22" s="21"/>
      <c r="BE22" s="251"/>
    </row>
    <row r="23" spans="1:71" s="1" customFormat="1" ht="83.25" customHeight="1">
      <c r="B23" s="21"/>
      <c r="E23" s="257" t="s">
        <v>36</v>
      </c>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R23" s="21"/>
      <c r="BE23" s="251"/>
    </row>
    <row r="24" spans="1:71" s="1" customFormat="1" ht="6.95" customHeight="1">
      <c r="B24" s="21"/>
      <c r="AR24" s="21"/>
      <c r="BE24" s="251"/>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51"/>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8">
        <f>ROUND(AG94,2)</f>
        <v>0</v>
      </c>
      <c r="AL26" s="259"/>
      <c r="AM26" s="259"/>
      <c r="AN26" s="259"/>
      <c r="AO26" s="259"/>
      <c r="AP26" s="33"/>
      <c r="AQ26" s="33"/>
      <c r="AR26" s="34"/>
      <c r="BE26" s="251"/>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51"/>
    </row>
    <row r="28" spans="1:71" s="2" customFormat="1" ht="12.75">
      <c r="A28" s="33"/>
      <c r="B28" s="34"/>
      <c r="C28" s="33"/>
      <c r="D28" s="33"/>
      <c r="E28" s="33"/>
      <c r="F28" s="33"/>
      <c r="G28" s="33"/>
      <c r="H28" s="33"/>
      <c r="I28" s="33"/>
      <c r="J28" s="33"/>
      <c r="K28" s="33"/>
      <c r="L28" s="260" t="s">
        <v>38</v>
      </c>
      <c r="M28" s="260"/>
      <c r="N28" s="260"/>
      <c r="O28" s="260"/>
      <c r="P28" s="260"/>
      <c r="Q28" s="33"/>
      <c r="R28" s="33"/>
      <c r="S28" s="33"/>
      <c r="T28" s="33"/>
      <c r="U28" s="33"/>
      <c r="V28" s="33"/>
      <c r="W28" s="260" t="s">
        <v>39</v>
      </c>
      <c r="X28" s="260"/>
      <c r="Y28" s="260"/>
      <c r="Z28" s="260"/>
      <c r="AA28" s="260"/>
      <c r="AB28" s="260"/>
      <c r="AC28" s="260"/>
      <c r="AD28" s="260"/>
      <c r="AE28" s="260"/>
      <c r="AF28" s="33"/>
      <c r="AG28" s="33"/>
      <c r="AH28" s="33"/>
      <c r="AI28" s="33"/>
      <c r="AJ28" s="33"/>
      <c r="AK28" s="260" t="s">
        <v>40</v>
      </c>
      <c r="AL28" s="260"/>
      <c r="AM28" s="260"/>
      <c r="AN28" s="260"/>
      <c r="AO28" s="260"/>
      <c r="AP28" s="33"/>
      <c r="AQ28" s="33"/>
      <c r="AR28" s="34"/>
      <c r="BE28" s="251"/>
    </row>
    <row r="29" spans="1:71" s="3" customFormat="1" ht="14.45" customHeight="1">
      <c r="B29" s="38"/>
      <c r="D29" s="28" t="s">
        <v>41</v>
      </c>
      <c r="F29" s="28" t="s">
        <v>42</v>
      </c>
      <c r="L29" s="263">
        <v>0.21</v>
      </c>
      <c r="M29" s="262"/>
      <c r="N29" s="262"/>
      <c r="O29" s="262"/>
      <c r="P29" s="262"/>
      <c r="W29" s="261">
        <f>ROUND(AZ94, 2)</f>
        <v>0</v>
      </c>
      <c r="X29" s="262"/>
      <c r="Y29" s="262"/>
      <c r="Z29" s="262"/>
      <c r="AA29" s="262"/>
      <c r="AB29" s="262"/>
      <c r="AC29" s="262"/>
      <c r="AD29" s="262"/>
      <c r="AE29" s="262"/>
      <c r="AK29" s="261">
        <f>ROUND(AV94, 2)</f>
        <v>0</v>
      </c>
      <c r="AL29" s="262"/>
      <c r="AM29" s="262"/>
      <c r="AN29" s="262"/>
      <c r="AO29" s="262"/>
      <c r="AR29" s="38"/>
      <c r="BE29" s="252"/>
    </row>
    <row r="30" spans="1:71" s="3" customFormat="1" ht="14.45" customHeight="1">
      <c r="B30" s="38"/>
      <c r="F30" s="28" t="s">
        <v>43</v>
      </c>
      <c r="L30" s="263">
        <v>0.15</v>
      </c>
      <c r="M30" s="262"/>
      <c r="N30" s="262"/>
      <c r="O30" s="262"/>
      <c r="P30" s="262"/>
      <c r="W30" s="261">
        <f>ROUND(BA94, 2)</f>
        <v>0</v>
      </c>
      <c r="X30" s="262"/>
      <c r="Y30" s="262"/>
      <c r="Z30" s="262"/>
      <c r="AA30" s="262"/>
      <c r="AB30" s="262"/>
      <c r="AC30" s="262"/>
      <c r="AD30" s="262"/>
      <c r="AE30" s="262"/>
      <c r="AK30" s="261">
        <f>ROUND(AW94, 2)</f>
        <v>0</v>
      </c>
      <c r="AL30" s="262"/>
      <c r="AM30" s="262"/>
      <c r="AN30" s="262"/>
      <c r="AO30" s="262"/>
      <c r="AR30" s="38"/>
      <c r="BE30" s="252"/>
    </row>
    <row r="31" spans="1:71" s="3" customFormat="1" ht="14.45" hidden="1" customHeight="1">
      <c r="B31" s="38"/>
      <c r="F31" s="28" t="s">
        <v>44</v>
      </c>
      <c r="L31" s="263">
        <v>0.21</v>
      </c>
      <c r="M31" s="262"/>
      <c r="N31" s="262"/>
      <c r="O31" s="262"/>
      <c r="P31" s="262"/>
      <c r="W31" s="261">
        <f>ROUND(BB94, 2)</f>
        <v>0</v>
      </c>
      <c r="X31" s="262"/>
      <c r="Y31" s="262"/>
      <c r="Z31" s="262"/>
      <c r="AA31" s="262"/>
      <c r="AB31" s="262"/>
      <c r="AC31" s="262"/>
      <c r="AD31" s="262"/>
      <c r="AE31" s="262"/>
      <c r="AK31" s="261">
        <v>0</v>
      </c>
      <c r="AL31" s="262"/>
      <c r="AM31" s="262"/>
      <c r="AN31" s="262"/>
      <c r="AO31" s="262"/>
      <c r="AR31" s="38"/>
      <c r="BE31" s="252"/>
    </row>
    <row r="32" spans="1:71" s="3" customFormat="1" ht="14.45" hidden="1" customHeight="1">
      <c r="B32" s="38"/>
      <c r="F32" s="28" t="s">
        <v>45</v>
      </c>
      <c r="L32" s="263">
        <v>0.15</v>
      </c>
      <c r="M32" s="262"/>
      <c r="N32" s="262"/>
      <c r="O32" s="262"/>
      <c r="P32" s="262"/>
      <c r="W32" s="261">
        <f>ROUND(BC94, 2)</f>
        <v>0</v>
      </c>
      <c r="X32" s="262"/>
      <c r="Y32" s="262"/>
      <c r="Z32" s="262"/>
      <c r="AA32" s="262"/>
      <c r="AB32" s="262"/>
      <c r="AC32" s="262"/>
      <c r="AD32" s="262"/>
      <c r="AE32" s="262"/>
      <c r="AK32" s="261">
        <v>0</v>
      </c>
      <c r="AL32" s="262"/>
      <c r="AM32" s="262"/>
      <c r="AN32" s="262"/>
      <c r="AO32" s="262"/>
      <c r="AR32" s="38"/>
      <c r="BE32" s="252"/>
    </row>
    <row r="33" spans="1:57" s="3" customFormat="1" ht="14.45" hidden="1" customHeight="1">
      <c r="B33" s="38"/>
      <c r="F33" s="28" t="s">
        <v>46</v>
      </c>
      <c r="L33" s="263">
        <v>0</v>
      </c>
      <c r="M33" s="262"/>
      <c r="N33" s="262"/>
      <c r="O33" s="262"/>
      <c r="P33" s="262"/>
      <c r="W33" s="261">
        <f>ROUND(BD94, 2)</f>
        <v>0</v>
      </c>
      <c r="X33" s="262"/>
      <c r="Y33" s="262"/>
      <c r="Z33" s="262"/>
      <c r="AA33" s="262"/>
      <c r="AB33" s="262"/>
      <c r="AC33" s="262"/>
      <c r="AD33" s="262"/>
      <c r="AE33" s="262"/>
      <c r="AK33" s="261">
        <v>0</v>
      </c>
      <c r="AL33" s="262"/>
      <c r="AM33" s="262"/>
      <c r="AN33" s="262"/>
      <c r="AO33" s="262"/>
      <c r="AR33" s="38"/>
      <c r="BE33" s="252"/>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51"/>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247" t="s">
        <v>49</v>
      </c>
      <c r="Y35" s="245"/>
      <c r="Z35" s="245"/>
      <c r="AA35" s="245"/>
      <c r="AB35" s="245"/>
      <c r="AC35" s="41"/>
      <c r="AD35" s="41"/>
      <c r="AE35" s="41"/>
      <c r="AF35" s="41"/>
      <c r="AG35" s="41"/>
      <c r="AH35" s="41"/>
      <c r="AI35" s="41"/>
      <c r="AJ35" s="41"/>
      <c r="AK35" s="244">
        <f>SUM(AK26:AK33)</f>
        <v>0</v>
      </c>
      <c r="AL35" s="245"/>
      <c r="AM35" s="245"/>
      <c r="AN35" s="245"/>
      <c r="AO35" s="24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50</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51</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52</v>
      </c>
      <c r="E60" s="36"/>
      <c r="F60" s="36"/>
      <c r="G60" s="36"/>
      <c r="H60" s="36"/>
      <c r="I60" s="36"/>
      <c r="J60" s="36"/>
      <c r="K60" s="36"/>
      <c r="L60" s="36"/>
      <c r="M60" s="36"/>
      <c r="N60" s="36"/>
      <c r="O60" s="36"/>
      <c r="P60" s="36"/>
      <c r="Q60" s="36"/>
      <c r="R60" s="36"/>
      <c r="S60" s="36"/>
      <c r="T60" s="36"/>
      <c r="U60" s="36"/>
      <c r="V60" s="46" t="s">
        <v>53</v>
      </c>
      <c r="W60" s="36"/>
      <c r="X60" s="36"/>
      <c r="Y60" s="36"/>
      <c r="Z60" s="36"/>
      <c r="AA60" s="36"/>
      <c r="AB60" s="36"/>
      <c r="AC60" s="36"/>
      <c r="AD60" s="36"/>
      <c r="AE60" s="36"/>
      <c r="AF60" s="36"/>
      <c r="AG60" s="36"/>
      <c r="AH60" s="46" t="s">
        <v>52</v>
      </c>
      <c r="AI60" s="36"/>
      <c r="AJ60" s="36"/>
      <c r="AK60" s="36"/>
      <c r="AL60" s="36"/>
      <c r="AM60" s="46" t="s">
        <v>53</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54</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55</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52</v>
      </c>
      <c r="E75" s="36"/>
      <c r="F75" s="36"/>
      <c r="G75" s="36"/>
      <c r="H75" s="36"/>
      <c r="I75" s="36"/>
      <c r="J75" s="36"/>
      <c r="K75" s="36"/>
      <c r="L75" s="36"/>
      <c r="M75" s="36"/>
      <c r="N75" s="36"/>
      <c r="O75" s="36"/>
      <c r="P75" s="36"/>
      <c r="Q75" s="36"/>
      <c r="R75" s="36"/>
      <c r="S75" s="36"/>
      <c r="T75" s="36"/>
      <c r="U75" s="36"/>
      <c r="V75" s="46" t="s">
        <v>53</v>
      </c>
      <c r="W75" s="36"/>
      <c r="X75" s="36"/>
      <c r="Y75" s="36"/>
      <c r="Z75" s="36"/>
      <c r="AA75" s="36"/>
      <c r="AB75" s="36"/>
      <c r="AC75" s="36"/>
      <c r="AD75" s="36"/>
      <c r="AE75" s="36"/>
      <c r="AF75" s="36"/>
      <c r="AG75" s="36"/>
      <c r="AH75" s="46" t="s">
        <v>52</v>
      </c>
      <c r="AI75" s="36"/>
      <c r="AJ75" s="36"/>
      <c r="AK75" s="36"/>
      <c r="AL75" s="36"/>
      <c r="AM75" s="46" t="s">
        <v>53</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56</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12</v>
      </c>
      <c r="AR84" s="52"/>
    </row>
    <row r="85" spans="1:91" s="5" customFormat="1" ht="36.950000000000003" customHeight="1">
      <c r="B85" s="53"/>
      <c r="C85" s="54" t="s">
        <v>16</v>
      </c>
      <c r="L85" s="241" t="str">
        <f>K6</f>
        <v>Přístavba tělocvičny, školní jídelny a kuchyně</v>
      </c>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ZŠ Lyčkovo nám. 6/460, Praha 8</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23" t="str">
        <f>IF(AN8= "","",AN8)</f>
        <v>25. 9. 2023</v>
      </c>
      <c r="AN87" s="223"/>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25.7" customHeight="1">
      <c r="A89" s="33"/>
      <c r="B89" s="34"/>
      <c r="C89" s="28" t="s">
        <v>24</v>
      </c>
      <c r="D89" s="33"/>
      <c r="E89" s="33"/>
      <c r="F89" s="33"/>
      <c r="G89" s="33"/>
      <c r="H89" s="33"/>
      <c r="I89" s="33"/>
      <c r="J89" s="33"/>
      <c r="K89" s="33"/>
      <c r="L89" s="4" t="str">
        <f>IF(E11= "","",E11)</f>
        <v>Městská část Praha 8</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24" t="str">
        <f>IF(E17="","",E17)</f>
        <v>ARCHITEKTONICKÝ ATELIER ALEŠ, s.r.o.</v>
      </c>
      <c r="AN89" s="225"/>
      <c r="AO89" s="225"/>
      <c r="AP89" s="225"/>
      <c r="AQ89" s="33"/>
      <c r="AR89" s="34"/>
      <c r="AS89" s="226" t="s">
        <v>57</v>
      </c>
      <c r="AT89" s="227"/>
      <c r="AU89" s="57"/>
      <c r="AV89" s="57"/>
      <c r="AW89" s="57"/>
      <c r="AX89" s="57"/>
      <c r="AY89" s="57"/>
      <c r="AZ89" s="57"/>
      <c r="BA89" s="57"/>
      <c r="BB89" s="57"/>
      <c r="BC89" s="57"/>
      <c r="BD89" s="58"/>
      <c r="BE89" s="33"/>
    </row>
    <row r="90" spans="1:91" s="2" customFormat="1" ht="15.2" customHeight="1">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33</v>
      </c>
      <c r="AJ90" s="33"/>
      <c r="AK90" s="33"/>
      <c r="AL90" s="33"/>
      <c r="AM90" s="224" t="str">
        <f>IF(E20="","",E20)</f>
        <v xml:space="preserve"> </v>
      </c>
      <c r="AN90" s="225"/>
      <c r="AO90" s="225"/>
      <c r="AP90" s="225"/>
      <c r="AQ90" s="33"/>
      <c r="AR90" s="34"/>
      <c r="AS90" s="228"/>
      <c r="AT90" s="229"/>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28"/>
      <c r="AT91" s="229"/>
      <c r="AU91" s="59"/>
      <c r="AV91" s="59"/>
      <c r="AW91" s="59"/>
      <c r="AX91" s="59"/>
      <c r="AY91" s="59"/>
      <c r="AZ91" s="59"/>
      <c r="BA91" s="59"/>
      <c r="BB91" s="59"/>
      <c r="BC91" s="59"/>
      <c r="BD91" s="60"/>
      <c r="BE91" s="33"/>
    </row>
    <row r="92" spans="1:91" s="2" customFormat="1" ht="29.25" customHeight="1">
      <c r="A92" s="33"/>
      <c r="B92" s="34"/>
      <c r="C92" s="243" t="s">
        <v>58</v>
      </c>
      <c r="D92" s="231"/>
      <c r="E92" s="231"/>
      <c r="F92" s="231"/>
      <c r="G92" s="231"/>
      <c r="H92" s="61"/>
      <c r="I92" s="232" t="s">
        <v>59</v>
      </c>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0" t="s">
        <v>60</v>
      </c>
      <c r="AH92" s="231"/>
      <c r="AI92" s="231"/>
      <c r="AJ92" s="231"/>
      <c r="AK92" s="231"/>
      <c r="AL92" s="231"/>
      <c r="AM92" s="231"/>
      <c r="AN92" s="232" t="s">
        <v>61</v>
      </c>
      <c r="AO92" s="231"/>
      <c r="AP92" s="233"/>
      <c r="AQ92" s="62" t="s">
        <v>62</v>
      </c>
      <c r="AR92" s="34"/>
      <c r="AS92" s="63" t="s">
        <v>63</v>
      </c>
      <c r="AT92" s="64" t="s">
        <v>64</v>
      </c>
      <c r="AU92" s="64" t="s">
        <v>65</v>
      </c>
      <c r="AV92" s="64" t="s">
        <v>66</v>
      </c>
      <c r="AW92" s="64" t="s">
        <v>67</v>
      </c>
      <c r="AX92" s="64" t="s">
        <v>68</v>
      </c>
      <c r="AY92" s="64" t="s">
        <v>69</v>
      </c>
      <c r="AZ92" s="64" t="s">
        <v>70</v>
      </c>
      <c r="BA92" s="64" t="s">
        <v>71</v>
      </c>
      <c r="BB92" s="64" t="s">
        <v>72</v>
      </c>
      <c r="BC92" s="64" t="s">
        <v>73</v>
      </c>
      <c r="BD92" s="65" t="s">
        <v>74</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75</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39">
        <f>ROUND(AG95+AG108+AG110+AG112+AG114+AG116+AG118+AG120+AG122+AG124,2)</f>
        <v>0</v>
      </c>
      <c r="AH94" s="239"/>
      <c r="AI94" s="239"/>
      <c r="AJ94" s="239"/>
      <c r="AK94" s="239"/>
      <c r="AL94" s="239"/>
      <c r="AM94" s="239"/>
      <c r="AN94" s="240">
        <f t="shared" ref="AN94:AN126" si="0">SUM(AG94,AT94)</f>
        <v>0</v>
      </c>
      <c r="AO94" s="240"/>
      <c r="AP94" s="240"/>
      <c r="AQ94" s="73" t="s">
        <v>1</v>
      </c>
      <c r="AR94" s="69"/>
      <c r="AS94" s="74">
        <f>ROUND(AS95+AS108+AS110+AS112+AS114+AS116+AS118+AS120+AS122+AS124,2)</f>
        <v>0</v>
      </c>
      <c r="AT94" s="75">
        <f t="shared" ref="AT94:AT126" si="1">ROUND(SUM(AV94:AW94),2)</f>
        <v>0</v>
      </c>
      <c r="AU94" s="76">
        <f>ROUND(AU95+AU108+AU110+AU112+AU114+AU116+AU118+AU120+AU122+AU124,5)</f>
        <v>0</v>
      </c>
      <c r="AV94" s="75">
        <f>ROUND(AZ94*L29,2)</f>
        <v>0</v>
      </c>
      <c r="AW94" s="75">
        <f>ROUND(BA94*L30,2)</f>
        <v>0</v>
      </c>
      <c r="AX94" s="75">
        <f>ROUND(BB94*L29,2)</f>
        <v>0</v>
      </c>
      <c r="AY94" s="75">
        <f>ROUND(BC94*L30,2)</f>
        <v>0</v>
      </c>
      <c r="AZ94" s="75">
        <f>ROUND(AZ95+AZ108+AZ110+AZ112+AZ114+AZ116+AZ118+AZ120+AZ122+AZ124,2)</f>
        <v>0</v>
      </c>
      <c r="BA94" s="75">
        <f>ROUND(BA95+BA108+BA110+BA112+BA114+BA116+BA118+BA120+BA122+BA124,2)</f>
        <v>0</v>
      </c>
      <c r="BB94" s="75">
        <f>ROUND(BB95+BB108+BB110+BB112+BB114+BB116+BB118+BB120+BB122+BB124,2)</f>
        <v>0</v>
      </c>
      <c r="BC94" s="75">
        <f>ROUND(BC95+BC108+BC110+BC112+BC114+BC116+BC118+BC120+BC122+BC124,2)</f>
        <v>0</v>
      </c>
      <c r="BD94" s="77">
        <f>ROUND(BD95+BD108+BD110+BD112+BD114+BD116+BD118+BD120+BD122+BD124,2)</f>
        <v>0</v>
      </c>
      <c r="BS94" s="78" t="s">
        <v>76</v>
      </c>
      <c r="BT94" s="78" t="s">
        <v>77</v>
      </c>
      <c r="BU94" s="79" t="s">
        <v>78</v>
      </c>
      <c r="BV94" s="78" t="s">
        <v>79</v>
      </c>
      <c r="BW94" s="78" t="s">
        <v>4</v>
      </c>
      <c r="BX94" s="78" t="s">
        <v>80</v>
      </c>
      <c r="CL94" s="78" t="s">
        <v>1</v>
      </c>
    </row>
    <row r="95" spans="1:91" s="7" customFormat="1" ht="24.75" customHeight="1">
      <c r="B95" s="80"/>
      <c r="C95" s="81"/>
      <c r="D95" s="221" t="s">
        <v>81</v>
      </c>
      <c r="E95" s="221"/>
      <c r="F95" s="221"/>
      <c r="G95" s="221"/>
      <c r="H95" s="221"/>
      <c r="I95" s="82"/>
      <c r="J95" s="221" t="s">
        <v>82</v>
      </c>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36">
        <f>ROUND(SUM(AG96:AG107),2)</f>
        <v>0</v>
      </c>
      <c r="AH95" s="235"/>
      <c r="AI95" s="235"/>
      <c r="AJ95" s="235"/>
      <c r="AK95" s="235"/>
      <c r="AL95" s="235"/>
      <c r="AM95" s="235"/>
      <c r="AN95" s="234">
        <f t="shared" si="0"/>
        <v>0</v>
      </c>
      <c r="AO95" s="235"/>
      <c r="AP95" s="235"/>
      <c r="AQ95" s="83" t="s">
        <v>83</v>
      </c>
      <c r="AR95" s="80"/>
      <c r="AS95" s="84">
        <f>ROUND(SUM(AS96:AS107),2)</f>
        <v>0</v>
      </c>
      <c r="AT95" s="85">
        <f t="shared" si="1"/>
        <v>0</v>
      </c>
      <c r="AU95" s="86">
        <f>ROUND(SUM(AU96:AU107),5)</f>
        <v>0</v>
      </c>
      <c r="AV95" s="85">
        <f>ROUND(AZ95*L29,2)</f>
        <v>0</v>
      </c>
      <c r="AW95" s="85">
        <f>ROUND(BA95*L30,2)</f>
        <v>0</v>
      </c>
      <c r="AX95" s="85">
        <f>ROUND(BB95*L29,2)</f>
        <v>0</v>
      </c>
      <c r="AY95" s="85">
        <f>ROUND(BC95*L30,2)</f>
        <v>0</v>
      </c>
      <c r="AZ95" s="85">
        <f>ROUND(SUM(AZ96:AZ107),2)</f>
        <v>0</v>
      </c>
      <c r="BA95" s="85">
        <f>ROUND(SUM(BA96:BA107),2)</f>
        <v>0</v>
      </c>
      <c r="BB95" s="85">
        <f>ROUND(SUM(BB96:BB107),2)</f>
        <v>0</v>
      </c>
      <c r="BC95" s="85">
        <f>ROUND(SUM(BC96:BC107),2)</f>
        <v>0</v>
      </c>
      <c r="BD95" s="87">
        <f>ROUND(SUM(BD96:BD107),2)</f>
        <v>0</v>
      </c>
      <c r="BS95" s="88" t="s">
        <v>76</v>
      </c>
      <c r="BT95" s="88" t="s">
        <v>84</v>
      </c>
      <c r="BU95" s="88" t="s">
        <v>78</v>
      </c>
      <c r="BV95" s="88" t="s">
        <v>79</v>
      </c>
      <c r="BW95" s="88" t="s">
        <v>85</v>
      </c>
      <c r="BX95" s="88" t="s">
        <v>4</v>
      </c>
      <c r="CL95" s="88" t="s">
        <v>1</v>
      </c>
      <c r="CM95" s="88" t="s">
        <v>86</v>
      </c>
    </row>
    <row r="96" spans="1:91" s="4" customFormat="1" ht="16.5" customHeight="1">
      <c r="A96" s="89" t="s">
        <v>87</v>
      </c>
      <c r="B96" s="52"/>
      <c r="C96" s="10"/>
      <c r="D96" s="10"/>
      <c r="E96" s="222" t="s">
        <v>88</v>
      </c>
      <c r="F96" s="222"/>
      <c r="G96" s="222"/>
      <c r="H96" s="222"/>
      <c r="I96" s="222"/>
      <c r="J96" s="10"/>
      <c r="K96" s="222" t="s">
        <v>89</v>
      </c>
      <c r="L96" s="222"/>
      <c r="M96" s="222"/>
      <c r="N96" s="222"/>
      <c r="O96" s="222"/>
      <c r="P96" s="222"/>
      <c r="Q96" s="222"/>
      <c r="R96" s="222"/>
      <c r="S96" s="222"/>
      <c r="T96" s="222"/>
      <c r="U96" s="222"/>
      <c r="V96" s="222"/>
      <c r="W96" s="222"/>
      <c r="X96" s="222"/>
      <c r="Y96" s="222"/>
      <c r="Z96" s="222"/>
      <c r="AA96" s="222"/>
      <c r="AB96" s="222"/>
      <c r="AC96" s="222"/>
      <c r="AD96" s="222"/>
      <c r="AE96" s="222"/>
      <c r="AF96" s="222"/>
      <c r="AG96" s="237">
        <f>'D.1.1. - Architektonicko-...'!J32</f>
        <v>0</v>
      </c>
      <c r="AH96" s="238"/>
      <c r="AI96" s="238"/>
      <c r="AJ96" s="238"/>
      <c r="AK96" s="238"/>
      <c r="AL96" s="238"/>
      <c r="AM96" s="238"/>
      <c r="AN96" s="237">
        <f t="shared" si="0"/>
        <v>0</v>
      </c>
      <c r="AO96" s="238"/>
      <c r="AP96" s="238"/>
      <c r="AQ96" s="90" t="s">
        <v>90</v>
      </c>
      <c r="AR96" s="52"/>
      <c r="AS96" s="91">
        <v>0</v>
      </c>
      <c r="AT96" s="92">
        <f t="shared" si="1"/>
        <v>0</v>
      </c>
      <c r="AU96" s="93">
        <f>'D.1.1. - Architektonicko-...'!P152</f>
        <v>0</v>
      </c>
      <c r="AV96" s="92">
        <f>'D.1.1. - Architektonicko-...'!J35</f>
        <v>0</v>
      </c>
      <c r="AW96" s="92">
        <f>'D.1.1. - Architektonicko-...'!J36</f>
        <v>0</v>
      </c>
      <c r="AX96" s="92">
        <f>'D.1.1. - Architektonicko-...'!J37</f>
        <v>0</v>
      </c>
      <c r="AY96" s="92">
        <f>'D.1.1. - Architektonicko-...'!J38</f>
        <v>0</v>
      </c>
      <c r="AZ96" s="92">
        <f>'D.1.1. - Architektonicko-...'!F35</f>
        <v>0</v>
      </c>
      <c r="BA96" s="92">
        <f>'D.1.1. - Architektonicko-...'!F36</f>
        <v>0</v>
      </c>
      <c r="BB96" s="92">
        <f>'D.1.1. - Architektonicko-...'!F37</f>
        <v>0</v>
      </c>
      <c r="BC96" s="92">
        <f>'D.1.1. - Architektonicko-...'!F38</f>
        <v>0</v>
      </c>
      <c r="BD96" s="94">
        <f>'D.1.1. - Architektonicko-...'!F39</f>
        <v>0</v>
      </c>
      <c r="BT96" s="26" t="s">
        <v>86</v>
      </c>
      <c r="BV96" s="26" t="s">
        <v>79</v>
      </c>
      <c r="BW96" s="26" t="s">
        <v>91</v>
      </c>
      <c r="BX96" s="26" t="s">
        <v>85</v>
      </c>
      <c r="CL96" s="26" t="s">
        <v>34</v>
      </c>
    </row>
    <row r="97" spans="1:91" s="4" customFormat="1" ht="16.5" customHeight="1">
      <c r="A97" s="89" t="s">
        <v>87</v>
      </c>
      <c r="B97" s="52"/>
      <c r="C97" s="10"/>
      <c r="D97" s="10"/>
      <c r="E97" s="222" t="s">
        <v>92</v>
      </c>
      <c r="F97" s="222"/>
      <c r="G97" s="222"/>
      <c r="H97" s="222"/>
      <c r="I97" s="222"/>
      <c r="J97" s="10"/>
      <c r="K97" s="222" t="s">
        <v>93</v>
      </c>
      <c r="L97" s="222"/>
      <c r="M97" s="222"/>
      <c r="N97" s="222"/>
      <c r="O97" s="222"/>
      <c r="P97" s="222"/>
      <c r="Q97" s="222"/>
      <c r="R97" s="222"/>
      <c r="S97" s="222"/>
      <c r="T97" s="222"/>
      <c r="U97" s="222"/>
      <c r="V97" s="222"/>
      <c r="W97" s="222"/>
      <c r="X97" s="222"/>
      <c r="Y97" s="222"/>
      <c r="Z97" s="222"/>
      <c r="AA97" s="222"/>
      <c r="AB97" s="222"/>
      <c r="AC97" s="222"/>
      <c r="AD97" s="222"/>
      <c r="AE97" s="222"/>
      <c r="AF97" s="222"/>
      <c r="AG97" s="237">
        <f>'D.1.4.1 - Ústřední topení'!J32</f>
        <v>0</v>
      </c>
      <c r="AH97" s="238"/>
      <c r="AI97" s="238"/>
      <c r="AJ97" s="238"/>
      <c r="AK97" s="238"/>
      <c r="AL97" s="238"/>
      <c r="AM97" s="238"/>
      <c r="AN97" s="237">
        <f t="shared" si="0"/>
        <v>0</v>
      </c>
      <c r="AO97" s="238"/>
      <c r="AP97" s="238"/>
      <c r="AQ97" s="90" t="s">
        <v>90</v>
      </c>
      <c r="AR97" s="52"/>
      <c r="AS97" s="91">
        <v>0</v>
      </c>
      <c r="AT97" s="92">
        <f t="shared" si="1"/>
        <v>0</v>
      </c>
      <c r="AU97" s="93">
        <f>'D.1.4.1 - Ústřední topení'!P129</f>
        <v>0</v>
      </c>
      <c r="AV97" s="92">
        <f>'D.1.4.1 - Ústřední topení'!J35</f>
        <v>0</v>
      </c>
      <c r="AW97" s="92">
        <f>'D.1.4.1 - Ústřední topení'!J36</f>
        <v>0</v>
      </c>
      <c r="AX97" s="92">
        <f>'D.1.4.1 - Ústřední topení'!J37</f>
        <v>0</v>
      </c>
      <c r="AY97" s="92">
        <f>'D.1.4.1 - Ústřední topení'!J38</f>
        <v>0</v>
      </c>
      <c r="AZ97" s="92">
        <f>'D.1.4.1 - Ústřední topení'!F35</f>
        <v>0</v>
      </c>
      <c r="BA97" s="92">
        <f>'D.1.4.1 - Ústřední topení'!F36</f>
        <v>0</v>
      </c>
      <c r="BB97" s="92">
        <f>'D.1.4.1 - Ústřední topení'!F37</f>
        <v>0</v>
      </c>
      <c r="BC97" s="92">
        <f>'D.1.4.1 - Ústřední topení'!F38</f>
        <v>0</v>
      </c>
      <c r="BD97" s="94">
        <f>'D.1.4.1 - Ústřední topení'!F39</f>
        <v>0</v>
      </c>
      <c r="BT97" s="26" t="s">
        <v>86</v>
      </c>
      <c r="BV97" s="26" t="s">
        <v>79</v>
      </c>
      <c r="BW97" s="26" t="s">
        <v>94</v>
      </c>
      <c r="BX97" s="26" t="s">
        <v>85</v>
      </c>
      <c r="CL97" s="26" t="s">
        <v>1</v>
      </c>
    </row>
    <row r="98" spans="1:91" s="4" customFormat="1" ht="16.5" customHeight="1">
      <c r="A98" s="89" t="s">
        <v>87</v>
      </c>
      <c r="B98" s="52"/>
      <c r="C98" s="10"/>
      <c r="D98" s="10"/>
      <c r="E98" s="222" t="s">
        <v>95</v>
      </c>
      <c r="F98" s="222"/>
      <c r="G98" s="222"/>
      <c r="H98" s="222"/>
      <c r="I98" s="222"/>
      <c r="J98" s="10"/>
      <c r="K98" s="222" t="s">
        <v>96</v>
      </c>
      <c r="L98" s="222"/>
      <c r="M98" s="222"/>
      <c r="N98" s="222"/>
      <c r="O98" s="222"/>
      <c r="P98" s="222"/>
      <c r="Q98" s="222"/>
      <c r="R98" s="222"/>
      <c r="S98" s="222"/>
      <c r="T98" s="222"/>
      <c r="U98" s="222"/>
      <c r="V98" s="222"/>
      <c r="W98" s="222"/>
      <c r="X98" s="222"/>
      <c r="Y98" s="222"/>
      <c r="Z98" s="222"/>
      <c r="AA98" s="222"/>
      <c r="AB98" s="222"/>
      <c r="AC98" s="222"/>
      <c r="AD98" s="222"/>
      <c r="AE98" s="222"/>
      <c r="AF98" s="222"/>
      <c r="AG98" s="237">
        <f>'D.1.4.2 - Vzduchotechnika'!J32</f>
        <v>0</v>
      </c>
      <c r="AH98" s="238"/>
      <c r="AI98" s="238"/>
      <c r="AJ98" s="238"/>
      <c r="AK98" s="238"/>
      <c r="AL98" s="238"/>
      <c r="AM98" s="238"/>
      <c r="AN98" s="237">
        <f t="shared" si="0"/>
        <v>0</v>
      </c>
      <c r="AO98" s="238"/>
      <c r="AP98" s="238"/>
      <c r="AQ98" s="90" t="s">
        <v>90</v>
      </c>
      <c r="AR98" s="52"/>
      <c r="AS98" s="91">
        <v>0</v>
      </c>
      <c r="AT98" s="92">
        <f t="shared" si="1"/>
        <v>0</v>
      </c>
      <c r="AU98" s="93">
        <f>'D.1.4.2 - Vzduchotechnika'!P126</f>
        <v>0</v>
      </c>
      <c r="AV98" s="92">
        <f>'D.1.4.2 - Vzduchotechnika'!J35</f>
        <v>0</v>
      </c>
      <c r="AW98" s="92">
        <f>'D.1.4.2 - Vzduchotechnika'!J36</f>
        <v>0</v>
      </c>
      <c r="AX98" s="92">
        <f>'D.1.4.2 - Vzduchotechnika'!J37</f>
        <v>0</v>
      </c>
      <c r="AY98" s="92">
        <f>'D.1.4.2 - Vzduchotechnika'!J38</f>
        <v>0</v>
      </c>
      <c r="AZ98" s="92">
        <f>'D.1.4.2 - Vzduchotechnika'!F35</f>
        <v>0</v>
      </c>
      <c r="BA98" s="92">
        <f>'D.1.4.2 - Vzduchotechnika'!F36</f>
        <v>0</v>
      </c>
      <c r="BB98" s="92">
        <f>'D.1.4.2 - Vzduchotechnika'!F37</f>
        <v>0</v>
      </c>
      <c r="BC98" s="92">
        <f>'D.1.4.2 - Vzduchotechnika'!F38</f>
        <v>0</v>
      </c>
      <c r="BD98" s="94">
        <f>'D.1.4.2 - Vzduchotechnika'!F39</f>
        <v>0</v>
      </c>
      <c r="BT98" s="26" t="s">
        <v>86</v>
      </c>
      <c r="BV98" s="26" t="s">
        <v>79</v>
      </c>
      <c r="BW98" s="26" t="s">
        <v>97</v>
      </c>
      <c r="BX98" s="26" t="s">
        <v>85</v>
      </c>
      <c r="CL98" s="26" t="s">
        <v>1</v>
      </c>
    </row>
    <row r="99" spans="1:91" s="4" customFormat="1" ht="16.5" customHeight="1">
      <c r="A99" s="89" t="s">
        <v>87</v>
      </c>
      <c r="B99" s="52"/>
      <c r="C99" s="10"/>
      <c r="D99" s="10"/>
      <c r="E99" s="222" t="s">
        <v>98</v>
      </c>
      <c r="F99" s="222"/>
      <c r="G99" s="222"/>
      <c r="H99" s="222"/>
      <c r="I99" s="222"/>
      <c r="J99" s="10"/>
      <c r="K99" s="222" t="s">
        <v>99</v>
      </c>
      <c r="L99" s="222"/>
      <c r="M99" s="222"/>
      <c r="N99" s="222"/>
      <c r="O99" s="222"/>
      <c r="P99" s="222"/>
      <c r="Q99" s="222"/>
      <c r="R99" s="222"/>
      <c r="S99" s="222"/>
      <c r="T99" s="222"/>
      <c r="U99" s="222"/>
      <c r="V99" s="222"/>
      <c r="W99" s="222"/>
      <c r="X99" s="222"/>
      <c r="Y99" s="222"/>
      <c r="Z99" s="222"/>
      <c r="AA99" s="222"/>
      <c r="AB99" s="222"/>
      <c r="AC99" s="222"/>
      <c r="AD99" s="222"/>
      <c r="AE99" s="222"/>
      <c r="AF99" s="222"/>
      <c r="AG99" s="237">
        <f>'D.1.4.3.A - Kanalizace'!J32</f>
        <v>0</v>
      </c>
      <c r="AH99" s="238"/>
      <c r="AI99" s="238"/>
      <c r="AJ99" s="238"/>
      <c r="AK99" s="238"/>
      <c r="AL99" s="238"/>
      <c r="AM99" s="238"/>
      <c r="AN99" s="237">
        <f t="shared" si="0"/>
        <v>0</v>
      </c>
      <c r="AO99" s="238"/>
      <c r="AP99" s="238"/>
      <c r="AQ99" s="90" t="s">
        <v>90</v>
      </c>
      <c r="AR99" s="52"/>
      <c r="AS99" s="91">
        <v>0</v>
      </c>
      <c r="AT99" s="92">
        <f t="shared" si="1"/>
        <v>0</v>
      </c>
      <c r="AU99" s="93">
        <f>'D.1.4.3.A - Kanalizace'!P144</f>
        <v>0</v>
      </c>
      <c r="AV99" s="92">
        <f>'D.1.4.3.A - Kanalizace'!J35</f>
        <v>0</v>
      </c>
      <c r="AW99" s="92">
        <f>'D.1.4.3.A - Kanalizace'!J36</f>
        <v>0</v>
      </c>
      <c r="AX99" s="92">
        <f>'D.1.4.3.A - Kanalizace'!J37</f>
        <v>0</v>
      </c>
      <c r="AY99" s="92">
        <f>'D.1.4.3.A - Kanalizace'!J38</f>
        <v>0</v>
      </c>
      <c r="AZ99" s="92">
        <f>'D.1.4.3.A - Kanalizace'!F35</f>
        <v>0</v>
      </c>
      <c r="BA99" s="92">
        <f>'D.1.4.3.A - Kanalizace'!F36</f>
        <v>0</v>
      </c>
      <c r="BB99" s="92">
        <f>'D.1.4.3.A - Kanalizace'!F37</f>
        <v>0</v>
      </c>
      <c r="BC99" s="92">
        <f>'D.1.4.3.A - Kanalizace'!F38</f>
        <v>0</v>
      </c>
      <c r="BD99" s="94">
        <f>'D.1.4.3.A - Kanalizace'!F39</f>
        <v>0</v>
      </c>
      <c r="BT99" s="26" t="s">
        <v>86</v>
      </c>
      <c r="BV99" s="26" t="s">
        <v>79</v>
      </c>
      <c r="BW99" s="26" t="s">
        <v>100</v>
      </c>
      <c r="BX99" s="26" t="s">
        <v>85</v>
      </c>
      <c r="CL99" s="26" t="s">
        <v>1</v>
      </c>
    </row>
    <row r="100" spans="1:91" s="4" customFormat="1" ht="16.5" customHeight="1">
      <c r="A100" s="89" t="s">
        <v>87</v>
      </c>
      <c r="B100" s="52"/>
      <c r="C100" s="10"/>
      <c r="D100" s="10"/>
      <c r="E100" s="222" t="s">
        <v>101</v>
      </c>
      <c r="F100" s="222"/>
      <c r="G100" s="222"/>
      <c r="H100" s="222"/>
      <c r="I100" s="222"/>
      <c r="J100" s="10"/>
      <c r="K100" s="222" t="s">
        <v>102</v>
      </c>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37">
        <f>'D.1.4.3.B - Vodovod'!J32</f>
        <v>0</v>
      </c>
      <c r="AH100" s="238"/>
      <c r="AI100" s="238"/>
      <c r="AJ100" s="238"/>
      <c r="AK100" s="238"/>
      <c r="AL100" s="238"/>
      <c r="AM100" s="238"/>
      <c r="AN100" s="237">
        <f t="shared" si="0"/>
        <v>0</v>
      </c>
      <c r="AO100" s="238"/>
      <c r="AP100" s="238"/>
      <c r="AQ100" s="90" t="s">
        <v>90</v>
      </c>
      <c r="AR100" s="52"/>
      <c r="AS100" s="91">
        <v>0</v>
      </c>
      <c r="AT100" s="92">
        <f t="shared" si="1"/>
        <v>0</v>
      </c>
      <c r="AU100" s="93">
        <f>'D.1.4.3.B - Vodovod'!P125</f>
        <v>0</v>
      </c>
      <c r="AV100" s="92">
        <f>'D.1.4.3.B - Vodovod'!J35</f>
        <v>0</v>
      </c>
      <c r="AW100" s="92">
        <f>'D.1.4.3.B - Vodovod'!J36</f>
        <v>0</v>
      </c>
      <c r="AX100" s="92">
        <f>'D.1.4.3.B - Vodovod'!J37</f>
        <v>0</v>
      </c>
      <c r="AY100" s="92">
        <f>'D.1.4.3.B - Vodovod'!J38</f>
        <v>0</v>
      </c>
      <c r="AZ100" s="92">
        <f>'D.1.4.3.B - Vodovod'!F35</f>
        <v>0</v>
      </c>
      <c r="BA100" s="92">
        <f>'D.1.4.3.B - Vodovod'!F36</f>
        <v>0</v>
      </c>
      <c r="BB100" s="92">
        <f>'D.1.4.3.B - Vodovod'!F37</f>
        <v>0</v>
      </c>
      <c r="BC100" s="92">
        <f>'D.1.4.3.B - Vodovod'!F38</f>
        <v>0</v>
      </c>
      <c r="BD100" s="94">
        <f>'D.1.4.3.B - Vodovod'!F39</f>
        <v>0</v>
      </c>
      <c r="BT100" s="26" t="s">
        <v>86</v>
      </c>
      <c r="BV100" s="26" t="s">
        <v>79</v>
      </c>
      <c r="BW100" s="26" t="s">
        <v>103</v>
      </c>
      <c r="BX100" s="26" t="s">
        <v>85</v>
      </c>
      <c r="CL100" s="26" t="s">
        <v>1</v>
      </c>
    </row>
    <row r="101" spans="1:91" s="4" customFormat="1" ht="16.5" customHeight="1">
      <c r="A101" s="89" t="s">
        <v>87</v>
      </c>
      <c r="B101" s="52"/>
      <c r="C101" s="10"/>
      <c r="D101" s="10"/>
      <c r="E101" s="222" t="s">
        <v>104</v>
      </c>
      <c r="F101" s="222"/>
      <c r="G101" s="222"/>
      <c r="H101" s="222"/>
      <c r="I101" s="222"/>
      <c r="J101" s="10"/>
      <c r="K101" s="222" t="s">
        <v>105</v>
      </c>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37">
        <f>'D.1.4.3.C - Zařizovací př...'!J32</f>
        <v>0</v>
      </c>
      <c r="AH101" s="238"/>
      <c r="AI101" s="238"/>
      <c r="AJ101" s="238"/>
      <c r="AK101" s="238"/>
      <c r="AL101" s="238"/>
      <c r="AM101" s="238"/>
      <c r="AN101" s="237">
        <f t="shared" si="0"/>
        <v>0</v>
      </c>
      <c r="AO101" s="238"/>
      <c r="AP101" s="238"/>
      <c r="AQ101" s="90" t="s">
        <v>90</v>
      </c>
      <c r="AR101" s="52"/>
      <c r="AS101" s="91">
        <v>0</v>
      </c>
      <c r="AT101" s="92">
        <f t="shared" si="1"/>
        <v>0</v>
      </c>
      <c r="AU101" s="93">
        <f>'D.1.4.3.C - Zařizovací př...'!P121</f>
        <v>0</v>
      </c>
      <c r="AV101" s="92">
        <f>'D.1.4.3.C - Zařizovací př...'!J35</f>
        <v>0</v>
      </c>
      <c r="AW101" s="92">
        <f>'D.1.4.3.C - Zařizovací př...'!J36</f>
        <v>0</v>
      </c>
      <c r="AX101" s="92">
        <f>'D.1.4.3.C - Zařizovací př...'!J37</f>
        <v>0</v>
      </c>
      <c r="AY101" s="92">
        <f>'D.1.4.3.C - Zařizovací př...'!J38</f>
        <v>0</v>
      </c>
      <c r="AZ101" s="92">
        <f>'D.1.4.3.C - Zařizovací př...'!F35</f>
        <v>0</v>
      </c>
      <c r="BA101" s="92">
        <f>'D.1.4.3.C - Zařizovací př...'!F36</f>
        <v>0</v>
      </c>
      <c r="BB101" s="92">
        <f>'D.1.4.3.C - Zařizovací př...'!F37</f>
        <v>0</v>
      </c>
      <c r="BC101" s="92">
        <f>'D.1.4.3.C - Zařizovací př...'!F38</f>
        <v>0</v>
      </c>
      <c r="BD101" s="94">
        <f>'D.1.4.3.C - Zařizovací př...'!F39</f>
        <v>0</v>
      </c>
      <c r="BT101" s="26" t="s">
        <v>86</v>
      </c>
      <c r="BV101" s="26" t="s">
        <v>79</v>
      </c>
      <c r="BW101" s="26" t="s">
        <v>106</v>
      </c>
      <c r="BX101" s="26" t="s">
        <v>85</v>
      </c>
      <c r="CL101" s="26" t="s">
        <v>1</v>
      </c>
    </row>
    <row r="102" spans="1:91" s="4" customFormat="1" ht="16.5" customHeight="1">
      <c r="A102" s="89" t="s">
        <v>87</v>
      </c>
      <c r="B102" s="52"/>
      <c r="C102" s="10"/>
      <c r="D102" s="10"/>
      <c r="E102" s="222" t="s">
        <v>107</v>
      </c>
      <c r="F102" s="222"/>
      <c r="G102" s="222"/>
      <c r="H102" s="222"/>
      <c r="I102" s="222"/>
      <c r="J102" s="10"/>
      <c r="K102" s="222" t="s">
        <v>108</v>
      </c>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37">
        <f>'D.1.4.4 - Plynovod'!J32</f>
        <v>0</v>
      </c>
      <c r="AH102" s="238"/>
      <c r="AI102" s="238"/>
      <c r="AJ102" s="238"/>
      <c r="AK102" s="238"/>
      <c r="AL102" s="238"/>
      <c r="AM102" s="238"/>
      <c r="AN102" s="237">
        <f t="shared" si="0"/>
        <v>0</v>
      </c>
      <c r="AO102" s="238"/>
      <c r="AP102" s="238"/>
      <c r="AQ102" s="90" t="s">
        <v>90</v>
      </c>
      <c r="AR102" s="52"/>
      <c r="AS102" s="91">
        <v>0</v>
      </c>
      <c r="AT102" s="92">
        <f t="shared" si="1"/>
        <v>0</v>
      </c>
      <c r="AU102" s="93">
        <f>'D.1.4.4 - Plynovod'!P122</f>
        <v>0</v>
      </c>
      <c r="AV102" s="92">
        <f>'D.1.4.4 - Plynovod'!J35</f>
        <v>0</v>
      </c>
      <c r="AW102" s="92">
        <f>'D.1.4.4 - Plynovod'!J36</f>
        <v>0</v>
      </c>
      <c r="AX102" s="92">
        <f>'D.1.4.4 - Plynovod'!J37</f>
        <v>0</v>
      </c>
      <c r="AY102" s="92">
        <f>'D.1.4.4 - Plynovod'!J38</f>
        <v>0</v>
      </c>
      <c r="AZ102" s="92">
        <f>'D.1.4.4 - Plynovod'!F35</f>
        <v>0</v>
      </c>
      <c r="BA102" s="92">
        <f>'D.1.4.4 - Plynovod'!F36</f>
        <v>0</v>
      </c>
      <c r="BB102" s="92">
        <f>'D.1.4.4 - Plynovod'!F37</f>
        <v>0</v>
      </c>
      <c r="BC102" s="92">
        <f>'D.1.4.4 - Plynovod'!F38</f>
        <v>0</v>
      </c>
      <c r="BD102" s="94">
        <f>'D.1.4.4 - Plynovod'!F39</f>
        <v>0</v>
      </c>
      <c r="BT102" s="26" t="s">
        <v>86</v>
      </c>
      <c r="BV102" s="26" t="s">
        <v>79</v>
      </c>
      <c r="BW102" s="26" t="s">
        <v>109</v>
      </c>
      <c r="BX102" s="26" t="s">
        <v>85</v>
      </c>
      <c r="CL102" s="26" t="s">
        <v>1</v>
      </c>
    </row>
    <row r="103" spans="1:91" s="4" customFormat="1" ht="16.5" customHeight="1">
      <c r="A103" s="89" t="s">
        <v>87</v>
      </c>
      <c r="B103" s="52"/>
      <c r="C103" s="10"/>
      <c r="D103" s="10"/>
      <c r="E103" s="222" t="s">
        <v>110</v>
      </c>
      <c r="F103" s="222"/>
      <c r="G103" s="222"/>
      <c r="H103" s="222"/>
      <c r="I103" s="222"/>
      <c r="J103" s="10"/>
      <c r="K103" s="222" t="s">
        <v>111</v>
      </c>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37">
        <f>'D.1.4.5.A - Silnoproud'!J32</f>
        <v>0</v>
      </c>
      <c r="AH103" s="238"/>
      <c r="AI103" s="238"/>
      <c r="AJ103" s="238"/>
      <c r="AK103" s="238"/>
      <c r="AL103" s="238"/>
      <c r="AM103" s="238"/>
      <c r="AN103" s="237">
        <f t="shared" si="0"/>
        <v>0</v>
      </c>
      <c r="AO103" s="238"/>
      <c r="AP103" s="238"/>
      <c r="AQ103" s="90" t="s">
        <v>90</v>
      </c>
      <c r="AR103" s="52"/>
      <c r="AS103" s="91">
        <v>0</v>
      </c>
      <c r="AT103" s="92">
        <f t="shared" si="1"/>
        <v>0</v>
      </c>
      <c r="AU103" s="93">
        <f>'D.1.4.5.A - Silnoproud'!P126</f>
        <v>0</v>
      </c>
      <c r="AV103" s="92">
        <f>'D.1.4.5.A - Silnoproud'!J35</f>
        <v>0</v>
      </c>
      <c r="AW103" s="92">
        <f>'D.1.4.5.A - Silnoproud'!J36</f>
        <v>0</v>
      </c>
      <c r="AX103" s="92">
        <f>'D.1.4.5.A - Silnoproud'!J37</f>
        <v>0</v>
      </c>
      <c r="AY103" s="92">
        <f>'D.1.4.5.A - Silnoproud'!J38</f>
        <v>0</v>
      </c>
      <c r="AZ103" s="92">
        <f>'D.1.4.5.A - Silnoproud'!F35</f>
        <v>0</v>
      </c>
      <c r="BA103" s="92">
        <f>'D.1.4.5.A - Silnoproud'!F36</f>
        <v>0</v>
      </c>
      <c r="BB103" s="92">
        <f>'D.1.4.5.A - Silnoproud'!F37</f>
        <v>0</v>
      </c>
      <c r="BC103" s="92">
        <f>'D.1.4.5.A - Silnoproud'!F38</f>
        <v>0</v>
      </c>
      <c r="BD103" s="94">
        <f>'D.1.4.5.A - Silnoproud'!F39</f>
        <v>0</v>
      </c>
      <c r="BT103" s="26" t="s">
        <v>86</v>
      </c>
      <c r="BV103" s="26" t="s">
        <v>79</v>
      </c>
      <c r="BW103" s="26" t="s">
        <v>112</v>
      </c>
      <c r="BX103" s="26" t="s">
        <v>85</v>
      </c>
      <c r="CL103" s="26" t="s">
        <v>1</v>
      </c>
    </row>
    <row r="104" spans="1:91" s="4" customFormat="1" ht="16.5" customHeight="1">
      <c r="A104" s="89" t="s">
        <v>87</v>
      </c>
      <c r="B104" s="52"/>
      <c r="C104" s="10"/>
      <c r="D104" s="10"/>
      <c r="E104" s="222" t="s">
        <v>113</v>
      </c>
      <c r="F104" s="222"/>
      <c r="G104" s="222"/>
      <c r="H104" s="222"/>
      <c r="I104" s="222"/>
      <c r="J104" s="10"/>
      <c r="K104" s="222" t="s">
        <v>114</v>
      </c>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37">
        <f>'D.1.4.5.B - Hromosvod'!J32</f>
        <v>0</v>
      </c>
      <c r="AH104" s="238"/>
      <c r="AI104" s="238"/>
      <c r="AJ104" s="238"/>
      <c r="AK104" s="238"/>
      <c r="AL104" s="238"/>
      <c r="AM104" s="238"/>
      <c r="AN104" s="237">
        <f t="shared" si="0"/>
        <v>0</v>
      </c>
      <c r="AO104" s="238"/>
      <c r="AP104" s="238"/>
      <c r="AQ104" s="90" t="s">
        <v>90</v>
      </c>
      <c r="AR104" s="52"/>
      <c r="AS104" s="91">
        <v>0</v>
      </c>
      <c r="AT104" s="92">
        <f t="shared" si="1"/>
        <v>0</v>
      </c>
      <c r="AU104" s="93">
        <f>'D.1.4.5.B - Hromosvod'!P121</f>
        <v>0</v>
      </c>
      <c r="AV104" s="92">
        <f>'D.1.4.5.B - Hromosvod'!J35</f>
        <v>0</v>
      </c>
      <c r="AW104" s="92">
        <f>'D.1.4.5.B - Hromosvod'!J36</f>
        <v>0</v>
      </c>
      <c r="AX104" s="92">
        <f>'D.1.4.5.B - Hromosvod'!J37</f>
        <v>0</v>
      </c>
      <c r="AY104" s="92">
        <f>'D.1.4.5.B - Hromosvod'!J38</f>
        <v>0</v>
      </c>
      <c r="AZ104" s="92">
        <f>'D.1.4.5.B - Hromosvod'!F35</f>
        <v>0</v>
      </c>
      <c r="BA104" s="92">
        <f>'D.1.4.5.B - Hromosvod'!F36</f>
        <v>0</v>
      </c>
      <c r="BB104" s="92">
        <f>'D.1.4.5.B - Hromosvod'!F37</f>
        <v>0</v>
      </c>
      <c r="BC104" s="92">
        <f>'D.1.4.5.B - Hromosvod'!F38</f>
        <v>0</v>
      </c>
      <c r="BD104" s="94">
        <f>'D.1.4.5.B - Hromosvod'!F39</f>
        <v>0</v>
      </c>
      <c r="BT104" s="26" t="s">
        <v>86</v>
      </c>
      <c r="BV104" s="26" t="s">
        <v>79</v>
      </c>
      <c r="BW104" s="26" t="s">
        <v>115</v>
      </c>
      <c r="BX104" s="26" t="s">
        <v>85</v>
      </c>
      <c r="CL104" s="26" t="s">
        <v>1</v>
      </c>
    </row>
    <row r="105" spans="1:91" s="4" customFormat="1" ht="16.5" customHeight="1">
      <c r="A105" s="89" t="s">
        <v>87</v>
      </c>
      <c r="B105" s="52"/>
      <c r="C105" s="10"/>
      <c r="D105" s="10"/>
      <c r="E105" s="222" t="s">
        <v>116</v>
      </c>
      <c r="F105" s="222"/>
      <c r="G105" s="222"/>
      <c r="H105" s="222"/>
      <c r="I105" s="222"/>
      <c r="J105" s="10"/>
      <c r="K105" s="222" t="s">
        <v>117</v>
      </c>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37">
        <f>'D.1.4.6 - Slaboproud'!J32</f>
        <v>0</v>
      </c>
      <c r="AH105" s="238"/>
      <c r="AI105" s="238"/>
      <c r="AJ105" s="238"/>
      <c r="AK105" s="238"/>
      <c r="AL105" s="238"/>
      <c r="AM105" s="238"/>
      <c r="AN105" s="237">
        <f t="shared" si="0"/>
        <v>0</v>
      </c>
      <c r="AO105" s="238"/>
      <c r="AP105" s="238"/>
      <c r="AQ105" s="90" t="s">
        <v>90</v>
      </c>
      <c r="AR105" s="52"/>
      <c r="AS105" s="91">
        <v>0</v>
      </c>
      <c r="AT105" s="92">
        <f t="shared" si="1"/>
        <v>0</v>
      </c>
      <c r="AU105" s="93">
        <f>'D.1.4.6 - Slaboproud'!P128</f>
        <v>0</v>
      </c>
      <c r="AV105" s="92">
        <f>'D.1.4.6 - Slaboproud'!J35</f>
        <v>0</v>
      </c>
      <c r="AW105" s="92">
        <f>'D.1.4.6 - Slaboproud'!J36</f>
        <v>0</v>
      </c>
      <c r="AX105" s="92">
        <f>'D.1.4.6 - Slaboproud'!J37</f>
        <v>0</v>
      </c>
      <c r="AY105" s="92">
        <f>'D.1.4.6 - Slaboproud'!J38</f>
        <v>0</v>
      </c>
      <c r="AZ105" s="92">
        <f>'D.1.4.6 - Slaboproud'!F35</f>
        <v>0</v>
      </c>
      <c r="BA105" s="92">
        <f>'D.1.4.6 - Slaboproud'!F36</f>
        <v>0</v>
      </c>
      <c r="BB105" s="92">
        <f>'D.1.4.6 - Slaboproud'!F37</f>
        <v>0</v>
      </c>
      <c r="BC105" s="92">
        <f>'D.1.4.6 - Slaboproud'!F38</f>
        <v>0</v>
      </c>
      <c r="BD105" s="94">
        <f>'D.1.4.6 - Slaboproud'!F39</f>
        <v>0</v>
      </c>
      <c r="BT105" s="26" t="s">
        <v>86</v>
      </c>
      <c r="BV105" s="26" t="s">
        <v>79</v>
      </c>
      <c r="BW105" s="26" t="s">
        <v>118</v>
      </c>
      <c r="BX105" s="26" t="s">
        <v>85</v>
      </c>
      <c r="CL105" s="26" t="s">
        <v>1</v>
      </c>
    </row>
    <row r="106" spans="1:91" s="4" customFormat="1" ht="16.5" customHeight="1">
      <c r="A106" s="89" t="s">
        <v>87</v>
      </c>
      <c r="B106" s="52"/>
      <c r="C106" s="10"/>
      <c r="D106" s="10"/>
      <c r="E106" s="222" t="s">
        <v>119</v>
      </c>
      <c r="F106" s="222"/>
      <c r="G106" s="222"/>
      <c r="H106" s="222"/>
      <c r="I106" s="222"/>
      <c r="J106" s="10"/>
      <c r="K106" s="222" t="s">
        <v>120</v>
      </c>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37">
        <f>'D.1.4.7.A - Gastrotechnol...'!J32</f>
        <v>0</v>
      </c>
      <c r="AH106" s="238"/>
      <c r="AI106" s="238"/>
      <c r="AJ106" s="238"/>
      <c r="AK106" s="238"/>
      <c r="AL106" s="238"/>
      <c r="AM106" s="238"/>
      <c r="AN106" s="237">
        <f t="shared" si="0"/>
        <v>0</v>
      </c>
      <c r="AO106" s="238"/>
      <c r="AP106" s="238"/>
      <c r="AQ106" s="90" t="s">
        <v>90</v>
      </c>
      <c r="AR106" s="52"/>
      <c r="AS106" s="91">
        <v>0</v>
      </c>
      <c r="AT106" s="92">
        <f t="shared" si="1"/>
        <v>0</v>
      </c>
      <c r="AU106" s="93">
        <f>'D.1.4.7.A - Gastrotechnol...'!P134</f>
        <v>0</v>
      </c>
      <c r="AV106" s="92">
        <f>'D.1.4.7.A - Gastrotechnol...'!J35</f>
        <v>0</v>
      </c>
      <c r="AW106" s="92">
        <f>'D.1.4.7.A - Gastrotechnol...'!J36</f>
        <v>0</v>
      </c>
      <c r="AX106" s="92">
        <f>'D.1.4.7.A - Gastrotechnol...'!J37</f>
        <v>0</v>
      </c>
      <c r="AY106" s="92">
        <f>'D.1.4.7.A - Gastrotechnol...'!J38</f>
        <v>0</v>
      </c>
      <c r="AZ106" s="92">
        <f>'D.1.4.7.A - Gastrotechnol...'!F35</f>
        <v>0</v>
      </c>
      <c r="BA106" s="92">
        <f>'D.1.4.7.A - Gastrotechnol...'!F36</f>
        <v>0</v>
      </c>
      <c r="BB106" s="92">
        <f>'D.1.4.7.A - Gastrotechnol...'!F37</f>
        <v>0</v>
      </c>
      <c r="BC106" s="92">
        <f>'D.1.4.7.A - Gastrotechnol...'!F38</f>
        <v>0</v>
      </c>
      <c r="BD106" s="94">
        <f>'D.1.4.7.A - Gastrotechnol...'!F39</f>
        <v>0</v>
      </c>
      <c r="BT106" s="26" t="s">
        <v>86</v>
      </c>
      <c r="BV106" s="26" t="s">
        <v>79</v>
      </c>
      <c r="BW106" s="26" t="s">
        <v>121</v>
      </c>
      <c r="BX106" s="26" t="s">
        <v>85</v>
      </c>
      <c r="CL106" s="26" t="s">
        <v>1</v>
      </c>
    </row>
    <row r="107" spans="1:91" s="4" customFormat="1" ht="16.5" customHeight="1">
      <c r="A107" s="89" t="s">
        <v>87</v>
      </c>
      <c r="B107" s="52"/>
      <c r="C107" s="10"/>
      <c r="D107" s="10"/>
      <c r="E107" s="222" t="s">
        <v>122</v>
      </c>
      <c r="F107" s="222"/>
      <c r="G107" s="222"/>
      <c r="H107" s="222"/>
      <c r="I107" s="222"/>
      <c r="J107" s="10"/>
      <c r="K107" s="222" t="s">
        <v>123</v>
      </c>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37">
        <f>'D.1.4.7.B - Drobný inventář'!J32</f>
        <v>0</v>
      </c>
      <c r="AH107" s="238"/>
      <c r="AI107" s="238"/>
      <c r="AJ107" s="238"/>
      <c r="AK107" s="238"/>
      <c r="AL107" s="238"/>
      <c r="AM107" s="238"/>
      <c r="AN107" s="237">
        <f t="shared" si="0"/>
        <v>0</v>
      </c>
      <c r="AO107" s="238"/>
      <c r="AP107" s="238"/>
      <c r="AQ107" s="90" t="s">
        <v>90</v>
      </c>
      <c r="AR107" s="52"/>
      <c r="AS107" s="91">
        <v>0</v>
      </c>
      <c r="AT107" s="92">
        <f t="shared" si="1"/>
        <v>0</v>
      </c>
      <c r="AU107" s="93">
        <f>'D.1.4.7.B - Drobný inventář'!P124</f>
        <v>0</v>
      </c>
      <c r="AV107" s="92">
        <f>'D.1.4.7.B - Drobný inventář'!J35</f>
        <v>0</v>
      </c>
      <c r="AW107" s="92">
        <f>'D.1.4.7.B - Drobný inventář'!J36</f>
        <v>0</v>
      </c>
      <c r="AX107" s="92">
        <f>'D.1.4.7.B - Drobný inventář'!J37</f>
        <v>0</v>
      </c>
      <c r="AY107" s="92">
        <f>'D.1.4.7.B - Drobný inventář'!J38</f>
        <v>0</v>
      </c>
      <c r="AZ107" s="92">
        <f>'D.1.4.7.B - Drobný inventář'!F35</f>
        <v>0</v>
      </c>
      <c r="BA107" s="92">
        <f>'D.1.4.7.B - Drobný inventář'!F36</f>
        <v>0</v>
      </c>
      <c r="BB107" s="92">
        <f>'D.1.4.7.B - Drobný inventář'!F37</f>
        <v>0</v>
      </c>
      <c r="BC107" s="92">
        <f>'D.1.4.7.B - Drobný inventář'!F38</f>
        <v>0</v>
      </c>
      <c r="BD107" s="94">
        <f>'D.1.4.7.B - Drobný inventář'!F39</f>
        <v>0</v>
      </c>
      <c r="BT107" s="26" t="s">
        <v>86</v>
      </c>
      <c r="BV107" s="26" t="s">
        <v>79</v>
      </c>
      <c r="BW107" s="26" t="s">
        <v>124</v>
      </c>
      <c r="BX107" s="26" t="s">
        <v>85</v>
      </c>
      <c r="CL107" s="26" t="s">
        <v>1</v>
      </c>
    </row>
    <row r="108" spans="1:91" s="7" customFormat="1" ht="16.5" customHeight="1">
      <c r="B108" s="80"/>
      <c r="C108" s="81"/>
      <c r="D108" s="221" t="s">
        <v>125</v>
      </c>
      <c r="E108" s="221"/>
      <c r="F108" s="221"/>
      <c r="G108" s="221"/>
      <c r="H108" s="221"/>
      <c r="I108" s="82"/>
      <c r="J108" s="221" t="s">
        <v>126</v>
      </c>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36">
        <f>ROUND(AG109,2)</f>
        <v>0</v>
      </c>
      <c r="AH108" s="235"/>
      <c r="AI108" s="235"/>
      <c r="AJ108" s="235"/>
      <c r="AK108" s="235"/>
      <c r="AL108" s="235"/>
      <c r="AM108" s="235"/>
      <c r="AN108" s="234">
        <f t="shared" si="0"/>
        <v>0</v>
      </c>
      <c r="AO108" s="235"/>
      <c r="AP108" s="235"/>
      <c r="AQ108" s="83" t="s">
        <v>83</v>
      </c>
      <c r="AR108" s="80"/>
      <c r="AS108" s="84">
        <f>ROUND(AS109,2)</f>
        <v>0</v>
      </c>
      <c r="AT108" s="85">
        <f t="shared" si="1"/>
        <v>0</v>
      </c>
      <c r="AU108" s="86">
        <f>ROUND(AU109,5)</f>
        <v>0</v>
      </c>
      <c r="AV108" s="85">
        <f>ROUND(AZ108*L29,2)</f>
        <v>0</v>
      </c>
      <c r="AW108" s="85">
        <f>ROUND(BA108*L30,2)</f>
        <v>0</v>
      </c>
      <c r="AX108" s="85">
        <f>ROUND(BB108*L29,2)</f>
        <v>0</v>
      </c>
      <c r="AY108" s="85">
        <f>ROUND(BC108*L30,2)</f>
        <v>0</v>
      </c>
      <c r="AZ108" s="85">
        <f>ROUND(AZ109,2)</f>
        <v>0</v>
      </c>
      <c r="BA108" s="85">
        <f>ROUND(BA109,2)</f>
        <v>0</v>
      </c>
      <c r="BB108" s="85">
        <f>ROUND(BB109,2)</f>
        <v>0</v>
      </c>
      <c r="BC108" s="85">
        <f>ROUND(BC109,2)</f>
        <v>0</v>
      </c>
      <c r="BD108" s="87">
        <f>ROUND(BD109,2)</f>
        <v>0</v>
      </c>
      <c r="BS108" s="88" t="s">
        <v>76</v>
      </c>
      <c r="BT108" s="88" t="s">
        <v>84</v>
      </c>
      <c r="BU108" s="88" t="s">
        <v>78</v>
      </c>
      <c r="BV108" s="88" t="s">
        <v>79</v>
      </c>
      <c r="BW108" s="88" t="s">
        <v>127</v>
      </c>
      <c r="BX108" s="88" t="s">
        <v>4</v>
      </c>
      <c r="CL108" s="88" t="s">
        <v>1</v>
      </c>
      <c r="CM108" s="88" t="s">
        <v>86</v>
      </c>
    </row>
    <row r="109" spans="1:91" s="4" customFormat="1" ht="16.5" customHeight="1">
      <c r="A109" s="89" t="s">
        <v>87</v>
      </c>
      <c r="B109" s="52"/>
      <c r="C109" s="10"/>
      <c r="D109" s="10"/>
      <c r="E109" s="222" t="s">
        <v>125</v>
      </c>
      <c r="F109" s="222"/>
      <c r="G109" s="222"/>
      <c r="H109" s="222"/>
      <c r="I109" s="222"/>
      <c r="J109" s="10"/>
      <c r="K109" s="222" t="s">
        <v>128</v>
      </c>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37">
        <f>'SO-02 - Opláštění transfo...'!J32</f>
        <v>0</v>
      </c>
      <c r="AH109" s="238"/>
      <c r="AI109" s="238"/>
      <c r="AJ109" s="238"/>
      <c r="AK109" s="238"/>
      <c r="AL109" s="238"/>
      <c r="AM109" s="238"/>
      <c r="AN109" s="237">
        <f t="shared" si="0"/>
        <v>0</v>
      </c>
      <c r="AO109" s="238"/>
      <c r="AP109" s="238"/>
      <c r="AQ109" s="90" t="s">
        <v>90</v>
      </c>
      <c r="AR109" s="52"/>
      <c r="AS109" s="91">
        <v>0</v>
      </c>
      <c r="AT109" s="92">
        <f t="shared" si="1"/>
        <v>0</v>
      </c>
      <c r="AU109" s="93">
        <f>'SO-02 - Opláštění transfo...'!P125</f>
        <v>0</v>
      </c>
      <c r="AV109" s="92">
        <f>'SO-02 - Opláštění transfo...'!J35</f>
        <v>0</v>
      </c>
      <c r="AW109" s="92">
        <f>'SO-02 - Opláštění transfo...'!J36</f>
        <v>0</v>
      </c>
      <c r="AX109" s="92">
        <f>'SO-02 - Opláštění transfo...'!J37</f>
        <v>0</v>
      </c>
      <c r="AY109" s="92">
        <f>'SO-02 - Opláštění transfo...'!J38</f>
        <v>0</v>
      </c>
      <c r="AZ109" s="92">
        <f>'SO-02 - Opláštění transfo...'!F35</f>
        <v>0</v>
      </c>
      <c r="BA109" s="92">
        <f>'SO-02 - Opláštění transfo...'!F36</f>
        <v>0</v>
      </c>
      <c r="BB109" s="92">
        <f>'SO-02 - Opláštění transfo...'!F37</f>
        <v>0</v>
      </c>
      <c r="BC109" s="92">
        <f>'SO-02 - Opláštění transfo...'!F38</f>
        <v>0</v>
      </c>
      <c r="BD109" s="94">
        <f>'SO-02 - Opláštění transfo...'!F39</f>
        <v>0</v>
      </c>
      <c r="BT109" s="26" t="s">
        <v>86</v>
      </c>
      <c r="BV109" s="26" t="s">
        <v>79</v>
      </c>
      <c r="BW109" s="26" t="s">
        <v>129</v>
      </c>
      <c r="BX109" s="26" t="s">
        <v>127</v>
      </c>
      <c r="CL109" s="26" t="s">
        <v>34</v>
      </c>
    </row>
    <row r="110" spans="1:91" s="7" customFormat="1" ht="16.5" customHeight="1">
      <c r="B110" s="80"/>
      <c r="C110" s="81"/>
      <c r="D110" s="221" t="s">
        <v>130</v>
      </c>
      <c r="E110" s="221"/>
      <c r="F110" s="221"/>
      <c r="G110" s="221"/>
      <c r="H110" s="221"/>
      <c r="I110" s="82"/>
      <c r="J110" s="221" t="s">
        <v>131</v>
      </c>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36">
        <f>ROUND(AG111,2)</f>
        <v>0</v>
      </c>
      <c r="AH110" s="235"/>
      <c r="AI110" s="235"/>
      <c r="AJ110" s="235"/>
      <c r="AK110" s="235"/>
      <c r="AL110" s="235"/>
      <c r="AM110" s="235"/>
      <c r="AN110" s="234">
        <f t="shared" si="0"/>
        <v>0</v>
      </c>
      <c r="AO110" s="235"/>
      <c r="AP110" s="235"/>
      <c r="AQ110" s="83" t="s">
        <v>83</v>
      </c>
      <c r="AR110" s="80"/>
      <c r="AS110" s="84">
        <f>ROUND(AS111,2)</f>
        <v>0</v>
      </c>
      <c r="AT110" s="85">
        <f t="shared" si="1"/>
        <v>0</v>
      </c>
      <c r="AU110" s="86">
        <f>ROUND(AU111,5)</f>
        <v>0</v>
      </c>
      <c r="AV110" s="85">
        <f>ROUND(AZ110*L29,2)</f>
        <v>0</v>
      </c>
      <c r="AW110" s="85">
        <f>ROUND(BA110*L30,2)</f>
        <v>0</v>
      </c>
      <c r="AX110" s="85">
        <f>ROUND(BB110*L29,2)</f>
        <v>0</v>
      </c>
      <c r="AY110" s="85">
        <f>ROUND(BC110*L30,2)</f>
        <v>0</v>
      </c>
      <c r="AZ110" s="85">
        <f>ROUND(AZ111,2)</f>
        <v>0</v>
      </c>
      <c r="BA110" s="85">
        <f>ROUND(BA111,2)</f>
        <v>0</v>
      </c>
      <c r="BB110" s="85">
        <f>ROUND(BB111,2)</f>
        <v>0</v>
      </c>
      <c r="BC110" s="85">
        <f>ROUND(BC111,2)</f>
        <v>0</v>
      </c>
      <c r="BD110" s="87">
        <f>ROUND(BD111,2)</f>
        <v>0</v>
      </c>
      <c r="BS110" s="88" t="s">
        <v>76</v>
      </c>
      <c r="BT110" s="88" t="s">
        <v>84</v>
      </c>
      <c r="BU110" s="88" t="s">
        <v>78</v>
      </c>
      <c r="BV110" s="88" t="s">
        <v>79</v>
      </c>
      <c r="BW110" s="88" t="s">
        <v>132</v>
      </c>
      <c r="BX110" s="88" t="s">
        <v>4</v>
      </c>
      <c r="CL110" s="88" t="s">
        <v>1</v>
      </c>
      <c r="CM110" s="88" t="s">
        <v>86</v>
      </c>
    </row>
    <row r="111" spans="1:91" s="4" customFormat="1" ht="16.5" customHeight="1">
      <c r="A111" s="89" t="s">
        <v>87</v>
      </c>
      <c r="B111" s="52"/>
      <c r="C111" s="10"/>
      <c r="D111" s="10"/>
      <c r="E111" s="222" t="s">
        <v>130</v>
      </c>
      <c r="F111" s="222"/>
      <c r="G111" s="222"/>
      <c r="H111" s="222"/>
      <c r="I111" s="222"/>
      <c r="J111" s="10"/>
      <c r="K111" s="222" t="s">
        <v>131</v>
      </c>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37">
        <f>'SO-03 - Zpevněné plochy'!J32</f>
        <v>0</v>
      </c>
      <c r="AH111" s="238"/>
      <c r="AI111" s="238"/>
      <c r="AJ111" s="238"/>
      <c r="AK111" s="238"/>
      <c r="AL111" s="238"/>
      <c r="AM111" s="238"/>
      <c r="AN111" s="237">
        <f t="shared" si="0"/>
        <v>0</v>
      </c>
      <c r="AO111" s="238"/>
      <c r="AP111" s="238"/>
      <c r="AQ111" s="90" t="s">
        <v>90</v>
      </c>
      <c r="AR111" s="52"/>
      <c r="AS111" s="91">
        <v>0</v>
      </c>
      <c r="AT111" s="92">
        <f t="shared" si="1"/>
        <v>0</v>
      </c>
      <c r="AU111" s="93">
        <f>'SO-03 - Zpevněné plochy'!P135</f>
        <v>0</v>
      </c>
      <c r="AV111" s="92">
        <f>'SO-03 - Zpevněné plochy'!J35</f>
        <v>0</v>
      </c>
      <c r="AW111" s="92">
        <f>'SO-03 - Zpevněné plochy'!J36</f>
        <v>0</v>
      </c>
      <c r="AX111" s="92">
        <f>'SO-03 - Zpevněné plochy'!J37</f>
        <v>0</v>
      </c>
      <c r="AY111" s="92">
        <f>'SO-03 - Zpevněné plochy'!J38</f>
        <v>0</v>
      </c>
      <c r="AZ111" s="92">
        <f>'SO-03 - Zpevněné plochy'!F35</f>
        <v>0</v>
      </c>
      <c r="BA111" s="92">
        <f>'SO-03 - Zpevněné plochy'!F36</f>
        <v>0</v>
      </c>
      <c r="BB111" s="92">
        <f>'SO-03 - Zpevněné plochy'!F37</f>
        <v>0</v>
      </c>
      <c r="BC111" s="92">
        <f>'SO-03 - Zpevněné plochy'!F38</f>
        <v>0</v>
      </c>
      <c r="BD111" s="94">
        <f>'SO-03 - Zpevněné plochy'!F39</f>
        <v>0</v>
      </c>
      <c r="BT111" s="26" t="s">
        <v>86</v>
      </c>
      <c r="BV111" s="26" t="s">
        <v>79</v>
      </c>
      <c r="BW111" s="26" t="s">
        <v>133</v>
      </c>
      <c r="BX111" s="26" t="s">
        <v>132</v>
      </c>
      <c r="CL111" s="26" t="s">
        <v>34</v>
      </c>
    </row>
    <row r="112" spans="1:91" s="7" customFormat="1" ht="16.5" customHeight="1">
      <c r="B112" s="80"/>
      <c r="C112" s="81"/>
      <c r="D112" s="221" t="s">
        <v>134</v>
      </c>
      <c r="E112" s="221"/>
      <c r="F112" s="221"/>
      <c r="G112" s="221"/>
      <c r="H112" s="221"/>
      <c r="I112" s="82"/>
      <c r="J112" s="221" t="s">
        <v>135</v>
      </c>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36">
        <f>ROUND(AG113,2)</f>
        <v>0</v>
      </c>
      <c r="AH112" s="235"/>
      <c r="AI112" s="235"/>
      <c r="AJ112" s="235"/>
      <c r="AK112" s="235"/>
      <c r="AL112" s="235"/>
      <c r="AM112" s="235"/>
      <c r="AN112" s="234">
        <f t="shared" si="0"/>
        <v>0</v>
      </c>
      <c r="AO112" s="235"/>
      <c r="AP112" s="235"/>
      <c r="AQ112" s="83" t="s">
        <v>83</v>
      </c>
      <c r="AR112" s="80"/>
      <c r="AS112" s="84">
        <f>ROUND(AS113,2)</f>
        <v>0</v>
      </c>
      <c r="AT112" s="85">
        <f t="shared" si="1"/>
        <v>0</v>
      </c>
      <c r="AU112" s="86">
        <f>ROUND(AU113,5)</f>
        <v>0</v>
      </c>
      <c r="AV112" s="85">
        <f>ROUND(AZ112*L29,2)</f>
        <v>0</v>
      </c>
      <c r="AW112" s="85">
        <f>ROUND(BA112*L30,2)</f>
        <v>0</v>
      </c>
      <c r="AX112" s="85">
        <f>ROUND(BB112*L29,2)</f>
        <v>0</v>
      </c>
      <c r="AY112" s="85">
        <f>ROUND(BC112*L30,2)</f>
        <v>0</v>
      </c>
      <c r="AZ112" s="85">
        <f>ROUND(AZ113,2)</f>
        <v>0</v>
      </c>
      <c r="BA112" s="85">
        <f>ROUND(BA113,2)</f>
        <v>0</v>
      </c>
      <c r="BB112" s="85">
        <f>ROUND(BB113,2)</f>
        <v>0</v>
      </c>
      <c r="BC112" s="85">
        <f>ROUND(BC113,2)</f>
        <v>0</v>
      </c>
      <c r="BD112" s="87">
        <f>ROUND(BD113,2)</f>
        <v>0</v>
      </c>
      <c r="BS112" s="88" t="s">
        <v>76</v>
      </c>
      <c r="BT112" s="88" t="s">
        <v>84</v>
      </c>
      <c r="BU112" s="88" t="s">
        <v>78</v>
      </c>
      <c r="BV112" s="88" t="s">
        <v>79</v>
      </c>
      <c r="BW112" s="88" t="s">
        <v>136</v>
      </c>
      <c r="BX112" s="88" t="s">
        <v>4</v>
      </c>
      <c r="CL112" s="88" t="s">
        <v>1</v>
      </c>
      <c r="CM112" s="88" t="s">
        <v>86</v>
      </c>
    </row>
    <row r="113" spans="1:91" s="4" customFormat="1" ht="16.5" customHeight="1">
      <c r="A113" s="89" t="s">
        <v>87</v>
      </c>
      <c r="B113" s="52"/>
      <c r="C113" s="10"/>
      <c r="D113" s="10"/>
      <c r="E113" s="222" t="s">
        <v>134</v>
      </c>
      <c r="F113" s="222"/>
      <c r="G113" s="222"/>
      <c r="H113" s="222"/>
      <c r="I113" s="222"/>
      <c r="J113" s="10"/>
      <c r="K113" s="222" t="s">
        <v>135</v>
      </c>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37">
        <f>'SO-04 - Úprava vjezdu u P...'!J32</f>
        <v>0</v>
      </c>
      <c r="AH113" s="238"/>
      <c r="AI113" s="238"/>
      <c r="AJ113" s="238"/>
      <c r="AK113" s="238"/>
      <c r="AL113" s="238"/>
      <c r="AM113" s="238"/>
      <c r="AN113" s="237">
        <f t="shared" si="0"/>
        <v>0</v>
      </c>
      <c r="AO113" s="238"/>
      <c r="AP113" s="238"/>
      <c r="AQ113" s="90" t="s">
        <v>90</v>
      </c>
      <c r="AR113" s="52"/>
      <c r="AS113" s="91">
        <v>0</v>
      </c>
      <c r="AT113" s="92">
        <f t="shared" si="1"/>
        <v>0</v>
      </c>
      <c r="AU113" s="93">
        <f>'SO-04 - Úprava vjezdu u P...'!P132</f>
        <v>0</v>
      </c>
      <c r="AV113" s="92">
        <f>'SO-04 - Úprava vjezdu u P...'!J35</f>
        <v>0</v>
      </c>
      <c r="AW113" s="92">
        <f>'SO-04 - Úprava vjezdu u P...'!J36</f>
        <v>0</v>
      </c>
      <c r="AX113" s="92">
        <f>'SO-04 - Úprava vjezdu u P...'!J37</f>
        <v>0</v>
      </c>
      <c r="AY113" s="92">
        <f>'SO-04 - Úprava vjezdu u P...'!J38</f>
        <v>0</v>
      </c>
      <c r="AZ113" s="92">
        <f>'SO-04 - Úprava vjezdu u P...'!F35</f>
        <v>0</v>
      </c>
      <c r="BA113" s="92">
        <f>'SO-04 - Úprava vjezdu u P...'!F36</f>
        <v>0</v>
      </c>
      <c r="BB113" s="92">
        <f>'SO-04 - Úprava vjezdu u P...'!F37</f>
        <v>0</v>
      </c>
      <c r="BC113" s="92">
        <f>'SO-04 - Úprava vjezdu u P...'!F38</f>
        <v>0</v>
      </c>
      <c r="BD113" s="94">
        <f>'SO-04 - Úprava vjezdu u P...'!F39</f>
        <v>0</v>
      </c>
      <c r="BT113" s="26" t="s">
        <v>86</v>
      </c>
      <c r="BV113" s="26" t="s">
        <v>79</v>
      </c>
      <c r="BW113" s="26" t="s">
        <v>137</v>
      </c>
      <c r="BX113" s="26" t="s">
        <v>136</v>
      </c>
      <c r="CL113" s="26" t="s">
        <v>34</v>
      </c>
    </row>
    <row r="114" spans="1:91" s="7" customFormat="1" ht="16.5" customHeight="1">
      <c r="B114" s="80"/>
      <c r="C114" s="81"/>
      <c r="D114" s="221" t="s">
        <v>138</v>
      </c>
      <c r="E114" s="221"/>
      <c r="F114" s="221"/>
      <c r="G114" s="221"/>
      <c r="H114" s="221"/>
      <c r="I114" s="82"/>
      <c r="J114" s="221" t="s">
        <v>139</v>
      </c>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36">
        <f>ROUND(AG115,2)</f>
        <v>0</v>
      </c>
      <c r="AH114" s="235"/>
      <c r="AI114" s="235"/>
      <c r="AJ114" s="235"/>
      <c r="AK114" s="235"/>
      <c r="AL114" s="235"/>
      <c r="AM114" s="235"/>
      <c r="AN114" s="234">
        <f t="shared" si="0"/>
        <v>0</v>
      </c>
      <c r="AO114" s="235"/>
      <c r="AP114" s="235"/>
      <c r="AQ114" s="83" t="s">
        <v>83</v>
      </c>
      <c r="AR114" s="80"/>
      <c r="AS114" s="84">
        <f>ROUND(AS115,2)</f>
        <v>0</v>
      </c>
      <c r="AT114" s="85">
        <f t="shared" si="1"/>
        <v>0</v>
      </c>
      <c r="AU114" s="86">
        <f>ROUND(AU115,5)</f>
        <v>0</v>
      </c>
      <c r="AV114" s="85">
        <f>ROUND(AZ114*L29,2)</f>
        <v>0</v>
      </c>
      <c r="AW114" s="85">
        <f>ROUND(BA114*L30,2)</f>
        <v>0</v>
      </c>
      <c r="AX114" s="85">
        <f>ROUND(BB114*L29,2)</f>
        <v>0</v>
      </c>
      <c r="AY114" s="85">
        <f>ROUND(BC114*L30,2)</f>
        <v>0</v>
      </c>
      <c r="AZ114" s="85">
        <f>ROUND(AZ115,2)</f>
        <v>0</v>
      </c>
      <c r="BA114" s="85">
        <f>ROUND(BA115,2)</f>
        <v>0</v>
      </c>
      <c r="BB114" s="85">
        <f>ROUND(BB115,2)</f>
        <v>0</v>
      </c>
      <c r="BC114" s="85">
        <f>ROUND(BC115,2)</f>
        <v>0</v>
      </c>
      <c r="BD114" s="87">
        <f>ROUND(BD115,2)</f>
        <v>0</v>
      </c>
      <c r="BS114" s="88" t="s">
        <v>76</v>
      </c>
      <c r="BT114" s="88" t="s">
        <v>84</v>
      </c>
      <c r="BU114" s="88" t="s">
        <v>78</v>
      </c>
      <c r="BV114" s="88" t="s">
        <v>79</v>
      </c>
      <c r="BW114" s="88" t="s">
        <v>140</v>
      </c>
      <c r="BX114" s="88" t="s">
        <v>4</v>
      </c>
      <c r="CL114" s="88" t="s">
        <v>1</v>
      </c>
      <c r="CM114" s="88" t="s">
        <v>86</v>
      </c>
    </row>
    <row r="115" spans="1:91" s="4" customFormat="1" ht="16.5" customHeight="1">
      <c r="A115" s="89" t="s">
        <v>87</v>
      </c>
      <c r="B115" s="52"/>
      <c r="C115" s="10"/>
      <c r="D115" s="10"/>
      <c r="E115" s="222" t="s">
        <v>138</v>
      </c>
      <c r="F115" s="222"/>
      <c r="G115" s="222"/>
      <c r="H115" s="222"/>
      <c r="I115" s="222"/>
      <c r="J115" s="10"/>
      <c r="K115" s="222" t="s">
        <v>139</v>
      </c>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37">
        <f>'SO-05 - Přípojka vodovodu'!J32</f>
        <v>0</v>
      </c>
      <c r="AH115" s="238"/>
      <c r="AI115" s="238"/>
      <c r="AJ115" s="238"/>
      <c r="AK115" s="238"/>
      <c r="AL115" s="238"/>
      <c r="AM115" s="238"/>
      <c r="AN115" s="237">
        <f t="shared" si="0"/>
        <v>0</v>
      </c>
      <c r="AO115" s="238"/>
      <c r="AP115" s="238"/>
      <c r="AQ115" s="90" t="s">
        <v>90</v>
      </c>
      <c r="AR115" s="52"/>
      <c r="AS115" s="91">
        <v>0</v>
      </c>
      <c r="AT115" s="92">
        <f t="shared" si="1"/>
        <v>0</v>
      </c>
      <c r="AU115" s="93">
        <f>'SO-05 - Přípojka vodovodu'!P122</f>
        <v>0</v>
      </c>
      <c r="AV115" s="92">
        <f>'SO-05 - Přípojka vodovodu'!J35</f>
        <v>0</v>
      </c>
      <c r="AW115" s="92">
        <f>'SO-05 - Přípojka vodovodu'!J36</f>
        <v>0</v>
      </c>
      <c r="AX115" s="92">
        <f>'SO-05 - Přípojka vodovodu'!J37</f>
        <v>0</v>
      </c>
      <c r="AY115" s="92">
        <f>'SO-05 - Přípojka vodovodu'!J38</f>
        <v>0</v>
      </c>
      <c r="AZ115" s="92">
        <f>'SO-05 - Přípojka vodovodu'!F35</f>
        <v>0</v>
      </c>
      <c r="BA115" s="92">
        <f>'SO-05 - Přípojka vodovodu'!F36</f>
        <v>0</v>
      </c>
      <c r="BB115" s="92">
        <f>'SO-05 - Přípojka vodovodu'!F37</f>
        <v>0</v>
      </c>
      <c r="BC115" s="92">
        <f>'SO-05 - Přípojka vodovodu'!F38</f>
        <v>0</v>
      </c>
      <c r="BD115" s="94">
        <f>'SO-05 - Přípojka vodovodu'!F39</f>
        <v>0</v>
      </c>
      <c r="BT115" s="26" t="s">
        <v>86</v>
      </c>
      <c r="BV115" s="26" t="s">
        <v>79</v>
      </c>
      <c r="BW115" s="26" t="s">
        <v>141</v>
      </c>
      <c r="BX115" s="26" t="s">
        <v>140</v>
      </c>
      <c r="CL115" s="26" t="s">
        <v>34</v>
      </c>
    </row>
    <row r="116" spans="1:91" s="7" customFormat="1" ht="16.5" customHeight="1">
      <c r="B116" s="80"/>
      <c r="C116" s="81"/>
      <c r="D116" s="221" t="s">
        <v>142</v>
      </c>
      <c r="E116" s="221"/>
      <c r="F116" s="221"/>
      <c r="G116" s="221"/>
      <c r="H116" s="221"/>
      <c r="I116" s="82"/>
      <c r="J116" s="221" t="s">
        <v>143</v>
      </c>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36">
        <f>ROUND(AG117,2)</f>
        <v>0</v>
      </c>
      <c r="AH116" s="235"/>
      <c r="AI116" s="235"/>
      <c r="AJ116" s="235"/>
      <c r="AK116" s="235"/>
      <c r="AL116" s="235"/>
      <c r="AM116" s="235"/>
      <c r="AN116" s="234">
        <f t="shared" si="0"/>
        <v>0</v>
      </c>
      <c r="AO116" s="235"/>
      <c r="AP116" s="235"/>
      <c r="AQ116" s="83" t="s">
        <v>83</v>
      </c>
      <c r="AR116" s="80"/>
      <c r="AS116" s="84">
        <f>ROUND(AS117,2)</f>
        <v>0</v>
      </c>
      <c r="AT116" s="85">
        <f t="shared" si="1"/>
        <v>0</v>
      </c>
      <c r="AU116" s="86">
        <f>ROUND(AU117,5)</f>
        <v>0</v>
      </c>
      <c r="AV116" s="85">
        <f>ROUND(AZ116*L29,2)</f>
        <v>0</v>
      </c>
      <c r="AW116" s="85">
        <f>ROUND(BA116*L30,2)</f>
        <v>0</v>
      </c>
      <c r="AX116" s="85">
        <f>ROUND(BB116*L29,2)</f>
        <v>0</v>
      </c>
      <c r="AY116" s="85">
        <f>ROUND(BC116*L30,2)</f>
        <v>0</v>
      </c>
      <c r="AZ116" s="85">
        <f>ROUND(AZ117,2)</f>
        <v>0</v>
      </c>
      <c r="BA116" s="85">
        <f>ROUND(BA117,2)</f>
        <v>0</v>
      </c>
      <c r="BB116" s="85">
        <f>ROUND(BB117,2)</f>
        <v>0</v>
      </c>
      <c r="BC116" s="85">
        <f>ROUND(BC117,2)</f>
        <v>0</v>
      </c>
      <c r="BD116" s="87">
        <f>ROUND(BD117,2)</f>
        <v>0</v>
      </c>
      <c r="BS116" s="88" t="s">
        <v>76</v>
      </c>
      <c r="BT116" s="88" t="s">
        <v>84</v>
      </c>
      <c r="BU116" s="88" t="s">
        <v>78</v>
      </c>
      <c r="BV116" s="88" t="s">
        <v>79</v>
      </c>
      <c r="BW116" s="88" t="s">
        <v>144</v>
      </c>
      <c r="BX116" s="88" t="s">
        <v>4</v>
      </c>
      <c r="CL116" s="88" t="s">
        <v>1</v>
      </c>
      <c r="CM116" s="88" t="s">
        <v>86</v>
      </c>
    </row>
    <row r="117" spans="1:91" s="4" customFormat="1" ht="16.5" customHeight="1">
      <c r="A117" s="89" t="s">
        <v>87</v>
      </c>
      <c r="B117" s="52"/>
      <c r="C117" s="10"/>
      <c r="D117" s="10"/>
      <c r="E117" s="222" t="s">
        <v>142</v>
      </c>
      <c r="F117" s="222"/>
      <c r="G117" s="222"/>
      <c r="H117" s="222"/>
      <c r="I117" s="222"/>
      <c r="J117" s="10"/>
      <c r="K117" s="222" t="s">
        <v>143</v>
      </c>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37">
        <f>'SO-06 - Přípojka jednotko...'!J32</f>
        <v>0</v>
      </c>
      <c r="AH117" s="238"/>
      <c r="AI117" s="238"/>
      <c r="AJ117" s="238"/>
      <c r="AK117" s="238"/>
      <c r="AL117" s="238"/>
      <c r="AM117" s="238"/>
      <c r="AN117" s="237">
        <f t="shared" si="0"/>
        <v>0</v>
      </c>
      <c r="AO117" s="238"/>
      <c r="AP117" s="238"/>
      <c r="AQ117" s="90" t="s">
        <v>90</v>
      </c>
      <c r="AR117" s="52"/>
      <c r="AS117" s="91">
        <v>0</v>
      </c>
      <c r="AT117" s="92">
        <f t="shared" si="1"/>
        <v>0</v>
      </c>
      <c r="AU117" s="93">
        <f>'SO-06 - Přípojka jednotko...'!P126</f>
        <v>0</v>
      </c>
      <c r="AV117" s="92">
        <f>'SO-06 - Přípojka jednotko...'!J35</f>
        <v>0</v>
      </c>
      <c r="AW117" s="92">
        <f>'SO-06 - Přípojka jednotko...'!J36</f>
        <v>0</v>
      </c>
      <c r="AX117" s="92">
        <f>'SO-06 - Přípojka jednotko...'!J37</f>
        <v>0</v>
      </c>
      <c r="AY117" s="92">
        <f>'SO-06 - Přípojka jednotko...'!J38</f>
        <v>0</v>
      </c>
      <c r="AZ117" s="92">
        <f>'SO-06 - Přípojka jednotko...'!F35</f>
        <v>0</v>
      </c>
      <c r="BA117" s="92">
        <f>'SO-06 - Přípojka jednotko...'!F36</f>
        <v>0</v>
      </c>
      <c r="BB117" s="92">
        <f>'SO-06 - Přípojka jednotko...'!F37</f>
        <v>0</v>
      </c>
      <c r="BC117" s="92">
        <f>'SO-06 - Přípojka jednotko...'!F38</f>
        <v>0</v>
      </c>
      <c r="BD117" s="94">
        <f>'SO-06 - Přípojka jednotko...'!F39</f>
        <v>0</v>
      </c>
      <c r="BT117" s="26" t="s">
        <v>86</v>
      </c>
      <c r="BV117" s="26" t="s">
        <v>79</v>
      </c>
      <c r="BW117" s="26" t="s">
        <v>145</v>
      </c>
      <c r="BX117" s="26" t="s">
        <v>144</v>
      </c>
      <c r="CL117" s="26" t="s">
        <v>34</v>
      </c>
    </row>
    <row r="118" spans="1:91" s="7" customFormat="1" ht="16.5" customHeight="1">
      <c r="B118" s="80"/>
      <c r="C118" s="81"/>
      <c r="D118" s="221" t="s">
        <v>146</v>
      </c>
      <c r="E118" s="221"/>
      <c r="F118" s="221"/>
      <c r="G118" s="221"/>
      <c r="H118" s="221"/>
      <c r="I118" s="82"/>
      <c r="J118" s="221" t="s">
        <v>147</v>
      </c>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36">
        <f>ROUND(AG119,2)</f>
        <v>0</v>
      </c>
      <c r="AH118" s="235"/>
      <c r="AI118" s="235"/>
      <c r="AJ118" s="235"/>
      <c r="AK118" s="235"/>
      <c r="AL118" s="235"/>
      <c r="AM118" s="235"/>
      <c r="AN118" s="234">
        <f t="shared" si="0"/>
        <v>0</v>
      </c>
      <c r="AO118" s="235"/>
      <c r="AP118" s="235"/>
      <c r="AQ118" s="83" t="s">
        <v>83</v>
      </c>
      <c r="AR118" s="80"/>
      <c r="AS118" s="84">
        <f>ROUND(AS119,2)</f>
        <v>0</v>
      </c>
      <c r="AT118" s="85">
        <f t="shared" si="1"/>
        <v>0</v>
      </c>
      <c r="AU118" s="86">
        <f>ROUND(AU119,5)</f>
        <v>0</v>
      </c>
      <c r="AV118" s="85">
        <f>ROUND(AZ118*L29,2)</f>
        <v>0</v>
      </c>
      <c r="AW118" s="85">
        <f>ROUND(BA118*L30,2)</f>
        <v>0</v>
      </c>
      <c r="AX118" s="85">
        <f>ROUND(BB118*L29,2)</f>
        <v>0</v>
      </c>
      <c r="AY118" s="85">
        <f>ROUND(BC118*L30,2)</f>
        <v>0</v>
      </c>
      <c r="AZ118" s="85">
        <f>ROUND(AZ119,2)</f>
        <v>0</v>
      </c>
      <c r="BA118" s="85">
        <f>ROUND(BA119,2)</f>
        <v>0</v>
      </c>
      <c r="BB118" s="85">
        <f>ROUND(BB119,2)</f>
        <v>0</v>
      </c>
      <c r="BC118" s="85">
        <f>ROUND(BC119,2)</f>
        <v>0</v>
      </c>
      <c r="BD118" s="87">
        <f>ROUND(BD119,2)</f>
        <v>0</v>
      </c>
      <c r="BS118" s="88" t="s">
        <v>76</v>
      </c>
      <c r="BT118" s="88" t="s">
        <v>84</v>
      </c>
      <c r="BU118" s="88" t="s">
        <v>78</v>
      </c>
      <c r="BV118" s="88" t="s">
        <v>79</v>
      </c>
      <c r="BW118" s="88" t="s">
        <v>148</v>
      </c>
      <c r="BX118" s="88" t="s">
        <v>4</v>
      </c>
      <c r="CL118" s="88" t="s">
        <v>1</v>
      </c>
      <c r="CM118" s="88" t="s">
        <v>86</v>
      </c>
    </row>
    <row r="119" spans="1:91" s="4" customFormat="1" ht="16.5" customHeight="1">
      <c r="A119" s="89" t="s">
        <v>87</v>
      </c>
      <c r="B119" s="52"/>
      <c r="C119" s="10"/>
      <c r="D119" s="10"/>
      <c r="E119" s="222" t="s">
        <v>146</v>
      </c>
      <c r="F119" s="222"/>
      <c r="G119" s="222"/>
      <c r="H119" s="222"/>
      <c r="I119" s="222"/>
      <c r="J119" s="10"/>
      <c r="K119" s="222" t="s">
        <v>147</v>
      </c>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37">
        <f>'SO-07 - Vsakovací objekt'!J32</f>
        <v>0</v>
      </c>
      <c r="AH119" s="238"/>
      <c r="AI119" s="238"/>
      <c r="AJ119" s="238"/>
      <c r="AK119" s="238"/>
      <c r="AL119" s="238"/>
      <c r="AM119" s="238"/>
      <c r="AN119" s="237">
        <f t="shared" si="0"/>
        <v>0</v>
      </c>
      <c r="AO119" s="238"/>
      <c r="AP119" s="238"/>
      <c r="AQ119" s="90" t="s">
        <v>90</v>
      </c>
      <c r="AR119" s="52"/>
      <c r="AS119" s="91">
        <v>0</v>
      </c>
      <c r="AT119" s="92">
        <f t="shared" si="1"/>
        <v>0</v>
      </c>
      <c r="AU119" s="93">
        <f>'SO-07 - Vsakovací objekt'!P124</f>
        <v>0</v>
      </c>
      <c r="AV119" s="92">
        <f>'SO-07 - Vsakovací objekt'!J35</f>
        <v>0</v>
      </c>
      <c r="AW119" s="92">
        <f>'SO-07 - Vsakovací objekt'!J36</f>
        <v>0</v>
      </c>
      <c r="AX119" s="92">
        <f>'SO-07 - Vsakovací objekt'!J37</f>
        <v>0</v>
      </c>
      <c r="AY119" s="92">
        <f>'SO-07 - Vsakovací objekt'!J38</f>
        <v>0</v>
      </c>
      <c r="AZ119" s="92">
        <f>'SO-07 - Vsakovací objekt'!F35</f>
        <v>0</v>
      </c>
      <c r="BA119" s="92">
        <f>'SO-07 - Vsakovací objekt'!F36</f>
        <v>0</v>
      </c>
      <c r="BB119" s="92">
        <f>'SO-07 - Vsakovací objekt'!F37</f>
        <v>0</v>
      </c>
      <c r="BC119" s="92">
        <f>'SO-07 - Vsakovací objekt'!F38</f>
        <v>0</v>
      </c>
      <c r="BD119" s="94">
        <f>'SO-07 - Vsakovací objekt'!F39</f>
        <v>0</v>
      </c>
      <c r="BT119" s="26" t="s">
        <v>86</v>
      </c>
      <c r="BV119" s="26" t="s">
        <v>79</v>
      </c>
      <c r="BW119" s="26" t="s">
        <v>149</v>
      </c>
      <c r="BX119" s="26" t="s">
        <v>148</v>
      </c>
      <c r="CL119" s="26" t="s">
        <v>34</v>
      </c>
    </row>
    <row r="120" spans="1:91" s="7" customFormat="1" ht="16.5" customHeight="1">
      <c r="B120" s="80"/>
      <c r="C120" s="81"/>
      <c r="D120" s="221" t="s">
        <v>150</v>
      </c>
      <c r="E120" s="221"/>
      <c r="F120" s="221"/>
      <c r="G120" s="221"/>
      <c r="H120" s="221"/>
      <c r="I120" s="82"/>
      <c r="J120" s="221" t="s">
        <v>151</v>
      </c>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36">
        <f>ROUND(AG121,2)</f>
        <v>0</v>
      </c>
      <c r="AH120" s="235"/>
      <c r="AI120" s="235"/>
      <c r="AJ120" s="235"/>
      <c r="AK120" s="235"/>
      <c r="AL120" s="235"/>
      <c r="AM120" s="235"/>
      <c r="AN120" s="234">
        <f t="shared" si="0"/>
        <v>0</v>
      </c>
      <c r="AO120" s="235"/>
      <c r="AP120" s="235"/>
      <c r="AQ120" s="83" t="s">
        <v>83</v>
      </c>
      <c r="AR120" s="80"/>
      <c r="AS120" s="84">
        <f>ROUND(AS121,2)</f>
        <v>0</v>
      </c>
      <c r="AT120" s="85">
        <f t="shared" si="1"/>
        <v>0</v>
      </c>
      <c r="AU120" s="86">
        <f>ROUND(AU121,5)</f>
        <v>0</v>
      </c>
      <c r="AV120" s="85">
        <f>ROUND(AZ120*L29,2)</f>
        <v>0</v>
      </c>
      <c r="AW120" s="85">
        <f>ROUND(BA120*L30,2)</f>
        <v>0</v>
      </c>
      <c r="AX120" s="85">
        <f>ROUND(BB120*L29,2)</f>
        <v>0</v>
      </c>
      <c r="AY120" s="85">
        <f>ROUND(BC120*L30,2)</f>
        <v>0</v>
      </c>
      <c r="AZ120" s="85">
        <f>ROUND(AZ121,2)</f>
        <v>0</v>
      </c>
      <c r="BA120" s="85">
        <f>ROUND(BA121,2)</f>
        <v>0</v>
      </c>
      <c r="BB120" s="85">
        <f>ROUND(BB121,2)</f>
        <v>0</v>
      </c>
      <c r="BC120" s="85">
        <f>ROUND(BC121,2)</f>
        <v>0</v>
      </c>
      <c r="BD120" s="87">
        <f>ROUND(BD121,2)</f>
        <v>0</v>
      </c>
      <c r="BS120" s="88" t="s">
        <v>76</v>
      </c>
      <c r="BT120" s="88" t="s">
        <v>84</v>
      </c>
      <c r="BU120" s="88" t="s">
        <v>78</v>
      </c>
      <c r="BV120" s="88" t="s">
        <v>79</v>
      </c>
      <c r="BW120" s="88" t="s">
        <v>152</v>
      </c>
      <c r="BX120" s="88" t="s">
        <v>4</v>
      </c>
      <c r="CL120" s="88" t="s">
        <v>1</v>
      </c>
      <c r="CM120" s="88" t="s">
        <v>86</v>
      </c>
    </row>
    <row r="121" spans="1:91" s="4" customFormat="1" ht="16.5" customHeight="1">
      <c r="A121" s="89" t="s">
        <v>87</v>
      </c>
      <c r="B121" s="52"/>
      <c r="C121" s="10"/>
      <c r="D121" s="10"/>
      <c r="E121" s="222" t="s">
        <v>150</v>
      </c>
      <c r="F121" s="222"/>
      <c r="G121" s="222"/>
      <c r="H121" s="222"/>
      <c r="I121" s="222"/>
      <c r="J121" s="10"/>
      <c r="K121" s="222" t="s">
        <v>151</v>
      </c>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37">
        <f>'SO-08 - Odlučovač tuků'!J32</f>
        <v>0</v>
      </c>
      <c r="AH121" s="238"/>
      <c r="AI121" s="238"/>
      <c r="AJ121" s="238"/>
      <c r="AK121" s="238"/>
      <c r="AL121" s="238"/>
      <c r="AM121" s="238"/>
      <c r="AN121" s="237">
        <f t="shared" si="0"/>
        <v>0</v>
      </c>
      <c r="AO121" s="238"/>
      <c r="AP121" s="238"/>
      <c r="AQ121" s="90" t="s">
        <v>90</v>
      </c>
      <c r="AR121" s="52"/>
      <c r="AS121" s="91">
        <v>0</v>
      </c>
      <c r="AT121" s="92">
        <f t="shared" si="1"/>
        <v>0</v>
      </c>
      <c r="AU121" s="93">
        <f>'SO-08 - Odlučovač tuků'!P123</f>
        <v>0</v>
      </c>
      <c r="AV121" s="92">
        <f>'SO-08 - Odlučovač tuků'!J35</f>
        <v>0</v>
      </c>
      <c r="AW121" s="92">
        <f>'SO-08 - Odlučovač tuků'!J36</f>
        <v>0</v>
      </c>
      <c r="AX121" s="92">
        <f>'SO-08 - Odlučovač tuků'!J37</f>
        <v>0</v>
      </c>
      <c r="AY121" s="92">
        <f>'SO-08 - Odlučovač tuků'!J38</f>
        <v>0</v>
      </c>
      <c r="AZ121" s="92">
        <f>'SO-08 - Odlučovač tuků'!F35</f>
        <v>0</v>
      </c>
      <c r="BA121" s="92">
        <f>'SO-08 - Odlučovač tuků'!F36</f>
        <v>0</v>
      </c>
      <c r="BB121" s="92">
        <f>'SO-08 - Odlučovač tuků'!F37</f>
        <v>0</v>
      </c>
      <c r="BC121" s="92">
        <f>'SO-08 - Odlučovač tuků'!F38</f>
        <v>0</v>
      </c>
      <c r="BD121" s="94">
        <f>'SO-08 - Odlučovač tuků'!F39</f>
        <v>0</v>
      </c>
      <c r="BT121" s="26" t="s">
        <v>86</v>
      </c>
      <c r="BV121" s="26" t="s">
        <v>79</v>
      </c>
      <c r="BW121" s="26" t="s">
        <v>153</v>
      </c>
      <c r="BX121" s="26" t="s">
        <v>152</v>
      </c>
      <c r="CL121" s="26" t="s">
        <v>34</v>
      </c>
    </row>
    <row r="122" spans="1:91" s="7" customFormat="1" ht="16.5" customHeight="1">
      <c r="B122" s="80"/>
      <c r="C122" s="81"/>
      <c r="D122" s="221" t="s">
        <v>154</v>
      </c>
      <c r="E122" s="221"/>
      <c r="F122" s="221"/>
      <c r="G122" s="221"/>
      <c r="H122" s="221"/>
      <c r="I122" s="82"/>
      <c r="J122" s="221" t="s">
        <v>155</v>
      </c>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36">
        <f>ROUND(AG123,2)</f>
        <v>0</v>
      </c>
      <c r="AH122" s="235"/>
      <c r="AI122" s="235"/>
      <c r="AJ122" s="235"/>
      <c r="AK122" s="235"/>
      <c r="AL122" s="235"/>
      <c r="AM122" s="235"/>
      <c r="AN122" s="234">
        <f t="shared" si="0"/>
        <v>0</v>
      </c>
      <c r="AO122" s="235"/>
      <c r="AP122" s="235"/>
      <c r="AQ122" s="83" t="s">
        <v>83</v>
      </c>
      <c r="AR122" s="80"/>
      <c r="AS122" s="84">
        <f>ROUND(AS123,2)</f>
        <v>0</v>
      </c>
      <c r="AT122" s="85">
        <f t="shared" si="1"/>
        <v>0</v>
      </c>
      <c r="AU122" s="86">
        <f>ROUND(AU123,5)</f>
        <v>0</v>
      </c>
      <c r="AV122" s="85">
        <f>ROUND(AZ122*L29,2)</f>
        <v>0</v>
      </c>
      <c r="AW122" s="85">
        <f>ROUND(BA122*L30,2)</f>
        <v>0</v>
      </c>
      <c r="AX122" s="85">
        <f>ROUND(BB122*L29,2)</f>
        <v>0</v>
      </c>
      <c r="AY122" s="85">
        <f>ROUND(BC122*L30,2)</f>
        <v>0</v>
      </c>
      <c r="AZ122" s="85">
        <f>ROUND(AZ123,2)</f>
        <v>0</v>
      </c>
      <c r="BA122" s="85">
        <f>ROUND(BA123,2)</f>
        <v>0</v>
      </c>
      <c r="BB122" s="85">
        <f>ROUND(BB123,2)</f>
        <v>0</v>
      </c>
      <c r="BC122" s="85">
        <f>ROUND(BC123,2)</f>
        <v>0</v>
      </c>
      <c r="BD122" s="87">
        <f>ROUND(BD123,2)</f>
        <v>0</v>
      </c>
      <c r="BS122" s="88" t="s">
        <v>76</v>
      </c>
      <c r="BT122" s="88" t="s">
        <v>84</v>
      </c>
      <c r="BU122" s="88" t="s">
        <v>78</v>
      </c>
      <c r="BV122" s="88" t="s">
        <v>79</v>
      </c>
      <c r="BW122" s="88" t="s">
        <v>156</v>
      </c>
      <c r="BX122" s="88" t="s">
        <v>4</v>
      </c>
      <c r="CL122" s="88" t="s">
        <v>1</v>
      </c>
      <c r="CM122" s="88" t="s">
        <v>86</v>
      </c>
    </row>
    <row r="123" spans="1:91" s="4" customFormat="1" ht="16.5" customHeight="1">
      <c r="A123" s="89" t="s">
        <v>87</v>
      </c>
      <c r="B123" s="52"/>
      <c r="C123" s="10"/>
      <c r="D123" s="10"/>
      <c r="E123" s="222" t="s">
        <v>154</v>
      </c>
      <c r="F123" s="222"/>
      <c r="G123" s="222"/>
      <c r="H123" s="222"/>
      <c r="I123" s="222"/>
      <c r="J123" s="10"/>
      <c r="K123" s="222" t="s">
        <v>155</v>
      </c>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37">
        <f>'SO-11 - Sadové úpravy'!J32</f>
        <v>0</v>
      </c>
      <c r="AH123" s="238"/>
      <c r="AI123" s="238"/>
      <c r="AJ123" s="238"/>
      <c r="AK123" s="238"/>
      <c r="AL123" s="238"/>
      <c r="AM123" s="238"/>
      <c r="AN123" s="237">
        <f t="shared" si="0"/>
        <v>0</v>
      </c>
      <c r="AO123" s="238"/>
      <c r="AP123" s="238"/>
      <c r="AQ123" s="90" t="s">
        <v>90</v>
      </c>
      <c r="AR123" s="52"/>
      <c r="AS123" s="91">
        <v>0</v>
      </c>
      <c r="AT123" s="92">
        <f t="shared" si="1"/>
        <v>0</v>
      </c>
      <c r="AU123" s="93">
        <f>'SO-11 - Sadové úpravy'!P132</f>
        <v>0</v>
      </c>
      <c r="AV123" s="92">
        <f>'SO-11 - Sadové úpravy'!J35</f>
        <v>0</v>
      </c>
      <c r="AW123" s="92">
        <f>'SO-11 - Sadové úpravy'!J36</f>
        <v>0</v>
      </c>
      <c r="AX123" s="92">
        <f>'SO-11 - Sadové úpravy'!J37</f>
        <v>0</v>
      </c>
      <c r="AY123" s="92">
        <f>'SO-11 - Sadové úpravy'!J38</f>
        <v>0</v>
      </c>
      <c r="AZ123" s="92">
        <f>'SO-11 - Sadové úpravy'!F35</f>
        <v>0</v>
      </c>
      <c r="BA123" s="92">
        <f>'SO-11 - Sadové úpravy'!F36</f>
        <v>0</v>
      </c>
      <c r="BB123" s="92">
        <f>'SO-11 - Sadové úpravy'!F37</f>
        <v>0</v>
      </c>
      <c r="BC123" s="92">
        <f>'SO-11 - Sadové úpravy'!F38</f>
        <v>0</v>
      </c>
      <c r="BD123" s="94">
        <f>'SO-11 - Sadové úpravy'!F39</f>
        <v>0</v>
      </c>
      <c r="BT123" s="26" t="s">
        <v>86</v>
      </c>
      <c r="BV123" s="26" t="s">
        <v>79</v>
      </c>
      <c r="BW123" s="26" t="s">
        <v>157</v>
      </c>
      <c r="BX123" s="26" t="s">
        <v>156</v>
      </c>
      <c r="CL123" s="26" t="s">
        <v>34</v>
      </c>
    </row>
    <row r="124" spans="1:91" s="7" customFormat="1" ht="16.5" customHeight="1">
      <c r="B124" s="80"/>
      <c r="C124" s="81"/>
      <c r="D124" s="221" t="s">
        <v>158</v>
      </c>
      <c r="E124" s="221"/>
      <c r="F124" s="221"/>
      <c r="G124" s="221"/>
      <c r="H124" s="221"/>
      <c r="I124" s="82"/>
      <c r="J124" s="221" t="s">
        <v>159</v>
      </c>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36">
        <f>ROUND(SUM(AG125:AG126),2)</f>
        <v>0</v>
      </c>
      <c r="AH124" s="235"/>
      <c r="AI124" s="235"/>
      <c r="AJ124" s="235"/>
      <c r="AK124" s="235"/>
      <c r="AL124" s="235"/>
      <c r="AM124" s="235"/>
      <c r="AN124" s="234">
        <f t="shared" si="0"/>
        <v>0</v>
      </c>
      <c r="AO124" s="235"/>
      <c r="AP124" s="235"/>
      <c r="AQ124" s="83" t="s">
        <v>83</v>
      </c>
      <c r="AR124" s="80"/>
      <c r="AS124" s="84">
        <f>ROUND(SUM(AS125:AS126),2)</f>
        <v>0</v>
      </c>
      <c r="AT124" s="85">
        <f t="shared" si="1"/>
        <v>0</v>
      </c>
      <c r="AU124" s="86">
        <f>ROUND(SUM(AU125:AU126),5)</f>
        <v>0</v>
      </c>
      <c r="AV124" s="85">
        <f>ROUND(AZ124*L29,2)</f>
        <v>0</v>
      </c>
      <c r="AW124" s="85">
        <f>ROUND(BA124*L30,2)</f>
        <v>0</v>
      </c>
      <c r="AX124" s="85">
        <f>ROUND(BB124*L29,2)</f>
        <v>0</v>
      </c>
      <c r="AY124" s="85">
        <f>ROUND(BC124*L30,2)</f>
        <v>0</v>
      </c>
      <c r="AZ124" s="85">
        <f>ROUND(SUM(AZ125:AZ126),2)</f>
        <v>0</v>
      </c>
      <c r="BA124" s="85">
        <f>ROUND(SUM(BA125:BA126),2)</f>
        <v>0</v>
      </c>
      <c r="BB124" s="85">
        <f>ROUND(SUM(BB125:BB126),2)</f>
        <v>0</v>
      </c>
      <c r="BC124" s="85">
        <f>ROUND(SUM(BC125:BC126),2)</f>
        <v>0</v>
      </c>
      <c r="BD124" s="87">
        <f>ROUND(SUM(BD125:BD126),2)</f>
        <v>0</v>
      </c>
      <c r="BS124" s="88" t="s">
        <v>76</v>
      </c>
      <c r="BT124" s="88" t="s">
        <v>84</v>
      </c>
      <c r="BU124" s="88" t="s">
        <v>78</v>
      </c>
      <c r="BV124" s="88" t="s">
        <v>79</v>
      </c>
      <c r="BW124" s="88" t="s">
        <v>160</v>
      </c>
      <c r="BX124" s="88" t="s">
        <v>4</v>
      </c>
      <c r="CL124" s="88" t="s">
        <v>1</v>
      </c>
      <c r="CM124" s="88" t="s">
        <v>86</v>
      </c>
    </row>
    <row r="125" spans="1:91" s="4" customFormat="1" ht="16.5" customHeight="1">
      <c r="A125" s="89" t="s">
        <v>87</v>
      </c>
      <c r="B125" s="52"/>
      <c r="C125" s="10"/>
      <c r="D125" s="10"/>
      <c r="E125" s="222" t="s">
        <v>158</v>
      </c>
      <c r="F125" s="222"/>
      <c r="G125" s="222"/>
      <c r="H125" s="222"/>
      <c r="I125" s="222"/>
      <c r="J125" s="10"/>
      <c r="K125" s="222" t="s">
        <v>159</v>
      </c>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37">
        <f>'VRN - Vedlejší rozpočtové...'!J32</f>
        <v>0</v>
      </c>
      <c r="AH125" s="238"/>
      <c r="AI125" s="238"/>
      <c r="AJ125" s="238"/>
      <c r="AK125" s="238"/>
      <c r="AL125" s="238"/>
      <c r="AM125" s="238"/>
      <c r="AN125" s="237">
        <f t="shared" si="0"/>
        <v>0</v>
      </c>
      <c r="AO125" s="238"/>
      <c r="AP125" s="238"/>
      <c r="AQ125" s="90" t="s">
        <v>90</v>
      </c>
      <c r="AR125" s="52"/>
      <c r="AS125" s="91">
        <v>0</v>
      </c>
      <c r="AT125" s="92">
        <f t="shared" si="1"/>
        <v>0</v>
      </c>
      <c r="AU125" s="93">
        <f>'VRN - Vedlejší rozpočtové...'!P122</f>
        <v>0</v>
      </c>
      <c r="AV125" s="92">
        <f>'VRN - Vedlejší rozpočtové...'!J35</f>
        <v>0</v>
      </c>
      <c r="AW125" s="92">
        <f>'VRN - Vedlejší rozpočtové...'!J36</f>
        <v>0</v>
      </c>
      <c r="AX125" s="92">
        <f>'VRN - Vedlejší rozpočtové...'!J37</f>
        <v>0</v>
      </c>
      <c r="AY125" s="92">
        <f>'VRN - Vedlejší rozpočtové...'!J38</f>
        <v>0</v>
      </c>
      <c r="AZ125" s="92">
        <f>'VRN - Vedlejší rozpočtové...'!F35</f>
        <v>0</v>
      </c>
      <c r="BA125" s="92">
        <f>'VRN - Vedlejší rozpočtové...'!F36</f>
        <v>0</v>
      </c>
      <c r="BB125" s="92">
        <f>'VRN - Vedlejší rozpočtové...'!F37</f>
        <v>0</v>
      </c>
      <c r="BC125" s="92">
        <f>'VRN - Vedlejší rozpočtové...'!F38</f>
        <v>0</v>
      </c>
      <c r="BD125" s="94">
        <f>'VRN - Vedlejší rozpočtové...'!F39</f>
        <v>0</v>
      </c>
      <c r="BT125" s="26" t="s">
        <v>86</v>
      </c>
      <c r="BV125" s="26" t="s">
        <v>79</v>
      </c>
      <c r="BW125" s="26" t="s">
        <v>161</v>
      </c>
      <c r="BX125" s="26" t="s">
        <v>160</v>
      </c>
      <c r="CL125" s="26" t="s">
        <v>34</v>
      </c>
    </row>
    <row r="126" spans="1:91" s="4" customFormat="1" ht="16.5" customHeight="1">
      <c r="A126" s="89" t="s">
        <v>87</v>
      </c>
      <c r="B126" s="52"/>
      <c r="C126" s="10"/>
      <c r="D126" s="10"/>
      <c r="E126" s="222" t="s">
        <v>162</v>
      </c>
      <c r="F126" s="222"/>
      <c r="G126" s="222"/>
      <c r="H126" s="222"/>
      <c r="I126" s="222"/>
      <c r="J126" s="10"/>
      <c r="K126" s="222" t="s">
        <v>163</v>
      </c>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37">
        <f>'ON - Ostatní náklady'!J32</f>
        <v>0</v>
      </c>
      <c r="AH126" s="238"/>
      <c r="AI126" s="238"/>
      <c r="AJ126" s="238"/>
      <c r="AK126" s="238"/>
      <c r="AL126" s="238"/>
      <c r="AM126" s="238"/>
      <c r="AN126" s="237">
        <f t="shared" si="0"/>
        <v>0</v>
      </c>
      <c r="AO126" s="238"/>
      <c r="AP126" s="238"/>
      <c r="AQ126" s="90" t="s">
        <v>90</v>
      </c>
      <c r="AR126" s="52"/>
      <c r="AS126" s="95">
        <v>0</v>
      </c>
      <c r="AT126" s="96">
        <f t="shared" si="1"/>
        <v>0</v>
      </c>
      <c r="AU126" s="97">
        <f>'ON - Ostatní náklady'!P122</f>
        <v>0</v>
      </c>
      <c r="AV126" s="96">
        <f>'ON - Ostatní náklady'!J35</f>
        <v>0</v>
      </c>
      <c r="AW126" s="96">
        <f>'ON - Ostatní náklady'!J36</f>
        <v>0</v>
      </c>
      <c r="AX126" s="96">
        <f>'ON - Ostatní náklady'!J37</f>
        <v>0</v>
      </c>
      <c r="AY126" s="96">
        <f>'ON - Ostatní náklady'!J38</f>
        <v>0</v>
      </c>
      <c r="AZ126" s="96">
        <f>'ON - Ostatní náklady'!F35</f>
        <v>0</v>
      </c>
      <c r="BA126" s="96">
        <f>'ON - Ostatní náklady'!F36</f>
        <v>0</v>
      </c>
      <c r="BB126" s="96">
        <f>'ON - Ostatní náklady'!F37</f>
        <v>0</v>
      </c>
      <c r="BC126" s="96">
        <f>'ON - Ostatní náklady'!F38</f>
        <v>0</v>
      </c>
      <c r="BD126" s="98">
        <f>'ON - Ostatní náklady'!F39</f>
        <v>0</v>
      </c>
      <c r="BT126" s="26" t="s">
        <v>86</v>
      </c>
      <c r="BV126" s="26" t="s">
        <v>79</v>
      </c>
      <c r="BW126" s="26" t="s">
        <v>164</v>
      </c>
      <c r="BX126" s="26" t="s">
        <v>160</v>
      </c>
      <c r="CL126" s="26" t="s">
        <v>1</v>
      </c>
    </row>
    <row r="127" spans="1:91" s="2" customFormat="1" ht="30" customHeight="1">
      <c r="A127" s="33"/>
      <c r="B127" s="34"/>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4"/>
      <c r="AS127" s="33"/>
      <c r="AT127" s="33"/>
      <c r="AU127" s="33"/>
      <c r="AV127" s="33"/>
      <c r="AW127" s="33"/>
      <c r="AX127" s="33"/>
      <c r="AY127" s="33"/>
      <c r="AZ127" s="33"/>
      <c r="BA127" s="33"/>
      <c r="BB127" s="33"/>
      <c r="BC127" s="33"/>
      <c r="BD127" s="33"/>
      <c r="BE127" s="33"/>
    </row>
    <row r="128" spans="1:91" s="2" customFormat="1" ht="6.95" customHeight="1">
      <c r="A128" s="33"/>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33"/>
      <c r="AT128" s="33"/>
      <c r="AU128" s="33"/>
      <c r="AV128" s="33"/>
      <c r="AW128" s="33"/>
      <c r="AX128" s="33"/>
      <c r="AY128" s="33"/>
      <c r="AZ128" s="33"/>
      <c r="BA128" s="33"/>
      <c r="BB128" s="33"/>
      <c r="BC128" s="33"/>
      <c r="BD128" s="33"/>
      <c r="BE128" s="33"/>
    </row>
  </sheetData>
  <mergeCells count="166">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K102:AF10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E96:I96"/>
    <mergeCell ref="K96:AF96"/>
    <mergeCell ref="K97:AF97"/>
    <mergeCell ref="E97:I97"/>
    <mergeCell ref="K98:AF98"/>
    <mergeCell ref="E98:I98"/>
    <mergeCell ref="K99:AF99"/>
    <mergeCell ref="E99:I99"/>
    <mergeCell ref="E100:I100"/>
    <mergeCell ref="K100:AF100"/>
    <mergeCell ref="K101:AF101"/>
    <mergeCell ref="E101:I101"/>
    <mergeCell ref="E102:I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K104:AF104"/>
    <mergeCell ref="E104:I104"/>
    <mergeCell ref="E105:I105"/>
    <mergeCell ref="K105:AF105"/>
    <mergeCell ref="K106:AF106"/>
    <mergeCell ref="E106:I106"/>
    <mergeCell ref="K107:AF107"/>
    <mergeCell ref="E107:I107"/>
    <mergeCell ref="J108:AF108"/>
    <mergeCell ref="D108:H108"/>
    <mergeCell ref="K109:AF109"/>
    <mergeCell ref="E109:I109"/>
    <mergeCell ref="J110:AF110"/>
    <mergeCell ref="D110:H110"/>
    <mergeCell ref="K111:AF111"/>
    <mergeCell ref="E111:I111"/>
    <mergeCell ref="D112:H112"/>
    <mergeCell ref="J112:AF112"/>
    <mergeCell ref="E113:I113"/>
    <mergeCell ref="K113:AF113"/>
    <mergeCell ref="J114:AF114"/>
    <mergeCell ref="D114:H114"/>
    <mergeCell ref="K115:AF115"/>
    <mergeCell ref="E115:I115"/>
    <mergeCell ref="J116:AF116"/>
    <mergeCell ref="D116:H116"/>
    <mergeCell ref="E117:I117"/>
    <mergeCell ref="K117:AF117"/>
    <mergeCell ref="J118:AF118"/>
    <mergeCell ref="D118:H118"/>
    <mergeCell ref="D124:H124"/>
    <mergeCell ref="J124:AF124"/>
    <mergeCell ref="E125:I125"/>
    <mergeCell ref="K125:AF125"/>
    <mergeCell ref="E126:I126"/>
    <mergeCell ref="K126:AF126"/>
    <mergeCell ref="E119:I119"/>
    <mergeCell ref="K119:AF119"/>
    <mergeCell ref="D120:H120"/>
    <mergeCell ref="J120:AF120"/>
    <mergeCell ref="E121:I121"/>
    <mergeCell ref="K121:AF121"/>
    <mergeCell ref="D122:H122"/>
    <mergeCell ref="J122:AF122"/>
    <mergeCell ref="E123:I123"/>
    <mergeCell ref="K123:AF123"/>
  </mergeCells>
  <hyperlinks>
    <hyperlink ref="A96" location="'D.1.1. - Architektonicko-...'!C2" display="/"/>
    <hyperlink ref="A97" location="'D.1.4.1 - Ústřední topení'!C2" display="/"/>
    <hyperlink ref="A98" location="'D.1.4.2 - Vzduchotechnika'!C2" display="/"/>
    <hyperlink ref="A99" location="'D.1.4.3.A - Kanalizace'!C2" display="/"/>
    <hyperlink ref="A100" location="'D.1.4.3.B - Vodovod'!C2" display="/"/>
    <hyperlink ref="A101" location="'D.1.4.3.C - Zařizovací př...'!C2" display="/"/>
    <hyperlink ref="A102" location="'D.1.4.4 - Plynovod'!C2" display="/"/>
    <hyperlink ref="A103" location="'D.1.4.5.A - Silnoproud'!C2" display="/"/>
    <hyperlink ref="A104" location="'D.1.4.5.B - Hromosvod'!C2" display="/"/>
    <hyperlink ref="A105" location="'D.1.4.6 - Slaboproud'!C2" display="/"/>
    <hyperlink ref="A106" location="'D.1.4.7.A - Gastrotechnol...'!C2" display="/"/>
    <hyperlink ref="A107" location="'D.1.4.7.B - Drobný inventář'!C2" display="/"/>
    <hyperlink ref="A109" location="'SO-02 - Opláštění transfo...'!C2" display="/"/>
    <hyperlink ref="A111" location="'SO-03 - Zpevněné plochy'!C2" display="/"/>
    <hyperlink ref="A113" location="'SO-04 - Úprava vjezdu u P...'!C2" display="/"/>
    <hyperlink ref="A115" location="'SO-05 - Přípojka vodovodu'!C2" display="/"/>
    <hyperlink ref="A117" location="'SO-06 - Přípojka jednotko...'!C2" display="/"/>
    <hyperlink ref="A119" location="'SO-07 - Vsakovací objekt'!C2" display="/"/>
    <hyperlink ref="A121" location="'SO-08 - Odlučovač tuků'!C2" display="/"/>
    <hyperlink ref="A123" location="'SO-11 - Sadové úpravy'!C2" display="/"/>
    <hyperlink ref="A125" location="'VRN - Vedlejší rozpočtové...'!C2" display="/"/>
    <hyperlink ref="A126" location="'ON - Ostatní náklady'!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91</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169</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ROUND(J152,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ROUND((SUM(BE152:BE2799)),  2)</f>
        <v>0</v>
      </c>
      <c r="G35" s="33"/>
      <c r="H35" s="33"/>
      <c r="I35" s="106">
        <v>0.21</v>
      </c>
      <c r="J35" s="105">
        <f>ROUND(((SUM(BE152:BE2799))*I35),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ROUND((SUM(BF152:BF2799)),  2)</f>
        <v>0</v>
      </c>
      <c r="G36" s="33"/>
      <c r="H36" s="33"/>
      <c r="I36" s="106">
        <v>0.15</v>
      </c>
      <c r="J36" s="105">
        <f>ROUND(((SUM(BF152:BF2799))*I36),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ROUND((SUM(BG152:BG2799)),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ROUND((SUM(BH152:BH2799)),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ROUND((SUM(BI152:BI2799)),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D.1.1. - Architektonicko-stavební část</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J152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J153</f>
        <v>0</v>
      </c>
      <c r="L99" s="118"/>
    </row>
    <row r="100" spans="1:47" s="10" customFormat="1" ht="19.899999999999999" customHeight="1">
      <c r="B100" s="122"/>
      <c r="D100" s="123" t="s">
        <v>176</v>
      </c>
      <c r="E100" s="124"/>
      <c r="F100" s="124"/>
      <c r="G100" s="124"/>
      <c r="H100" s="124"/>
      <c r="I100" s="124"/>
      <c r="J100" s="125">
        <f>J154</f>
        <v>0</v>
      </c>
      <c r="L100" s="122"/>
    </row>
    <row r="101" spans="1:47" s="10" customFormat="1" ht="19.899999999999999" customHeight="1">
      <c r="B101" s="122"/>
      <c r="D101" s="123" t="s">
        <v>177</v>
      </c>
      <c r="E101" s="124"/>
      <c r="F101" s="124"/>
      <c r="G101" s="124"/>
      <c r="H101" s="124"/>
      <c r="I101" s="124"/>
      <c r="J101" s="125">
        <f>J287</f>
        <v>0</v>
      </c>
      <c r="L101" s="122"/>
    </row>
    <row r="102" spans="1:47" s="10" customFormat="1" ht="19.899999999999999" customHeight="1">
      <c r="B102" s="122"/>
      <c r="D102" s="123" t="s">
        <v>178</v>
      </c>
      <c r="E102" s="124"/>
      <c r="F102" s="124"/>
      <c r="G102" s="124"/>
      <c r="H102" s="124"/>
      <c r="I102" s="124"/>
      <c r="J102" s="125">
        <f>J400</f>
        <v>0</v>
      </c>
      <c r="L102" s="122"/>
    </row>
    <row r="103" spans="1:47" s="10" customFormat="1" ht="19.899999999999999" customHeight="1">
      <c r="B103" s="122"/>
      <c r="D103" s="123" t="s">
        <v>179</v>
      </c>
      <c r="E103" s="124"/>
      <c r="F103" s="124"/>
      <c r="G103" s="124"/>
      <c r="H103" s="124"/>
      <c r="I103" s="124"/>
      <c r="J103" s="125">
        <f>J655</f>
        <v>0</v>
      </c>
      <c r="L103" s="122"/>
    </row>
    <row r="104" spans="1:47" s="10" customFormat="1" ht="19.899999999999999" customHeight="1">
      <c r="B104" s="122"/>
      <c r="D104" s="123" t="s">
        <v>180</v>
      </c>
      <c r="E104" s="124"/>
      <c r="F104" s="124"/>
      <c r="G104" s="124"/>
      <c r="H104" s="124"/>
      <c r="I104" s="124"/>
      <c r="J104" s="125">
        <f>J997</f>
        <v>0</v>
      </c>
      <c r="L104" s="122"/>
    </row>
    <row r="105" spans="1:47" s="10" customFormat="1" ht="19.899999999999999" customHeight="1">
      <c r="B105" s="122"/>
      <c r="D105" s="123" t="s">
        <v>181</v>
      </c>
      <c r="E105" s="124"/>
      <c r="F105" s="124"/>
      <c r="G105" s="124"/>
      <c r="H105" s="124"/>
      <c r="I105" s="124"/>
      <c r="J105" s="125">
        <f>J1014</f>
        <v>0</v>
      </c>
      <c r="L105" s="122"/>
    </row>
    <row r="106" spans="1:47" s="10" customFormat="1" ht="19.899999999999999" customHeight="1">
      <c r="B106" s="122"/>
      <c r="D106" s="123" t="s">
        <v>182</v>
      </c>
      <c r="E106" s="124"/>
      <c r="F106" s="124"/>
      <c r="G106" s="124"/>
      <c r="H106" s="124"/>
      <c r="I106" s="124"/>
      <c r="J106" s="125">
        <f>J1415</f>
        <v>0</v>
      </c>
      <c r="L106" s="122"/>
    </row>
    <row r="107" spans="1:47" s="10" customFormat="1" ht="19.899999999999999" customHeight="1">
      <c r="B107" s="122"/>
      <c r="D107" s="123" t="s">
        <v>183</v>
      </c>
      <c r="E107" s="124"/>
      <c r="F107" s="124"/>
      <c r="G107" s="124"/>
      <c r="H107" s="124"/>
      <c r="I107" s="124"/>
      <c r="J107" s="125">
        <f>J1638</f>
        <v>0</v>
      </c>
      <c r="L107" s="122"/>
    </row>
    <row r="108" spans="1:47" s="9" customFormat="1" ht="24.95" customHeight="1">
      <c r="B108" s="118"/>
      <c r="D108" s="119" t="s">
        <v>184</v>
      </c>
      <c r="E108" s="120"/>
      <c r="F108" s="120"/>
      <c r="G108" s="120"/>
      <c r="H108" s="120"/>
      <c r="I108" s="120"/>
      <c r="J108" s="121">
        <f>J1664</f>
        <v>0</v>
      </c>
      <c r="L108" s="118"/>
    </row>
    <row r="109" spans="1:47" s="10" customFormat="1" ht="19.899999999999999" customHeight="1">
      <c r="B109" s="122"/>
      <c r="D109" s="123" t="s">
        <v>185</v>
      </c>
      <c r="E109" s="124"/>
      <c r="F109" s="124"/>
      <c r="G109" s="124"/>
      <c r="H109" s="124"/>
      <c r="I109" s="124"/>
      <c r="J109" s="125">
        <f>J1665</f>
        <v>0</v>
      </c>
      <c r="L109" s="122"/>
    </row>
    <row r="110" spans="1:47" s="10" customFormat="1" ht="19.899999999999999" customHeight="1">
      <c r="B110" s="122"/>
      <c r="D110" s="123" t="s">
        <v>186</v>
      </c>
      <c r="E110" s="124"/>
      <c r="F110" s="124"/>
      <c r="G110" s="124"/>
      <c r="H110" s="124"/>
      <c r="I110" s="124"/>
      <c r="J110" s="125">
        <f>J1719</f>
        <v>0</v>
      </c>
      <c r="L110" s="122"/>
    </row>
    <row r="111" spans="1:47" s="10" customFormat="1" ht="19.899999999999999" customHeight="1">
      <c r="B111" s="122"/>
      <c r="D111" s="123" t="s">
        <v>187</v>
      </c>
      <c r="E111" s="124"/>
      <c r="F111" s="124"/>
      <c r="G111" s="124"/>
      <c r="H111" s="124"/>
      <c r="I111" s="124"/>
      <c r="J111" s="125">
        <f>J1733</f>
        <v>0</v>
      </c>
      <c r="L111" s="122"/>
    </row>
    <row r="112" spans="1:47" s="10" customFormat="1" ht="19.899999999999999" customHeight="1">
      <c r="B112" s="122"/>
      <c r="D112" s="123" t="s">
        <v>188</v>
      </c>
      <c r="E112" s="124"/>
      <c r="F112" s="124"/>
      <c r="G112" s="124"/>
      <c r="H112" s="124"/>
      <c r="I112" s="124"/>
      <c r="J112" s="125">
        <f>J1785</f>
        <v>0</v>
      </c>
      <c r="L112" s="122"/>
    </row>
    <row r="113" spans="2:12" s="10" customFormat="1" ht="19.899999999999999" customHeight="1">
      <c r="B113" s="122"/>
      <c r="D113" s="123" t="s">
        <v>189</v>
      </c>
      <c r="E113" s="124"/>
      <c r="F113" s="124"/>
      <c r="G113" s="124"/>
      <c r="H113" s="124"/>
      <c r="I113" s="124"/>
      <c r="J113" s="125">
        <f>J1801</f>
        <v>0</v>
      </c>
      <c r="L113" s="122"/>
    </row>
    <row r="114" spans="2:12" s="10" customFormat="1" ht="19.899999999999999" customHeight="1">
      <c r="B114" s="122"/>
      <c r="D114" s="123" t="s">
        <v>190</v>
      </c>
      <c r="E114" s="124"/>
      <c r="F114" s="124"/>
      <c r="G114" s="124"/>
      <c r="H114" s="124"/>
      <c r="I114" s="124"/>
      <c r="J114" s="125">
        <f>J1803</f>
        <v>0</v>
      </c>
      <c r="L114" s="122"/>
    </row>
    <row r="115" spans="2:12" s="10" customFormat="1" ht="19.899999999999999" customHeight="1">
      <c r="B115" s="122"/>
      <c r="D115" s="123" t="s">
        <v>191</v>
      </c>
      <c r="E115" s="124"/>
      <c r="F115" s="124"/>
      <c r="G115" s="124"/>
      <c r="H115" s="124"/>
      <c r="I115" s="124"/>
      <c r="J115" s="125">
        <f>J1809</f>
        <v>0</v>
      </c>
      <c r="L115" s="122"/>
    </row>
    <row r="116" spans="2:12" s="10" customFormat="1" ht="19.899999999999999" customHeight="1">
      <c r="B116" s="122"/>
      <c r="D116" s="123" t="s">
        <v>192</v>
      </c>
      <c r="E116" s="124"/>
      <c r="F116" s="124"/>
      <c r="G116" s="124"/>
      <c r="H116" s="124"/>
      <c r="I116" s="124"/>
      <c r="J116" s="125">
        <f>J1848</f>
        <v>0</v>
      </c>
      <c r="L116" s="122"/>
    </row>
    <row r="117" spans="2:12" s="10" customFormat="1" ht="19.899999999999999" customHeight="1">
      <c r="B117" s="122"/>
      <c r="D117" s="123" t="s">
        <v>193</v>
      </c>
      <c r="E117" s="124"/>
      <c r="F117" s="124"/>
      <c r="G117" s="124"/>
      <c r="H117" s="124"/>
      <c r="I117" s="124"/>
      <c r="J117" s="125">
        <f>J1871</f>
        <v>0</v>
      </c>
      <c r="L117" s="122"/>
    </row>
    <row r="118" spans="2:12" s="10" customFormat="1" ht="19.899999999999999" customHeight="1">
      <c r="B118" s="122"/>
      <c r="D118" s="123" t="s">
        <v>194</v>
      </c>
      <c r="E118" s="124"/>
      <c r="F118" s="124"/>
      <c r="G118" s="124"/>
      <c r="H118" s="124"/>
      <c r="I118" s="124"/>
      <c r="J118" s="125">
        <f>J1956</f>
        <v>0</v>
      </c>
      <c r="L118" s="122"/>
    </row>
    <row r="119" spans="2:12" s="10" customFormat="1" ht="19.899999999999999" customHeight="1">
      <c r="B119" s="122"/>
      <c r="D119" s="123" t="s">
        <v>195</v>
      </c>
      <c r="E119" s="124"/>
      <c r="F119" s="124"/>
      <c r="G119" s="124"/>
      <c r="H119" s="124"/>
      <c r="I119" s="124"/>
      <c r="J119" s="125">
        <f>J2000</f>
        <v>0</v>
      </c>
      <c r="L119" s="122"/>
    </row>
    <row r="120" spans="2:12" s="10" customFormat="1" ht="19.899999999999999" customHeight="1">
      <c r="B120" s="122"/>
      <c r="D120" s="123" t="s">
        <v>196</v>
      </c>
      <c r="E120" s="124"/>
      <c r="F120" s="124"/>
      <c r="G120" s="124"/>
      <c r="H120" s="124"/>
      <c r="I120" s="124"/>
      <c r="J120" s="125">
        <f>J2271</f>
        <v>0</v>
      </c>
      <c r="L120" s="122"/>
    </row>
    <row r="121" spans="2:12" s="10" customFormat="1" ht="19.899999999999999" customHeight="1">
      <c r="B121" s="122"/>
      <c r="D121" s="123" t="s">
        <v>197</v>
      </c>
      <c r="E121" s="124"/>
      <c r="F121" s="124"/>
      <c r="G121" s="124"/>
      <c r="H121" s="124"/>
      <c r="I121" s="124"/>
      <c r="J121" s="125">
        <f>J2464</f>
        <v>0</v>
      </c>
      <c r="L121" s="122"/>
    </row>
    <row r="122" spans="2:12" s="10" customFormat="1" ht="19.899999999999999" customHeight="1">
      <c r="B122" s="122"/>
      <c r="D122" s="123" t="s">
        <v>198</v>
      </c>
      <c r="E122" s="124"/>
      <c r="F122" s="124"/>
      <c r="G122" s="124"/>
      <c r="H122" s="124"/>
      <c r="I122" s="124"/>
      <c r="J122" s="125">
        <f>J2494</f>
        <v>0</v>
      </c>
      <c r="L122" s="122"/>
    </row>
    <row r="123" spans="2:12" s="10" customFormat="1" ht="19.899999999999999" customHeight="1">
      <c r="B123" s="122"/>
      <c r="D123" s="123" t="s">
        <v>199</v>
      </c>
      <c r="E123" s="124"/>
      <c r="F123" s="124"/>
      <c r="G123" s="124"/>
      <c r="H123" s="124"/>
      <c r="I123" s="124"/>
      <c r="J123" s="125">
        <f>J2551</f>
        <v>0</v>
      </c>
      <c r="L123" s="122"/>
    </row>
    <row r="124" spans="2:12" s="10" customFormat="1" ht="19.899999999999999" customHeight="1">
      <c r="B124" s="122"/>
      <c r="D124" s="123" t="s">
        <v>200</v>
      </c>
      <c r="E124" s="124"/>
      <c r="F124" s="124"/>
      <c r="G124" s="124"/>
      <c r="H124" s="124"/>
      <c r="I124" s="124"/>
      <c r="J124" s="125">
        <f>J2558</f>
        <v>0</v>
      </c>
      <c r="L124" s="122"/>
    </row>
    <row r="125" spans="2:12" s="10" customFormat="1" ht="19.899999999999999" customHeight="1">
      <c r="B125" s="122"/>
      <c r="D125" s="123" t="s">
        <v>201</v>
      </c>
      <c r="E125" s="124"/>
      <c r="F125" s="124"/>
      <c r="G125" s="124"/>
      <c r="H125" s="124"/>
      <c r="I125" s="124"/>
      <c r="J125" s="125">
        <f>J2610</f>
        <v>0</v>
      </c>
      <c r="L125" s="122"/>
    </row>
    <row r="126" spans="2:12" s="10" customFormat="1" ht="19.899999999999999" customHeight="1">
      <c r="B126" s="122"/>
      <c r="D126" s="123" t="s">
        <v>202</v>
      </c>
      <c r="E126" s="124"/>
      <c r="F126" s="124"/>
      <c r="G126" s="124"/>
      <c r="H126" s="124"/>
      <c r="I126" s="124"/>
      <c r="J126" s="125">
        <f>J2615</f>
        <v>0</v>
      </c>
      <c r="L126" s="122"/>
    </row>
    <row r="127" spans="2:12" s="10" customFormat="1" ht="19.899999999999999" customHeight="1">
      <c r="B127" s="122"/>
      <c r="D127" s="123" t="s">
        <v>203</v>
      </c>
      <c r="E127" s="124"/>
      <c r="F127" s="124"/>
      <c r="G127" s="124"/>
      <c r="H127" s="124"/>
      <c r="I127" s="124"/>
      <c r="J127" s="125">
        <f>J2660</f>
        <v>0</v>
      </c>
      <c r="L127" s="122"/>
    </row>
    <row r="128" spans="2:12" s="10" customFormat="1" ht="19.899999999999999" customHeight="1">
      <c r="B128" s="122"/>
      <c r="D128" s="123" t="s">
        <v>204</v>
      </c>
      <c r="E128" s="124"/>
      <c r="F128" s="124"/>
      <c r="G128" s="124"/>
      <c r="H128" s="124"/>
      <c r="I128" s="124"/>
      <c r="J128" s="125">
        <f>J2692</f>
        <v>0</v>
      </c>
      <c r="L128" s="122"/>
    </row>
    <row r="129" spans="1:31" s="9" customFormat="1" ht="24.95" customHeight="1">
      <c r="B129" s="118"/>
      <c r="D129" s="119" t="s">
        <v>205</v>
      </c>
      <c r="E129" s="120"/>
      <c r="F129" s="120"/>
      <c r="G129" s="120"/>
      <c r="H129" s="120"/>
      <c r="I129" s="120"/>
      <c r="J129" s="121">
        <f>J2793</f>
        <v>0</v>
      </c>
      <c r="L129" s="118"/>
    </row>
    <row r="130" spans="1:31" s="10" customFormat="1" ht="19.899999999999999" customHeight="1">
      <c r="B130" s="122"/>
      <c r="D130" s="123" t="s">
        <v>206</v>
      </c>
      <c r="E130" s="124"/>
      <c r="F130" s="124"/>
      <c r="G130" s="124"/>
      <c r="H130" s="124"/>
      <c r="I130" s="124"/>
      <c r="J130" s="125">
        <f>J2794</f>
        <v>0</v>
      </c>
      <c r="L130" s="122"/>
    </row>
    <row r="131" spans="1:31" s="2" customFormat="1" ht="21.7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31" s="2" customFormat="1" ht="6.95" customHeight="1">
      <c r="A132" s="33"/>
      <c r="B132" s="48"/>
      <c r="C132" s="49"/>
      <c r="D132" s="49"/>
      <c r="E132" s="49"/>
      <c r="F132" s="49"/>
      <c r="G132" s="49"/>
      <c r="H132" s="49"/>
      <c r="I132" s="49"/>
      <c r="J132" s="49"/>
      <c r="K132" s="49"/>
      <c r="L132" s="43"/>
      <c r="S132" s="33"/>
      <c r="T132" s="33"/>
      <c r="U132" s="33"/>
      <c r="V132" s="33"/>
      <c r="W132" s="33"/>
      <c r="X132" s="33"/>
      <c r="Y132" s="33"/>
      <c r="Z132" s="33"/>
      <c r="AA132" s="33"/>
      <c r="AB132" s="33"/>
      <c r="AC132" s="33"/>
      <c r="AD132" s="33"/>
      <c r="AE132" s="33"/>
    </row>
    <row r="136" spans="1:31" s="2" customFormat="1" ht="6.95" customHeight="1">
      <c r="A136" s="33"/>
      <c r="B136" s="50"/>
      <c r="C136" s="51"/>
      <c r="D136" s="51"/>
      <c r="E136" s="51"/>
      <c r="F136" s="51"/>
      <c r="G136" s="51"/>
      <c r="H136" s="51"/>
      <c r="I136" s="51"/>
      <c r="J136" s="51"/>
      <c r="K136" s="51"/>
      <c r="L136" s="43"/>
      <c r="S136" s="33"/>
      <c r="T136" s="33"/>
      <c r="U136" s="33"/>
      <c r="V136" s="33"/>
      <c r="W136" s="33"/>
      <c r="X136" s="33"/>
      <c r="Y136" s="33"/>
      <c r="Z136" s="33"/>
      <c r="AA136" s="33"/>
      <c r="AB136" s="33"/>
      <c r="AC136" s="33"/>
      <c r="AD136" s="33"/>
      <c r="AE136" s="33"/>
    </row>
    <row r="137" spans="1:31" s="2" customFormat="1" ht="24.95" customHeight="1">
      <c r="A137" s="33"/>
      <c r="B137" s="34"/>
      <c r="C137" s="22" t="s">
        <v>207</v>
      </c>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31" s="2" customFormat="1" ht="6.95" customHeight="1">
      <c r="A138" s="33"/>
      <c r="B138" s="34"/>
      <c r="C138" s="33"/>
      <c r="D138" s="33"/>
      <c r="E138" s="33"/>
      <c r="F138" s="33"/>
      <c r="G138" s="33"/>
      <c r="H138" s="33"/>
      <c r="I138" s="33"/>
      <c r="J138" s="33"/>
      <c r="K138" s="33"/>
      <c r="L138" s="43"/>
      <c r="S138" s="33"/>
      <c r="T138" s="33"/>
      <c r="U138" s="33"/>
      <c r="V138" s="33"/>
      <c r="W138" s="33"/>
      <c r="X138" s="33"/>
      <c r="Y138" s="33"/>
      <c r="Z138" s="33"/>
      <c r="AA138" s="33"/>
      <c r="AB138" s="33"/>
      <c r="AC138" s="33"/>
      <c r="AD138" s="33"/>
      <c r="AE138" s="33"/>
    </row>
    <row r="139" spans="1:31" s="2" customFormat="1" ht="12" customHeight="1">
      <c r="A139" s="33"/>
      <c r="B139" s="34"/>
      <c r="C139" s="28" t="s">
        <v>16</v>
      </c>
      <c r="D139" s="33"/>
      <c r="E139" s="33"/>
      <c r="F139" s="33"/>
      <c r="G139" s="33"/>
      <c r="H139" s="33"/>
      <c r="I139" s="33"/>
      <c r="J139" s="33"/>
      <c r="K139" s="33"/>
      <c r="L139" s="43"/>
      <c r="S139" s="33"/>
      <c r="T139" s="33"/>
      <c r="U139" s="33"/>
      <c r="V139" s="33"/>
      <c r="W139" s="33"/>
      <c r="X139" s="33"/>
      <c r="Y139" s="33"/>
      <c r="Z139" s="33"/>
      <c r="AA139" s="33"/>
      <c r="AB139" s="33"/>
      <c r="AC139" s="33"/>
      <c r="AD139" s="33"/>
      <c r="AE139" s="33"/>
    </row>
    <row r="140" spans="1:31" s="2" customFormat="1" ht="16.5" customHeight="1">
      <c r="A140" s="33"/>
      <c r="B140" s="34"/>
      <c r="C140" s="33"/>
      <c r="D140" s="33"/>
      <c r="E140" s="265" t="str">
        <f>E7</f>
        <v>Přístavba tělocvičny, školní jídelny a kuchyně</v>
      </c>
      <c r="F140" s="266"/>
      <c r="G140" s="266"/>
      <c r="H140" s="266"/>
      <c r="I140" s="33"/>
      <c r="J140" s="33"/>
      <c r="K140" s="33"/>
      <c r="L140" s="43"/>
      <c r="S140" s="33"/>
      <c r="T140" s="33"/>
      <c r="U140" s="33"/>
      <c r="V140" s="33"/>
      <c r="W140" s="33"/>
      <c r="X140" s="33"/>
      <c r="Y140" s="33"/>
      <c r="Z140" s="33"/>
      <c r="AA140" s="33"/>
      <c r="AB140" s="33"/>
      <c r="AC140" s="33"/>
      <c r="AD140" s="33"/>
      <c r="AE140" s="33"/>
    </row>
    <row r="141" spans="1:31" s="1" customFormat="1" ht="12" customHeight="1">
      <c r="B141" s="21"/>
      <c r="C141" s="28" t="s">
        <v>166</v>
      </c>
      <c r="L141" s="21"/>
    </row>
    <row r="142" spans="1:31" s="2" customFormat="1" ht="16.5" customHeight="1">
      <c r="A142" s="33"/>
      <c r="B142" s="34"/>
      <c r="C142" s="33"/>
      <c r="D142" s="33"/>
      <c r="E142" s="265" t="s">
        <v>167</v>
      </c>
      <c r="F142" s="264"/>
      <c r="G142" s="264"/>
      <c r="H142" s="264"/>
      <c r="I142" s="33"/>
      <c r="J142" s="33"/>
      <c r="K142" s="33"/>
      <c r="L142" s="43"/>
      <c r="S142" s="33"/>
      <c r="T142" s="33"/>
      <c r="U142" s="33"/>
      <c r="V142" s="33"/>
      <c r="W142" s="33"/>
      <c r="X142" s="33"/>
      <c r="Y142" s="33"/>
      <c r="Z142" s="33"/>
      <c r="AA142" s="33"/>
      <c r="AB142" s="33"/>
      <c r="AC142" s="33"/>
      <c r="AD142" s="33"/>
      <c r="AE142" s="33"/>
    </row>
    <row r="143" spans="1:31" s="2" customFormat="1" ht="12" customHeight="1">
      <c r="A143" s="33"/>
      <c r="B143" s="34"/>
      <c r="C143" s="28" t="s">
        <v>168</v>
      </c>
      <c r="D143" s="33"/>
      <c r="E143" s="33"/>
      <c r="F143" s="33"/>
      <c r="G143" s="33"/>
      <c r="H143" s="33"/>
      <c r="I143" s="33"/>
      <c r="J143" s="33"/>
      <c r="K143" s="33"/>
      <c r="L143" s="43"/>
      <c r="S143" s="33"/>
      <c r="T143" s="33"/>
      <c r="U143" s="33"/>
      <c r="V143" s="33"/>
      <c r="W143" s="33"/>
      <c r="X143" s="33"/>
      <c r="Y143" s="33"/>
      <c r="Z143" s="33"/>
      <c r="AA143" s="33"/>
      <c r="AB143" s="33"/>
      <c r="AC143" s="33"/>
      <c r="AD143" s="33"/>
      <c r="AE143" s="33"/>
    </row>
    <row r="144" spans="1:31" s="2" customFormat="1" ht="16.5" customHeight="1">
      <c r="A144" s="33"/>
      <c r="B144" s="34"/>
      <c r="C144" s="33"/>
      <c r="D144" s="33"/>
      <c r="E144" s="241" t="str">
        <f>E11</f>
        <v>D.1.1. - Architektonicko-stavební část</v>
      </c>
      <c r="F144" s="264"/>
      <c r="G144" s="264"/>
      <c r="H144" s="264"/>
      <c r="I144" s="33"/>
      <c r="J144" s="33"/>
      <c r="K144" s="33"/>
      <c r="L144" s="43"/>
      <c r="S144" s="33"/>
      <c r="T144" s="33"/>
      <c r="U144" s="33"/>
      <c r="V144" s="33"/>
      <c r="W144" s="33"/>
      <c r="X144" s="33"/>
      <c r="Y144" s="33"/>
      <c r="Z144" s="33"/>
      <c r="AA144" s="33"/>
      <c r="AB144" s="33"/>
      <c r="AC144" s="33"/>
      <c r="AD144" s="33"/>
      <c r="AE144" s="33"/>
    </row>
    <row r="145" spans="1:65" s="2" customFormat="1" ht="6.95" customHeight="1">
      <c r="A145" s="33"/>
      <c r="B145" s="34"/>
      <c r="C145" s="33"/>
      <c r="D145" s="33"/>
      <c r="E145" s="33"/>
      <c r="F145" s="33"/>
      <c r="G145" s="33"/>
      <c r="H145" s="33"/>
      <c r="I145" s="33"/>
      <c r="J145" s="33"/>
      <c r="K145" s="33"/>
      <c r="L145" s="43"/>
      <c r="S145" s="33"/>
      <c r="T145" s="33"/>
      <c r="U145" s="33"/>
      <c r="V145" s="33"/>
      <c r="W145" s="33"/>
      <c r="X145" s="33"/>
      <c r="Y145" s="33"/>
      <c r="Z145" s="33"/>
      <c r="AA145" s="33"/>
      <c r="AB145" s="33"/>
      <c r="AC145" s="33"/>
      <c r="AD145" s="33"/>
      <c r="AE145" s="33"/>
    </row>
    <row r="146" spans="1:65" s="2" customFormat="1" ht="12" customHeight="1">
      <c r="A146" s="33"/>
      <c r="B146" s="34"/>
      <c r="C146" s="28" t="s">
        <v>20</v>
      </c>
      <c r="D146" s="33"/>
      <c r="E146" s="33"/>
      <c r="F146" s="26" t="str">
        <f>F14</f>
        <v>ZŠ Lyčkovo nám. 6/460, Praha 8</v>
      </c>
      <c r="G146" s="33"/>
      <c r="H146" s="33"/>
      <c r="I146" s="28" t="s">
        <v>22</v>
      </c>
      <c r="J146" s="56" t="str">
        <f>IF(J14="","",J14)</f>
        <v>25. 9. 2023</v>
      </c>
      <c r="K146" s="33"/>
      <c r="L146" s="43"/>
      <c r="S146" s="33"/>
      <c r="T146" s="33"/>
      <c r="U146" s="33"/>
      <c r="V146" s="33"/>
      <c r="W146" s="33"/>
      <c r="X146" s="33"/>
      <c r="Y146" s="33"/>
      <c r="Z146" s="33"/>
      <c r="AA146" s="33"/>
      <c r="AB146" s="33"/>
      <c r="AC146" s="33"/>
      <c r="AD146" s="33"/>
      <c r="AE146" s="33"/>
    </row>
    <row r="147" spans="1:65" s="2" customFormat="1" ht="6.95" customHeight="1">
      <c r="A147" s="33"/>
      <c r="B147" s="34"/>
      <c r="C147" s="33"/>
      <c r="D147" s="33"/>
      <c r="E147" s="33"/>
      <c r="F147" s="33"/>
      <c r="G147" s="33"/>
      <c r="H147" s="33"/>
      <c r="I147" s="33"/>
      <c r="J147" s="33"/>
      <c r="K147" s="33"/>
      <c r="L147" s="43"/>
      <c r="S147" s="33"/>
      <c r="T147" s="33"/>
      <c r="U147" s="33"/>
      <c r="V147" s="33"/>
      <c r="W147" s="33"/>
      <c r="X147" s="33"/>
      <c r="Y147" s="33"/>
      <c r="Z147" s="33"/>
      <c r="AA147" s="33"/>
      <c r="AB147" s="33"/>
      <c r="AC147" s="33"/>
      <c r="AD147" s="33"/>
      <c r="AE147" s="33"/>
    </row>
    <row r="148" spans="1:65" s="2" customFormat="1" ht="25.7" customHeight="1">
      <c r="A148" s="33"/>
      <c r="B148" s="34"/>
      <c r="C148" s="28" t="s">
        <v>24</v>
      </c>
      <c r="D148" s="33"/>
      <c r="E148" s="33"/>
      <c r="F148" s="26" t="str">
        <f>E17</f>
        <v>Městská část Praha 8</v>
      </c>
      <c r="G148" s="33"/>
      <c r="H148" s="33"/>
      <c r="I148" s="28" t="s">
        <v>30</v>
      </c>
      <c r="J148" s="31" t="str">
        <f>E23</f>
        <v>ARCHITEKTONICKÝ ATELIER ALEŠ, s.r.o.</v>
      </c>
      <c r="K148" s="33"/>
      <c r="L148" s="43"/>
      <c r="S148" s="33"/>
      <c r="T148" s="33"/>
      <c r="U148" s="33"/>
      <c r="V148" s="33"/>
      <c r="W148" s="33"/>
      <c r="X148" s="33"/>
      <c r="Y148" s="33"/>
      <c r="Z148" s="33"/>
      <c r="AA148" s="33"/>
      <c r="AB148" s="33"/>
      <c r="AC148" s="33"/>
      <c r="AD148" s="33"/>
      <c r="AE148" s="33"/>
    </row>
    <row r="149" spans="1:65" s="2" customFormat="1" ht="15.2" customHeight="1">
      <c r="A149" s="33"/>
      <c r="B149" s="34"/>
      <c r="C149" s="28" t="s">
        <v>28</v>
      </c>
      <c r="D149" s="33"/>
      <c r="E149" s="33"/>
      <c r="F149" s="26" t="str">
        <f>IF(E20="","",E20)</f>
        <v>Vyplň údaj</v>
      </c>
      <c r="G149" s="33"/>
      <c r="H149" s="33"/>
      <c r="I149" s="28" t="s">
        <v>33</v>
      </c>
      <c r="J149" s="31" t="str">
        <f>E26</f>
        <v xml:space="preserve"> </v>
      </c>
      <c r="K149" s="33"/>
      <c r="L149" s="43"/>
      <c r="S149" s="33"/>
      <c r="T149" s="33"/>
      <c r="U149" s="33"/>
      <c r="V149" s="33"/>
      <c r="W149" s="33"/>
      <c r="X149" s="33"/>
      <c r="Y149" s="33"/>
      <c r="Z149" s="33"/>
      <c r="AA149" s="33"/>
      <c r="AB149" s="33"/>
      <c r="AC149" s="33"/>
      <c r="AD149" s="33"/>
      <c r="AE149" s="33"/>
    </row>
    <row r="150" spans="1:65" s="2" customFormat="1" ht="10.35" customHeight="1">
      <c r="A150" s="33"/>
      <c r="B150" s="34"/>
      <c r="C150" s="33"/>
      <c r="D150" s="33"/>
      <c r="E150" s="33"/>
      <c r="F150" s="33"/>
      <c r="G150" s="33"/>
      <c r="H150" s="33"/>
      <c r="I150" s="33"/>
      <c r="J150" s="33"/>
      <c r="K150" s="33"/>
      <c r="L150" s="43"/>
      <c r="S150" s="33"/>
      <c r="T150" s="33"/>
      <c r="U150" s="33"/>
      <c r="V150" s="33"/>
      <c r="W150" s="33"/>
      <c r="X150" s="33"/>
      <c r="Y150" s="33"/>
      <c r="Z150" s="33"/>
      <c r="AA150" s="33"/>
      <c r="AB150" s="33"/>
      <c r="AC150" s="33"/>
      <c r="AD150" s="33"/>
      <c r="AE150" s="33"/>
    </row>
    <row r="151" spans="1:65" s="11" customFormat="1" ht="29.25" customHeight="1">
      <c r="A151" s="126"/>
      <c r="B151" s="127"/>
      <c r="C151" s="128" t="s">
        <v>208</v>
      </c>
      <c r="D151" s="129" t="s">
        <v>62</v>
      </c>
      <c r="E151" s="129" t="s">
        <v>58</v>
      </c>
      <c r="F151" s="129" t="s">
        <v>59</v>
      </c>
      <c r="G151" s="129" t="s">
        <v>209</v>
      </c>
      <c r="H151" s="129" t="s">
        <v>210</v>
      </c>
      <c r="I151" s="129" t="s">
        <v>211</v>
      </c>
      <c r="J151" s="130" t="s">
        <v>172</v>
      </c>
      <c r="K151" s="131" t="s">
        <v>212</v>
      </c>
      <c r="L151" s="132"/>
      <c r="M151" s="63" t="s">
        <v>1</v>
      </c>
      <c r="N151" s="64" t="s">
        <v>41</v>
      </c>
      <c r="O151" s="64" t="s">
        <v>213</v>
      </c>
      <c r="P151" s="64" t="s">
        <v>214</v>
      </c>
      <c r="Q151" s="64" t="s">
        <v>215</v>
      </c>
      <c r="R151" s="64" t="s">
        <v>216</v>
      </c>
      <c r="S151" s="64" t="s">
        <v>217</v>
      </c>
      <c r="T151" s="65" t="s">
        <v>218</v>
      </c>
      <c r="U151" s="126"/>
      <c r="V151" s="126"/>
      <c r="W151" s="126"/>
      <c r="X151" s="126"/>
      <c r="Y151" s="126"/>
      <c r="Z151" s="126"/>
      <c r="AA151" s="126"/>
      <c r="AB151" s="126"/>
      <c r="AC151" s="126"/>
      <c r="AD151" s="126"/>
      <c r="AE151" s="126"/>
    </row>
    <row r="152" spans="1:65" s="2" customFormat="1" ht="22.9" customHeight="1">
      <c r="A152" s="33"/>
      <c r="B152" s="34"/>
      <c r="C152" s="70" t="s">
        <v>219</v>
      </c>
      <c r="D152" s="33"/>
      <c r="E152" s="33"/>
      <c r="F152" s="33"/>
      <c r="G152" s="33"/>
      <c r="H152" s="33"/>
      <c r="I152" s="33"/>
      <c r="J152" s="133">
        <f>BK152</f>
        <v>0</v>
      </c>
      <c r="K152" s="33"/>
      <c r="L152" s="34"/>
      <c r="M152" s="66"/>
      <c r="N152" s="57"/>
      <c r="O152" s="67"/>
      <c r="P152" s="134">
        <f>P153+P1664+P2793</f>
        <v>0</v>
      </c>
      <c r="Q152" s="67"/>
      <c r="R152" s="134">
        <f>R153+R1664+R2793</f>
        <v>5731.0540454599995</v>
      </c>
      <c r="S152" s="67"/>
      <c r="T152" s="135">
        <f>T153+T1664+T2793</f>
        <v>791.32332100000008</v>
      </c>
      <c r="U152" s="33"/>
      <c r="V152" s="33"/>
      <c r="W152" s="33"/>
      <c r="X152" s="33"/>
      <c r="Y152" s="33"/>
      <c r="Z152" s="33"/>
      <c r="AA152" s="33"/>
      <c r="AB152" s="33"/>
      <c r="AC152" s="33"/>
      <c r="AD152" s="33"/>
      <c r="AE152" s="33"/>
      <c r="AT152" s="18" t="s">
        <v>76</v>
      </c>
      <c r="AU152" s="18" t="s">
        <v>174</v>
      </c>
      <c r="BK152" s="136">
        <f>BK153+BK1664+BK2793</f>
        <v>0</v>
      </c>
    </row>
    <row r="153" spans="1:65" s="12" customFormat="1" ht="25.9" customHeight="1">
      <c r="B153" s="137"/>
      <c r="D153" s="138" t="s">
        <v>76</v>
      </c>
      <c r="E153" s="139" t="s">
        <v>220</v>
      </c>
      <c r="F153" s="139" t="s">
        <v>221</v>
      </c>
      <c r="I153" s="140"/>
      <c r="J153" s="141">
        <f>BK153</f>
        <v>0</v>
      </c>
      <c r="L153" s="137"/>
      <c r="M153" s="142"/>
      <c r="N153" s="143"/>
      <c r="O153" s="143"/>
      <c r="P153" s="144">
        <f>P154+P287+P400+P655+P997+P1014+P1415+P1638</f>
        <v>0</v>
      </c>
      <c r="Q153" s="143"/>
      <c r="R153" s="144">
        <f>R154+R287+R400+R655+R997+R1014+R1415+R1638</f>
        <v>5649.6697494699993</v>
      </c>
      <c r="S153" s="143"/>
      <c r="T153" s="145">
        <f>T154+T287+T400+T655+T997+T1014+T1415+T1638</f>
        <v>782.50200100000006</v>
      </c>
      <c r="AR153" s="138" t="s">
        <v>84</v>
      </c>
      <c r="AT153" s="146" t="s">
        <v>76</v>
      </c>
      <c r="AU153" s="146" t="s">
        <v>77</v>
      </c>
      <c r="AY153" s="138" t="s">
        <v>222</v>
      </c>
      <c r="BK153" s="147">
        <f>BK154+BK287+BK400+BK655+BK997+BK1014+BK1415+BK1638</f>
        <v>0</v>
      </c>
    </row>
    <row r="154" spans="1:65" s="12" customFormat="1" ht="22.9" customHeight="1">
      <c r="B154" s="137"/>
      <c r="D154" s="138" t="s">
        <v>76</v>
      </c>
      <c r="E154" s="148" t="s">
        <v>84</v>
      </c>
      <c r="F154" s="148" t="s">
        <v>223</v>
      </c>
      <c r="I154" s="140"/>
      <c r="J154" s="149">
        <f>BK154</f>
        <v>0</v>
      </c>
      <c r="L154" s="137"/>
      <c r="M154" s="142"/>
      <c r="N154" s="143"/>
      <c r="O154" s="143"/>
      <c r="P154" s="144">
        <f>SUM(P155:P286)</f>
        <v>0</v>
      </c>
      <c r="Q154" s="143"/>
      <c r="R154" s="144">
        <f>SUM(R155:R286)</f>
        <v>144.57373339999998</v>
      </c>
      <c r="S154" s="143"/>
      <c r="T154" s="145">
        <f>SUM(T155:T286)</f>
        <v>420.73</v>
      </c>
      <c r="AR154" s="138" t="s">
        <v>84</v>
      </c>
      <c r="AT154" s="146" t="s">
        <v>76</v>
      </c>
      <c r="AU154" s="146" t="s">
        <v>84</v>
      </c>
      <c r="AY154" s="138" t="s">
        <v>222</v>
      </c>
      <c r="BK154" s="147">
        <f>SUM(BK155:BK286)</f>
        <v>0</v>
      </c>
    </row>
    <row r="155" spans="1:65" s="2" customFormat="1" ht="24.2" customHeight="1">
      <c r="A155" s="33"/>
      <c r="B155" s="150"/>
      <c r="C155" s="151" t="s">
        <v>84</v>
      </c>
      <c r="D155" s="151" t="s">
        <v>224</v>
      </c>
      <c r="E155" s="152" t="s">
        <v>225</v>
      </c>
      <c r="F155" s="153" t="s">
        <v>226</v>
      </c>
      <c r="G155" s="154" t="s">
        <v>227</v>
      </c>
      <c r="H155" s="155">
        <v>113</v>
      </c>
      <c r="I155" s="156"/>
      <c r="J155" s="157">
        <f>ROUND(I155*H155,2)</f>
        <v>0</v>
      </c>
      <c r="K155" s="158"/>
      <c r="L155" s="34"/>
      <c r="M155" s="159" t="s">
        <v>1</v>
      </c>
      <c r="N155" s="160" t="s">
        <v>42</v>
      </c>
      <c r="O155" s="59"/>
      <c r="P155" s="161">
        <f>O155*H155</f>
        <v>0</v>
      </c>
      <c r="Q155" s="161">
        <v>0</v>
      </c>
      <c r="R155" s="161">
        <f>Q155*H155</f>
        <v>0</v>
      </c>
      <c r="S155" s="161">
        <v>0.26</v>
      </c>
      <c r="T155" s="162">
        <f>S155*H155</f>
        <v>29.380000000000003</v>
      </c>
      <c r="U155" s="33"/>
      <c r="V155" s="33"/>
      <c r="W155" s="33"/>
      <c r="X155" s="33"/>
      <c r="Y155" s="33"/>
      <c r="Z155" s="33"/>
      <c r="AA155" s="33"/>
      <c r="AB155" s="33"/>
      <c r="AC155" s="33"/>
      <c r="AD155" s="33"/>
      <c r="AE155" s="33"/>
      <c r="AR155" s="163" t="s">
        <v>228</v>
      </c>
      <c r="AT155" s="163" t="s">
        <v>224</v>
      </c>
      <c r="AU155" s="163" t="s">
        <v>86</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86</v>
      </c>
    </row>
    <row r="156" spans="1:65" s="13" customFormat="1">
      <c r="B156" s="165"/>
      <c r="D156" s="166" t="s">
        <v>229</v>
      </c>
      <c r="E156" s="167" t="s">
        <v>1</v>
      </c>
      <c r="F156" s="168" t="s">
        <v>230</v>
      </c>
      <c r="H156" s="169">
        <v>113</v>
      </c>
      <c r="I156" s="170"/>
      <c r="L156" s="165"/>
      <c r="M156" s="171"/>
      <c r="N156" s="172"/>
      <c r="O156" s="172"/>
      <c r="P156" s="172"/>
      <c r="Q156" s="172"/>
      <c r="R156" s="172"/>
      <c r="S156" s="172"/>
      <c r="T156" s="173"/>
      <c r="AT156" s="167" t="s">
        <v>229</v>
      </c>
      <c r="AU156" s="167" t="s">
        <v>86</v>
      </c>
      <c r="AV156" s="13" t="s">
        <v>86</v>
      </c>
      <c r="AW156" s="13" t="s">
        <v>32</v>
      </c>
      <c r="AX156" s="13" t="s">
        <v>77</v>
      </c>
      <c r="AY156" s="167" t="s">
        <v>222</v>
      </c>
    </row>
    <row r="157" spans="1:65" s="14" customFormat="1">
      <c r="B157" s="174"/>
      <c r="D157" s="166" t="s">
        <v>229</v>
      </c>
      <c r="E157" s="175" t="s">
        <v>1</v>
      </c>
      <c r="F157" s="176" t="s">
        <v>231</v>
      </c>
      <c r="H157" s="177">
        <v>113</v>
      </c>
      <c r="I157" s="178"/>
      <c r="L157" s="174"/>
      <c r="M157" s="179"/>
      <c r="N157" s="180"/>
      <c r="O157" s="180"/>
      <c r="P157" s="180"/>
      <c r="Q157" s="180"/>
      <c r="R157" s="180"/>
      <c r="S157" s="180"/>
      <c r="T157" s="181"/>
      <c r="AT157" s="175" t="s">
        <v>229</v>
      </c>
      <c r="AU157" s="175" t="s">
        <v>86</v>
      </c>
      <c r="AV157" s="14" t="s">
        <v>228</v>
      </c>
      <c r="AW157" s="14" t="s">
        <v>32</v>
      </c>
      <c r="AX157" s="14" t="s">
        <v>84</v>
      </c>
      <c r="AY157" s="175" t="s">
        <v>222</v>
      </c>
    </row>
    <row r="158" spans="1:65" s="2" customFormat="1" ht="24.2" customHeight="1">
      <c r="A158" s="33"/>
      <c r="B158" s="150"/>
      <c r="C158" s="151" t="s">
        <v>86</v>
      </c>
      <c r="D158" s="151" t="s">
        <v>224</v>
      </c>
      <c r="E158" s="152" t="s">
        <v>232</v>
      </c>
      <c r="F158" s="153" t="s">
        <v>233</v>
      </c>
      <c r="G158" s="154" t="s">
        <v>227</v>
      </c>
      <c r="H158" s="155">
        <v>740</v>
      </c>
      <c r="I158" s="156"/>
      <c r="J158" s="157">
        <f>ROUND(I158*H158,2)</f>
        <v>0</v>
      </c>
      <c r="K158" s="158"/>
      <c r="L158" s="34"/>
      <c r="M158" s="159" t="s">
        <v>1</v>
      </c>
      <c r="N158" s="160" t="s">
        <v>42</v>
      </c>
      <c r="O158" s="59"/>
      <c r="P158" s="161">
        <f>O158*H158</f>
        <v>0</v>
      </c>
      <c r="Q158" s="161">
        <v>0</v>
      </c>
      <c r="R158" s="161">
        <f>Q158*H158</f>
        <v>0</v>
      </c>
      <c r="S158" s="161">
        <v>0.3</v>
      </c>
      <c r="T158" s="162">
        <f>S158*H158</f>
        <v>222</v>
      </c>
      <c r="U158" s="33"/>
      <c r="V158" s="33"/>
      <c r="W158" s="33"/>
      <c r="X158" s="33"/>
      <c r="Y158" s="33"/>
      <c r="Z158" s="33"/>
      <c r="AA158" s="33"/>
      <c r="AB158" s="33"/>
      <c r="AC158" s="33"/>
      <c r="AD158" s="33"/>
      <c r="AE158" s="33"/>
      <c r="AR158" s="163" t="s">
        <v>228</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228</v>
      </c>
    </row>
    <row r="159" spans="1:65" s="13" customFormat="1">
      <c r="B159" s="165"/>
      <c r="D159" s="166" t="s">
        <v>229</v>
      </c>
      <c r="E159" s="167" t="s">
        <v>1</v>
      </c>
      <c r="F159" s="168" t="s">
        <v>234</v>
      </c>
      <c r="H159" s="169">
        <v>740</v>
      </c>
      <c r="I159" s="170"/>
      <c r="L159" s="165"/>
      <c r="M159" s="171"/>
      <c r="N159" s="172"/>
      <c r="O159" s="172"/>
      <c r="P159" s="172"/>
      <c r="Q159" s="172"/>
      <c r="R159" s="172"/>
      <c r="S159" s="172"/>
      <c r="T159" s="173"/>
      <c r="AT159" s="167" t="s">
        <v>229</v>
      </c>
      <c r="AU159" s="167" t="s">
        <v>86</v>
      </c>
      <c r="AV159" s="13" t="s">
        <v>86</v>
      </c>
      <c r="AW159" s="13" t="s">
        <v>32</v>
      </c>
      <c r="AX159" s="13" t="s">
        <v>77</v>
      </c>
      <c r="AY159" s="167" t="s">
        <v>222</v>
      </c>
    </row>
    <row r="160" spans="1:65" s="14" customFormat="1">
      <c r="B160" s="174"/>
      <c r="D160" s="166" t="s">
        <v>229</v>
      </c>
      <c r="E160" s="175" t="s">
        <v>1</v>
      </c>
      <c r="F160" s="176" t="s">
        <v>231</v>
      </c>
      <c r="H160" s="177">
        <v>740</v>
      </c>
      <c r="I160" s="178"/>
      <c r="L160" s="174"/>
      <c r="M160" s="179"/>
      <c r="N160" s="180"/>
      <c r="O160" s="180"/>
      <c r="P160" s="180"/>
      <c r="Q160" s="180"/>
      <c r="R160" s="180"/>
      <c r="S160" s="180"/>
      <c r="T160" s="181"/>
      <c r="AT160" s="175" t="s">
        <v>229</v>
      </c>
      <c r="AU160" s="175" t="s">
        <v>86</v>
      </c>
      <c r="AV160" s="14" t="s">
        <v>228</v>
      </c>
      <c r="AW160" s="14" t="s">
        <v>32</v>
      </c>
      <c r="AX160" s="14" t="s">
        <v>84</v>
      </c>
      <c r="AY160" s="175" t="s">
        <v>222</v>
      </c>
    </row>
    <row r="161" spans="1:65" s="2" customFormat="1" ht="24.2" customHeight="1">
      <c r="A161" s="33"/>
      <c r="B161" s="150"/>
      <c r="C161" s="151" t="s">
        <v>235</v>
      </c>
      <c r="D161" s="151" t="s">
        <v>224</v>
      </c>
      <c r="E161" s="152" t="s">
        <v>236</v>
      </c>
      <c r="F161" s="153" t="s">
        <v>237</v>
      </c>
      <c r="G161" s="154" t="s">
        <v>227</v>
      </c>
      <c r="H161" s="155">
        <v>630</v>
      </c>
      <c r="I161" s="156"/>
      <c r="J161" s="157">
        <f>ROUND(I161*H161,2)</f>
        <v>0</v>
      </c>
      <c r="K161" s="158"/>
      <c r="L161" s="34"/>
      <c r="M161" s="159" t="s">
        <v>1</v>
      </c>
      <c r="N161" s="160" t="s">
        <v>42</v>
      </c>
      <c r="O161" s="59"/>
      <c r="P161" s="161">
        <f>O161*H161</f>
        <v>0</v>
      </c>
      <c r="Q161" s="161">
        <v>0</v>
      </c>
      <c r="R161" s="161">
        <f>Q161*H161</f>
        <v>0</v>
      </c>
      <c r="S161" s="161">
        <v>0.22</v>
      </c>
      <c r="T161" s="162">
        <f>S161*H161</f>
        <v>138.6</v>
      </c>
      <c r="U161" s="33"/>
      <c r="V161" s="33"/>
      <c r="W161" s="33"/>
      <c r="X161" s="33"/>
      <c r="Y161" s="33"/>
      <c r="Z161" s="33"/>
      <c r="AA161" s="33"/>
      <c r="AB161" s="33"/>
      <c r="AC161" s="33"/>
      <c r="AD161" s="33"/>
      <c r="AE161" s="33"/>
      <c r="AR161" s="163" t="s">
        <v>228</v>
      </c>
      <c r="AT161" s="163" t="s">
        <v>224</v>
      </c>
      <c r="AU161" s="163" t="s">
        <v>86</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238</v>
      </c>
    </row>
    <row r="162" spans="1:65" s="13" customFormat="1">
      <c r="B162" s="165"/>
      <c r="D162" s="166" t="s">
        <v>229</v>
      </c>
      <c r="E162" s="167" t="s">
        <v>1</v>
      </c>
      <c r="F162" s="168" t="s">
        <v>239</v>
      </c>
      <c r="H162" s="169">
        <v>630</v>
      </c>
      <c r="I162" s="170"/>
      <c r="L162" s="165"/>
      <c r="M162" s="171"/>
      <c r="N162" s="172"/>
      <c r="O162" s="172"/>
      <c r="P162" s="172"/>
      <c r="Q162" s="172"/>
      <c r="R162" s="172"/>
      <c r="S162" s="172"/>
      <c r="T162" s="173"/>
      <c r="AT162" s="167" t="s">
        <v>229</v>
      </c>
      <c r="AU162" s="167" t="s">
        <v>86</v>
      </c>
      <c r="AV162" s="13" t="s">
        <v>86</v>
      </c>
      <c r="AW162" s="13" t="s">
        <v>32</v>
      </c>
      <c r="AX162" s="13" t="s">
        <v>77</v>
      </c>
      <c r="AY162" s="167" t="s">
        <v>222</v>
      </c>
    </row>
    <row r="163" spans="1:65" s="14" customFormat="1">
      <c r="B163" s="174"/>
      <c r="D163" s="166" t="s">
        <v>229</v>
      </c>
      <c r="E163" s="175" t="s">
        <v>1</v>
      </c>
      <c r="F163" s="176" t="s">
        <v>231</v>
      </c>
      <c r="H163" s="177">
        <v>630</v>
      </c>
      <c r="I163" s="178"/>
      <c r="L163" s="174"/>
      <c r="M163" s="179"/>
      <c r="N163" s="180"/>
      <c r="O163" s="180"/>
      <c r="P163" s="180"/>
      <c r="Q163" s="180"/>
      <c r="R163" s="180"/>
      <c r="S163" s="180"/>
      <c r="T163" s="181"/>
      <c r="AT163" s="175" t="s">
        <v>229</v>
      </c>
      <c r="AU163" s="175" t="s">
        <v>86</v>
      </c>
      <c r="AV163" s="14" t="s">
        <v>228</v>
      </c>
      <c r="AW163" s="14" t="s">
        <v>32</v>
      </c>
      <c r="AX163" s="14" t="s">
        <v>84</v>
      </c>
      <c r="AY163" s="175" t="s">
        <v>222</v>
      </c>
    </row>
    <row r="164" spans="1:65" s="2" customFormat="1" ht="16.5" customHeight="1">
      <c r="A164" s="33"/>
      <c r="B164" s="150"/>
      <c r="C164" s="151" t="s">
        <v>228</v>
      </c>
      <c r="D164" s="151" t="s">
        <v>224</v>
      </c>
      <c r="E164" s="152" t="s">
        <v>240</v>
      </c>
      <c r="F164" s="153" t="s">
        <v>241</v>
      </c>
      <c r="G164" s="154" t="s">
        <v>242</v>
      </c>
      <c r="H164" s="155">
        <v>150</v>
      </c>
      <c r="I164" s="156"/>
      <c r="J164" s="157">
        <f>ROUND(I164*H164,2)</f>
        <v>0</v>
      </c>
      <c r="K164" s="158"/>
      <c r="L164" s="34"/>
      <c r="M164" s="159" t="s">
        <v>1</v>
      </c>
      <c r="N164" s="160" t="s">
        <v>42</v>
      </c>
      <c r="O164" s="59"/>
      <c r="P164" s="161">
        <f>O164*H164</f>
        <v>0</v>
      </c>
      <c r="Q164" s="161">
        <v>0</v>
      </c>
      <c r="R164" s="161">
        <f>Q164*H164</f>
        <v>0</v>
      </c>
      <c r="S164" s="161">
        <v>0.20499999999999999</v>
      </c>
      <c r="T164" s="162">
        <f>S164*H164</f>
        <v>30.749999999999996</v>
      </c>
      <c r="U164" s="33"/>
      <c r="V164" s="33"/>
      <c r="W164" s="33"/>
      <c r="X164" s="33"/>
      <c r="Y164" s="33"/>
      <c r="Z164" s="33"/>
      <c r="AA164" s="33"/>
      <c r="AB164" s="33"/>
      <c r="AC164" s="33"/>
      <c r="AD164" s="33"/>
      <c r="AE164" s="33"/>
      <c r="AR164" s="163" t="s">
        <v>228</v>
      </c>
      <c r="AT164" s="163" t="s">
        <v>224</v>
      </c>
      <c r="AU164" s="163" t="s">
        <v>86</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243</v>
      </c>
    </row>
    <row r="165" spans="1:65" s="13" customFormat="1">
      <c r="B165" s="165"/>
      <c r="D165" s="166" t="s">
        <v>229</v>
      </c>
      <c r="E165" s="167" t="s">
        <v>1</v>
      </c>
      <c r="F165" s="168" t="s">
        <v>244</v>
      </c>
      <c r="H165" s="169">
        <v>150</v>
      </c>
      <c r="I165" s="170"/>
      <c r="L165" s="165"/>
      <c r="M165" s="171"/>
      <c r="N165" s="172"/>
      <c r="O165" s="172"/>
      <c r="P165" s="172"/>
      <c r="Q165" s="172"/>
      <c r="R165" s="172"/>
      <c r="S165" s="172"/>
      <c r="T165" s="173"/>
      <c r="AT165" s="167" t="s">
        <v>229</v>
      </c>
      <c r="AU165" s="167" t="s">
        <v>86</v>
      </c>
      <c r="AV165" s="13" t="s">
        <v>86</v>
      </c>
      <c r="AW165" s="13" t="s">
        <v>32</v>
      </c>
      <c r="AX165" s="13" t="s">
        <v>77</v>
      </c>
      <c r="AY165" s="167" t="s">
        <v>222</v>
      </c>
    </row>
    <row r="166" spans="1:65" s="14" customFormat="1">
      <c r="B166" s="174"/>
      <c r="D166" s="166" t="s">
        <v>229</v>
      </c>
      <c r="E166" s="175" t="s">
        <v>1</v>
      </c>
      <c r="F166" s="176" t="s">
        <v>231</v>
      </c>
      <c r="H166" s="177">
        <v>150</v>
      </c>
      <c r="I166" s="178"/>
      <c r="L166" s="174"/>
      <c r="M166" s="179"/>
      <c r="N166" s="180"/>
      <c r="O166" s="180"/>
      <c r="P166" s="180"/>
      <c r="Q166" s="180"/>
      <c r="R166" s="180"/>
      <c r="S166" s="180"/>
      <c r="T166" s="181"/>
      <c r="AT166" s="175" t="s">
        <v>229</v>
      </c>
      <c r="AU166" s="175" t="s">
        <v>86</v>
      </c>
      <c r="AV166" s="14" t="s">
        <v>228</v>
      </c>
      <c r="AW166" s="14" t="s">
        <v>32</v>
      </c>
      <c r="AX166" s="14" t="s">
        <v>84</v>
      </c>
      <c r="AY166" s="175" t="s">
        <v>222</v>
      </c>
    </row>
    <row r="167" spans="1:65" s="2" customFormat="1" ht="24.2" customHeight="1">
      <c r="A167" s="33"/>
      <c r="B167" s="150"/>
      <c r="C167" s="151" t="s">
        <v>245</v>
      </c>
      <c r="D167" s="151" t="s">
        <v>224</v>
      </c>
      <c r="E167" s="152" t="s">
        <v>246</v>
      </c>
      <c r="F167" s="153" t="s">
        <v>247</v>
      </c>
      <c r="G167" s="154" t="s">
        <v>227</v>
      </c>
      <c r="H167" s="155">
        <v>200</v>
      </c>
      <c r="I167" s="156"/>
      <c r="J167" s="157">
        <f>ROUND(I167*H167,2)</f>
        <v>0</v>
      </c>
      <c r="K167" s="158"/>
      <c r="L167" s="34"/>
      <c r="M167" s="159" t="s">
        <v>1</v>
      </c>
      <c r="N167" s="160" t="s">
        <v>42</v>
      </c>
      <c r="O167" s="59"/>
      <c r="P167" s="161">
        <f>O167*H167</f>
        <v>0</v>
      </c>
      <c r="Q167" s="161">
        <v>0</v>
      </c>
      <c r="R167" s="161">
        <f>Q167*H167</f>
        <v>0</v>
      </c>
      <c r="S167" s="161">
        <v>0</v>
      </c>
      <c r="T167" s="162">
        <f>S167*H167</f>
        <v>0</v>
      </c>
      <c r="U167" s="33"/>
      <c r="V167" s="33"/>
      <c r="W167" s="33"/>
      <c r="X167" s="33"/>
      <c r="Y167" s="33"/>
      <c r="Z167" s="33"/>
      <c r="AA167" s="33"/>
      <c r="AB167" s="33"/>
      <c r="AC167" s="33"/>
      <c r="AD167" s="33"/>
      <c r="AE167" s="33"/>
      <c r="AR167" s="163" t="s">
        <v>228</v>
      </c>
      <c r="AT167" s="163" t="s">
        <v>224</v>
      </c>
      <c r="AU167" s="163" t="s">
        <v>86</v>
      </c>
      <c r="AY167" s="18" t="s">
        <v>222</v>
      </c>
      <c r="BE167" s="164">
        <f>IF(N167="základní",J167,0)</f>
        <v>0</v>
      </c>
      <c r="BF167" s="164">
        <f>IF(N167="snížená",J167,0)</f>
        <v>0</v>
      </c>
      <c r="BG167" s="164">
        <f>IF(N167="zákl. přenesená",J167,0)</f>
        <v>0</v>
      </c>
      <c r="BH167" s="164">
        <f>IF(N167="sníž. přenesená",J167,0)</f>
        <v>0</v>
      </c>
      <c r="BI167" s="164">
        <f>IF(N167="nulová",J167,0)</f>
        <v>0</v>
      </c>
      <c r="BJ167" s="18" t="s">
        <v>84</v>
      </c>
      <c r="BK167" s="164">
        <f>ROUND(I167*H167,2)</f>
        <v>0</v>
      </c>
      <c r="BL167" s="18" t="s">
        <v>228</v>
      </c>
      <c r="BM167" s="163" t="s">
        <v>248</v>
      </c>
    </row>
    <row r="168" spans="1:65" s="13" customFormat="1">
      <c r="B168" s="165"/>
      <c r="D168" s="166" t="s">
        <v>229</v>
      </c>
      <c r="E168" s="167" t="s">
        <v>1</v>
      </c>
      <c r="F168" s="168" t="s">
        <v>249</v>
      </c>
      <c r="H168" s="169">
        <v>200</v>
      </c>
      <c r="I168" s="170"/>
      <c r="L168" s="165"/>
      <c r="M168" s="171"/>
      <c r="N168" s="172"/>
      <c r="O168" s="172"/>
      <c r="P168" s="172"/>
      <c r="Q168" s="172"/>
      <c r="R168" s="172"/>
      <c r="S168" s="172"/>
      <c r="T168" s="173"/>
      <c r="AT168" s="167" t="s">
        <v>229</v>
      </c>
      <c r="AU168" s="167" t="s">
        <v>86</v>
      </c>
      <c r="AV168" s="13" t="s">
        <v>86</v>
      </c>
      <c r="AW168" s="13" t="s">
        <v>32</v>
      </c>
      <c r="AX168" s="13" t="s">
        <v>77</v>
      </c>
      <c r="AY168" s="167" t="s">
        <v>222</v>
      </c>
    </row>
    <row r="169" spans="1:65" s="14" customFormat="1">
      <c r="B169" s="174"/>
      <c r="D169" s="166" t="s">
        <v>229</v>
      </c>
      <c r="E169" s="175" t="s">
        <v>1</v>
      </c>
      <c r="F169" s="176" t="s">
        <v>231</v>
      </c>
      <c r="H169" s="177">
        <v>200</v>
      </c>
      <c r="I169" s="178"/>
      <c r="L169" s="174"/>
      <c r="M169" s="179"/>
      <c r="N169" s="180"/>
      <c r="O169" s="180"/>
      <c r="P169" s="180"/>
      <c r="Q169" s="180"/>
      <c r="R169" s="180"/>
      <c r="S169" s="180"/>
      <c r="T169" s="181"/>
      <c r="AT169" s="175" t="s">
        <v>229</v>
      </c>
      <c r="AU169" s="175" t="s">
        <v>86</v>
      </c>
      <c r="AV169" s="14" t="s">
        <v>228</v>
      </c>
      <c r="AW169" s="14" t="s">
        <v>32</v>
      </c>
      <c r="AX169" s="14" t="s">
        <v>84</v>
      </c>
      <c r="AY169" s="175" t="s">
        <v>222</v>
      </c>
    </row>
    <row r="170" spans="1:65" s="2" customFormat="1" ht="33" customHeight="1">
      <c r="A170" s="33"/>
      <c r="B170" s="150"/>
      <c r="C170" s="151" t="s">
        <v>238</v>
      </c>
      <c r="D170" s="151" t="s">
        <v>224</v>
      </c>
      <c r="E170" s="152" t="s">
        <v>250</v>
      </c>
      <c r="F170" s="153" t="s">
        <v>251</v>
      </c>
      <c r="G170" s="154" t="s">
        <v>252</v>
      </c>
      <c r="H170" s="155">
        <v>3445.6439999999998</v>
      </c>
      <c r="I170" s="156"/>
      <c r="J170" s="157">
        <f>ROUND(I170*H170,2)</f>
        <v>0</v>
      </c>
      <c r="K170" s="158"/>
      <c r="L170" s="34"/>
      <c r="M170" s="159" t="s">
        <v>1</v>
      </c>
      <c r="N170" s="160" t="s">
        <v>42</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228</v>
      </c>
      <c r="AT170" s="163" t="s">
        <v>224</v>
      </c>
      <c r="AU170" s="163" t="s">
        <v>86</v>
      </c>
      <c r="AY170" s="18" t="s">
        <v>222</v>
      </c>
      <c r="BE170" s="164">
        <f>IF(N170="základní",J170,0)</f>
        <v>0</v>
      </c>
      <c r="BF170" s="164">
        <f>IF(N170="snížená",J170,0)</f>
        <v>0</v>
      </c>
      <c r="BG170" s="164">
        <f>IF(N170="zákl. přenesená",J170,0)</f>
        <v>0</v>
      </c>
      <c r="BH170" s="164">
        <f>IF(N170="sníž. přenesená",J170,0)</f>
        <v>0</v>
      </c>
      <c r="BI170" s="164">
        <f>IF(N170="nulová",J170,0)</f>
        <v>0</v>
      </c>
      <c r="BJ170" s="18" t="s">
        <v>84</v>
      </c>
      <c r="BK170" s="164">
        <f>ROUND(I170*H170,2)</f>
        <v>0</v>
      </c>
      <c r="BL170" s="18" t="s">
        <v>228</v>
      </c>
      <c r="BM170" s="163" t="s">
        <v>14</v>
      </c>
    </row>
    <row r="171" spans="1:65" s="13" customFormat="1">
      <c r="B171" s="165"/>
      <c r="D171" s="166" t="s">
        <v>229</v>
      </c>
      <c r="E171" s="167" t="s">
        <v>1</v>
      </c>
      <c r="F171" s="168" t="s">
        <v>253</v>
      </c>
      <c r="H171" s="169">
        <v>2804.9009999999998</v>
      </c>
      <c r="I171" s="170"/>
      <c r="L171" s="165"/>
      <c r="M171" s="171"/>
      <c r="N171" s="172"/>
      <c r="O171" s="172"/>
      <c r="P171" s="172"/>
      <c r="Q171" s="172"/>
      <c r="R171" s="172"/>
      <c r="S171" s="172"/>
      <c r="T171" s="173"/>
      <c r="AT171" s="167" t="s">
        <v>229</v>
      </c>
      <c r="AU171" s="167" t="s">
        <v>86</v>
      </c>
      <c r="AV171" s="13" t="s">
        <v>86</v>
      </c>
      <c r="AW171" s="13" t="s">
        <v>32</v>
      </c>
      <c r="AX171" s="13" t="s">
        <v>77</v>
      </c>
      <c r="AY171" s="167" t="s">
        <v>222</v>
      </c>
    </row>
    <row r="172" spans="1:65" s="13" customFormat="1">
      <c r="B172" s="165"/>
      <c r="D172" s="166" t="s">
        <v>229</v>
      </c>
      <c r="E172" s="167" t="s">
        <v>1</v>
      </c>
      <c r="F172" s="168" t="s">
        <v>254</v>
      </c>
      <c r="H172" s="169">
        <v>227.01300000000001</v>
      </c>
      <c r="I172" s="170"/>
      <c r="L172" s="165"/>
      <c r="M172" s="171"/>
      <c r="N172" s="172"/>
      <c r="O172" s="172"/>
      <c r="P172" s="172"/>
      <c r="Q172" s="172"/>
      <c r="R172" s="172"/>
      <c r="S172" s="172"/>
      <c r="T172" s="173"/>
      <c r="AT172" s="167" t="s">
        <v>229</v>
      </c>
      <c r="AU172" s="167" t="s">
        <v>86</v>
      </c>
      <c r="AV172" s="13" t="s">
        <v>86</v>
      </c>
      <c r="AW172" s="13" t="s">
        <v>32</v>
      </c>
      <c r="AX172" s="13" t="s">
        <v>77</v>
      </c>
      <c r="AY172" s="167" t="s">
        <v>222</v>
      </c>
    </row>
    <row r="173" spans="1:65" s="13" customFormat="1">
      <c r="B173" s="165"/>
      <c r="D173" s="166" t="s">
        <v>229</v>
      </c>
      <c r="E173" s="167" t="s">
        <v>1</v>
      </c>
      <c r="F173" s="168" t="s">
        <v>255</v>
      </c>
      <c r="H173" s="169">
        <v>154.63</v>
      </c>
      <c r="I173" s="170"/>
      <c r="L173" s="165"/>
      <c r="M173" s="171"/>
      <c r="N173" s="172"/>
      <c r="O173" s="172"/>
      <c r="P173" s="172"/>
      <c r="Q173" s="172"/>
      <c r="R173" s="172"/>
      <c r="S173" s="172"/>
      <c r="T173" s="173"/>
      <c r="AT173" s="167" t="s">
        <v>229</v>
      </c>
      <c r="AU173" s="167" t="s">
        <v>86</v>
      </c>
      <c r="AV173" s="13" t="s">
        <v>86</v>
      </c>
      <c r="AW173" s="13" t="s">
        <v>32</v>
      </c>
      <c r="AX173" s="13" t="s">
        <v>77</v>
      </c>
      <c r="AY173" s="167" t="s">
        <v>222</v>
      </c>
    </row>
    <row r="174" spans="1:65" s="13" customFormat="1">
      <c r="B174" s="165"/>
      <c r="D174" s="166" t="s">
        <v>229</v>
      </c>
      <c r="E174" s="167" t="s">
        <v>1</v>
      </c>
      <c r="F174" s="168" t="s">
        <v>256</v>
      </c>
      <c r="H174" s="169">
        <v>87.03</v>
      </c>
      <c r="I174" s="170"/>
      <c r="L174" s="165"/>
      <c r="M174" s="171"/>
      <c r="N174" s="172"/>
      <c r="O174" s="172"/>
      <c r="P174" s="172"/>
      <c r="Q174" s="172"/>
      <c r="R174" s="172"/>
      <c r="S174" s="172"/>
      <c r="T174" s="173"/>
      <c r="AT174" s="167" t="s">
        <v>229</v>
      </c>
      <c r="AU174" s="167" t="s">
        <v>86</v>
      </c>
      <c r="AV174" s="13" t="s">
        <v>86</v>
      </c>
      <c r="AW174" s="13" t="s">
        <v>32</v>
      </c>
      <c r="AX174" s="13" t="s">
        <v>77</v>
      </c>
      <c r="AY174" s="167" t="s">
        <v>222</v>
      </c>
    </row>
    <row r="175" spans="1:65" s="13" customFormat="1">
      <c r="B175" s="165"/>
      <c r="D175" s="166" t="s">
        <v>229</v>
      </c>
      <c r="E175" s="167" t="s">
        <v>1</v>
      </c>
      <c r="F175" s="168" t="s">
        <v>257</v>
      </c>
      <c r="H175" s="169">
        <v>14.07</v>
      </c>
      <c r="I175" s="170"/>
      <c r="L175" s="165"/>
      <c r="M175" s="171"/>
      <c r="N175" s="172"/>
      <c r="O175" s="172"/>
      <c r="P175" s="172"/>
      <c r="Q175" s="172"/>
      <c r="R175" s="172"/>
      <c r="S175" s="172"/>
      <c r="T175" s="173"/>
      <c r="AT175" s="167" t="s">
        <v>229</v>
      </c>
      <c r="AU175" s="167" t="s">
        <v>86</v>
      </c>
      <c r="AV175" s="13" t="s">
        <v>86</v>
      </c>
      <c r="AW175" s="13" t="s">
        <v>32</v>
      </c>
      <c r="AX175" s="13" t="s">
        <v>77</v>
      </c>
      <c r="AY175" s="167" t="s">
        <v>222</v>
      </c>
    </row>
    <row r="176" spans="1:65" s="15" customFormat="1">
      <c r="B176" s="182"/>
      <c r="D176" s="166" t="s">
        <v>229</v>
      </c>
      <c r="E176" s="183" t="s">
        <v>1</v>
      </c>
      <c r="F176" s="184" t="s">
        <v>258</v>
      </c>
      <c r="H176" s="185">
        <v>3287.6439999999998</v>
      </c>
      <c r="I176" s="186"/>
      <c r="L176" s="182"/>
      <c r="M176" s="187"/>
      <c r="N176" s="188"/>
      <c r="O176" s="188"/>
      <c r="P176" s="188"/>
      <c r="Q176" s="188"/>
      <c r="R176" s="188"/>
      <c r="S176" s="188"/>
      <c r="T176" s="189"/>
      <c r="AT176" s="183" t="s">
        <v>229</v>
      </c>
      <c r="AU176" s="183" t="s">
        <v>86</v>
      </c>
      <c r="AV176" s="15" t="s">
        <v>235</v>
      </c>
      <c r="AW176" s="15" t="s">
        <v>32</v>
      </c>
      <c r="AX176" s="15" t="s">
        <v>77</v>
      </c>
      <c r="AY176" s="183" t="s">
        <v>222</v>
      </c>
    </row>
    <row r="177" spans="1:65" s="16" customFormat="1">
      <c r="B177" s="190"/>
      <c r="D177" s="166" t="s">
        <v>229</v>
      </c>
      <c r="E177" s="191" t="s">
        <v>1</v>
      </c>
      <c r="F177" s="192" t="s">
        <v>259</v>
      </c>
      <c r="H177" s="191" t="s">
        <v>1</v>
      </c>
      <c r="I177" s="193"/>
      <c r="L177" s="190"/>
      <c r="M177" s="194"/>
      <c r="N177" s="195"/>
      <c r="O177" s="195"/>
      <c r="P177" s="195"/>
      <c r="Q177" s="195"/>
      <c r="R177" s="195"/>
      <c r="S177" s="195"/>
      <c r="T177" s="196"/>
      <c r="AT177" s="191" t="s">
        <v>229</v>
      </c>
      <c r="AU177" s="191" t="s">
        <v>86</v>
      </c>
      <c r="AV177" s="16" t="s">
        <v>84</v>
      </c>
      <c r="AW177" s="16" t="s">
        <v>32</v>
      </c>
      <c r="AX177" s="16" t="s">
        <v>77</v>
      </c>
      <c r="AY177" s="191" t="s">
        <v>222</v>
      </c>
    </row>
    <row r="178" spans="1:65" s="13" customFormat="1">
      <c r="B178" s="165"/>
      <c r="D178" s="166" t="s">
        <v>229</v>
      </c>
      <c r="E178" s="167" t="s">
        <v>1</v>
      </c>
      <c r="F178" s="168" t="s">
        <v>260</v>
      </c>
      <c r="H178" s="169">
        <v>158</v>
      </c>
      <c r="I178" s="170"/>
      <c r="L178" s="165"/>
      <c r="M178" s="171"/>
      <c r="N178" s="172"/>
      <c r="O178" s="172"/>
      <c r="P178" s="172"/>
      <c r="Q178" s="172"/>
      <c r="R178" s="172"/>
      <c r="S178" s="172"/>
      <c r="T178" s="173"/>
      <c r="AT178" s="167" t="s">
        <v>229</v>
      </c>
      <c r="AU178" s="167" t="s">
        <v>86</v>
      </c>
      <c r="AV178" s="13" t="s">
        <v>86</v>
      </c>
      <c r="AW178" s="13" t="s">
        <v>32</v>
      </c>
      <c r="AX178" s="13" t="s">
        <v>77</v>
      </c>
      <c r="AY178" s="167" t="s">
        <v>222</v>
      </c>
    </row>
    <row r="179" spans="1:65" s="14" customFormat="1">
      <c r="B179" s="174"/>
      <c r="D179" s="166" t="s">
        <v>229</v>
      </c>
      <c r="E179" s="175" t="s">
        <v>1</v>
      </c>
      <c r="F179" s="176" t="s">
        <v>231</v>
      </c>
      <c r="H179" s="177">
        <v>3445.6439999999998</v>
      </c>
      <c r="I179" s="178"/>
      <c r="L179" s="174"/>
      <c r="M179" s="179"/>
      <c r="N179" s="180"/>
      <c r="O179" s="180"/>
      <c r="P179" s="180"/>
      <c r="Q179" s="180"/>
      <c r="R179" s="180"/>
      <c r="S179" s="180"/>
      <c r="T179" s="181"/>
      <c r="AT179" s="175" t="s">
        <v>229</v>
      </c>
      <c r="AU179" s="175" t="s">
        <v>86</v>
      </c>
      <c r="AV179" s="14" t="s">
        <v>228</v>
      </c>
      <c r="AW179" s="14" t="s">
        <v>32</v>
      </c>
      <c r="AX179" s="14" t="s">
        <v>84</v>
      </c>
      <c r="AY179" s="175" t="s">
        <v>222</v>
      </c>
    </row>
    <row r="180" spans="1:65" s="2" customFormat="1" ht="33" customHeight="1">
      <c r="A180" s="33"/>
      <c r="B180" s="150"/>
      <c r="C180" s="151" t="s">
        <v>261</v>
      </c>
      <c r="D180" s="151" t="s">
        <v>224</v>
      </c>
      <c r="E180" s="152" t="s">
        <v>262</v>
      </c>
      <c r="F180" s="153" t="s">
        <v>263</v>
      </c>
      <c r="G180" s="154" t="s">
        <v>252</v>
      </c>
      <c r="H180" s="155">
        <v>147.72200000000001</v>
      </c>
      <c r="I180" s="156"/>
      <c r="J180" s="157">
        <f>ROUND(I180*H180,2)</f>
        <v>0</v>
      </c>
      <c r="K180" s="158"/>
      <c r="L180" s="34"/>
      <c r="M180" s="159" t="s">
        <v>1</v>
      </c>
      <c r="N180" s="160" t="s">
        <v>42</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228</v>
      </c>
      <c r="AT180" s="163" t="s">
        <v>224</v>
      </c>
      <c r="AU180" s="163" t="s">
        <v>86</v>
      </c>
      <c r="AY180" s="18" t="s">
        <v>222</v>
      </c>
      <c r="BE180" s="164">
        <f>IF(N180="základní",J180,0)</f>
        <v>0</v>
      </c>
      <c r="BF180" s="164">
        <f>IF(N180="snížená",J180,0)</f>
        <v>0</v>
      </c>
      <c r="BG180" s="164">
        <f>IF(N180="zákl. přenesená",J180,0)</f>
        <v>0</v>
      </c>
      <c r="BH180" s="164">
        <f>IF(N180="sníž. přenesená",J180,0)</f>
        <v>0</v>
      </c>
      <c r="BI180" s="164">
        <f>IF(N180="nulová",J180,0)</f>
        <v>0</v>
      </c>
      <c r="BJ180" s="18" t="s">
        <v>84</v>
      </c>
      <c r="BK180" s="164">
        <f>ROUND(I180*H180,2)</f>
        <v>0</v>
      </c>
      <c r="BL180" s="18" t="s">
        <v>228</v>
      </c>
      <c r="BM180" s="163" t="s">
        <v>264</v>
      </c>
    </row>
    <row r="181" spans="1:65" s="13" customFormat="1">
      <c r="B181" s="165"/>
      <c r="D181" s="166" t="s">
        <v>229</v>
      </c>
      <c r="E181" s="167" t="s">
        <v>1</v>
      </c>
      <c r="F181" s="168" t="s">
        <v>265</v>
      </c>
      <c r="H181" s="169">
        <v>6.7640000000000002</v>
      </c>
      <c r="I181" s="170"/>
      <c r="L181" s="165"/>
      <c r="M181" s="171"/>
      <c r="N181" s="172"/>
      <c r="O181" s="172"/>
      <c r="P181" s="172"/>
      <c r="Q181" s="172"/>
      <c r="R181" s="172"/>
      <c r="S181" s="172"/>
      <c r="T181" s="173"/>
      <c r="AT181" s="167" t="s">
        <v>229</v>
      </c>
      <c r="AU181" s="167" t="s">
        <v>86</v>
      </c>
      <c r="AV181" s="13" t="s">
        <v>86</v>
      </c>
      <c r="AW181" s="13" t="s">
        <v>32</v>
      </c>
      <c r="AX181" s="13" t="s">
        <v>77</v>
      </c>
      <c r="AY181" s="167" t="s">
        <v>222</v>
      </c>
    </row>
    <row r="182" spans="1:65" s="13" customFormat="1">
      <c r="B182" s="165"/>
      <c r="D182" s="166" t="s">
        <v>229</v>
      </c>
      <c r="E182" s="167" t="s">
        <v>1</v>
      </c>
      <c r="F182" s="168" t="s">
        <v>266</v>
      </c>
      <c r="H182" s="169">
        <v>5.694</v>
      </c>
      <c r="I182" s="170"/>
      <c r="L182" s="165"/>
      <c r="M182" s="171"/>
      <c r="N182" s="172"/>
      <c r="O182" s="172"/>
      <c r="P182" s="172"/>
      <c r="Q182" s="172"/>
      <c r="R182" s="172"/>
      <c r="S182" s="172"/>
      <c r="T182" s="173"/>
      <c r="AT182" s="167" t="s">
        <v>229</v>
      </c>
      <c r="AU182" s="167" t="s">
        <v>86</v>
      </c>
      <c r="AV182" s="13" t="s">
        <v>86</v>
      </c>
      <c r="AW182" s="13" t="s">
        <v>32</v>
      </c>
      <c r="AX182" s="13" t="s">
        <v>77</v>
      </c>
      <c r="AY182" s="167" t="s">
        <v>222</v>
      </c>
    </row>
    <row r="183" spans="1:65" s="13" customFormat="1">
      <c r="B183" s="165"/>
      <c r="D183" s="166" t="s">
        <v>229</v>
      </c>
      <c r="E183" s="167" t="s">
        <v>1</v>
      </c>
      <c r="F183" s="168" t="s">
        <v>267</v>
      </c>
      <c r="H183" s="169">
        <v>88.885000000000005</v>
      </c>
      <c r="I183" s="170"/>
      <c r="L183" s="165"/>
      <c r="M183" s="171"/>
      <c r="N183" s="172"/>
      <c r="O183" s="172"/>
      <c r="P183" s="172"/>
      <c r="Q183" s="172"/>
      <c r="R183" s="172"/>
      <c r="S183" s="172"/>
      <c r="T183" s="173"/>
      <c r="AT183" s="167" t="s">
        <v>229</v>
      </c>
      <c r="AU183" s="167" t="s">
        <v>86</v>
      </c>
      <c r="AV183" s="13" t="s">
        <v>86</v>
      </c>
      <c r="AW183" s="13" t="s">
        <v>32</v>
      </c>
      <c r="AX183" s="13" t="s">
        <v>77</v>
      </c>
      <c r="AY183" s="167" t="s">
        <v>222</v>
      </c>
    </row>
    <row r="184" spans="1:65" s="13" customFormat="1" ht="22.5">
      <c r="B184" s="165"/>
      <c r="D184" s="166" t="s">
        <v>229</v>
      </c>
      <c r="E184" s="167" t="s">
        <v>1</v>
      </c>
      <c r="F184" s="168" t="s">
        <v>268</v>
      </c>
      <c r="H184" s="169">
        <v>7.4359999999999999</v>
      </c>
      <c r="I184" s="170"/>
      <c r="L184" s="165"/>
      <c r="M184" s="171"/>
      <c r="N184" s="172"/>
      <c r="O184" s="172"/>
      <c r="P184" s="172"/>
      <c r="Q184" s="172"/>
      <c r="R184" s="172"/>
      <c r="S184" s="172"/>
      <c r="T184" s="173"/>
      <c r="AT184" s="167" t="s">
        <v>229</v>
      </c>
      <c r="AU184" s="167" t="s">
        <v>86</v>
      </c>
      <c r="AV184" s="13" t="s">
        <v>86</v>
      </c>
      <c r="AW184" s="13" t="s">
        <v>32</v>
      </c>
      <c r="AX184" s="13" t="s">
        <v>77</v>
      </c>
      <c r="AY184" s="167" t="s">
        <v>222</v>
      </c>
    </row>
    <row r="185" spans="1:65" s="13" customFormat="1">
      <c r="B185" s="165"/>
      <c r="D185" s="166" t="s">
        <v>229</v>
      </c>
      <c r="E185" s="167" t="s">
        <v>1</v>
      </c>
      <c r="F185" s="168" t="s">
        <v>269</v>
      </c>
      <c r="H185" s="169">
        <v>37.128</v>
      </c>
      <c r="I185" s="170"/>
      <c r="L185" s="165"/>
      <c r="M185" s="171"/>
      <c r="N185" s="172"/>
      <c r="O185" s="172"/>
      <c r="P185" s="172"/>
      <c r="Q185" s="172"/>
      <c r="R185" s="172"/>
      <c r="S185" s="172"/>
      <c r="T185" s="173"/>
      <c r="AT185" s="167" t="s">
        <v>229</v>
      </c>
      <c r="AU185" s="167" t="s">
        <v>86</v>
      </c>
      <c r="AV185" s="13" t="s">
        <v>86</v>
      </c>
      <c r="AW185" s="13" t="s">
        <v>32</v>
      </c>
      <c r="AX185" s="13" t="s">
        <v>77</v>
      </c>
      <c r="AY185" s="167" t="s">
        <v>222</v>
      </c>
    </row>
    <row r="186" spans="1:65" s="13" customFormat="1">
      <c r="B186" s="165"/>
      <c r="D186" s="166" t="s">
        <v>229</v>
      </c>
      <c r="E186" s="167" t="s">
        <v>1</v>
      </c>
      <c r="F186" s="168" t="s">
        <v>270</v>
      </c>
      <c r="H186" s="169">
        <v>1.8149999999999999</v>
      </c>
      <c r="I186" s="170"/>
      <c r="L186" s="165"/>
      <c r="M186" s="171"/>
      <c r="N186" s="172"/>
      <c r="O186" s="172"/>
      <c r="P186" s="172"/>
      <c r="Q186" s="172"/>
      <c r="R186" s="172"/>
      <c r="S186" s="172"/>
      <c r="T186" s="173"/>
      <c r="AT186" s="167" t="s">
        <v>229</v>
      </c>
      <c r="AU186" s="167" t="s">
        <v>86</v>
      </c>
      <c r="AV186" s="13" t="s">
        <v>86</v>
      </c>
      <c r="AW186" s="13" t="s">
        <v>32</v>
      </c>
      <c r="AX186" s="13" t="s">
        <v>77</v>
      </c>
      <c r="AY186" s="167" t="s">
        <v>222</v>
      </c>
    </row>
    <row r="187" spans="1:65" s="14" customFormat="1">
      <c r="B187" s="174"/>
      <c r="D187" s="166" t="s">
        <v>229</v>
      </c>
      <c r="E187" s="175" t="s">
        <v>1</v>
      </c>
      <c r="F187" s="176" t="s">
        <v>231</v>
      </c>
      <c r="H187" s="177">
        <v>147.72200000000001</v>
      </c>
      <c r="I187" s="178"/>
      <c r="L187" s="174"/>
      <c r="M187" s="179"/>
      <c r="N187" s="180"/>
      <c r="O187" s="180"/>
      <c r="P187" s="180"/>
      <c r="Q187" s="180"/>
      <c r="R187" s="180"/>
      <c r="S187" s="180"/>
      <c r="T187" s="181"/>
      <c r="AT187" s="175" t="s">
        <v>229</v>
      </c>
      <c r="AU187" s="175" t="s">
        <v>86</v>
      </c>
      <c r="AV187" s="14" t="s">
        <v>228</v>
      </c>
      <c r="AW187" s="14" t="s">
        <v>32</v>
      </c>
      <c r="AX187" s="14" t="s">
        <v>84</v>
      </c>
      <c r="AY187" s="175" t="s">
        <v>222</v>
      </c>
    </row>
    <row r="188" spans="1:65" s="2" customFormat="1" ht="33" customHeight="1">
      <c r="A188" s="33"/>
      <c r="B188" s="150"/>
      <c r="C188" s="151" t="s">
        <v>243</v>
      </c>
      <c r="D188" s="151" t="s">
        <v>224</v>
      </c>
      <c r="E188" s="152" t="s">
        <v>271</v>
      </c>
      <c r="F188" s="153" t="s">
        <v>272</v>
      </c>
      <c r="G188" s="154" t="s">
        <v>252</v>
      </c>
      <c r="H188" s="155">
        <v>39.808999999999997</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86</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273</v>
      </c>
    </row>
    <row r="189" spans="1:65" s="13" customFormat="1">
      <c r="B189" s="165"/>
      <c r="D189" s="166" t="s">
        <v>229</v>
      </c>
      <c r="E189" s="167" t="s">
        <v>1</v>
      </c>
      <c r="F189" s="168" t="s">
        <v>274</v>
      </c>
      <c r="H189" s="169">
        <v>1.36</v>
      </c>
      <c r="I189" s="170"/>
      <c r="L189" s="165"/>
      <c r="M189" s="171"/>
      <c r="N189" s="172"/>
      <c r="O189" s="172"/>
      <c r="P189" s="172"/>
      <c r="Q189" s="172"/>
      <c r="R189" s="172"/>
      <c r="S189" s="172"/>
      <c r="T189" s="173"/>
      <c r="AT189" s="167" t="s">
        <v>229</v>
      </c>
      <c r="AU189" s="167" t="s">
        <v>86</v>
      </c>
      <c r="AV189" s="13" t="s">
        <v>86</v>
      </c>
      <c r="AW189" s="13" t="s">
        <v>32</v>
      </c>
      <c r="AX189" s="13" t="s">
        <v>77</v>
      </c>
      <c r="AY189" s="167" t="s">
        <v>222</v>
      </c>
    </row>
    <row r="190" spans="1:65" s="13" customFormat="1">
      <c r="B190" s="165"/>
      <c r="D190" s="166" t="s">
        <v>229</v>
      </c>
      <c r="E190" s="167" t="s">
        <v>1</v>
      </c>
      <c r="F190" s="168" t="s">
        <v>275</v>
      </c>
      <c r="H190" s="169">
        <v>0.44</v>
      </c>
      <c r="I190" s="170"/>
      <c r="L190" s="165"/>
      <c r="M190" s="171"/>
      <c r="N190" s="172"/>
      <c r="O190" s="172"/>
      <c r="P190" s="172"/>
      <c r="Q190" s="172"/>
      <c r="R190" s="172"/>
      <c r="S190" s="172"/>
      <c r="T190" s="173"/>
      <c r="AT190" s="167" t="s">
        <v>229</v>
      </c>
      <c r="AU190" s="167" t="s">
        <v>86</v>
      </c>
      <c r="AV190" s="13" t="s">
        <v>86</v>
      </c>
      <c r="AW190" s="13" t="s">
        <v>32</v>
      </c>
      <c r="AX190" s="13" t="s">
        <v>77</v>
      </c>
      <c r="AY190" s="167" t="s">
        <v>222</v>
      </c>
    </row>
    <row r="191" spans="1:65" s="13" customFormat="1" ht="33.75">
      <c r="B191" s="165"/>
      <c r="D191" s="166" t="s">
        <v>229</v>
      </c>
      <c r="E191" s="167" t="s">
        <v>1</v>
      </c>
      <c r="F191" s="168" t="s">
        <v>276</v>
      </c>
      <c r="H191" s="169">
        <v>7.2119999999999997</v>
      </c>
      <c r="I191" s="170"/>
      <c r="L191" s="165"/>
      <c r="M191" s="171"/>
      <c r="N191" s="172"/>
      <c r="O191" s="172"/>
      <c r="P191" s="172"/>
      <c r="Q191" s="172"/>
      <c r="R191" s="172"/>
      <c r="S191" s="172"/>
      <c r="T191" s="173"/>
      <c r="AT191" s="167" t="s">
        <v>229</v>
      </c>
      <c r="AU191" s="167" t="s">
        <v>86</v>
      </c>
      <c r="AV191" s="13" t="s">
        <v>86</v>
      </c>
      <c r="AW191" s="13" t="s">
        <v>32</v>
      </c>
      <c r="AX191" s="13" t="s">
        <v>77</v>
      </c>
      <c r="AY191" s="167" t="s">
        <v>222</v>
      </c>
    </row>
    <row r="192" spans="1:65" s="13" customFormat="1">
      <c r="B192" s="165"/>
      <c r="D192" s="166" t="s">
        <v>229</v>
      </c>
      <c r="E192" s="167" t="s">
        <v>1</v>
      </c>
      <c r="F192" s="168" t="s">
        <v>277</v>
      </c>
      <c r="H192" s="169">
        <v>28.013000000000002</v>
      </c>
      <c r="I192" s="170"/>
      <c r="L192" s="165"/>
      <c r="M192" s="171"/>
      <c r="N192" s="172"/>
      <c r="O192" s="172"/>
      <c r="P192" s="172"/>
      <c r="Q192" s="172"/>
      <c r="R192" s="172"/>
      <c r="S192" s="172"/>
      <c r="T192" s="173"/>
      <c r="AT192" s="167" t="s">
        <v>229</v>
      </c>
      <c r="AU192" s="167" t="s">
        <v>86</v>
      </c>
      <c r="AV192" s="13" t="s">
        <v>86</v>
      </c>
      <c r="AW192" s="13" t="s">
        <v>32</v>
      </c>
      <c r="AX192" s="13" t="s">
        <v>77</v>
      </c>
      <c r="AY192" s="167" t="s">
        <v>222</v>
      </c>
    </row>
    <row r="193" spans="1:65" s="13" customFormat="1">
      <c r="B193" s="165"/>
      <c r="D193" s="166" t="s">
        <v>229</v>
      </c>
      <c r="E193" s="167" t="s">
        <v>1</v>
      </c>
      <c r="F193" s="168" t="s">
        <v>278</v>
      </c>
      <c r="H193" s="169">
        <v>2.7839999999999998</v>
      </c>
      <c r="I193" s="170"/>
      <c r="L193" s="165"/>
      <c r="M193" s="171"/>
      <c r="N193" s="172"/>
      <c r="O193" s="172"/>
      <c r="P193" s="172"/>
      <c r="Q193" s="172"/>
      <c r="R193" s="172"/>
      <c r="S193" s="172"/>
      <c r="T193" s="173"/>
      <c r="AT193" s="167" t="s">
        <v>229</v>
      </c>
      <c r="AU193" s="167" t="s">
        <v>86</v>
      </c>
      <c r="AV193" s="13" t="s">
        <v>86</v>
      </c>
      <c r="AW193" s="13" t="s">
        <v>32</v>
      </c>
      <c r="AX193" s="13" t="s">
        <v>77</v>
      </c>
      <c r="AY193" s="167" t="s">
        <v>222</v>
      </c>
    </row>
    <row r="194" spans="1:65" s="14" customFormat="1">
      <c r="B194" s="174"/>
      <c r="D194" s="166" t="s">
        <v>229</v>
      </c>
      <c r="E194" s="175" t="s">
        <v>1</v>
      </c>
      <c r="F194" s="176" t="s">
        <v>231</v>
      </c>
      <c r="H194" s="177">
        <v>39.808999999999997</v>
      </c>
      <c r="I194" s="178"/>
      <c r="L194" s="174"/>
      <c r="M194" s="179"/>
      <c r="N194" s="180"/>
      <c r="O194" s="180"/>
      <c r="P194" s="180"/>
      <c r="Q194" s="180"/>
      <c r="R194" s="180"/>
      <c r="S194" s="180"/>
      <c r="T194" s="181"/>
      <c r="AT194" s="175" t="s">
        <v>229</v>
      </c>
      <c r="AU194" s="175" t="s">
        <v>86</v>
      </c>
      <c r="AV194" s="14" t="s">
        <v>228</v>
      </c>
      <c r="AW194" s="14" t="s">
        <v>32</v>
      </c>
      <c r="AX194" s="14" t="s">
        <v>84</v>
      </c>
      <c r="AY194" s="175" t="s">
        <v>222</v>
      </c>
    </row>
    <row r="195" spans="1:65" s="2" customFormat="1" ht="24.2" customHeight="1">
      <c r="A195" s="33"/>
      <c r="B195" s="150"/>
      <c r="C195" s="151" t="s">
        <v>279</v>
      </c>
      <c r="D195" s="151" t="s">
        <v>224</v>
      </c>
      <c r="E195" s="152" t="s">
        <v>280</v>
      </c>
      <c r="F195" s="153" t="s">
        <v>281</v>
      </c>
      <c r="G195" s="154" t="s">
        <v>252</v>
      </c>
      <c r="H195" s="155">
        <v>37.503</v>
      </c>
      <c r="I195" s="156"/>
      <c r="J195" s="157">
        <f>ROUND(I195*H195,2)</f>
        <v>0</v>
      </c>
      <c r="K195" s="158"/>
      <c r="L195" s="34"/>
      <c r="M195" s="159" t="s">
        <v>1</v>
      </c>
      <c r="N195" s="160" t="s">
        <v>42</v>
      </c>
      <c r="O195" s="59"/>
      <c r="P195" s="161">
        <f>O195*H195</f>
        <v>0</v>
      </c>
      <c r="Q195" s="161">
        <v>0</v>
      </c>
      <c r="R195" s="161">
        <f>Q195*H195</f>
        <v>0</v>
      </c>
      <c r="S195" s="161">
        <v>0</v>
      </c>
      <c r="T195" s="162">
        <f>S195*H195</f>
        <v>0</v>
      </c>
      <c r="U195" s="33"/>
      <c r="V195" s="33"/>
      <c r="W195" s="33"/>
      <c r="X195" s="33"/>
      <c r="Y195" s="33"/>
      <c r="Z195" s="33"/>
      <c r="AA195" s="33"/>
      <c r="AB195" s="33"/>
      <c r="AC195" s="33"/>
      <c r="AD195" s="33"/>
      <c r="AE195" s="33"/>
      <c r="AR195" s="163" t="s">
        <v>228</v>
      </c>
      <c r="AT195" s="163" t="s">
        <v>224</v>
      </c>
      <c r="AU195" s="163" t="s">
        <v>86</v>
      </c>
      <c r="AY195" s="18" t="s">
        <v>222</v>
      </c>
      <c r="BE195" s="164">
        <f>IF(N195="základní",J195,0)</f>
        <v>0</v>
      </c>
      <c r="BF195" s="164">
        <f>IF(N195="snížená",J195,0)</f>
        <v>0</v>
      </c>
      <c r="BG195" s="164">
        <f>IF(N195="zákl. přenesená",J195,0)</f>
        <v>0</v>
      </c>
      <c r="BH195" s="164">
        <f>IF(N195="sníž. přenesená",J195,0)</f>
        <v>0</v>
      </c>
      <c r="BI195" s="164">
        <f>IF(N195="nulová",J195,0)</f>
        <v>0</v>
      </c>
      <c r="BJ195" s="18" t="s">
        <v>84</v>
      </c>
      <c r="BK195" s="164">
        <f>ROUND(I195*H195,2)</f>
        <v>0</v>
      </c>
      <c r="BL195" s="18" t="s">
        <v>228</v>
      </c>
      <c r="BM195" s="163" t="s">
        <v>282</v>
      </c>
    </row>
    <row r="196" spans="1:65" s="16" customFormat="1">
      <c r="B196" s="190"/>
      <c r="D196" s="166" t="s">
        <v>229</v>
      </c>
      <c r="E196" s="191" t="s">
        <v>1</v>
      </c>
      <c r="F196" s="192" t="s">
        <v>283</v>
      </c>
      <c r="H196" s="191" t="s">
        <v>1</v>
      </c>
      <c r="I196" s="193"/>
      <c r="L196" s="190"/>
      <c r="M196" s="194"/>
      <c r="N196" s="195"/>
      <c r="O196" s="195"/>
      <c r="P196" s="195"/>
      <c r="Q196" s="195"/>
      <c r="R196" s="195"/>
      <c r="S196" s="195"/>
      <c r="T196" s="196"/>
      <c r="AT196" s="191" t="s">
        <v>229</v>
      </c>
      <c r="AU196" s="191" t="s">
        <v>86</v>
      </c>
      <c r="AV196" s="16" t="s">
        <v>84</v>
      </c>
      <c r="AW196" s="16" t="s">
        <v>32</v>
      </c>
      <c r="AX196" s="16" t="s">
        <v>77</v>
      </c>
      <c r="AY196" s="191" t="s">
        <v>222</v>
      </c>
    </row>
    <row r="197" spans="1:65" s="13" customFormat="1">
      <c r="B197" s="165"/>
      <c r="D197" s="166" t="s">
        <v>229</v>
      </c>
      <c r="E197" s="167" t="s">
        <v>1</v>
      </c>
      <c r="F197" s="168" t="s">
        <v>284</v>
      </c>
      <c r="H197" s="169">
        <v>4.3</v>
      </c>
      <c r="I197" s="170"/>
      <c r="L197" s="165"/>
      <c r="M197" s="171"/>
      <c r="N197" s="172"/>
      <c r="O197" s="172"/>
      <c r="P197" s="172"/>
      <c r="Q197" s="172"/>
      <c r="R197" s="172"/>
      <c r="S197" s="172"/>
      <c r="T197" s="173"/>
      <c r="AT197" s="167" t="s">
        <v>229</v>
      </c>
      <c r="AU197" s="167" t="s">
        <v>86</v>
      </c>
      <c r="AV197" s="13" t="s">
        <v>86</v>
      </c>
      <c r="AW197" s="13" t="s">
        <v>32</v>
      </c>
      <c r="AX197" s="13" t="s">
        <v>77</v>
      </c>
      <c r="AY197" s="167" t="s">
        <v>222</v>
      </c>
    </row>
    <row r="198" spans="1:65" s="13" customFormat="1">
      <c r="B198" s="165"/>
      <c r="D198" s="166" t="s">
        <v>229</v>
      </c>
      <c r="E198" s="167" t="s">
        <v>1</v>
      </c>
      <c r="F198" s="168" t="s">
        <v>285</v>
      </c>
      <c r="H198" s="169">
        <v>7.44</v>
      </c>
      <c r="I198" s="170"/>
      <c r="L198" s="165"/>
      <c r="M198" s="171"/>
      <c r="N198" s="172"/>
      <c r="O198" s="172"/>
      <c r="P198" s="172"/>
      <c r="Q198" s="172"/>
      <c r="R198" s="172"/>
      <c r="S198" s="172"/>
      <c r="T198" s="173"/>
      <c r="AT198" s="167" t="s">
        <v>229</v>
      </c>
      <c r="AU198" s="167" t="s">
        <v>86</v>
      </c>
      <c r="AV198" s="13" t="s">
        <v>86</v>
      </c>
      <c r="AW198" s="13" t="s">
        <v>32</v>
      </c>
      <c r="AX198" s="13" t="s">
        <v>77</v>
      </c>
      <c r="AY198" s="167" t="s">
        <v>222</v>
      </c>
    </row>
    <row r="199" spans="1:65" s="13" customFormat="1">
      <c r="B199" s="165"/>
      <c r="D199" s="166" t="s">
        <v>229</v>
      </c>
      <c r="E199" s="167" t="s">
        <v>1</v>
      </c>
      <c r="F199" s="168" t="s">
        <v>286</v>
      </c>
      <c r="H199" s="169">
        <v>2.4</v>
      </c>
      <c r="I199" s="170"/>
      <c r="L199" s="165"/>
      <c r="M199" s="171"/>
      <c r="N199" s="172"/>
      <c r="O199" s="172"/>
      <c r="P199" s="172"/>
      <c r="Q199" s="172"/>
      <c r="R199" s="172"/>
      <c r="S199" s="172"/>
      <c r="T199" s="173"/>
      <c r="AT199" s="167" t="s">
        <v>229</v>
      </c>
      <c r="AU199" s="167" t="s">
        <v>86</v>
      </c>
      <c r="AV199" s="13" t="s">
        <v>86</v>
      </c>
      <c r="AW199" s="13" t="s">
        <v>32</v>
      </c>
      <c r="AX199" s="13" t="s">
        <v>77</v>
      </c>
      <c r="AY199" s="167" t="s">
        <v>222</v>
      </c>
    </row>
    <row r="200" spans="1:65" s="13" customFormat="1">
      <c r="B200" s="165"/>
      <c r="D200" s="166" t="s">
        <v>229</v>
      </c>
      <c r="E200" s="167" t="s">
        <v>1</v>
      </c>
      <c r="F200" s="168" t="s">
        <v>287</v>
      </c>
      <c r="H200" s="169">
        <v>12.494999999999999</v>
      </c>
      <c r="I200" s="170"/>
      <c r="L200" s="165"/>
      <c r="M200" s="171"/>
      <c r="N200" s="172"/>
      <c r="O200" s="172"/>
      <c r="P200" s="172"/>
      <c r="Q200" s="172"/>
      <c r="R200" s="172"/>
      <c r="S200" s="172"/>
      <c r="T200" s="173"/>
      <c r="AT200" s="167" t="s">
        <v>229</v>
      </c>
      <c r="AU200" s="167" t="s">
        <v>86</v>
      </c>
      <c r="AV200" s="13" t="s">
        <v>86</v>
      </c>
      <c r="AW200" s="13" t="s">
        <v>32</v>
      </c>
      <c r="AX200" s="13" t="s">
        <v>77</v>
      </c>
      <c r="AY200" s="167" t="s">
        <v>222</v>
      </c>
    </row>
    <row r="201" spans="1:65" s="13" customFormat="1">
      <c r="B201" s="165"/>
      <c r="D201" s="166" t="s">
        <v>229</v>
      </c>
      <c r="E201" s="167" t="s">
        <v>1</v>
      </c>
      <c r="F201" s="168" t="s">
        <v>288</v>
      </c>
      <c r="H201" s="169">
        <v>1.56</v>
      </c>
      <c r="I201" s="170"/>
      <c r="L201" s="165"/>
      <c r="M201" s="171"/>
      <c r="N201" s="172"/>
      <c r="O201" s="172"/>
      <c r="P201" s="172"/>
      <c r="Q201" s="172"/>
      <c r="R201" s="172"/>
      <c r="S201" s="172"/>
      <c r="T201" s="173"/>
      <c r="AT201" s="167" t="s">
        <v>229</v>
      </c>
      <c r="AU201" s="167" t="s">
        <v>86</v>
      </c>
      <c r="AV201" s="13" t="s">
        <v>86</v>
      </c>
      <c r="AW201" s="13" t="s">
        <v>32</v>
      </c>
      <c r="AX201" s="13" t="s">
        <v>77</v>
      </c>
      <c r="AY201" s="167" t="s">
        <v>222</v>
      </c>
    </row>
    <row r="202" spans="1:65" s="13" customFormat="1">
      <c r="B202" s="165"/>
      <c r="D202" s="166" t="s">
        <v>229</v>
      </c>
      <c r="E202" s="167" t="s">
        <v>1</v>
      </c>
      <c r="F202" s="168" t="s">
        <v>289</v>
      </c>
      <c r="H202" s="169">
        <v>9.3079999999999998</v>
      </c>
      <c r="I202" s="170"/>
      <c r="L202" s="165"/>
      <c r="M202" s="171"/>
      <c r="N202" s="172"/>
      <c r="O202" s="172"/>
      <c r="P202" s="172"/>
      <c r="Q202" s="172"/>
      <c r="R202" s="172"/>
      <c r="S202" s="172"/>
      <c r="T202" s="173"/>
      <c r="AT202" s="167" t="s">
        <v>229</v>
      </c>
      <c r="AU202" s="167" t="s">
        <v>86</v>
      </c>
      <c r="AV202" s="13" t="s">
        <v>86</v>
      </c>
      <c r="AW202" s="13" t="s">
        <v>32</v>
      </c>
      <c r="AX202" s="13" t="s">
        <v>77</v>
      </c>
      <c r="AY202" s="167" t="s">
        <v>222</v>
      </c>
    </row>
    <row r="203" spans="1:65" s="14" customFormat="1">
      <c r="B203" s="174"/>
      <c r="D203" s="166" t="s">
        <v>229</v>
      </c>
      <c r="E203" s="175" t="s">
        <v>1</v>
      </c>
      <c r="F203" s="176" t="s">
        <v>231</v>
      </c>
      <c r="H203" s="177">
        <v>37.503</v>
      </c>
      <c r="I203" s="178"/>
      <c r="L203" s="174"/>
      <c r="M203" s="179"/>
      <c r="N203" s="180"/>
      <c r="O203" s="180"/>
      <c r="P203" s="180"/>
      <c r="Q203" s="180"/>
      <c r="R203" s="180"/>
      <c r="S203" s="180"/>
      <c r="T203" s="181"/>
      <c r="AT203" s="175" t="s">
        <v>229</v>
      </c>
      <c r="AU203" s="175" t="s">
        <v>86</v>
      </c>
      <c r="AV203" s="14" t="s">
        <v>228</v>
      </c>
      <c r="AW203" s="14" t="s">
        <v>32</v>
      </c>
      <c r="AX203" s="14" t="s">
        <v>84</v>
      </c>
      <c r="AY203" s="175" t="s">
        <v>222</v>
      </c>
    </row>
    <row r="204" spans="1:65" s="2" customFormat="1" ht="24.2" customHeight="1">
      <c r="A204" s="33"/>
      <c r="B204" s="150"/>
      <c r="C204" s="151" t="s">
        <v>248</v>
      </c>
      <c r="D204" s="151" t="s">
        <v>224</v>
      </c>
      <c r="E204" s="152" t="s">
        <v>290</v>
      </c>
      <c r="F204" s="153" t="s">
        <v>291</v>
      </c>
      <c r="G204" s="154" t="s">
        <v>252</v>
      </c>
      <c r="H204" s="155">
        <v>53.124000000000002</v>
      </c>
      <c r="I204" s="156"/>
      <c r="J204" s="157">
        <f>ROUND(I204*H204,2)</f>
        <v>0</v>
      </c>
      <c r="K204" s="158"/>
      <c r="L204" s="34"/>
      <c r="M204" s="159" t="s">
        <v>1</v>
      </c>
      <c r="N204" s="160" t="s">
        <v>42</v>
      </c>
      <c r="O204" s="59"/>
      <c r="P204" s="161">
        <f>O204*H204</f>
        <v>0</v>
      </c>
      <c r="Q204" s="161">
        <v>0</v>
      </c>
      <c r="R204" s="161">
        <f>Q204*H204</f>
        <v>0</v>
      </c>
      <c r="S204" s="161">
        <v>0</v>
      </c>
      <c r="T204" s="162">
        <f>S204*H204</f>
        <v>0</v>
      </c>
      <c r="U204" s="33"/>
      <c r="V204" s="33"/>
      <c r="W204" s="33"/>
      <c r="X204" s="33"/>
      <c r="Y204" s="33"/>
      <c r="Z204" s="33"/>
      <c r="AA204" s="33"/>
      <c r="AB204" s="33"/>
      <c r="AC204" s="33"/>
      <c r="AD204" s="33"/>
      <c r="AE204" s="33"/>
      <c r="AR204" s="163" t="s">
        <v>228</v>
      </c>
      <c r="AT204" s="163" t="s">
        <v>224</v>
      </c>
      <c r="AU204" s="163" t="s">
        <v>86</v>
      </c>
      <c r="AY204" s="18" t="s">
        <v>222</v>
      </c>
      <c r="BE204" s="164">
        <f>IF(N204="základní",J204,0)</f>
        <v>0</v>
      </c>
      <c r="BF204" s="164">
        <f>IF(N204="snížená",J204,0)</f>
        <v>0</v>
      </c>
      <c r="BG204" s="164">
        <f>IF(N204="zákl. přenesená",J204,0)</f>
        <v>0</v>
      </c>
      <c r="BH204" s="164">
        <f>IF(N204="sníž. přenesená",J204,0)</f>
        <v>0</v>
      </c>
      <c r="BI204" s="164">
        <f>IF(N204="nulová",J204,0)</f>
        <v>0</v>
      </c>
      <c r="BJ204" s="18" t="s">
        <v>84</v>
      </c>
      <c r="BK204" s="164">
        <f>ROUND(I204*H204,2)</f>
        <v>0</v>
      </c>
      <c r="BL204" s="18" t="s">
        <v>228</v>
      </c>
      <c r="BM204" s="163" t="s">
        <v>292</v>
      </c>
    </row>
    <row r="205" spans="1:65" s="16" customFormat="1">
      <c r="B205" s="190"/>
      <c r="D205" s="166" t="s">
        <v>229</v>
      </c>
      <c r="E205" s="191" t="s">
        <v>1</v>
      </c>
      <c r="F205" s="192" t="s">
        <v>293</v>
      </c>
      <c r="H205" s="191" t="s">
        <v>1</v>
      </c>
      <c r="I205" s="193"/>
      <c r="L205" s="190"/>
      <c r="M205" s="194"/>
      <c r="N205" s="195"/>
      <c r="O205" s="195"/>
      <c r="P205" s="195"/>
      <c r="Q205" s="195"/>
      <c r="R205" s="195"/>
      <c r="S205" s="195"/>
      <c r="T205" s="196"/>
      <c r="AT205" s="191" t="s">
        <v>229</v>
      </c>
      <c r="AU205" s="191" t="s">
        <v>86</v>
      </c>
      <c r="AV205" s="16" t="s">
        <v>84</v>
      </c>
      <c r="AW205" s="16" t="s">
        <v>32</v>
      </c>
      <c r="AX205" s="16" t="s">
        <v>77</v>
      </c>
      <c r="AY205" s="191" t="s">
        <v>222</v>
      </c>
    </row>
    <row r="206" spans="1:65" s="13" customFormat="1">
      <c r="B206" s="165"/>
      <c r="D206" s="166" t="s">
        <v>229</v>
      </c>
      <c r="E206" s="167" t="s">
        <v>1</v>
      </c>
      <c r="F206" s="168" t="s">
        <v>294</v>
      </c>
      <c r="H206" s="169">
        <v>34.420999999999999</v>
      </c>
      <c r="I206" s="170"/>
      <c r="L206" s="165"/>
      <c r="M206" s="171"/>
      <c r="N206" s="172"/>
      <c r="O206" s="172"/>
      <c r="P206" s="172"/>
      <c r="Q206" s="172"/>
      <c r="R206" s="172"/>
      <c r="S206" s="172"/>
      <c r="T206" s="173"/>
      <c r="AT206" s="167" t="s">
        <v>229</v>
      </c>
      <c r="AU206" s="167" t="s">
        <v>86</v>
      </c>
      <c r="AV206" s="13" t="s">
        <v>86</v>
      </c>
      <c r="AW206" s="13" t="s">
        <v>32</v>
      </c>
      <c r="AX206" s="13" t="s">
        <v>77</v>
      </c>
      <c r="AY206" s="167" t="s">
        <v>222</v>
      </c>
    </row>
    <row r="207" spans="1:65" s="13" customFormat="1">
      <c r="B207" s="165"/>
      <c r="D207" s="166" t="s">
        <v>229</v>
      </c>
      <c r="E207" s="167" t="s">
        <v>1</v>
      </c>
      <c r="F207" s="168" t="s">
        <v>295</v>
      </c>
      <c r="H207" s="169">
        <v>0.83</v>
      </c>
      <c r="I207" s="170"/>
      <c r="L207" s="165"/>
      <c r="M207" s="171"/>
      <c r="N207" s="172"/>
      <c r="O207" s="172"/>
      <c r="P207" s="172"/>
      <c r="Q207" s="172"/>
      <c r="R207" s="172"/>
      <c r="S207" s="172"/>
      <c r="T207" s="173"/>
      <c r="AT207" s="167" t="s">
        <v>229</v>
      </c>
      <c r="AU207" s="167" t="s">
        <v>86</v>
      </c>
      <c r="AV207" s="13" t="s">
        <v>86</v>
      </c>
      <c r="AW207" s="13" t="s">
        <v>32</v>
      </c>
      <c r="AX207" s="13" t="s">
        <v>77</v>
      </c>
      <c r="AY207" s="167" t="s">
        <v>222</v>
      </c>
    </row>
    <row r="208" spans="1:65" s="13" customFormat="1">
      <c r="B208" s="165"/>
      <c r="D208" s="166" t="s">
        <v>229</v>
      </c>
      <c r="E208" s="167" t="s">
        <v>1</v>
      </c>
      <c r="F208" s="168" t="s">
        <v>296</v>
      </c>
      <c r="H208" s="169">
        <v>2.5840000000000001</v>
      </c>
      <c r="I208" s="170"/>
      <c r="L208" s="165"/>
      <c r="M208" s="171"/>
      <c r="N208" s="172"/>
      <c r="O208" s="172"/>
      <c r="P208" s="172"/>
      <c r="Q208" s="172"/>
      <c r="R208" s="172"/>
      <c r="S208" s="172"/>
      <c r="T208" s="173"/>
      <c r="AT208" s="167" t="s">
        <v>229</v>
      </c>
      <c r="AU208" s="167" t="s">
        <v>86</v>
      </c>
      <c r="AV208" s="13" t="s">
        <v>86</v>
      </c>
      <c r="AW208" s="13" t="s">
        <v>32</v>
      </c>
      <c r="AX208" s="13" t="s">
        <v>77</v>
      </c>
      <c r="AY208" s="167" t="s">
        <v>222</v>
      </c>
    </row>
    <row r="209" spans="1:65" s="13" customFormat="1">
      <c r="B209" s="165"/>
      <c r="D209" s="166" t="s">
        <v>229</v>
      </c>
      <c r="E209" s="167" t="s">
        <v>1</v>
      </c>
      <c r="F209" s="168" t="s">
        <v>297</v>
      </c>
      <c r="H209" s="169">
        <v>1.8580000000000001</v>
      </c>
      <c r="I209" s="170"/>
      <c r="L209" s="165"/>
      <c r="M209" s="171"/>
      <c r="N209" s="172"/>
      <c r="O209" s="172"/>
      <c r="P209" s="172"/>
      <c r="Q209" s="172"/>
      <c r="R209" s="172"/>
      <c r="S209" s="172"/>
      <c r="T209" s="173"/>
      <c r="AT209" s="167" t="s">
        <v>229</v>
      </c>
      <c r="AU209" s="167" t="s">
        <v>86</v>
      </c>
      <c r="AV209" s="13" t="s">
        <v>86</v>
      </c>
      <c r="AW209" s="13" t="s">
        <v>32</v>
      </c>
      <c r="AX209" s="13" t="s">
        <v>77</v>
      </c>
      <c r="AY209" s="167" t="s">
        <v>222</v>
      </c>
    </row>
    <row r="210" spans="1:65" s="13" customFormat="1">
      <c r="B210" s="165"/>
      <c r="D210" s="166" t="s">
        <v>229</v>
      </c>
      <c r="E210" s="167" t="s">
        <v>1</v>
      </c>
      <c r="F210" s="168" t="s">
        <v>298</v>
      </c>
      <c r="H210" s="169">
        <v>13.430999999999999</v>
      </c>
      <c r="I210" s="170"/>
      <c r="L210" s="165"/>
      <c r="M210" s="171"/>
      <c r="N210" s="172"/>
      <c r="O210" s="172"/>
      <c r="P210" s="172"/>
      <c r="Q210" s="172"/>
      <c r="R210" s="172"/>
      <c r="S210" s="172"/>
      <c r="T210" s="173"/>
      <c r="AT210" s="167" t="s">
        <v>229</v>
      </c>
      <c r="AU210" s="167" t="s">
        <v>86</v>
      </c>
      <c r="AV210" s="13" t="s">
        <v>86</v>
      </c>
      <c r="AW210" s="13" t="s">
        <v>32</v>
      </c>
      <c r="AX210" s="13" t="s">
        <v>77</v>
      </c>
      <c r="AY210" s="167" t="s">
        <v>222</v>
      </c>
    </row>
    <row r="211" spans="1:65" s="14" customFormat="1">
      <c r="B211" s="174"/>
      <c r="D211" s="166" t="s">
        <v>229</v>
      </c>
      <c r="E211" s="175" t="s">
        <v>1</v>
      </c>
      <c r="F211" s="176" t="s">
        <v>231</v>
      </c>
      <c r="H211" s="177">
        <v>53.124000000000002</v>
      </c>
      <c r="I211" s="178"/>
      <c r="L211" s="174"/>
      <c r="M211" s="179"/>
      <c r="N211" s="180"/>
      <c r="O211" s="180"/>
      <c r="P211" s="180"/>
      <c r="Q211" s="180"/>
      <c r="R211" s="180"/>
      <c r="S211" s="180"/>
      <c r="T211" s="181"/>
      <c r="AT211" s="175" t="s">
        <v>229</v>
      </c>
      <c r="AU211" s="175" t="s">
        <v>86</v>
      </c>
      <c r="AV211" s="14" t="s">
        <v>228</v>
      </c>
      <c r="AW211" s="14" t="s">
        <v>32</v>
      </c>
      <c r="AX211" s="14" t="s">
        <v>84</v>
      </c>
      <c r="AY211" s="175" t="s">
        <v>222</v>
      </c>
    </row>
    <row r="212" spans="1:65" s="2" customFormat="1" ht="16.5" customHeight="1">
      <c r="A212" s="33"/>
      <c r="B212" s="150"/>
      <c r="C212" s="151" t="s">
        <v>299</v>
      </c>
      <c r="D212" s="151" t="s">
        <v>224</v>
      </c>
      <c r="E212" s="152" t="s">
        <v>300</v>
      </c>
      <c r="F212" s="153" t="s">
        <v>301</v>
      </c>
      <c r="G212" s="154" t="s">
        <v>242</v>
      </c>
      <c r="H212" s="155">
        <v>594.79999999999995</v>
      </c>
      <c r="I212" s="156"/>
      <c r="J212" s="157">
        <f>ROUND(I212*H212,2)</f>
        <v>0</v>
      </c>
      <c r="K212" s="158"/>
      <c r="L212" s="34"/>
      <c r="M212" s="159" t="s">
        <v>1</v>
      </c>
      <c r="N212" s="160" t="s">
        <v>42</v>
      </c>
      <c r="O212" s="59"/>
      <c r="P212" s="161">
        <f>O212*H212</f>
        <v>0</v>
      </c>
      <c r="Q212" s="161">
        <v>8.8000000000000003E-4</v>
      </c>
      <c r="R212" s="161">
        <f>Q212*H212</f>
        <v>0.523424</v>
      </c>
      <c r="S212" s="161">
        <v>0</v>
      </c>
      <c r="T212" s="162">
        <f>S212*H212</f>
        <v>0</v>
      </c>
      <c r="U212" s="33"/>
      <c r="V212" s="33"/>
      <c r="W212" s="33"/>
      <c r="X212" s="33"/>
      <c r="Y212" s="33"/>
      <c r="Z212" s="33"/>
      <c r="AA212" s="33"/>
      <c r="AB212" s="33"/>
      <c r="AC212" s="33"/>
      <c r="AD212" s="33"/>
      <c r="AE212" s="33"/>
      <c r="AR212" s="163" t="s">
        <v>228</v>
      </c>
      <c r="AT212" s="163" t="s">
        <v>224</v>
      </c>
      <c r="AU212" s="163" t="s">
        <v>86</v>
      </c>
      <c r="AY212" s="18" t="s">
        <v>222</v>
      </c>
      <c r="BE212" s="164">
        <f>IF(N212="základní",J212,0)</f>
        <v>0</v>
      </c>
      <c r="BF212" s="164">
        <f>IF(N212="snížená",J212,0)</f>
        <v>0</v>
      </c>
      <c r="BG212" s="164">
        <f>IF(N212="zákl. přenesená",J212,0)</f>
        <v>0</v>
      </c>
      <c r="BH212" s="164">
        <f>IF(N212="sníž. přenesená",J212,0)</f>
        <v>0</v>
      </c>
      <c r="BI212" s="164">
        <f>IF(N212="nulová",J212,0)</f>
        <v>0</v>
      </c>
      <c r="BJ212" s="18" t="s">
        <v>84</v>
      </c>
      <c r="BK212" s="164">
        <f>ROUND(I212*H212,2)</f>
        <v>0</v>
      </c>
      <c r="BL212" s="18" t="s">
        <v>228</v>
      </c>
      <c r="BM212" s="163" t="s">
        <v>302</v>
      </c>
    </row>
    <row r="213" spans="1:65" s="13" customFormat="1">
      <c r="B213" s="165"/>
      <c r="D213" s="166" t="s">
        <v>229</v>
      </c>
      <c r="E213" s="167" t="s">
        <v>1</v>
      </c>
      <c r="F213" s="168" t="s">
        <v>303</v>
      </c>
      <c r="H213" s="169">
        <v>19.2</v>
      </c>
      <c r="I213" s="170"/>
      <c r="L213" s="165"/>
      <c r="M213" s="171"/>
      <c r="N213" s="172"/>
      <c r="O213" s="172"/>
      <c r="P213" s="172"/>
      <c r="Q213" s="172"/>
      <c r="R213" s="172"/>
      <c r="S213" s="172"/>
      <c r="T213" s="173"/>
      <c r="AT213" s="167" t="s">
        <v>229</v>
      </c>
      <c r="AU213" s="167" t="s">
        <v>86</v>
      </c>
      <c r="AV213" s="13" t="s">
        <v>86</v>
      </c>
      <c r="AW213" s="13" t="s">
        <v>32</v>
      </c>
      <c r="AX213" s="13" t="s">
        <v>77</v>
      </c>
      <c r="AY213" s="167" t="s">
        <v>222</v>
      </c>
    </row>
    <row r="214" spans="1:65" s="13" customFormat="1">
      <c r="B214" s="165"/>
      <c r="D214" s="166" t="s">
        <v>229</v>
      </c>
      <c r="E214" s="167" t="s">
        <v>1</v>
      </c>
      <c r="F214" s="168" t="s">
        <v>304</v>
      </c>
      <c r="H214" s="169">
        <v>134.4</v>
      </c>
      <c r="I214" s="170"/>
      <c r="L214" s="165"/>
      <c r="M214" s="171"/>
      <c r="N214" s="172"/>
      <c r="O214" s="172"/>
      <c r="P214" s="172"/>
      <c r="Q214" s="172"/>
      <c r="R214" s="172"/>
      <c r="S214" s="172"/>
      <c r="T214" s="173"/>
      <c r="AT214" s="167" t="s">
        <v>229</v>
      </c>
      <c r="AU214" s="167" t="s">
        <v>86</v>
      </c>
      <c r="AV214" s="13" t="s">
        <v>86</v>
      </c>
      <c r="AW214" s="13" t="s">
        <v>32</v>
      </c>
      <c r="AX214" s="13" t="s">
        <v>77</v>
      </c>
      <c r="AY214" s="167" t="s">
        <v>222</v>
      </c>
    </row>
    <row r="215" spans="1:65" s="13" customFormat="1">
      <c r="B215" s="165"/>
      <c r="D215" s="166" t="s">
        <v>229</v>
      </c>
      <c r="E215" s="167" t="s">
        <v>1</v>
      </c>
      <c r="F215" s="168" t="s">
        <v>305</v>
      </c>
      <c r="H215" s="169">
        <v>22.7</v>
      </c>
      <c r="I215" s="170"/>
      <c r="L215" s="165"/>
      <c r="M215" s="171"/>
      <c r="N215" s="172"/>
      <c r="O215" s="172"/>
      <c r="P215" s="172"/>
      <c r="Q215" s="172"/>
      <c r="R215" s="172"/>
      <c r="S215" s="172"/>
      <c r="T215" s="173"/>
      <c r="AT215" s="167" t="s">
        <v>229</v>
      </c>
      <c r="AU215" s="167" t="s">
        <v>86</v>
      </c>
      <c r="AV215" s="13" t="s">
        <v>86</v>
      </c>
      <c r="AW215" s="13" t="s">
        <v>32</v>
      </c>
      <c r="AX215" s="13" t="s">
        <v>77</v>
      </c>
      <c r="AY215" s="167" t="s">
        <v>222</v>
      </c>
    </row>
    <row r="216" spans="1:65" s="13" customFormat="1">
      <c r="B216" s="165"/>
      <c r="D216" s="166" t="s">
        <v>229</v>
      </c>
      <c r="E216" s="167" t="s">
        <v>1</v>
      </c>
      <c r="F216" s="168" t="s">
        <v>306</v>
      </c>
      <c r="H216" s="169">
        <v>8.35</v>
      </c>
      <c r="I216" s="170"/>
      <c r="L216" s="165"/>
      <c r="M216" s="171"/>
      <c r="N216" s="172"/>
      <c r="O216" s="172"/>
      <c r="P216" s="172"/>
      <c r="Q216" s="172"/>
      <c r="R216" s="172"/>
      <c r="S216" s="172"/>
      <c r="T216" s="173"/>
      <c r="AT216" s="167" t="s">
        <v>229</v>
      </c>
      <c r="AU216" s="167" t="s">
        <v>86</v>
      </c>
      <c r="AV216" s="13" t="s">
        <v>86</v>
      </c>
      <c r="AW216" s="13" t="s">
        <v>32</v>
      </c>
      <c r="AX216" s="13" t="s">
        <v>77</v>
      </c>
      <c r="AY216" s="167" t="s">
        <v>222</v>
      </c>
    </row>
    <row r="217" spans="1:65" s="13" customFormat="1">
      <c r="B217" s="165"/>
      <c r="D217" s="166" t="s">
        <v>229</v>
      </c>
      <c r="E217" s="167" t="s">
        <v>1</v>
      </c>
      <c r="F217" s="168" t="s">
        <v>307</v>
      </c>
      <c r="H217" s="169">
        <v>90.5</v>
      </c>
      <c r="I217" s="170"/>
      <c r="L217" s="165"/>
      <c r="M217" s="171"/>
      <c r="N217" s="172"/>
      <c r="O217" s="172"/>
      <c r="P217" s="172"/>
      <c r="Q217" s="172"/>
      <c r="R217" s="172"/>
      <c r="S217" s="172"/>
      <c r="T217" s="173"/>
      <c r="AT217" s="167" t="s">
        <v>229</v>
      </c>
      <c r="AU217" s="167" t="s">
        <v>86</v>
      </c>
      <c r="AV217" s="13" t="s">
        <v>86</v>
      </c>
      <c r="AW217" s="13" t="s">
        <v>32</v>
      </c>
      <c r="AX217" s="13" t="s">
        <v>77</v>
      </c>
      <c r="AY217" s="167" t="s">
        <v>222</v>
      </c>
    </row>
    <row r="218" spans="1:65" s="13" customFormat="1">
      <c r="B218" s="165"/>
      <c r="D218" s="166" t="s">
        <v>229</v>
      </c>
      <c r="E218" s="167" t="s">
        <v>1</v>
      </c>
      <c r="F218" s="168" t="s">
        <v>308</v>
      </c>
      <c r="H218" s="169">
        <v>153.9</v>
      </c>
      <c r="I218" s="170"/>
      <c r="L218" s="165"/>
      <c r="M218" s="171"/>
      <c r="N218" s="172"/>
      <c r="O218" s="172"/>
      <c r="P218" s="172"/>
      <c r="Q218" s="172"/>
      <c r="R218" s="172"/>
      <c r="S218" s="172"/>
      <c r="T218" s="173"/>
      <c r="AT218" s="167" t="s">
        <v>229</v>
      </c>
      <c r="AU218" s="167" t="s">
        <v>86</v>
      </c>
      <c r="AV218" s="13" t="s">
        <v>86</v>
      </c>
      <c r="AW218" s="13" t="s">
        <v>32</v>
      </c>
      <c r="AX218" s="13" t="s">
        <v>77</v>
      </c>
      <c r="AY218" s="167" t="s">
        <v>222</v>
      </c>
    </row>
    <row r="219" spans="1:65" s="13" customFormat="1">
      <c r="B219" s="165"/>
      <c r="D219" s="166" t="s">
        <v>229</v>
      </c>
      <c r="E219" s="167" t="s">
        <v>1</v>
      </c>
      <c r="F219" s="168" t="s">
        <v>309</v>
      </c>
      <c r="H219" s="169">
        <v>165.75</v>
      </c>
      <c r="I219" s="170"/>
      <c r="L219" s="165"/>
      <c r="M219" s="171"/>
      <c r="N219" s="172"/>
      <c r="O219" s="172"/>
      <c r="P219" s="172"/>
      <c r="Q219" s="172"/>
      <c r="R219" s="172"/>
      <c r="S219" s="172"/>
      <c r="T219" s="173"/>
      <c r="AT219" s="167" t="s">
        <v>229</v>
      </c>
      <c r="AU219" s="167" t="s">
        <v>86</v>
      </c>
      <c r="AV219" s="13" t="s">
        <v>86</v>
      </c>
      <c r="AW219" s="13" t="s">
        <v>32</v>
      </c>
      <c r="AX219" s="13" t="s">
        <v>77</v>
      </c>
      <c r="AY219" s="167" t="s">
        <v>222</v>
      </c>
    </row>
    <row r="220" spans="1:65" s="14" customFormat="1">
      <c r="B220" s="174"/>
      <c r="D220" s="166" t="s">
        <v>229</v>
      </c>
      <c r="E220" s="175" t="s">
        <v>1</v>
      </c>
      <c r="F220" s="176" t="s">
        <v>231</v>
      </c>
      <c r="H220" s="177">
        <v>594.79999999999995</v>
      </c>
      <c r="I220" s="178"/>
      <c r="L220" s="174"/>
      <c r="M220" s="179"/>
      <c r="N220" s="180"/>
      <c r="O220" s="180"/>
      <c r="P220" s="180"/>
      <c r="Q220" s="180"/>
      <c r="R220" s="180"/>
      <c r="S220" s="180"/>
      <c r="T220" s="181"/>
      <c r="AT220" s="175" t="s">
        <v>229</v>
      </c>
      <c r="AU220" s="175" t="s">
        <v>86</v>
      </c>
      <c r="AV220" s="14" t="s">
        <v>228</v>
      </c>
      <c r="AW220" s="14" t="s">
        <v>32</v>
      </c>
      <c r="AX220" s="14" t="s">
        <v>84</v>
      </c>
      <c r="AY220" s="175" t="s">
        <v>222</v>
      </c>
    </row>
    <row r="221" spans="1:65" s="2" customFormat="1" ht="21.75" customHeight="1">
      <c r="A221" s="33"/>
      <c r="B221" s="150"/>
      <c r="C221" s="197" t="s">
        <v>14</v>
      </c>
      <c r="D221" s="197" t="s">
        <v>310</v>
      </c>
      <c r="E221" s="198" t="s">
        <v>311</v>
      </c>
      <c r="F221" s="199" t="s">
        <v>312</v>
      </c>
      <c r="G221" s="200" t="s">
        <v>313</v>
      </c>
      <c r="H221" s="201">
        <v>36.847999999999999</v>
      </c>
      <c r="I221" s="202"/>
      <c r="J221" s="203">
        <f>ROUND(I221*H221,2)</f>
        <v>0</v>
      </c>
      <c r="K221" s="204"/>
      <c r="L221" s="205"/>
      <c r="M221" s="206" t="s">
        <v>1</v>
      </c>
      <c r="N221" s="207" t="s">
        <v>42</v>
      </c>
      <c r="O221" s="59"/>
      <c r="P221" s="161">
        <f>O221*H221</f>
        <v>0</v>
      </c>
      <c r="Q221" s="161">
        <v>1</v>
      </c>
      <c r="R221" s="161">
        <f>Q221*H221</f>
        <v>36.847999999999999</v>
      </c>
      <c r="S221" s="161">
        <v>0</v>
      </c>
      <c r="T221" s="162">
        <f>S221*H221</f>
        <v>0</v>
      </c>
      <c r="U221" s="33"/>
      <c r="V221" s="33"/>
      <c r="W221" s="33"/>
      <c r="X221" s="33"/>
      <c r="Y221" s="33"/>
      <c r="Z221" s="33"/>
      <c r="AA221" s="33"/>
      <c r="AB221" s="33"/>
      <c r="AC221" s="33"/>
      <c r="AD221" s="33"/>
      <c r="AE221" s="33"/>
      <c r="AR221" s="163" t="s">
        <v>243</v>
      </c>
      <c r="AT221" s="163" t="s">
        <v>310</v>
      </c>
      <c r="AU221" s="163" t="s">
        <v>86</v>
      </c>
      <c r="AY221" s="18" t="s">
        <v>222</v>
      </c>
      <c r="BE221" s="164">
        <f>IF(N221="základní",J221,0)</f>
        <v>0</v>
      </c>
      <c r="BF221" s="164">
        <f>IF(N221="snížená",J221,0)</f>
        <v>0</v>
      </c>
      <c r="BG221" s="164">
        <f>IF(N221="zákl. přenesená",J221,0)</f>
        <v>0</v>
      </c>
      <c r="BH221" s="164">
        <f>IF(N221="sníž. přenesená",J221,0)</f>
        <v>0</v>
      </c>
      <c r="BI221" s="164">
        <f>IF(N221="nulová",J221,0)</f>
        <v>0</v>
      </c>
      <c r="BJ221" s="18" t="s">
        <v>84</v>
      </c>
      <c r="BK221" s="164">
        <f>ROUND(I221*H221,2)</f>
        <v>0</v>
      </c>
      <c r="BL221" s="18" t="s">
        <v>228</v>
      </c>
      <c r="BM221" s="163" t="s">
        <v>314</v>
      </c>
    </row>
    <row r="222" spans="1:65" s="2" customFormat="1" ht="24.2" customHeight="1">
      <c r="A222" s="33"/>
      <c r="B222" s="150"/>
      <c r="C222" s="151" t="s">
        <v>315</v>
      </c>
      <c r="D222" s="151" t="s">
        <v>224</v>
      </c>
      <c r="E222" s="152" t="s">
        <v>316</v>
      </c>
      <c r="F222" s="153" t="s">
        <v>317</v>
      </c>
      <c r="G222" s="154" t="s">
        <v>242</v>
      </c>
      <c r="H222" s="155">
        <v>39.97</v>
      </c>
      <c r="I222" s="156"/>
      <c r="J222" s="157">
        <f>ROUND(I222*H222,2)</f>
        <v>0</v>
      </c>
      <c r="K222" s="158"/>
      <c r="L222" s="34"/>
      <c r="M222" s="159" t="s">
        <v>1</v>
      </c>
      <c r="N222" s="160" t="s">
        <v>42</v>
      </c>
      <c r="O222" s="59"/>
      <c r="P222" s="161">
        <f>O222*H222</f>
        <v>0</v>
      </c>
      <c r="Q222" s="161">
        <v>0.15478</v>
      </c>
      <c r="R222" s="161">
        <f>Q222*H222</f>
        <v>6.1865566000000003</v>
      </c>
      <c r="S222" s="161">
        <v>0</v>
      </c>
      <c r="T222" s="162">
        <f>S222*H222</f>
        <v>0</v>
      </c>
      <c r="U222" s="33"/>
      <c r="V222" s="33"/>
      <c r="W222" s="33"/>
      <c r="X222" s="33"/>
      <c r="Y222" s="33"/>
      <c r="Z222" s="33"/>
      <c r="AA222" s="33"/>
      <c r="AB222" s="33"/>
      <c r="AC222" s="33"/>
      <c r="AD222" s="33"/>
      <c r="AE222" s="33"/>
      <c r="AR222" s="163" t="s">
        <v>228</v>
      </c>
      <c r="AT222" s="163" t="s">
        <v>224</v>
      </c>
      <c r="AU222" s="163" t="s">
        <v>86</v>
      </c>
      <c r="AY222" s="18" t="s">
        <v>222</v>
      </c>
      <c r="BE222" s="164">
        <f>IF(N222="základní",J222,0)</f>
        <v>0</v>
      </c>
      <c r="BF222" s="164">
        <f>IF(N222="snížená",J222,0)</f>
        <v>0</v>
      </c>
      <c r="BG222" s="164">
        <f>IF(N222="zákl. přenesená",J222,0)</f>
        <v>0</v>
      </c>
      <c r="BH222" s="164">
        <f>IF(N222="sníž. přenesená",J222,0)</f>
        <v>0</v>
      </c>
      <c r="BI222" s="164">
        <f>IF(N222="nulová",J222,0)</f>
        <v>0</v>
      </c>
      <c r="BJ222" s="18" t="s">
        <v>84</v>
      </c>
      <c r="BK222" s="164">
        <f>ROUND(I222*H222,2)</f>
        <v>0</v>
      </c>
      <c r="BL222" s="18" t="s">
        <v>228</v>
      </c>
      <c r="BM222" s="163" t="s">
        <v>318</v>
      </c>
    </row>
    <row r="223" spans="1:65" s="13" customFormat="1">
      <c r="B223" s="165"/>
      <c r="D223" s="166" t="s">
        <v>229</v>
      </c>
      <c r="E223" s="167" t="s">
        <v>1</v>
      </c>
      <c r="F223" s="168" t="s">
        <v>319</v>
      </c>
      <c r="H223" s="169">
        <v>26.54</v>
      </c>
      <c r="I223" s="170"/>
      <c r="L223" s="165"/>
      <c r="M223" s="171"/>
      <c r="N223" s="172"/>
      <c r="O223" s="172"/>
      <c r="P223" s="172"/>
      <c r="Q223" s="172"/>
      <c r="R223" s="172"/>
      <c r="S223" s="172"/>
      <c r="T223" s="173"/>
      <c r="AT223" s="167" t="s">
        <v>229</v>
      </c>
      <c r="AU223" s="167" t="s">
        <v>86</v>
      </c>
      <c r="AV223" s="13" t="s">
        <v>86</v>
      </c>
      <c r="AW223" s="13" t="s">
        <v>32</v>
      </c>
      <c r="AX223" s="13" t="s">
        <v>77</v>
      </c>
      <c r="AY223" s="167" t="s">
        <v>222</v>
      </c>
    </row>
    <row r="224" spans="1:65" s="13" customFormat="1">
      <c r="B224" s="165"/>
      <c r="D224" s="166" t="s">
        <v>229</v>
      </c>
      <c r="E224" s="167" t="s">
        <v>1</v>
      </c>
      <c r="F224" s="168" t="s">
        <v>320</v>
      </c>
      <c r="H224" s="169">
        <v>13.43</v>
      </c>
      <c r="I224" s="170"/>
      <c r="L224" s="165"/>
      <c r="M224" s="171"/>
      <c r="N224" s="172"/>
      <c r="O224" s="172"/>
      <c r="P224" s="172"/>
      <c r="Q224" s="172"/>
      <c r="R224" s="172"/>
      <c r="S224" s="172"/>
      <c r="T224" s="173"/>
      <c r="AT224" s="167" t="s">
        <v>229</v>
      </c>
      <c r="AU224" s="167" t="s">
        <v>86</v>
      </c>
      <c r="AV224" s="13" t="s">
        <v>86</v>
      </c>
      <c r="AW224" s="13" t="s">
        <v>32</v>
      </c>
      <c r="AX224" s="13" t="s">
        <v>77</v>
      </c>
      <c r="AY224" s="167" t="s">
        <v>222</v>
      </c>
    </row>
    <row r="225" spans="1:65" s="14" customFormat="1">
      <c r="B225" s="174"/>
      <c r="D225" s="166" t="s">
        <v>229</v>
      </c>
      <c r="E225" s="175" t="s">
        <v>1</v>
      </c>
      <c r="F225" s="176" t="s">
        <v>231</v>
      </c>
      <c r="H225" s="177">
        <v>39.97</v>
      </c>
      <c r="I225" s="178"/>
      <c r="L225" s="174"/>
      <c r="M225" s="179"/>
      <c r="N225" s="180"/>
      <c r="O225" s="180"/>
      <c r="P225" s="180"/>
      <c r="Q225" s="180"/>
      <c r="R225" s="180"/>
      <c r="S225" s="180"/>
      <c r="T225" s="181"/>
      <c r="AT225" s="175" t="s">
        <v>229</v>
      </c>
      <c r="AU225" s="175" t="s">
        <v>86</v>
      </c>
      <c r="AV225" s="14" t="s">
        <v>228</v>
      </c>
      <c r="AW225" s="14" t="s">
        <v>32</v>
      </c>
      <c r="AX225" s="14" t="s">
        <v>84</v>
      </c>
      <c r="AY225" s="175" t="s">
        <v>222</v>
      </c>
    </row>
    <row r="226" spans="1:65" s="2" customFormat="1" ht="21.75" customHeight="1">
      <c r="A226" s="33"/>
      <c r="B226" s="150"/>
      <c r="C226" s="197" t="s">
        <v>321</v>
      </c>
      <c r="D226" s="197" t="s">
        <v>310</v>
      </c>
      <c r="E226" s="198" t="s">
        <v>311</v>
      </c>
      <c r="F226" s="199" t="s">
        <v>312</v>
      </c>
      <c r="G226" s="200" t="s">
        <v>313</v>
      </c>
      <c r="H226" s="201">
        <v>0.73099999999999998</v>
      </c>
      <c r="I226" s="202"/>
      <c r="J226" s="203">
        <f>ROUND(I226*H226,2)</f>
        <v>0</v>
      </c>
      <c r="K226" s="204"/>
      <c r="L226" s="205"/>
      <c r="M226" s="206" t="s">
        <v>1</v>
      </c>
      <c r="N226" s="207" t="s">
        <v>42</v>
      </c>
      <c r="O226" s="59"/>
      <c r="P226" s="161">
        <f>O226*H226</f>
        <v>0</v>
      </c>
      <c r="Q226" s="161">
        <v>1</v>
      </c>
      <c r="R226" s="161">
        <f>Q226*H226</f>
        <v>0.73099999999999998</v>
      </c>
      <c r="S226" s="161">
        <v>0</v>
      </c>
      <c r="T226" s="162">
        <f>S226*H226</f>
        <v>0</v>
      </c>
      <c r="U226" s="33"/>
      <c r="V226" s="33"/>
      <c r="W226" s="33"/>
      <c r="X226" s="33"/>
      <c r="Y226" s="33"/>
      <c r="Z226" s="33"/>
      <c r="AA226" s="33"/>
      <c r="AB226" s="33"/>
      <c r="AC226" s="33"/>
      <c r="AD226" s="33"/>
      <c r="AE226" s="33"/>
      <c r="AR226" s="163" t="s">
        <v>243</v>
      </c>
      <c r="AT226" s="163" t="s">
        <v>310</v>
      </c>
      <c r="AU226" s="163" t="s">
        <v>86</v>
      </c>
      <c r="AY226" s="18" t="s">
        <v>222</v>
      </c>
      <c r="BE226" s="164">
        <f>IF(N226="základní",J226,0)</f>
        <v>0</v>
      </c>
      <c r="BF226" s="164">
        <f>IF(N226="snížená",J226,0)</f>
        <v>0</v>
      </c>
      <c r="BG226" s="164">
        <f>IF(N226="zákl. přenesená",J226,0)</f>
        <v>0</v>
      </c>
      <c r="BH226" s="164">
        <f>IF(N226="sníž. přenesená",J226,0)</f>
        <v>0</v>
      </c>
      <c r="BI226" s="164">
        <f>IF(N226="nulová",J226,0)</f>
        <v>0</v>
      </c>
      <c r="BJ226" s="18" t="s">
        <v>84</v>
      </c>
      <c r="BK226" s="164">
        <f>ROUND(I226*H226,2)</f>
        <v>0</v>
      </c>
      <c r="BL226" s="18" t="s">
        <v>228</v>
      </c>
      <c r="BM226" s="163" t="s">
        <v>322</v>
      </c>
    </row>
    <row r="227" spans="1:65" s="13" customFormat="1">
      <c r="B227" s="165"/>
      <c r="D227" s="166" t="s">
        <v>229</v>
      </c>
      <c r="E227" s="167" t="s">
        <v>1</v>
      </c>
      <c r="F227" s="168" t="s">
        <v>323</v>
      </c>
      <c r="H227" s="169">
        <v>0.73099999999999998</v>
      </c>
      <c r="I227" s="170"/>
      <c r="L227" s="165"/>
      <c r="M227" s="171"/>
      <c r="N227" s="172"/>
      <c r="O227" s="172"/>
      <c r="P227" s="172"/>
      <c r="Q227" s="172"/>
      <c r="R227" s="172"/>
      <c r="S227" s="172"/>
      <c r="T227" s="173"/>
      <c r="AT227" s="167" t="s">
        <v>229</v>
      </c>
      <c r="AU227" s="167" t="s">
        <v>86</v>
      </c>
      <c r="AV227" s="13" t="s">
        <v>86</v>
      </c>
      <c r="AW227" s="13" t="s">
        <v>32</v>
      </c>
      <c r="AX227" s="13" t="s">
        <v>77</v>
      </c>
      <c r="AY227" s="167" t="s">
        <v>222</v>
      </c>
    </row>
    <row r="228" spans="1:65" s="14" customFormat="1">
      <c r="B228" s="174"/>
      <c r="D228" s="166" t="s">
        <v>229</v>
      </c>
      <c r="E228" s="175" t="s">
        <v>1</v>
      </c>
      <c r="F228" s="176" t="s">
        <v>231</v>
      </c>
      <c r="H228" s="177">
        <v>0.73099999999999998</v>
      </c>
      <c r="I228" s="178"/>
      <c r="L228" s="174"/>
      <c r="M228" s="179"/>
      <c r="N228" s="180"/>
      <c r="O228" s="180"/>
      <c r="P228" s="180"/>
      <c r="Q228" s="180"/>
      <c r="R228" s="180"/>
      <c r="S228" s="180"/>
      <c r="T228" s="181"/>
      <c r="AT228" s="175" t="s">
        <v>229</v>
      </c>
      <c r="AU228" s="175" t="s">
        <v>86</v>
      </c>
      <c r="AV228" s="14" t="s">
        <v>228</v>
      </c>
      <c r="AW228" s="14" t="s">
        <v>32</v>
      </c>
      <c r="AX228" s="14" t="s">
        <v>84</v>
      </c>
      <c r="AY228" s="175" t="s">
        <v>222</v>
      </c>
    </row>
    <row r="229" spans="1:65" s="2" customFormat="1" ht="21.75" customHeight="1">
      <c r="A229" s="33"/>
      <c r="B229" s="150"/>
      <c r="C229" s="197" t="s">
        <v>8</v>
      </c>
      <c r="D229" s="197" t="s">
        <v>310</v>
      </c>
      <c r="E229" s="198" t="s">
        <v>324</v>
      </c>
      <c r="F229" s="199" t="s">
        <v>325</v>
      </c>
      <c r="G229" s="200" t="s">
        <v>313</v>
      </c>
      <c r="H229" s="201">
        <v>1.6439999999999999</v>
      </c>
      <c r="I229" s="202"/>
      <c r="J229" s="203">
        <f>ROUND(I229*H229,2)</f>
        <v>0</v>
      </c>
      <c r="K229" s="204"/>
      <c r="L229" s="205"/>
      <c r="M229" s="206" t="s">
        <v>1</v>
      </c>
      <c r="N229" s="207" t="s">
        <v>42</v>
      </c>
      <c r="O229" s="59"/>
      <c r="P229" s="161">
        <f>O229*H229</f>
        <v>0</v>
      </c>
      <c r="Q229" s="161">
        <v>1</v>
      </c>
      <c r="R229" s="161">
        <f>Q229*H229</f>
        <v>1.6439999999999999</v>
      </c>
      <c r="S229" s="161">
        <v>0</v>
      </c>
      <c r="T229" s="162">
        <f>S229*H229</f>
        <v>0</v>
      </c>
      <c r="U229" s="33"/>
      <c r="V229" s="33"/>
      <c r="W229" s="33"/>
      <c r="X229" s="33"/>
      <c r="Y229" s="33"/>
      <c r="Z229" s="33"/>
      <c r="AA229" s="33"/>
      <c r="AB229" s="33"/>
      <c r="AC229" s="33"/>
      <c r="AD229" s="33"/>
      <c r="AE229" s="33"/>
      <c r="AR229" s="163" t="s">
        <v>243</v>
      </c>
      <c r="AT229" s="163" t="s">
        <v>310</v>
      </c>
      <c r="AU229" s="163" t="s">
        <v>86</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326</v>
      </c>
    </row>
    <row r="230" spans="1:65" s="2" customFormat="1" ht="24.2" customHeight="1">
      <c r="A230" s="33"/>
      <c r="B230" s="150"/>
      <c r="C230" s="151" t="s">
        <v>264</v>
      </c>
      <c r="D230" s="151" t="s">
        <v>224</v>
      </c>
      <c r="E230" s="152" t="s">
        <v>327</v>
      </c>
      <c r="F230" s="153" t="s">
        <v>328</v>
      </c>
      <c r="G230" s="154" t="s">
        <v>227</v>
      </c>
      <c r="H230" s="155">
        <v>405.202</v>
      </c>
      <c r="I230" s="156"/>
      <c r="J230" s="157">
        <f>ROUND(I230*H230,2)</f>
        <v>0</v>
      </c>
      <c r="K230" s="158"/>
      <c r="L230" s="34"/>
      <c r="M230" s="159" t="s">
        <v>1</v>
      </c>
      <c r="N230" s="160" t="s">
        <v>42</v>
      </c>
      <c r="O230" s="59"/>
      <c r="P230" s="161">
        <f>O230*H230</f>
        <v>0</v>
      </c>
      <c r="Q230" s="161">
        <v>2.64E-2</v>
      </c>
      <c r="R230" s="161">
        <f>Q230*H230</f>
        <v>10.6973328</v>
      </c>
      <c r="S230" s="161">
        <v>0</v>
      </c>
      <c r="T230" s="162">
        <f>S230*H230</f>
        <v>0</v>
      </c>
      <c r="U230" s="33"/>
      <c r="V230" s="33"/>
      <c r="W230" s="33"/>
      <c r="X230" s="33"/>
      <c r="Y230" s="33"/>
      <c r="Z230" s="33"/>
      <c r="AA230" s="33"/>
      <c r="AB230" s="33"/>
      <c r="AC230" s="33"/>
      <c r="AD230" s="33"/>
      <c r="AE230" s="33"/>
      <c r="AR230" s="163" t="s">
        <v>228</v>
      </c>
      <c r="AT230" s="163" t="s">
        <v>224</v>
      </c>
      <c r="AU230" s="163" t="s">
        <v>86</v>
      </c>
      <c r="AY230" s="18" t="s">
        <v>222</v>
      </c>
      <c r="BE230" s="164">
        <f>IF(N230="základní",J230,0)</f>
        <v>0</v>
      </c>
      <c r="BF230" s="164">
        <f>IF(N230="snížená",J230,0)</f>
        <v>0</v>
      </c>
      <c r="BG230" s="164">
        <f>IF(N230="zákl. přenesená",J230,0)</f>
        <v>0</v>
      </c>
      <c r="BH230" s="164">
        <f>IF(N230="sníž. přenesená",J230,0)</f>
        <v>0</v>
      </c>
      <c r="BI230" s="164">
        <f>IF(N230="nulová",J230,0)</f>
        <v>0</v>
      </c>
      <c r="BJ230" s="18" t="s">
        <v>84</v>
      </c>
      <c r="BK230" s="164">
        <f>ROUND(I230*H230,2)</f>
        <v>0</v>
      </c>
      <c r="BL230" s="18" t="s">
        <v>228</v>
      </c>
      <c r="BM230" s="163" t="s">
        <v>329</v>
      </c>
    </row>
    <row r="231" spans="1:65" s="13" customFormat="1">
      <c r="B231" s="165"/>
      <c r="D231" s="166" t="s">
        <v>229</v>
      </c>
      <c r="E231" s="167" t="s">
        <v>1</v>
      </c>
      <c r="F231" s="168" t="s">
        <v>330</v>
      </c>
      <c r="H231" s="169">
        <v>8.157</v>
      </c>
      <c r="I231" s="170"/>
      <c r="L231" s="165"/>
      <c r="M231" s="171"/>
      <c r="N231" s="172"/>
      <c r="O231" s="172"/>
      <c r="P231" s="172"/>
      <c r="Q231" s="172"/>
      <c r="R231" s="172"/>
      <c r="S231" s="172"/>
      <c r="T231" s="173"/>
      <c r="AT231" s="167" t="s">
        <v>229</v>
      </c>
      <c r="AU231" s="167" t="s">
        <v>86</v>
      </c>
      <c r="AV231" s="13" t="s">
        <v>86</v>
      </c>
      <c r="AW231" s="13" t="s">
        <v>32</v>
      </c>
      <c r="AX231" s="13" t="s">
        <v>77</v>
      </c>
      <c r="AY231" s="167" t="s">
        <v>222</v>
      </c>
    </row>
    <row r="232" spans="1:65" s="13" customFormat="1" ht="22.5">
      <c r="B232" s="165"/>
      <c r="D232" s="166" t="s">
        <v>229</v>
      </c>
      <c r="E232" s="167" t="s">
        <v>1</v>
      </c>
      <c r="F232" s="168" t="s">
        <v>331</v>
      </c>
      <c r="H232" s="169">
        <v>134.66399999999999</v>
      </c>
      <c r="I232" s="170"/>
      <c r="L232" s="165"/>
      <c r="M232" s="171"/>
      <c r="N232" s="172"/>
      <c r="O232" s="172"/>
      <c r="P232" s="172"/>
      <c r="Q232" s="172"/>
      <c r="R232" s="172"/>
      <c r="S232" s="172"/>
      <c r="T232" s="173"/>
      <c r="AT232" s="167" t="s">
        <v>229</v>
      </c>
      <c r="AU232" s="167" t="s">
        <v>86</v>
      </c>
      <c r="AV232" s="13" t="s">
        <v>86</v>
      </c>
      <c r="AW232" s="13" t="s">
        <v>32</v>
      </c>
      <c r="AX232" s="13" t="s">
        <v>77</v>
      </c>
      <c r="AY232" s="167" t="s">
        <v>222</v>
      </c>
    </row>
    <row r="233" spans="1:65" s="13" customFormat="1">
      <c r="B233" s="165"/>
      <c r="D233" s="166" t="s">
        <v>229</v>
      </c>
      <c r="E233" s="167" t="s">
        <v>1</v>
      </c>
      <c r="F233" s="168" t="s">
        <v>332</v>
      </c>
      <c r="H233" s="169">
        <v>18.36</v>
      </c>
      <c r="I233" s="170"/>
      <c r="L233" s="165"/>
      <c r="M233" s="171"/>
      <c r="N233" s="172"/>
      <c r="O233" s="172"/>
      <c r="P233" s="172"/>
      <c r="Q233" s="172"/>
      <c r="R233" s="172"/>
      <c r="S233" s="172"/>
      <c r="T233" s="173"/>
      <c r="AT233" s="167" t="s">
        <v>229</v>
      </c>
      <c r="AU233" s="167" t="s">
        <v>86</v>
      </c>
      <c r="AV233" s="13" t="s">
        <v>86</v>
      </c>
      <c r="AW233" s="13" t="s">
        <v>32</v>
      </c>
      <c r="AX233" s="13" t="s">
        <v>77</v>
      </c>
      <c r="AY233" s="167" t="s">
        <v>222</v>
      </c>
    </row>
    <row r="234" spans="1:65" s="13" customFormat="1">
      <c r="B234" s="165"/>
      <c r="D234" s="166" t="s">
        <v>229</v>
      </c>
      <c r="E234" s="167" t="s">
        <v>1</v>
      </c>
      <c r="F234" s="168" t="s">
        <v>333</v>
      </c>
      <c r="H234" s="169">
        <v>61.884</v>
      </c>
      <c r="I234" s="170"/>
      <c r="L234" s="165"/>
      <c r="M234" s="171"/>
      <c r="N234" s="172"/>
      <c r="O234" s="172"/>
      <c r="P234" s="172"/>
      <c r="Q234" s="172"/>
      <c r="R234" s="172"/>
      <c r="S234" s="172"/>
      <c r="T234" s="173"/>
      <c r="AT234" s="167" t="s">
        <v>229</v>
      </c>
      <c r="AU234" s="167" t="s">
        <v>86</v>
      </c>
      <c r="AV234" s="13" t="s">
        <v>86</v>
      </c>
      <c r="AW234" s="13" t="s">
        <v>32</v>
      </c>
      <c r="AX234" s="13" t="s">
        <v>77</v>
      </c>
      <c r="AY234" s="167" t="s">
        <v>222</v>
      </c>
    </row>
    <row r="235" spans="1:65" s="13" customFormat="1">
      <c r="B235" s="165"/>
      <c r="D235" s="166" t="s">
        <v>229</v>
      </c>
      <c r="E235" s="167" t="s">
        <v>1</v>
      </c>
      <c r="F235" s="168" t="s">
        <v>334</v>
      </c>
      <c r="H235" s="169">
        <v>111.71299999999999</v>
      </c>
      <c r="I235" s="170"/>
      <c r="L235" s="165"/>
      <c r="M235" s="171"/>
      <c r="N235" s="172"/>
      <c r="O235" s="172"/>
      <c r="P235" s="172"/>
      <c r="Q235" s="172"/>
      <c r="R235" s="172"/>
      <c r="S235" s="172"/>
      <c r="T235" s="173"/>
      <c r="AT235" s="167" t="s">
        <v>229</v>
      </c>
      <c r="AU235" s="167" t="s">
        <v>86</v>
      </c>
      <c r="AV235" s="13" t="s">
        <v>86</v>
      </c>
      <c r="AW235" s="13" t="s">
        <v>32</v>
      </c>
      <c r="AX235" s="13" t="s">
        <v>77</v>
      </c>
      <c r="AY235" s="167" t="s">
        <v>222</v>
      </c>
    </row>
    <row r="236" spans="1:65" s="13" customFormat="1" ht="22.5">
      <c r="B236" s="165"/>
      <c r="D236" s="166" t="s">
        <v>229</v>
      </c>
      <c r="E236" s="167" t="s">
        <v>1</v>
      </c>
      <c r="F236" s="168" t="s">
        <v>335</v>
      </c>
      <c r="H236" s="169">
        <v>70.183999999999997</v>
      </c>
      <c r="I236" s="170"/>
      <c r="L236" s="165"/>
      <c r="M236" s="171"/>
      <c r="N236" s="172"/>
      <c r="O236" s="172"/>
      <c r="P236" s="172"/>
      <c r="Q236" s="172"/>
      <c r="R236" s="172"/>
      <c r="S236" s="172"/>
      <c r="T236" s="173"/>
      <c r="AT236" s="167" t="s">
        <v>229</v>
      </c>
      <c r="AU236" s="167" t="s">
        <v>86</v>
      </c>
      <c r="AV236" s="13" t="s">
        <v>86</v>
      </c>
      <c r="AW236" s="13" t="s">
        <v>32</v>
      </c>
      <c r="AX236" s="13" t="s">
        <v>77</v>
      </c>
      <c r="AY236" s="167" t="s">
        <v>222</v>
      </c>
    </row>
    <row r="237" spans="1:65" s="13" customFormat="1">
      <c r="B237" s="165"/>
      <c r="D237" s="166" t="s">
        <v>229</v>
      </c>
      <c r="E237" s="167" t="s">
        <v>1</v>
      </c>
      <c r="F237" s="168" t="s">
        <v>336</v>
      </c>
      <c r="H237" s="169">
        <v>0.24</v>
      </c>
      <c r="I237" s="170"/>
      <c r="L237" s="165"/>
      <c r="M237" s="171"/>
      <c r="N237" s="172"/>
      <c r="O237" s="172"/>
      <c r="P237" s="172"/>
      <c r="Q237" s="172"/>
      <c r="R237" s="172"/>
      <c r="S237" s="172"/>
      <c r="T237" s="173"/>
      <c r="AT237" s="167" t="s">
        <v>229</v>
      </c>
      <c r="AU237" s="167" t="s">
        <v>86</v>
      </c>
      <c r="AV237" s="13" t="s">
        <v>86</v>
      </c>
      <c r="AW237" s="13" t="s">
        <v>32</v>
      </c>
      <c r="AX237" s="13" t="s">
        <v>77</v>
      </c>
      <c r="AY237" s="167" t="s">
        <v>222</v>
      </c>
    </row>
    <row r="238" spans="1:65" s="14" customFormat="1">
      <c r="B238" s="174"/>
      <c r="D238" s="166" t="s">
        <v>229</v>
      </c>
      <c r="E238" s="175" t="s">
        <v>1</v>
      </c>
      <c r="F238" s="176" t="s">
        <v>231</v>
      </c>
      <c r="H238" s="177">
        <v>405.202</v>
      </c>
      <c r="I238" s="178"/>
      <c r="L238" s="174"/>
      <c r="M238" s="179"/>
      <c r="N238" s="180"/>
      <c r="O238" s="180"/>
      <c r="P238" s="180"/>
      <c r="Q238" s="180"/>
      <c r="R238" s="180"/>
      <c r="S238" s="180"/>
      <c r="T238" s="181"/>
      <c r="AT238" s="175" t="s">
        <v>229</v>
      </c>
      <c r="AU238" s="175" t="s">
        <v>86</v>
      </c>
      <c r="AV238" s="14" t="s">
        <v>228</v>
      </c>
      <c r="AW238" s="14" t="s">
        <v>32</v>
      </c>
      <c r="AX238" s="14" t="s">
        <v>84</v>
      </c>
      <c r="AY238" s="175" t="s">
        <v>222</v>
      </c>
    </row>
    <row r="239" spans="1:65" s="2" customFormat="1" ht="21.75" customHeight="1">
      <c r="A239" s="33"/>
      <c r="B239" s="150"/>
      <c r="C239" s="197" t="s">
        <v>337</v>
      </c>
      <c r="D239" s="197" t="s">
        <v>310</v>
      </c>
      <c r="E239" s="198" t="s">
        <v>338</v>
      </c>
      <c r="F239" s="199" t="s">
        <v>339</v>
      </c>
      <c r="G239" s="200" t="s">
        <v>252</v>
      </c>
      <c r="H239" s="201">
        <v>42.545999999999999</v>
      </c>
      <c r="I239" s="202"/>
      <c r="J239" s="203">
        <f>ROUND(I239*H239,2)</f>
        <v>0</v>
      </c>
      <c r="K239" s="204"/>
      <c r="L239" s="205"/>
      <c r="M239" s="206" t="s">
        <v>1</v>
      </c>
      <c r="N239" s="207" t="s">
        <v>42</v>
      </c>
      <c r="O239" s="59"/>
      <c r="P239" s="161">
        <f>O239*H239</f>
        <v>0</v>
      </c>
      <c r="Q239" s="161">
        <v>0.55000000000000004</v>
      </c>
      <c r="R239" s="161">
        <f>Q239*H239</f>
        <v>23.400300000000001</v>
      </c>
      <c r="S239" s="161">
        <v>0</v>
      </c>
      <c r="T239" s="162">
        <f>S239*H239</f>
        <v>0</v>
      </c>
      <c r="U239" s="33"/>
      <c r="V239" s="33"/>
      <c r="W239" s="33"/>
      <c r="X239" s="33"/>
      <c r="Y239" s="33"/>
      <c r="Z239" s="33"/>
      <c r="AA239" s="33"/>
      <c r="AB239" s="33"/>
      <c r="AC239" s="33"/>
      <c r="AD239" s="33"/>
      <c r="AE239" s="33"/>
      <c r="AR239" s="163" t="s">
        <v>243</v>
      </c>
      <c r="AT239" s="163" t="s">
        <v>310</v>
      </c>
      <c r="AU239" s="163" t="s">
        <v>86</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340</v>
      </c>
    </row>
    <row r="240" spans="1:65" s="2" customFormat="1" ht="21.75" customHeight="1">
      <c r="A240" s="33"/>
      <c r="B240" s="150"/>
      <c r="C240" s="197" t="s">
        <v>341</v>
      </c>
      <c r="D240" s="197" t="s">
        <v>310</v>
      </c>
      <c r="E240" s="198" t="s">
        <v>342</v>
      </c>
      <c r="F240" s="199" t="s">
        <v>343</v>
      </c>
      <c r="G240" s="200" t="s">
        <v>227</v>
      </c>
      <c r="H240" s="201">
        <v>425.46199999999999</v>
      </c>
      <c r="I240" s="202"/>
      <c r="J240" s="203">
        <f>ROUND(I240*H240,2)</f>
        <v>0</v>
      </c>
      <c r="K240" s="204"/>
      <c r="L240" s="205"/>
      <c r="M240" s="206" t="s">
        <v>1</v>
      </c>
      <c r="N240" s="207" t="s">
        <v>42</v>
      </c>
      <c r="O240" s="59"/>
      <c r="P240" s="161">
        <f>O240*H240</f>
        <v>0</v>
      </c>
      <c r="Q240" s="161">
        <v>0</v>
      </c>
      <c r="R240" s="161">
        <f>Q240*H240</f>
        <v>0</v>
      </c>
      <c r="S240" s="161">
        <v>0</v>
      </c>
      <c r="T240" s="162">
        <f>S240*H240</f>
        <v>0</v>
      </c>
      <c r="U240" s="33"/>
      <c r="V240" s="33"/>
      <c r="W240" s="33"/>
      <c r="X240" s="33"/>
      <c r="Y240" s="33"/>
      <c r="Z240" s="33"/>
      <c r="AA240" s="33"/>
      <c r="AB240" s="33"/>
      <c r="AC240" s="33"/>
      <c r="AD240" s="33"/>
      <c r="AE240" s="33"/>
      <c r="AR240" s="163" t="s">
        <v>243</v>
      </c>
      <c r="AT240" s="163" t="s">
        <v>310</v>
      </c>
      <c r="AU240" s="163" t="s">
        <v>86</v>
      </c>
      <c r="AY240" s="18" t="s">
        <v>222</v>
      </c>
      <c r="BE240" s="164">
        <f>IF(N240="základní",J240,0)</f>
        <v>0</v>
      </c>
      <c r="BF240" s="164">
        <f>IF(N240="snížená",J240,0)</f>
        <v>0</v>
      </c>
      <c r="BG240" s="164">
        <f>IF(N240="zákl. přenesená",J240,0)</f>
        <v>0</v>
      </c>
      <c r="BH240" s="164">
        <f>IF(N240="sníž. přenesená",J240,0)</f>
        <v>0</v>
      </c>
      <c r="BI240" s="164">
        <f>IF(N240="nulová",J240,0)</f>
        <v>0</v>
      </c>
      <c r="BJ240" s="18" t="s">
        <v>84</v>
      </c>
      <c r="BK240" s="164">
        <f>ROUND(I240*H240,2)</f>
        <v>0</v>
      </c>
      <c r="BL240" s="18" t="s">
        <v>228</v>
      </c>
      <c r="BM240" s="163" t="s">
        <v>344</v>
      </c>
    </row>
    <row r="241" spans="1:65" s="2" customFormat="1" ht="16.5" customHeight="1">
      <c r="A241" s="33"/>
      <c r="B241" s="150"/>
      <c r="C241" s="151" t="s">
        <v>345</v>
      </c>
      <c r="D241" s="151" t="s">
        <v>224</v>
      </c>
      <c r="E241" s="152" t="s">
        <v>346</v>
      </c>
      <c r="F241" s="153" t="s">
        <v>347</v>
      </c>
      <c r="G241" s="154" t="s">
        <v>348</v>
      </c>
      <c r="H241" s="155">
        <v>64</v>
      </c>
      <c r="I241" s="156"/>
      <c r="J241" s="157">
        <f>ROUND(I241*H241,2)</f>
        <v>0</v>
      </c>
      <c r="K241" s="158"/>
      <c r="L241" s="34"/>
      <c r="M241" s="159" t="s">
        <v>1</v>
      </c>
      <c r="N241" s="160" t="s">
        <v>42</v>
      </c>
      <c r="O241" s="59"/>
      <c r="P241" s="161">
        <f>O241*H241</f>
        <v>0</v>
      </c>
      <c r="Q241" s="161">
        <v>2.0000000000000001E-4</v>
      </c>
      <c r="R241" s="161">
        <f>Q241*H241</f>
        <v>1.2800000000000001E-2</v>
      </c>
      <c r="S241" s="161">
        <v>0</v>
      </c>
      <c r="T241" s="162">
        <f>S241*H241</f>
        <v>0</v>
      </c>
      <c r="U241" s="33"/>
      <c r="V241" s="33"/>
      <c r="W241" s="33"/>
      <c r="X241" s="33"/>
      <c r="Y241" s="33"/>
      <c r="Z241" s="33"/>
      <c r="AA241" s="33"/>
      <c r="AB241" s="33"/>
      <c r="AC241" s="33"/>
      <c r="AD241" s="33"/>
      <c r="AE241" s="33"/>
      <c r="AR241" s="163" t="s">
        <v>228</v>
      </c>
      <c r="AT241" s="163" t="s">
        <v>224</v>
      </c>
      <c r="AU241" s="163" t="s">
        <v>86</v>
      </c>
      <c r="AY241" s="18" t="s">
        <v>222</v>
      </c>
      <c r="BE241" s="164">
        <f>IF(N241="základní",J241,0)</f>
        <v>0</v>
      </c>
      <c r="BF241" s="164">
        <f>IF(N241="snížená",J241,0)</f>
        <v>0</v>
      </c>
      <c r="BG241" s="164">
        <f>IF(N241="zákl. přenesená",J241,0)</f>
        <v>0</v>
      </c>
      <c r="BH241" s="164">
        <f>IF(N241="sníž. přenesená",J241,0)</f>
        <v>0</v>
      </c>
      <c r="BI241" s="164">
        <f>IF(N241="nulová",J241,0)</f>
        <v>0</v>
      </c>
      <c r="BJ241" s="18" t="s">
        <v>84</v>
      </c>
      <c r="BK241" s="164">
        <f>ROUND(I241*H241,2)</f>
        <v>0</v>
      </c>
      <c r="BL241" s="18" t="s">
        <v>228</v>
      </c>
      <c r="BM241" s="163" t="s">
        <v>349</v>
      </c>
    </row>
    <row r="242" spans="1:65" s="13" customFormat="1">
      <c r="B242" s="165"/>
      <c r="D242" s="166" t="s">
        <v>229</v>
      </c>
      <c r="E242" s="167" t="s">
        <v>1</v>
      </c>
      <c r="F242" s="168" t="s">
        <v>350</v>
      </c>
      <c r="H242" s="169">
        <v>64</v>
      </c>
      <c r="I242" s="170"/>
      <c r="L242" s="165"/>
      <c r="M242" s="171"/>
      <c r="N242" s="172"/>
      <c r="O242" s="172"/>
      <c r="P242" s="172"/>
      <c r="Q242" s="172"/>
      <c r="R242" s="172"/>
      <c r="S242" s="172"/>
      <c r="T242" s="173"/>
      <c r="AT242" s="167" t="s">
        <v>229</v>
      </c>
      <c r="AU242" s="167" t="s">
        <v>86</v>
      </c>
      <c r="AV242" s="13" t="s">
        <v>86</v>
      </c>
      <c r="AW242" s="13" t="s">
        <v>32</v>
      </c>
      <c r="AX242" s="13" t="s">
        <v>77</v>
      </c>
      <c r="AY242" s="167" t="s">
        <v>222</v>
      </c>
    </row>
    <row r="243" spans="1:65" s="14" customFormat="1">
      <c r="B243" s="174"/>
      <c r="D243" s="166" t="s">
        <v>229</v>
      </c>
      <c r="E243" s="175" t="s">
        <v>1</v>
      </c>
      <c r="F243" s="176" t="s">
        <v>231</v>
      </c>
      <c r="H243" s="177">
        <v>64</v>
      </c>
      <c r="I243" s="178"/>
      <c r="L243" s="174"/>
      <c r="M243" s="179"/>
      <c r="N243" s="180"/>
      <c r="O243" s="180"/>
      <c r="P243" s="180"/>
      <c r="Q243" s="180"/>
      <c r="R243" s="180"/>
      <c r="S243" s="180"/>
      <c r="T243" s="181"/>
      <c r="AT243" s="175" t="s">
        <v>229</v>
      </c>
      <c r="AU243" s="175" t="s">
        <v>86</v>
      </c>
      <c r="AV243" s="14" t="s">
        <v>228</v>
      </c>
      <c r="AW243" s="14" t="s">
        <v>32</v>
      </c>
      <c r="AX243" s="14" t="s">
        <v>84</v>
      </c>
      <c r="AY243" s="175" t="s">
        <v>222</v>
      </c>
    </row>
    <row r="244" spans="1:65" s="2" customFormat="1" ht="24.2" customHeight="1">
      <c r="A244" s="33"/>
      <c r="B244" s="150"/>
      <c r="C244" s="151" t="s">
        <v>273</v>
      </c>
      <c r="D244" s="151" t="s">
        <v>224</v>
      </c>
      <c r="E244" s="152" t="s">
        <v>351</v>
      </c>
      <c r="F244" s="153" t="s">
        <v>352</v>
      </c>
      <c r="G244" s="154" t="s">
        <v>242</v>
      </c>
      <c r="H244" s="155">
        <v>99</v>
      </c>
      <c r="I244" s="156"/>
      <c r="J244" s="157">
        <f>ROUND(I244*H244,2)</f>
        <v>0</v>
      </c>
      <c r="K244" s="158"/>
      <c r="L244" s="34"/>
      <c r="M244" s="159" t="s">
        <v>1</v>
      </c>
      <c r="N244" s="160" t="s">
        <v>42</v>
      </c>
      <c r="O244" s="59"/>
      <c r="P244" s="161">
        <f>O244*H244</f>
        <v>0</v>
      </c>
      <c r="Q244" s="161">
        <v>1.6800000000000001E-3</v>
      </c>
      <c r="R244" s="161">
        <f>Q244*H244</f>
        <v>0.16632</v>
      </c>
      <c r="S244" s="161">
        <v>0</v>
      </c>
      <c r="T244" s="162">
        <f>S244*H244</f>
        <v>0</v>
      </c>
      <c r="U244" s="33"/>
      <c r="V244" s="33"/>
      <c r="W244" s="33"/>
      <c r="X244" s="33"/>
      <c r="Y244" s="33"/>
      <c r="Z244" s="33"/>
      <c r="AA244" s="33"/>
      <c r="AB244" s="33"/>
      <c r="AC244" s="33"/>
      <c r="AD244" s="33"/>
      <c r="AE244" s="33"/>
      <c r="AR244" s="163" t="s">
        <v>228</v>
      </c>
      <c r="AT244" s="163" t="s">
        <v>224</v>
      </c>
      <c r="AU244" s="163" t="s">
        <v>86</v>
      </c>
      <c r="AY244" s="18" t="s">
        <v>222</v>
      </c>
      <c r="BE244" s="164">
        <f>IF(N244="základní",J244,0)</f>
        <v>0</v>
      </c>
      <c r="BF244" s="164">
        <f>IF(N244="snížená",J244,0)</f>
        <v>0</v>
      </c>
      <c r="BG244" s="164">
        <f>IF(N244="zákl. přenesená",J244,0)</f>
        <v>0</v>
      </c>
      <c r="BH244" s="164">
        <f>IF(N244="sníž. přenesená",J244,0)</f>
        <v>0</v>
      </c>
      <c r="BI244" s="164">
        <f>IF(N244="nulová",J244,0)</f>
        <v>0</v>
      </c>
      <c r="BJ244" s="18" t="s">
        <v>84</v>
      </c>
      <c r="BK244" s="164">
        <f>ROUND(I244*H244,2)</f>
        <v>0</v>
      </c>
      <c r="BL244" s="18" t="s">
        <v>228</v>
      </c>
      <c r="BM244" s="163" t="s">
        <v>353</v>
      </c>
    </row>
    <row r="245" spans="1:65" s="13" customFormat="1">
      <c r="B245" s="165"/>
      <c r="D245" s="166" t="s">
        <v>229</v>
      </c>
      <c r="E245" s="167" t="s">
        <v>1</v>
      </c>
      <c r="F245" s="168" t="s">
        <v>354</v>
      </c>
      <c r="H245" s="169">
        <v>99</v>
      </c>
      <c r="I245" s="170"/>
      <c r="L245" s="165"/>
      <c r="M245" s="171"/>
      <c r="N245" s="172"/>
      <c r="O245" s="172"/>
      <c r="P245" s="172"/>
      <c r="Q245" s="172"/>
      <c r="R245" s="172"/>
      <c r="S245" s="172"/>
      <c r="T245" s="173"/>
      <c r="AT245" s="167" t="s">
        <v>229</v>
      </c>
      <c r="AU245" s="167" t="s">
        <v>86</v>
      </c>
      <c r="AV245" s="13" t="s">
        <v>86</v>
      </c>
      <c r="AW245" s="13" t="s">
        <v>32</v>
      </c>
      <c r="AX245" s="13" t="s">
        <v>77</v>
      </c>
      <c r="AY245" s="167" t="s">
        <v>222</v>
      </c>
    </row>
    <row r="246" spans="1:65" s="14" customFormat="1">
      <c r="B246" s="174"/>
      <c r="D246" s="166" t="s">
        <v>229</v>
      </c>
      <c r="E246" s="175" t="s">
        <v>1</v>
      </c>
      <c r="F246" s="176" t="s">
        <v>231</v>
      </c>
      <c r="H246" s="177">
        <v>99</v>
      </c>
      <c r="I246" s="178"/>
      <c r="L246" s="174"/>
      <c r="M246" s="179"/>
      <c r="N246" s="180"/>
      <c r="O246" s="180"/>
      <c r="P246" s="180"/>
      <c r="Q246" s="180"/>
      <c r="R246" s="180"/>
      <c r="S246" s="180"/>
      <c r="T246" s="181"/>
      <c r="AT246" s="175" t="s">
        <v>229</v>
      </c>
      <c r="AU246" s="175" t="s">
        <v>86</v>
      </c>
      <c r="AV246" s="14" t="s">
        <v>228</v>
      </c>
      <c r="AW246" s="14" t="s">
        <v>32</v>
      </c>
      <c r="AX246" s="14" t="s">
        <v>84</v>
      </c>
      <c r="AY246" s="175" t="s">
        <v>222</v>
      </c>
    </row>
    <row r="247" spans="1:65" s="2" customFormat="1" ht="16.5" customHeight="1">
      <c r="A247" s="33"/>
      <c r="B247" s="150"/>
      <c r="C247" s="197" t="s">
        <v>7</v>
      </c>
      <c r="D247" s="197" t="s">
        <v>310</v>
      </c>
      <c r="E247" s="198" t="s">
        <v>355</v>
      </c>
      <c r="F247" s="199" t="s">
        <v>356</v>
      </c>
      <c r="G247" s="200" t="s">
        <v>242</v>
      </c>
      <c r="H247" s="201">
        <v>103.95</v>
      </c>
      <c r="I247" s="202"/>
      <c r="J247" s="203">
        <f>ROUND(I247*H247,2)</f>
        <v>0</v>
      </c>
      <c r="K247" s="204"/>
      <c r="L247" s="205"/>
      <c r="M247" s="206" t="s">
        <v>1</v>
      </c>
      <c r="N247" s="207"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243</v>
      </c>
      <c r="AT247" s="163" t="s">
        <v>310</v>
      </c>
      <c r="AU247" s="163" t="s">
        <v>86</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357</v>
      </c>
    </row>
    <row r="248" spans="1:65" s="2" customFormat="1" ht="16.5" customHeight="1">
      <c r="A248" s="33"/>
      <c r="B248" s="150"/>
      <c r="C248" s="197" t="s">
        <v>358</v>
      </c>
      <c r="D248" s="197" t="s">
        <v>310</v>
      </c>
      <c r="E248" s="198" t="s">
        <v>359</v>
      </c>
      <c r="F248" s="199" t="s">
        <v>360</v>
      </c>
      <c r="G248" s="200" t="s">
        <v>252</v>
      </c>
      <c r="H248" s="201">
        <v>1.35</v>
      </c>
      <c r="I248" s="202"/>
      <c r="J248" s="203">
        <f>ROUND(I248*H248,2)</f>
        <v>0</v>
      </c>
      <c r="K248" s="204"/>
      <c r="L248" s="205"/>
      <c r="M248" s="206" t="s">
        <v>1</v>
      </c>
      <c r="N248" s="207" t="s">
        <v>42</v>
      </c>
      <c r="O248" s="59"/>
      <c r="P248" s="161">
        <f>O248*H248</f>
        <v>0</v>
      </c>
      <c r="Q248" s="161">
        <v>0</v>
      </c>
      <c r="R248" s="161">
        <f>Q248*H248</f>
        <v>0</v>
      </c>
      <c r="S248" s="161">
        <v>0</v>
      </c>
      <c r="T248" s="162">
        <f>S248*H248</f>
        <v>0</v>
      </c>
      <c r="U248" s="33"/>
      <c r="V248" s="33"/>
      <c r="W248" s="33"/>
      <c r="X248" s="33"/>
      <c r="Y248" s="33"/>
      <c r="Z248" s="33"/>
      <c r="AA248" s="33"/>
      <c r="AB248" s="33"/>
      <c r="AC248" s="33"/>
      <c r="AD248" s="33"/>
      <c r="AE248" s="33"/>
      <c r="AR248" s="163" t="s">
        <v>243</v>
      </c>
      <c r="AT248" s="163" t="s">
        <v>310</v>
      </c>
      <c r="AU248" s="163" t="s">
        <v>86</v>
      </c>
      <c r="AY248" s="18" t="s">
        <v>222</v>
      </c>
      <c r="BE248" s="164">
        <f>IF(N248="základní",J248,0)</f>
        <v>0</v>
      </c>
      <c r="BF248" s="164">
        <f>IF(N248="snížená",J248,0)</f>
        <v>0</v>
      </c>
      <c r="BG248" s="164">
        <f>IF(N248="zákl. přenesená",J248,0)</f>
        <v>0</v>
      </c>
      <c r="BH248" s="164">
        <f>IF(N248="sníž. přenesená",J248,0)</f>
        <v>0</v>
      </c>
      <c r="BI248" s="164">
        <f>IF(N248="nulová",J248,0)</f>
        <v>0</v>
      </c>
      <c r="BJ248" s="18" t="s">
        <v>84</v>
      </c>
      <c r="BK248" s="164">
        <f>ROUND(I248*H248,2)</f>
        <v>0</v>
      </c>
      <c r="BL248" s="18" t="s">
        <v>228</v>
      </c>
      <c r="BM248" s="163" t="s">
        <v>361</v>
      </c>
    </row>
    <row r="249" spans="1:65" s="13" customFormat="1">
      <c r="B249" s="165"/>
      <c r="D249" s="166" t="s">
        <v>229</v>
      </c>
      <c r="E249" s="167" t="s">
        <v>1</v>
      </c>
      <c r="F249" s="168" t="s">
        <v>362</v>
      </c>
      <c r="H249" s="169">
        <v>1.35</v>
      </c>
      <c r="I249" s="170"/>
      <c r="L249" s="165"/>
      <c r="M249" s="171"/>
      <c r="N249" s="172"/>
      <c r="O249" s="172"/>
      <c r="P249" s="172"/>
      <c r="Q249" s="172"/>
      <c r="R249" s="172"/>
      <c r="S249" s="172"/>
      <c r="T249" s="173"/>
      <c r="AT249" s="167" t="s">
        <v>229</v>
      </c>
      <c r="AU249" s="167" t="s">
        <v>86</v>
      </c>
      <c r="AV249" s="13" t="s">
        <v>86</v>
      </c>
      <c r="AW249" s="13" t="s">
        <v>32</v>
      </c>
      <c r="AX249" s="13" t="s">
        <v>77</v>
      </c>
      <c r="AY249" s="167" t="s">
        <v>222</v>
      </c>
    </row>
    <row r="250" spans="1:65" s="14" customFormat="1">
      <c r="B250" s="174"/>
      <c r="D250" s="166" t="s">
        <v>229</v>
      </c>
      <c r="E250" s="175" t="s">
        <v>1</v>
      </c>
      <c r="F250" s="176" t="s">
        <v>231</v>
      </c>
      <c r="H250" s="177">
        <v>1.35</v>
      </c>
      <c r="I250" s="178"/>
      <c r="L250" s="174"/>
      <c r="M250" s="179"/>
      <c r="N250" s="180"/>
      <c r="O250" s="180"/>
      <c r="P250" s="180"/>
      <c r="Q250" s="180"/>
      <c r="R250" s="180"/>
      <c r="S250" s="180"/>
      <c r="T250" s="181"/>
      <c r="AT250" s="175" t="s">
        <v>229</v>
      </c>
      <c r="AU250" s="175" t="s">
        <v>86</v>
      </c>
      <c r="AV250" s="14" t="s">
        <v>228</v>
      </c>
      <c r="AW250" s="14" t="s">
        <v>32</v>
      </c>
      <c r="AX250" s="14" t="s">
        <v>84</v>
      </c>
      <c r="AY250" s="175" t="s">
        <v>222</v>
      </c>
    </row>
    <row r="251" spans="1:65" s="2" customFormat="1" ht="33" customHeight="1">
      <c r="A251" s="33"/>
      <c r="B251" s="150"/>
      <c r="C251" s="151" t="s">
        <v>363</v>
      </c>
      <c r="D251" s="151" t="s">
        <v>224</v>
      </c>
      <c r="E251" s="152" t="s">
        <v>364</v>
      </c>
      <c r="F251" s="153" t="s">
        <v>365</v>
      </c>
      <c r="G251" s="154" t="s">
        <v>252</v>
      </c>
      <c r="H251" s="155">
        <v>3512.3220000000001</v>
      </c>
      <c r="I251" s="156"/>
      <c r="J251" s="157">
        <f t="shared" ref="J251:J256" si="0">ROUND(I251*H251,2)</f>
        <v>0</v>
      </c>
      <c r="K251" s="158"/>
      <c r="L251" s="34"/>
      <c r="M251" s="159" t="s">
        <v>1</v>
      </c>
      <c r="N251" s="160" t="s">
        <v>42</v>
      </c>
      <c r="O251" s="59"/>
      <c r="P251" s="161">
        <f t="shared" ref="P251:P256" si="1">O251*H251</f>
        <v>0</v>
      </c>
      <c r="Q251" s="161">
        <v>0</v>
      </c>
      <c r="R251" s="161">
        <f t="shared" ref="R251:R256" si="2">Q251*H251</f>
        <v>0</v>
      </c>
      <c r="S251" s="161">
        <v>0</v>
      </c>
      <c r="T251" s="162">
        <f t="shared" ref="T251:T256" si="3">S251*H251</f>
        <v>0</v>
      </c>
      <c r="U251" s="33"/>
      <c r="V251" s="33"/>
      <c r="W251" s="33"/>
      <c r="X251" s="33"/>
      <c r="Y251" s="33"/>
      <c r="Z251" s="33"/>
      <c r="AA251" s="33"/>
      <c r="AB251" s="33"/>
      <c r="AC251" s="33"/>
      <c r="AD251" s="33"/>
      <c r="AE251" s="33"/>
      <c r="AR251" s="163" t="s">
        <v>228</v>
      </c>
      <c r="AT251" s="163" t="s">
        <v>224</v>
      </c>
      <c r="AU251" s="163" t="s">
        <v>86</v>
      </c>
      <c r="AY251" s="18" t="s">
        <v>222</v>
      </c>
      <c r="BE251" s="164">
        <f t="shared" ref="BE251:BE256" si="4">IF(N251="základní",J251,0)</f>
        <v>0</v>
      </c>
      <c r="BF251" s="164">
        <f t="shared" ref="BF251:BF256" si="5">IF(N251="snížená",J251,0)</f>
        <v>0</v>
      </c>
      <c r="BG251" s="164">
        <f t="shared" ref="BG251:BG256" si="6">IF(N251="zákl. přenesená",J251,0)</f>
        <v>0</v>
      </c>
      <c r="BH251" s="164">
        <f t="shared" ref="BH251:BH256" si="7">IF(N251="sníž. přenesená",J251,0)</f>
        <v>0</v>
      </c>
      <c r="BI251" s="164">
        <f t="shared" ref="BI251:BI256" si="8">IF(N251="nulová",J251,0)</f>
        <v>0</v>
      </c>
      <c r="BJ251" s="18" t="s">
        <v>84</v>
      </c>
      <c r="BK251" s="164">
        <f t="shared" ref="BK251:BK256" si="9">ROUND(I251*H251,2)</f>
        <v>0</v>
      </c>
      <c r="BL251" s="18" t="s">
        <v>228</v>
      </c>
      <c r="BM251" s="163" t="s">
        <v>366</v>
      </c>
    </row>
    <row r="252" spans="1:65" s="2" customFormat="1" ht="37.9" customHeight="1">
      <c r="A252" s="33"/>
      <c r="B252" s="150"/>
      <c r="C252" s="151" t="s">
        <v>282</v>
      </c>
      <c r="D252" s="151" t="s">
        <v>224</v>
      </c>
      <c r="E252" s="152" t="s">
        <v>367</v>
      </c>
      <c r="F252" s="153" t="s">
        <v>368</v>
      </c>
      <c r="G252" s="154" t="s">
        <v>252</v>
      </c>
      <c r="H252" s="155">
        <v>90.626999999999995</v>
      </c>
      <c r="I252" s="156"/>
      <c r="J252" s="157">
        <f t="shared" si="0"/>
        <v>0</v>
      </c>
      <c r="K252" s="158"/>
      <c r="L252" s="34"/>
      <c r="M252" s="159" t="s">
        <v>1</v>
      </c>
      <c r="N252" s="160" t="s">
        <v>42</v>
      </c>
      <c r="O252" s="59"/>
      <c r="P252" s="161">
        <f t="shared" si="1"/>
        <v>0</v>
      </c>
      <c r="Q252" s="161">
        <v>0</v>
      </c>
      <c r="R252" s="161">
        <f t="shared" si="2"/>
        <v>0</v>
      </c>
      <c r="S252" s="161">
        <v>0</v>
      </c>
      <c r="T252" s="162">
        <f t="shared" si="3"/>
        <v>0</v>
      </c>
      <c r="U252" s="33"/>
      <c r="V252" s="33"/>
      <c r="W252" s="33"/>
      <c r="X252" s="33"/>
      <c r="Y252" s="33"/>
      <c r="Z252" s="33"/>
      <c r="AA252" s="33"/>
      <c r="AB252" s="33"/>
      <c r="AC252" s="33"/>
      <c r="AD252" s="33"/>
      <c r="AE252" s="33"/>
      <c r="AR252" s="163" t="s">
        <v>228</v>
      </c>
      <c r="AT252" s="163" t="s">
        <v>224</v>
      </c>
      <c r="AU252" s="163" t="s">
        <v>86</v>
      </c>
      <c r="AY252" s="18" t="s">
        <v>222</v>
      </c>
      <c r="BE252" s="164">
        <f t="shared" si="4"/>
        <v>0</v>
      </c>
      <c r="BF252" s="164">
        <f t="shared" si="5"/>
        <v>0</v>
      </c>
      <c r="BG252" s="164">
        <f t="shared" si="6"/>
        <v>0</v>
      </c>
      <c r="BH252" s="164">
        <f t="shared" si="7"/>
        <v>0</v>
      </c>
      <c r="BI252" s="164">
        <f t="shared" si="8"/>
        <v>0</v>
      </c>
      <c r="BJ252" s="18" t="s">
        <v>84</v>
      </c>
      <c r="BK252" s="164">
        <f t="shared" si="9"/>
        <v>0</v>
      </c>
      <c r="BL252" s="18" t="s">
        <v>228</v>
      </c>
      <c r="BM252" s="163" t="s">
        <v>369</v>
      </c>
    </row>
    <row r="253" spans="1:65" s="2" customFormat="1" ht="37.9" customHeight="1">
      <c r="A253" s="33"/>
      <c r="B253" s="150"/>
      <c r="C253" s="151" t="s">
        <v>370</v>
      </c>
      <c r="D253" s="151" t="s">
        <v>224</v>
      </c>
      <c r="E253" s="152" t="s">
        <v>371</v>
      </c>
      <c r="F253" s="153" t="s">
        <v>372</v>
      </c>
      <c r="G253" s="154" t="s">
        <v>252</v>
      </c>
      <c r="H253" s="155">
        <v>640.65</v>
      </c>
      <c r="I253" s="156"/>
      <c r="J253" s="157">
        <f t="shared" si="0"/>
        <v>0</v>
      </c>
      <c r="K253" s="158"/>
      <c r="L253" s="34"/>
      <c r="M253" s="159" t="s">
        <v>1</v>
      </c>
      <c r="N253" s="160" t="s">
        <v>42</v>
      </c>
      <c r="O253" s="59"/>
      <c r="P253" s="161">
        <f t="shared" si="1"/>
        <v>0</v>
      </c>
      <c r="Q253" s="161">
        <v>0</v>
      </c>
      <c r="R253" s="161">
        <f t="shared" si="2"/>
        <v>0</v>
      </c>
      <c r="S253" s="161">
        <v>0</v>
      </c>
      <c r="T253" s="162">
        <f t="shared" si="3"/>
        <v>0</v>
      </c>
      <c r="U253" s="33"/>
      <c r="V253" s="33"/>
      <c r="W253" s="33"/>
      <c r="X253" s="33"/>
      <c r="Y253" s="33"/>
      <c r="Z253" s="33"/>
      <c r="AA253" s="33"/>
      <c r="AB253" s="33"/>
      <c r="AC253" s="33"/>
      <c r="AD253" s="33"/>
      <c r="AE253" s="33"/>
      <c r="AR253" s="163" t="s">
        <v>228</v>
      </c>
      <c r="AT253" s="163" t="s">
        <v>224</v>
      </c>
      <c r="AU253" s="163" t="s">
        <v>86</v>
      </c>
      <c r="AY253" s="18" t="s">
        <v>222</v>
      </c>
      <c r="BE253" s="164">
        <f t="shared" si="4"/>
        <v>0</v>
      </c>
      <c r="BF253" s="164">
        <f t="shared" si="5"/>
        <v>0</v>
      </c>
      <c r="BG253" s="164">
        <f t="shared" si="6"/>
        <v>0</v>
      </c>
      <c r="BH253" s="164">
        <f t="shared" si="7"/>
        <v>0</v>
      </c>
      <c r="BI253" s="164">
        <f t="shared" si="8"/>
        <v>0</v>
      </c>
      <c r="BJ253" s="18" t="s">
        <v>84</v>
      </c>
      <c r="BK253" s="164">
        <f t="shared" si="9"/>
        <v>0</v>
      </c>
      <c r="BL253" s="18" t="s">
        <v>228</v>
      </c>
      <c r="BM253" s="163" t="s">
        <v>373</v>
      </c>
    </row>
    <row r="254" spans="1:65" s="2" customFormat="1" ht="37.9" customHeight="1">
      <c r="A254" s="33"/>
      <c r="B254" s="150"/>
      <c r="C254" s="151" t="s">
        <v>292</v>
      </c>
      <c r="D254" s="151" t="s">
        <v>224</v>
      </c>
      <c r="E254" s="152" t="s">
        <v>374</v>
      </c>
      <c r="F254" s="153" t="s">
        <v>375</v>
      </c>
      <c r="G254" s="154" t="s">
        <v>252</v>
      </c>
      <c r="H254" s="155">
        <v>3665.0770000000002</v>
      </c>
      <c r="I254" s="156"/>
      <c r="J254" s="157">
        <f t="shared" si="0"/>
        <v>0</v>
      </c>
      <c r="K254" s="158"/>
      <c r="L254" s="34"/>
      <c r="M254" s="159" t="s">
        <v>1</v>
      </c>
      <c r="N254" s="160" t="s">
        <v>42</v>
      </c>
      <c r="O254" s="59"/>
      <c r="P254" s="161">
        <f t="shared" si="1"/>
        <v>0</v>
      </c>
      <c r="Q254" s="161">
        <v>0</v>
      </c>
      <c r="R254" s="161">
        <f t="shared" si="2"/>
        <v>0</v>
      </c>
      <c r="S254" s="161">
        <v>0</v>
      </c>
      <c r="T254" s="162">
        <f t="shared" si="3"/>
        <v>0</v>
      </c>
      <c r="U254" s="33"/>
      <c r="V254" s="33"/>
      <c r="W254" s="33"/>
      <c r="X254" s="33"/>
      <c r="Y254" s="33"/>
      <c r="Z254" s="33"/>
      <c r="AA254" s="33"/>
      <c r="AB254" s="33"/>
      <c r="AC254" s="33"/>
      <c r="AD254" s="33"/>
      <c r="AE254" s="33"/>
      <c r="AR254" s="163" t="s">
        <v>228</v>
      </c>
      <c r="AT254" s="163" t="s">
        <v>224</v>
      </c>
      <c r="AU254" s="163" t="s">
        <v>86</v>
      </c>
      <c r="AY254" s="18" t="s">
        <v>222</v>
      </c>
      <c r="BE254" s="164">
        <f t="shared" si="4"/>
        <v>0</v>
      </c>
      <c r="BF254" s="164">
        <f t="shared" si="5"/>
        <v>0</v>
      </c>
      <c r="BG254" s="164">
        <f t="shared" si="6"/>
        <v>0</v>
      </c>
      <c r="BH254" s="164">
        <f t="shared" si="7"/>
        <v>0</v>
      </c>
      <c r="BI254" s="164">
        <f t="shared" si="8"/>
        <v>0</v>
      </c>
      <c r="BJ254" s="18" t="s">
        <v>84</v>
      </c>
      <c r="BK254" s="164">
        <f t="shared" si="9"/>
        <v>0</v>
      </c>
      <c r="BL254" s="18" t="s">
        <v>228</v>
      </c>
      <c r="BM254" s="163" t="s">
        <v>376</v>
      </c>
    </row>
    <row r="255" spans="1:65" s="2" customFormat="1" ht="37.9" customHeight="1">
      <c r="A255" s="33"/>
      <c r="B255" s="150"/>
      <c r="C255" s="151" t="s">
        <v>377</v>
      </c>
      <c r="D255" s="151" t="s">
        <v>224</v>
      </c>
      <c r="E255" s="152" t="s">
        <v>378</v>
      </c>
      <c r="F255" s="153" t="s">
        <v>379</v>
      </c>
      <c r="G255" s="154" t="s">
        <v>252</v>
      </c>
      <c r="H255" s="155">
        <v>18325.384999999998</v>
      </c>
      <c r="I255" s="156"/>
      <c r="J255" s="157">
        <f t="shared" si="0"/>
        <v>0</v>
      </c>
      <c r="K255" s="158"/>
      <c r="L255" s="34"/>
      <c r="M255" s="159" t="s">
        <v>1</v>
      </c>
      <c r="N255" s="160" t="s">
        <v>42</v>
      </c>
      <c r="O255" s="59"/>
      <c r="P255" s="161">
        <f t="shared" si="1"/>
        <v>0</v>
      </c>
      <c r="Q255" s="161">
        <v>0</v>
      </c>
      <c r="R255" s="161">
        <f t="shared" si="2"/>
        <v>0</v>
      </c>
      <c r="S255" s="161">
        <v>0</v>
      </c>
      <c r="T255" s="162">
        <f t="shared" si="3"/>
        <v>0</v>
      </c>
      <c r="U255" s="33"/>
      <c r="V255" s="33"/>
      <c r="W255" s="33"/>
      <c r="X255" s="33"/>
      <c r="Y255" s="33"/>
      <c r="Z255" s="33"/>
      <c r="AA255" s="33"/>
      <c r="AB255" s="33"/>
      <c r="AC255" s="33"/>
      <c r="AD255" s="33"/>
      <c r="AE255" s="33"/>
      <c r="AR255" s="163" t="s">
        <v>228</v>
      </c>
      <c r="AT255" s="163" t="s">
        <v>224</v>
      </c>
      <c r="AU255" s="163" t="s">
        <v>86</v>
      </c>
      <c r="AY255" s="18" t="s">
        <v>222</v>
      </c>
      <c r="BE255" s="164">
        <f t="shared" si="4"/>
        <v>0</v>
      </c>
      <c r="BF255" s="164">
        <f t="shared" si="5"/>
        <v>0</v>
      </c>
      <c r="BG255" s="164">
        <f t="shared" si="6"/>
        <v>0</v>
      </c>
      <c r="BH255" s="164">
        <f t="shared" si="7"/>
        <v>0</v>
      </c>
      <c r="BI255" s="164">
        <f t="shared" si="8"/>
        <v>0</v>
      </c>
      <c r="BJ255" s="18" t="s">
        <v>84</v>
      </c>
      <c r="BK255" s="164">
        <f t="shared" si="9"/>
        <v>0</v>
      </c>
      <c r="BL255" s="18" t="s">
        <v>228</v>
      </c>
      <c r="BM255" s="163" t="s">
        <v>380</v>
      </c>
    </row>
    <row r="256" spans="1:65" s="2" customFormat="1" ht="24.2" customHeight="1">
      <c r="A256" s="33"/>
      <c r="B256" s="150"/>
      <c r="C256" s="151" t="s">
        <v>302</v>
      </c>
      <c r="D256" s="151" t="s">
        <v>224</v>
      </c>
      <c r="E256" s="152" t="s">
        <v>381</v>
      </c>
      <c r="F256" s="153" t="s">
        <v>382</v>
      </c>
      <c r="G256" s="154" t="s">
        <v>252</v>
      </c>
      <c r="H256" s="155">
        <v>158</v>
      </c>
      <c r="I256" s="156"/>
      <c r="J256" s="157">
        <f t="shared" si="0"/>
        <v>0</v>
      </c>
      <c r="K256" s="158"/>
      <c r="L256" s="34"/>
      <c r="M256" s="159" t="s">
        <v>1</v>
      </c>
      <c r="N256" s="160" t="s">
        <v>42</v>
      </c>
      <c r="O256" s="59"/>
      <c r="P256" s="161">
        <f t="shared" si="1"/>
        <v>0</v>
      </c>
      <c r="Q256" s="161">
        <v>0</v>
      </c>
      <c r="R256" s="161">
        <f t="shared" si="2"/>
        <v>0</v>
      </c>
      <c r="S256" s="161">
        <v>0</v>
      </c>
      <c r="T256" s="162">
        <f t="shared" si="3"/>
        <v>0</v>
      </c>
      <c r="U256" s="33"/>
      <c r="V256" s="33"/>
      <c r="W256" s="33"/>
      <c r="X256" s="33"/>
      <c r="Y256" s="33"/>
      <c r="Z256" s="33"/>
      <c r="AA256" s="33"/>
      <c r="AB256" s="33"/>
      <c r="AC256" s="33"/>
      <c r="AD256" s="33"/>
      <c r="AE256" s="33"/>
      <c r="AR256" s="163" t="s">
        <v>228</v>
      </c>
      <c r="AT256" s="163" t="s">
        <v>224</v>
      </c>
      <c r="AU256" s="163" t="s">
        <v>86</v>
      </c>
      <c r="AY256" s="18" t="s">
        <v>222</v>
      </c>
      <c r="BE256" s="164">
        <f t="shared" si="4"/>
        <v>0</v>
      </c>
      <c r="BF256" s="164">
        <f t="shared" si="5"/>
        <v>0</v>
      </c>
      <c r="BG256" s="164">
        <f t="shared" si="6"/>
        <v>0</v>
      </c>
      <c r="BH256" s="164">
        <f t="shared" si="7"/>
        <v>0</v>
      </c>
      <c r="BI256" s="164">
        <f t="shared" si="8"/>
        <v>0</v>
      </c>
      <c r="BJ256" s="18" t="s">
        <v>84</v>
      </c>
      <c r="BK256" s="164">
        <f t="shared" si="9"/>
        <v>0</v>
      </c>
      <c r="BL256" s="18" t="s">
        <v>228</v>
      </c>
      <c r="BM256" s="163" t="s">
        <v>383</v>
      </c>
    </row>
    <row r="257" spans="1:65" s="2" customFormat="1" ht="19.5">
      <c r="A257" s="33"/>
      <c r="B257" s="34"/>
      <c r="C257" s="33"/>
      <c r="D257" s="166" t="s">
        <v>384</v>
      </c>
      <c r="E257" s="33"/>
      <c r="F257" s="208" t="s">
        <v>385</v>
      </c>
      <c r="G257" s="33"/>
      <c r="H257" s="33"/>
      <c r="I257" s="209"/>
      <c r="J257" s="33"/>
      <c r="K257" s="33"/>
      <c r="L257" s="34"/>
      <c r="M257" s="210"/>
      <c r="N257" s="211"/>
      <c r="O257" s="59"/>
      <c r="P257" s="59"/>
      <c r="Q257" s="59"/>
      <c r="R257" s="59"/>
      <c r="S257" s="59"/>
      <c r="T257" s="60"/>
      <c r="U257" s="33"/>
      <c r="V257" s="33"/>
      <c r="W257" s="33"/>
      <c r="X257" s="33"/>
      <c r="Y257" s="33"/>
      <c r="Z257" s="33"/>
      <c r="AA257" s="33"/>
      <c r="AB257" s="33"/>
      <c r="AC257" s="33"/>
      <c r="AD257" s="33"/>
      <c r="AE257" s="33"/>
      <c r="AT257" s="18" t="s">
        <v>384</v>
      </c>
      <c r="AU257" s="18" t="s">
        <v>86</v>
      </c>
    </row>
    <row r="258" spans="1:65" s="16" customFormat="1">
      <c r="B258" s="190"/>
      <c r="D258" s="166" t="s">
        <v>229</v>
      </c>
      <c r="E258" s="191" t="s">
        <v>1</v>
      </c>
      <c r="F258" s="192" t="s">
        <v>386</v>
      </c>
      <c r="H258" s="191" t="s">
        <v>1</v>
      </c>
      <c r="I258" s="193"/>
      <c r="L258" s="190"/>
      <c r="M258" s="194"/>
      <c r="N258" s="195"/>
      <c r="O258" s="195"/>
      <c r="P258" s="195"/>
      <c r="Q258" s="195"/>
      <c r="R258" s="195"/>
      <c r="S258" s="195"/>
      <c r="T258" s="196"/>
      <c r="AT258" s="191" t="s">
        <v>229</v>
      </c>
      <c r="AU258" s="191" t="s">
        <v>86</v>
      </c>
      <c r="AV258" s="16" t="s">
        <v>84</v>
      </c>
      <c r="AW258" s="16" t="s">
        <v>32</v>
      </c>
      <c r="AX258" s="16" t="s">
        <v>77</v>
      </c>
      <c r="AY258" s="191" t="s">
        <v>222</v>
      </c>
    </row>
    <row r="259" spans="1:65" s="13" customFormat="1">
      <c r="B259" s="165"/>
      <c r="D259" s="166" t="s">
        <v>229</v>
      </c>
      <c r="E259" s="167" t="s">
        <v>1</v>
      </c>
      <c r="F259" s="168" t="s">
        <v>260</v>
      </c>
      <c r="H259" s="169">
        <v>158</v>
      </c>
      <c r="I259" s="170"/>
      <c r="L259" s="165"/>
      <c r="M259" s="171"/>
      <c r="N259" s="172"/>
      <c r="O259" s="172"/>
      <c r="P259" s="172"/>
      <c r="Q259" s="172"/>
      <c r="R259" s="172"/>
      <c r="S259" s="172"/>
      <c r="T259" s="173"/>
      <c r="AT259" s="167" t="s">
        <v>229</v>
      </c>
      <c r="AU259" s="167" t="s">
        <v>86</v>
      </c>
      <c r="AV259" s="13" t="s">
        <v>86</v>
      </c>
      <c r="AW259" s="13" t="s">
        <v>32</v>
      </c>
      <c r="AX259" s="13" t="s">
        <v>77</v>
      </c>
      <c r="AY259" s="167" t="s">
        <v>222</v>
      </c>
    </row>
    <row r="260" spans="1:65" s="14" customFormat="1">
      <c r="B260" s="174"/>
      <c r="D260" s="166" t="s">
        <v>229</v>
      </c>
      <c r="E260" s="175" t="s">
        <v>1</v>
      </c>
      <c r="F260" s="176" t="s">
        <v>231</v>
      </c>
      <c r="H260" s="177">
        <v>158</v>
      </c>
      <c r="I260" s="178"/>
      <c r="L260" s="174"/>
      <c r="M260" s="179"/>
      <c r="N260" s="180"/>
      <c r="O260" s="180"/>
      <c r="P260" s="180"/>
      <c r="Q260" s="180"/>
      <c r="R260" s="180"/>
      <c r="S260" s="180"/>
      <c r="T260" s="181"/>
      <c r="AT260" s="175" t="s">
        <v>229</v>
      </c>
      <c r="AU260" s="175" t="s">
        <v>86</v>
      </c>
      <c r="AV260" s="14" t="s">
        <v>228</v>
      </c>
      <c r="AW260" s="14" t="s">
        <v>32</v>
      </c>
      <c r="AX260" s="14" t="s">
        <v>84</v>
      </c>
      <c r="AY260" s="175" t="s">
        <v>222</v>
      </c>
    </row>
    <row r="261" spans="1:65" s="2" customFormat="1" ht="16.5" customHeight="1">
      <c r="A261" s="33"/>
      <c r="B261" s="150"/>
      <c r="C261" s="151" t="s">
        <v>387</v>
      </c>
      <c r="D261" s="151" t="s">
        <v>224</v>
      </c>
      <c r="E261" s="152" t="s">
        <v>388</v>
      </c>
      <c r="F261" s="153" t="s">
        <v>389</v>
      </c>
      <c r="G261" s="154" t="s">
        <v>252</v>
      </c>
      <c r="H261" s="155">
        <v>3665.0770000000002</v>
      </c>
      <c r="I261" s="156"/>
      <c r="J261" s="157">
        <f>ROUND(I261*H261,2)</f>
        <v>0</v>
      </c>
      <c r="K261" s="158"/>
      <c r="L261" s="34"/>
      <c r="M261" s="159" t="s">
        <v>1</v>
      </c>
      <c r="N261" s="160" t="s">
        <v>42</v>
      </c>
      <c r="O261" s="59"/>
      <c r="P261" s="161">
        <f>O261*H261</f>
        <v>0</v>
      </c>
      <c r="Q261" s="161">
        <v>0</v>
      </c>
      <c r="R261" s="161">
        <f>Q261*H261</f>
        <v>0</v>
      </c>
      <c r="S261" s="161">
        <v>0</v>
      </c>
      <c r="T261" s="162">
        <f>S261*H261</f>
        <v>0</v>
      </c>
      <c r="U261" s="33"/>
      <c r="V261" s="33"/>
      <c r="W261" s="33"/>
      <c r="X261" s="33"/>
      <c r="Y261" s="33"/>
      <c r="Z261" s="33"/>
      <c r="AA261" s="33"/>
      <c r="AB261" s="33"/>
      <c r="AC261" s="33"/>
      <c r="AD261" s="33"/>
      <c r="AE261" s="33"/>
      <c r="AR261" s="163" t="s">
        <v>228</v>
      </c>
      <c r="AT261" s="163" t="s">
        <v>224</v>
      </c>
      <c r="AU261" s="163" t="s">
        <v>86</v>
      </c>
      <c r="AY261" s="18" t="s">
        <v>222</v>
      </c>
      <c r="BE261" s="164">
        <f>IF(N261="základní",J261,0)</f>
        <v>0</v>
      </c>
      <c r="BF261" s="164">
        <f>IF(N261="snížená",J261,0)</f>
        <v>0</v>
      </c>
      <c r="BG261" s="164">
        <f>IF(N261="zákl. přenesená",J261,0)</f>
        <v>0</v>
      </c>
      <c r="BH261" s="164">
        <f>IF(N261="sníž. přenesená",J261,0)</f>
        <v>0</v>
      </c>
      <c r="BI261" s="164">
        <f>IF(N261="nulová",J261,0)</f>
        <v>0</v>
      </c>
      <c r="BJ261" s="18" t="s">
        <v>84</v>
      </c>
      <c r="BK261" s="164">
        <f>ROUND(I261*H261,2)</f>
        <v>0</v>
      </c>
      <c r="BL261" s="18" t="s">
        <v>228</v>
      </c>
      <c r="BM261" s="163" t="s">
        <v>390</v>
      </c>
    </row>
    <row r="262" spans="1:65" s="2" customFormat="1" ht="24.2" customHeight="1">
      <c r="A262" s="33"/>
      <c r="B262" s="150"/>
      <c r="C262" s="151" t="s">
        <v>314</v>
      </c>
      <c r="D262" s="151" t="s">
        <v>224</v>
      </c>
      <c r="E262" s="152" t="s">
        <v>391</v>
      </c>
      <c r="F262" s="153" t="s">
        <v>392</v>
      </c>
      <c r="G262" s="154" t="s">
        <v>313</v>
      </c>
      <c r="H262" s="155">
        <v>6597.1390000000001</v>
      </c>
      <c r="I262" s="156"/>
      <c r="J262" s="157">
        <f>ROUND(I262*H262,2)</f>
        <v>0</v>
      </c>
      <c r="K262" s="158"/>
      <c r="L262" s="34"/>
      <c r="M262" s="159" t="s">
        <v>1</v>
      </c>
      <c r="N262" s="160" t="s">
        <v>42</v>
      </c>
      <c r="O262" s="59"/>
      <c r="P262" s="161">
        <f>O262*H262</f>
        <v>0</v>
      </c>
      <c r="Q262" s="161">
        <v>0</v>
      </c>
      <c r="R262" s="161">
        <f>Q262*H262</f>
        <v>0</v>
      </c>
      <c r="S262" s="161">
        <v>0</v>
      </c>
      <c r="T262" s="162">
        <f>S262*H262</f>
        <v>0</v>
      </c>
      <c r="U262" s="33"/>
      <c r="V262" s="33"/>
      <c r="W262" s="33"/>
      <c r="X262" s="33"/>
      <c r="Y262" s="33"/>
      <c r="Z262" s="33"/>
      <c r="AA262" s="33"/>
      <c r="AB262" s="33"/>
      <c r="AC262" s="33"/>
      <c r="AD262" s="33"/>
      <c r="AE262" s="33"/>
      <c r="AR262" s="163" t="s">
        <v>228</v>
      </c>
      <c r="AT262" s="163" t="s">
        <v>224</v>
      </c>
      <c r="AU262" s="163" t="s">
        <v>86</v>
      </c>
      <c r="AY262" s="18" t="s">
        <v>222</v>
      </c>
      <c r="BE262" s="164">
        <f>IF(N262="základní",J262,0)</f>
        <v>0</v>
      </c>
      <c r="BF262" s="164">
        <f>IF(N262="snížená",J262,0)</f>
        <v>0</v>
      </c>
      <c r="BG262" s="164">
        <f>IF(N262="zákl. přenesená",J262,0)</f>
        <v>0</v>
      </c>
      <c r="BH262" s="164">
        <f>IF(N262="sníž. přenesená",J262,0)</f>
        <v>0</v>
      </c>
      <c r="BI262" s="164">
        <f>IF(N262="nulová",J262,0)</f>
        <v>0</v>
      </c>
      <c r="BJ262" s="18" t="s">
        <v>84</v>
      </c>
      <c r="BK262" s="164">
        <f>ROUND(I262*H262,2)</f>
        <v>0</v>
      </c>
      <c r="BL262" s="18" t="s">
        <v>228</v>
      </c>
      <c r="BM262" s="163" t="s">
        <v>393</v>
      </c>
    </row>
    <row r="263" spans="1:65" s="2" customFormat="1" ht="24.2" customHeight="1">
      <c r="A263" s="33"/>
      <c r="B263" s="150"/>
      <c r="C263" s="151" t="s">
        <v>394</v>
      </c>
      <c r="D263" s="151" t="s">
        <v>224</v>
      </c>
      <c r="E263" s="152" t="s">
        <v>395</v>
      </c>
      <c r="F263" s="153" t="s">
        <v>396</v>
      </c>
      <c r="G263" s="154" t="s">
        <v>252</v>
      </c>
      <c r="H263" s="155">
        <v>68.900999999999996</v>
      </c>
      <c r="I263" s="156"/>
      <c r="J263" s="157">
        <f>ROUND(I263*H263,2)</f>
        <v>0</v>
      </c>
      <c r="K263" s="158"/>
      <c r="L263" s="34"/>
      <c r="M263" s="159" t="s">
        <v>1</v>
      </c>
      <c r="N263" s="160" t="s">
        <v>42</v>
      </c>
      <c r="O263" s="59"/>
      <c r="P263" s="161">
        <f>O263*H263</f>
        <v>0</v>
      </c>
      <c r="Q263" s="161">
        <v>0</v>
      </c>
      <c r="R263" s="161">
        <f>Q263*H263</f>
        <v>0</v>
      </c>
      <c r="S263" s="161">
        <v>0</v>
      </c>
      <c r="T263" s="162">
        <f>S263*H263</f>
        <v>0</v>
      </c>
      <c r="U263" s="33"/>
      <c r="V263" s="33"/>
      <c r="W263" s="33"/>
      <c r="X263" s="33"/>
      <c r="Y263" s="33"/>
      <c r="Z263" s="33"/>
      <c r="AA263" s="33"/>
      <c r="AB263" s="33"/>
      <c r="AC263" s="33"/>
      <c r="AD263" s="33"/>
      <c r="AE263" s="33"/>
      <c r="AR263" s="163" t="s">
        <v>228</v>
      </c>
      <c r="AT263" s="163" t="s">
        <v>224</v>
      </c>
      <c r="AU263" s="163" t="s">
        <v>86</v>
      </c>
      <c r="AY263" s="18" t="s">
        <v>222</v>
      </c>
      <c r="BE263" s="164">
        <f>IF(N263="základní",J263,0)</f>
        <v>0</v>
      </c>
      <c r="BF263" s="164">
        <f>IF(N263="snížená",J263,0)</f>
        <v>0</v>
      </c>
      <c r="BG263" s="164">
        <f>IF(N263="zákl. přenesená",J263,0)</f>
        <v>0</v>
      </c>
      <c r="BH263" s="164">
        <f>IF(N263="sníž. přenesená",J263,0)</f>
        <v>0</v>
      </c>
      <c r="BI263" s="164">
        <f>IF(N263="nulová",J263,0)</f>
        <v>0</v>
      </c>
      <c r="BJ263" s="18" t="s">
        <v>84</v>
      </c>
      <c r="BK263" s="164">
        <f>ROUND(I263*H263,2)</f>
        <v>0</v>
      </c>
      <c r="BL263" s="18" t="s">
        <v>228</v>
      </c>
      <c r="BM263" s="163" t="s">
        <v>397</v>
      </c>
    </row>
    <row r="264" spans="1:65" s="16" customFormat="1">
      <c r="B264" s="190"/>
      <c r="D264" s="166" t="s">
        <v>229</v>
      </c>
      <c r="E264" s="191" t="s">
        <v>1</v>
      </c>
      <c r="F264" s="192" t="s">
        <v>398</v>
      </c>
      <c r="H264" s="191" t="s">
        <v>1</v>
      </c>
      <c r="I264" s="193"/>
      <c r="L264" s="190"/>
      <c r="M264" s="194"/>
      <c r="N264" s="195"/>
      <c r="O264" s="195"/>
      <c r="P264" s="195"/>
      <c r="Q264" s="195"/>
      <c r="R264" s="195"/>
      <c r="S264" s="195"/>
      <c r="T264" s="196"/>
      <c r="AT264" s="191" t="s">
        <v>229</v>
      </c>
      <c r="AU264" s="191" t="s">
        <v>86</v>
      </c>
      <c r="AV264" s="16" t="s">
        <v>84</v>
      </c>
      <c r="AW264" s="16" t="s">
        <v>32</v>
      </c>
      <c r="AX264" s="16" t="s">
        <v>77</v>
      </c>
      <c r="AY264" s="191" t="s">
        <v>222</v>
      </c>
    </row>
    <row r="265" spans="1:65" s="13" customFormat="1">
      <c r="B265" s="165"/>
      <c r="D265" s="166" t="s">
        <v>229</v>
      </c>
      <c r="E265" s="167" t="s">
        <v>1</v>
      </c>
      <c r="F265" s="168" t="s">
        <v>399</v>
      </c>
      <c r="H265" s="169">
        <v>0.55100000000000005</v>
      </c>
      <c r="I265" s="170"/>
      <c r="L265" s="165"/>
      <c r="M265" s="171"/>
      <c r="N265" s="172"/>
      <c r="O265" s="172"/>
      <c r="P265" s="172"/>
      <c r="Q265" s="172"/>
      <c r="R265" s="172"/>
      <c r="S265" s="172"/>
      <c r="T265" s="173"/>
      <c r="AT265" s="167" t="s">
        <v>229</v>
      </c>
      <c r="AU265" s="167" t="s">
        <v>86</v>
      </c>
      <c r="AV265" s="13" t="s">
        <v>86</v>
      </c>
      <c r="AW265" s="13" t="s">
        <v>32</v>
      </c>
      <c r="AX265" s="13" t="s">
        <v>77</v>
      </c>
      <c r="AY265" s="167" t="s">
        <v>222</v>
      </c>
    </row>
    <row r="266" spans="1:65" s="13" customFormat="1">
      <c r="B266" s="165"/>
      <c r="D266" s="166" t="s">
        <v>229</v>
      </c>
      <c r="E266" s="167" t="s">
        <v>1</v>
      </c>
      <c r="F266" s="168" t="s">
        <v>400</v>
      </c>
      <c r="H266" s="169">
        <v>1.6479999999999999</v>
      </c>
      <c r="I266" s="170"/>
      <c r="L266" s="165"/>
      <c r="M266" s="171"/>
      <c r="N266" s="172"/>
      <c r="O266" s="172"/>
      <c r="P266" s="172"/>
      <c r="Q266" s="172"/>
      <c r="R266" s="172"/>
      <c r="S266" s="172"/>
      <c r="T266" s="173"/>
      <c r="AT266" s="167" t="s">
        <v>229</v>
      </c>
      <c r="AU266" s="167" t="s">
        <v>86</v>
      </c>
      <c r="AV266" s="13" t="s">
        <v>86</v>
      </c>
      <c r="AW266" s="13" t="s">
        <v>32</v>
      </c>
      <c r="AX266" s="13" t="s">
        <v>77</v>
      </c>
      <c r="AY266" s="167" t="s">
        <v>222</v>
      </c>
    </row>
    <row r="267" spans="1:65" s="13" customFormat="1">
      <c r="B267" s="165"/>
      <c r="D267" s="166" t="s">
        <v>229</v>
      </c>
      <c r="E267" s="167" t="s">
        <v>1</v>
      </c>
      <c r="F267" s="168" t="s">
        <v>401</v>
      </c>
      <c r="H267" s="169">
        <v>66.701999999999998</v>
      </c>
      <c r="I267" s="170"/>
      <c r="L267" s="165"/>
      <c r="M267" s="171"/>
      <c r="N267" s="172"/>
      <c r="O267" s="172"/>
      <c r="P267" s="172"/>
      <c r="Q267" s="172"/>
      <c r="R267" s="172"/>
      <c r="S267" s="172"/>
      <c r="T267" s="173"/>
      <c r="AT267" s="167" t="s">
        <v>229</v>
      </c>
      <c r="AU267" s="167" t="s">
        <v>86</v>
      </c>
      <c r="AV267" s="13" t="s">
        <v>86</v>
      </c>
      <c r="AW267" s="13" t="s">
        <v>32</v>
      </c>
      <c r="AX267" s="13" t="s">
        <v>77</v>
      </c>
      <c r="AY267" s="167" t="s">
        <v>222</v>
      </c>
    </row>
    <row r="268" spans="1:65" s="14" customFormat="1">
      <c r="B268" s="174"/>
      <c r="D268" s="166" t="s">
        <v>229</v>
      </c>
      <c r="E268" s="175" t="s">
        <v>1</v>
      </c>
      <c r="F268" s="176" t="s">
        <v>231</v>
      </c>
      <c r="H268" s="177">
        <v>68.900999999999996</v>
      </c>
      <c r="I268" s="178"/>
      <c r="L268" s="174"/>
      <c r="M268" s="179"/>
      <c r="N268" s="180"/>
      <c r="O268" s="180"/>
      <c r="P268" s="180"/>
      <c r="Q268" s="180"/>
      <c r="R268" s="180"/>
      <c r="S268" s="180"/>
      <c r="T268" s="181"/>
      <c r="AT268" s="175" t="s">
        <v>229</v>
      </c>
      <c r="AU268" s="175" t="s">
        <v>86</v>
      </c>
      <c r="AV268" s="14" t="s">
        <v>228</v>
      </c>
      <c r="AW268" s="14" t="s">
        <v>32</v>
      </c>
      <c r="AX268" s="14" t="s">
        <v>84</v>
      </c>
      <c r="AY268" s="175" t="s">
        <v>222</v>
      </c>
    </row>
    <row r="269" spans="1:65" s="2" customFormat="1" ht="24.2" customHeight="1">
      <c r="A269" s="33"/>
      <c r="B269" s="150"/>
      <c r="C269" s="151" t="s">
        <v>318</v>
      </c>
      <c r="D269" s="151" t="s">
        <v>224</v>
      </c>
      <c r="E269" s="152" t="s">
        <v>402</v>
      </c>
      <c r="F269" s="153" t="s">
        <v>403</v>
      </c>
      <c r="G269" s="154" t="s">
        <v>252</v>
      </c>
      <c r="H269" s="155">
        <v>78.974999999999994</v>
      </c>
      <c r="I269" s="156"/>
      <c r="J269" s="157">
        <f>ROUND(I269*H269,2)</f>
        <v>0</v>
      </c>
      <c r="K269" s="158"/>
      <c r="L269" s="34"/>
      <c r="M269" s="159" t="s">
        <v>1</v>
      </c>
      <c r="N269" s="160" t="s">
        <v>42</v>
      </c>
      <c r="O269" s="59"/>
      <c r="P269" s="161">
        <f>O269*H269</f>
        <v>0</v>
      </c>
      <c r="Q269" s="161">
        <v>0</v>
      </c>
      <c r="R269" s="161">
        <f>Q269*H269</f>
        <v>0</v>
      </c>
      <c r="S269" s="161">
        <v>0</v>
      </c>
      <c r="T269" s="162">
        <f>S269*H269</f>
        <v>0</v>
      </c>
      <c r="U269" s="33"/>
      <c r="V269" s="33"/>
      <c r="W269" s="33"/>
      <c r="X269" s="33"/>
      <c r="Y269" s="33"/>
      <c r="Z269" s="33"/>
      <c r="AA269" s="33"/>
      <c r="AB269" s="33"/>
      <c r="AC269" s="33"/>
      <c r="AD269" s="33"/>
      <c r="AE269" s="33"/>
      <c r="AR269" s="163" t="s">
        <v>228</v>
      </c>
      <c r="AT269" s="163" t="s">
        <v>224</v>
      </c>
      <c r="AU269" s="163" t="s">
        <v>86</v>
      </c>
      <c r="AY269" s="18" t="s">
        <v>222</v>
      </c>
      <c r="BE269" s="164">
        <f>IF(N269="základní",J269,0)</f>
        <v>0</v>
      </c>
      <c r="BF269" s="164">
        <f>IF(N269="snížená",J269,0)</f>
        <v>0</v>
      </c>
      <c r="BG269" s="164">
        <f>IF(N269="zákl. přenesená",J269,0)</f>
        <v>0</v>
      </c>
      <c r="BH269" s="164">
        <f>IF(N269="sníž. přenesená",J269,0)</f>
        <v>0</v>
      </c>
      <c r="BI269" s="164">
        <f>IF(N269="nulová",J269,0)</f>
        <v>0</v>
      </c>
      <c r="BJ269" s="18" t="s">
        <v>84</v>
      </c>
      <c r="BK269" s="164">
        <f>ROUND(I269*H269,2)</f>
        <v>0</v>
      </c>
      <c r="BL269" s="18" t="s">
        <v>228</v>
      </c>
      <c r="BM269" s="163" t="s">
        <v>404</v>
      </c>
    </row>
    <row r="270" spans="1:65" s="2" customFormat="1" ht="19.5">
      <c r="A270" s="33"/>
      <c r="B270" s="34"/>
      <c r="C270" s="33"/>
      <c r="D270" s="166" t="s">
        <v>384</v>
      </c>
      <c r="E270" s="33"/>
      <c r="F270" s="208" t="s">
        <v>405</v>
      </c>
      <c r="G270" s="33"/>
      <c r="H270" s="33"/>
      <c r="I270" s="209"/>
      <c r="J270" s="33"/>
      <c r="K270" s="33"/>
      <c r="L270" s="34"/>
      <c r="M270" s="210"/>
      <c r="N270" s="211"/>
      <c r="O270" s="59"/>
      <c r="P270" s="59"/>
      <c r="Q270" s="59"/>
      <c r="R270" s="59"/>
      <c r="S270" s="59"/>
      <c r="T270" s="60"/>
      <c r="U270" s="33"/>
      <c r="V270" s="33"/>
      <c r="W270" s="33"/>
      <c r="X270" s="33"/>
      <c r="Y270" s="33"/>
      <c r="Z270" s="33"/>
      <c r="AA270" s="33"/>
      <c r="AB270" s="33"/>
      <c r="AC270" s="33"/>
      <c r="AD270" s="33"/>
      <c r="AE270" s="33"/>
      <c r="AT270" s="18" t="s">
        <v>384</v>
      </c>
      <c r="AU270" s="18" t="s">
        <v>86</v>
      </c>
    </row>
    <row r="271" spans="1:65" s="16" customFormat="1" ht="22.5">
      <c r="B271" s="190"/>
      <c r="D271" s="166" t="s">
        <v>229</v>
      </c>
      <c r="E271" s="191" t="s">
        <v>1</v>
      </c>
      <c r="F271" s="192" t="s">
        <v>406</v>
      </c>
      <c r="H271" s="191" t="s">
        <v>1</v>
      </c>
      <c r="I271" s="193"/>
      <c r="L271" s="190"/>
      <c r="M271" s="194"/>
      <c r="N271" s="195"/>
      <c r="O271" s="195"/>
      <c r="P271" s="195"/>
      <c r="Q271" s="195"/>
      <c r="R271" s="195"/>
      <c r="S271" s="195"/>
      <c r="T271" s="196"/>
      <c r="AT271" s="191" t="s">
        <v>229</v>
      </c>
      <c r="AU271" s="191" t="s">
        <v>86</v>
      </c>
      <c r="AV271" s="16" t="s">
        <v>84</v>
      </c>
      <c r="AW271" s="16" t="s">
        <v>32</v>
      </c>
      <c r="AX271" s="16" t="s">
        <v>77</v>
      </c>
      <c r="AY271" s="191" t="s">
        <v>222</v>
      </c>
    </row>
    <row r="272" spans="1:65" s="13" customFormat="1" ht="22.5">
      <c r="B272" s="165"/>
      <c r="D272" s="166" t="s">
        <v>229</v>
      </c>
      <c r="E272" s="167" t="s">
        <v>1</v>
      </c>
      <c r="F272" s="168" t="s">
        <v>407</v>
      </c>
      <c r="H272" s="169">
        <v>1.7829999999999999</v>
      </c>
      <c r="I272" s="170"/>
      <c r="L272" s="165"/>
      <c r="M272" s="171"/>
      <c r="N272" s="172"/>
      <c r="O272" s="172"/>
      <c r="P272" s="172"/>
      <c r="Q272" s="172"/>
      <c r="R272" s="172"/>
      <c r="S272" s="172"/>
      <c r="T272" s="173"/>
      <c r="AT272" s="167" t="s">
        <v>229</v>
      </c>
      <c r="AU272" s="167" t="s">
        <v>86</v>
      </c>
      <c r="AV272" s="13" t="s">
        <v>86</v>
      </c>
      <c r="AW272" s="13" t="s">
        <v>32</v>
      </c>
      <c r="AX272" s="13" t="s">
        <v>77</v>
      </c>
      <c r="AY272" s="167" t="s">
        <v>222</v>
      </c>
    </row>
    <row r="273" spans="1:65" s="13" customFormat="1" ht="33.75">
      <c r="B273" s="165"/>
      <c r="D273" s="166" t="s">
        <v>229</v>
      </c>
      <c r="E273" s="167" t="s">
        <v>1</v>
      </c>
      <c r="F273" s="168" t="s">
        <v>408</v>
      </c>
      <c r="H273" s="169">
        <v>26.614000000000001</v>
      </c>
      <c r="I273" s="170"/>
      <c r="L273" s="165"/>
      <c r="M273" s="171"/>
      <c r="N273" s="172"/>
      <c r="O273" s="172"/>
      <c r="P273" s="172"/>
      <c r="Q273" s="172"/>
      <c r="R273" s="172"/>
      <c r="S273" s="172"/>
      <c r="T273" s="173"/>
      <c r="AT273" s="167" t="s">
        <v>229</v>
      </c>
      <c r="AU273" s="167" t="s">
        <v>86</v>
      </c>
      <c r="AV273" s="13" t="s">
        <v>86</v>
      </c>
      <c r="AW273" s="13" t="s">
        <v>32</v>
      </c>
      <c r="AX273" s="13" t="s">
        <v>77</v>
      </c>
      <c r="AY273" s="167" t="s">
        <v>222</v>
      </c>
    </row>
    <row r="274" spans="1:65" s="13" customFormat="1" ht="22.5">
      <c r="B274" s="165"/>
      <c r="D274" s="166" t="s">
        <v>229</v>
      </c>
      <c r="E274" s="167" t="s">
        <v>1</v>
      </c>
      <c r="F274" s="168" t="s">
        <v>409</v>
      </c>
      <c r="H274" s="169">
        <v>3.278</v>
      </c>
      <c r="I274" s="170"/>
      <c r="L274" s="165"/>
      <c r="M274" s="171"/>
      <c r="N274" s="172"/>
      <c r="O274" s="172"/>
      <c r="P274" s="172"/>
      <c r="Q274" s="172"/>
      <c r="R274" s="172"/>
      <c r="S274" s="172"/>
      <c r="T274" s="173"/>
      <c r="AT274" s="167" t="s">
        <v>229</v>
      </c>
      <c r="AU274" s="167" t="s">
        <v>86</v>
      </c>
      <c r="AV274" s="13" t="s">
        <v>86</v>
      </c>
      <c r="AW274" s="13" t="s">
        <v>32</v>
      </c>
      <c r="AX274" s="13" t="s">
        <v>77</v>
      </c>
      <c r="AY274" s="167" t="s">
        <v>222</v>
      </c>
    </row>
    <row r="275" spans="1:65" s="13" customFormat="1" ht="22.5">
      <c r="B275" s="165"/>
      <c r="D275" s="166" t="s">
        <v>229</v>
      </c>
      <c r="E275" s="167" t="s">
        <v>1</v>
      </c>
      <c r="F275" s="168" t="s">
        <v>410</v>
      </c>
      <c r="H275" s="169">
        <v>11.048999999999999</v>
      </c>
      <c r="I275" s="170"/>
      <c r="L275" s="165"/>
      <c r="M275" s="171"/>
      <c r="N275" s="172"/>
      <c r="O275" s="172"/>
      <c r="P275" s="172"/>
      <c r="Q275" s="172"/>
      <c r="R275" s="172"/>
      <c r="S275" s="172"/>
      <c r="T275" s="173"/>
      <c r="AT275" s="167" t="s">
        <v>229</v>
      </c>
      <c r="AU275" s="167" t="s">
        <v>86</v>
      </c>
      <c r="AV275" s="13" t="s">
        <v>86</v>
      </c>
      <c r="AW275" s="13" t="s">
        <v>32</v>
      </c>
      <c r="AX275" s="13" t="s">
        <v>77</v>
      </c>
      <c r="AY275" s="167" t="s">
        <v>222</v>
      </c>
    </row>
    <row r="276" spans="1:65" s="13" customFormat="1" ht="22.5">
      <c r="B276" s="165"/>
      <c r="D276" s="166" t="s">
        <v>229</v>
      </c>
      <c r="E276" s="167" t="s">
        <v>1</v>
      </c>
      <c r="F276" s="168" t="s">
        <v>411</v>
      </c>
      <c r="H276" s="169">
        <v>19.870999999999999</v>
      </c>
      <c r="I276" s="170"/>
      <c r="L276" s="165"/>
      <c r="M276" s="171"/>
      <c r="N276" s="172"/>
      <c r="O276" s="172"/>
      <c r="P276" s="172"/>
      <c r="Q276" s="172"/>
      <c r="R276" s="172"/>
      <c r="S276" s="172"/>
      <c r="T276" s="173"/>
      <c r="AT276" s="167" t="s">
        <v>229</v>
      </c>
      <c r="AU276" s="167" t="s">
        <v>86</v>
      </c>
      <c r="AV276" s="13" t="s">
        <v>86</v>
      </c>
      <c r="AW276" s="13" t="s">
        <v>32</v>
      </c>
      <c r="AX276" s="13" t="s">
        <v>77</v>
      </c>
      <c r="AY276" s="167" t="s">
        <v>222</v>
      </c>
    </row>
    <row r="277" spans="1:65" s="13" customFormat="1" ht="22.5">
      <c r="B277" s="165"/>
      <c r="D277" s="166" t="s">
        <v>229</v>
      </c>
      <c r="E277" s="167" t="s">
        <v>1</v>
      </c>
      <c r="F277" s="168" t="s">
        <v>412</v>
      </c>
      <c r="H277" s="169">
        <v>15.755000000000001</v>
      </c>
      <c r="I277" s="170"/>
      <c r="L277" s="165"/>
      <c r="M277" s="171"/>
      <c r="N277" s="172"/>
      <c r="O277" s="172"/>
      <c r="P277" s="172"/>
      <c r="Q277" s="172"/>
      <c r="R277" s="172"/>
      <c r="S277" s="172"/>
      <c r="T277" s="173"/>
      <c r="AT277" s="167" t="s">
        <v>229</v>
      </c>
      <c r="AU277" s="167" t="s">
        <v>86</v>
      </c>
      <c r="AV277" s="13" t="s">
        <v>86</v>
      </c>
      <c r="AW277" s="13" t="s">
        <v>32</v>
      </c>
      <c r="AX277" s="13" t="s">
        <v>77</v>
      </c>
      <c r="AY277" s="167" t="s">
        <v>222</v>
      </c>
    </row>
    <row r="278" spans="1:65" s="13" customFormat="1" ht="22.5">
      <c r="B278" s="165"/>
      <c r="D278" s="166" t="s">
        <v>229</v>
      </c>
      <c r="E278" s="167" t="s">
        <v>1</v>
      </c>
      <c r="F278" s="168" t="s">
        <v>413</v>
      </c>
      <c r="H278" s="169">
        <v>0.625</v>
      </c>
      <c r="I278" s="170"/>
      <c r="L278" s="165"/>
      <c r="M278" s="171"/>
      <c r="N278" s="172"/>
      <c r="O278" s="172"/>
      <c r="P278" s="172"/>
      <c r="Q278" s="172"/>
      <c r="R278" s="172"/>
      <c r="S278" s="172"/>
      <c r="T278" s="173"/>
      <c r="AT278" s="167" t="s">
        <v>229</v>
      </c>
      <c r="AU278" s="167" t="s">
        <v>86</v>
      </c>
      <c r="AV278" s="13" t="s">
        <v>86</v>
      </c>
      <c r="AW278" s="13" t="s">
        <v>32</v>
      </c>
      <c r="AX278" s="13" t="s">
        <v>77</v>
      </c>
      <c r="AY278" s="167" t="s">
        <v>222</v>
      </c>
    </row>
    <row r="279" spans="1:65" s="14" customFormat="1">
      <c r="B279" s="174"/>
      <c r="D279" s="166" t="s">
        <v>229</v>
      </c>
      <c r="E279" s="175" t="s">
        <v>1</v>
      </c>
      <c r="F279" s="176" t="s">
        <v>231</v>
      </c>
      <c r="H279" s="177">
        <v>78.974999999999994</v>
      </c>
      <c r="I279" s="178"/>
      <c r="L279" s="174"/>
      <c r="M279" s="179"/>
      <c r="N279" s="180"/>
      <c r="O279" s="180"/>
      <c r="P279" s="180"/>
      <c r="Q279" s="180"/>
      <c r="R279" s="180"/>
      <c r="S279" s="180"/>
      <c r="T279" s="181"/>
      <c r="AT279" s="175" t="s">
        <v>229</v>
      </c>
      <c r="AU279" s="175" t="s">
        <v>86</v>
      </c>
      <c r="AV279" s="14" t="s">
        <v>228</v>
      </c>
      <c r="AW279" s="14" t="s">
        <v>32</v>
      </c>
      <c r="AX279" s="14" t="s">
        <v>84</v>
      </c>
      <c r="AY279" s="175" t="s">
        <v>222</v>
      </c>
    </row>
    <row r="280" spans="1:65" s="2" customFormat="1" ht="24.2" customHeight="1">
      <c r="A280" s="33"/>
      <c r="B280" s="150"/>
      <c r="C280" s="197" t="s">
        <v>414</v>
      </c>
      <c r="D280" s="197" t="s">
        <v>310</v>
      </c>
      <c r="E280" s="198" t="s">
        <v>415</v>
      </c>
      <c r="F280" s="199" t="s">
        <v>416</v>
      </c>
      <c r="G280" s="200" t="s">
        <v>252</v>
      </c>
      <c r="H280" s="201">
        <v>82.924000000000007</v>
      </c>
      <c r="I280" s="202"/>
      <c r="J280" s="203">
        <f>ROUND(I280*H280,2)</f>
        <v>0</v>
      </c>
      <c r="K280" s="204"/>
      <c r="L280" s="205"/>
      <c r="M280" s="206" t="s">
        <v>1</v>
      </c>
      <c r="N280" s="207" t="s">
        <v>42</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243</v>
      </c>
      <c r="AT280" s="163" t="s">
        <v>310</v>
      </c>
      <c r="AU280" s="163" t="s">
        <v>86</v>
      </c>
      <c r="AY280" s="18" t="s">
        <v>222</v>
      </c>
      <c r="BE280" s="164">
        <f>IF(N280="základní",J280,0)</f>
        <v>0</v>
      </c>
      <c r="BF280" s="164">
        <f>IF(N280="snížená",J280,0)</f>
        <v>0</v>
      </c>
      <c r="BG280" s="164">
        <f>IF(N280="zákl. přenesená",J280,0)</f>
        <v>0</v>
      </c>
      <c r="BH280" s="164">
        <f>IF(N280="sníž. přenesená",J280,0)</f>
        <v>0</v>
      </c>
      <c r="BI280" s="164">
        <f>IF(N280="nulová",J280,0)</f>
        <v>0</v>
      </c>
      <c r="BJ280" s="18" t="s">
        <v>84</v>
      </c>
      <c r="BK280" s="164">
        <f>ROUND(I280*H280,2)</f>
        <v>0</v>
      </c>
      <c r="BL280" s="18" t="s">
        <v>228</v>
      </c>
      <c r="BM280" s="163" t="s">
        <v>417</v>
      </c>
    </row>
    <row r="281" spans="1:65" s="2" customFormat="1" ht="24.2" customHeight="1">
      <c r="A281" s="33"/>
      <c r="B281" s="150"/>
      <c r="C281" s="151" t="s">
        <v>322</v>
      </c>
      <c r="D281" s="151" t="s">
        <v>224</v>
      </c>
      <c r="E281" s="152" t="s">
        <v>418</v>
      </c>
      <c r="F281" s="153" t="s">
        <v>419</v>
      </c>
      <c r="G281" s="154" t="s">
        <v>252</v>
      </c>
      <c r="H281" s="155">
        <v>35.758000000000003</v>
      </c>
      <c r="I281" s="156"/>
      <c r="J281" s="157">
        <f>ROUND(I281*H281,2)</f>
        <v>0</v>
      </c>
      <c r="K281" s="158"/>
      <c r="L281" s="34"/>
      <c r="M281" s="159" t="s">
        <v>1</v>
      </c>
      <c r="N281" s="160" t="s">
        <v>42</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228</v>
      </c>
      <c r="AT281" s="163" t="s">
        <v>224</v>
      </c>
      <c r="AU281" s="163" t="s">
        <v>86</v>
      </c>
      <c r="AY281" s="18" t="s">
        <v>222</v>
      </c>
      <c r="BE281" s="164">
        <f>IF(N281="základní",J281,0)</f>
        <v>0</v>
      </c>
      <c r="BF281" s="164">
        <f>IF(N281="snížená",J281,0)</f>
        <v>0</v>
      </c>
      <c r="BG281" s="164">
        <f>IF(N281="zákl. přenesená",J281,0)</f>
        <v>0</v>
      </c>
      <c r="BH281" s="164">
        <f>IF(N281="sníž. přenesená",J281,0)</f>
        <v>0</v>
      </c>
      <c r="BI281" s="164">
        <f>IF(N281="nulová",J281,0)</f>
        <v>0</v>
      </c>
      <c r="BJ281" s="18" t="s">
        <v>84</v>
      </c>
      <c r="BK281" s="164">
        <f>ROUND(I281*H281,2)</f>
        <v>0</v>
      </c>
      <c r="BL281" s="18" t="s">
        <v>228</v>
      </c>
      <c r="BM281" s="163" t="s">
        <v>420</v>
      </c>
    </row>
    <row r="282" spans="1:65" s="2" customFormat="1" ht="16.5" customHeight="1">
      <c r="A282" s="33"/>
      <c r="B282" s="150"/>
      <c r="C282" s="197" t="s">
        <v>421</v>
      </c>
      <c r="D282" s="197" t="s">
        <v>310</v>
      </c>
      <c r="E282" s="198" t="s">
        <v>422</v>
      </c>
      <c r="F282" s="199" t="s">
        <v>423</v>
      </c>
      <c r="G282" s="200" t="s">
        <v>313</v>
      </c>
      <c r="H282" s="201">
        <v>64.364000000000004</v>
      </c>
      <c r="I282" s="202"/>
      <c r="J282" s="203">
        <f>ROUND(I282*H282,2)</f>
        <v>0</v>
      </c>
      <c r="K282" s="204"/>
      <c r="L282" s="205"/>
      <c r="M282" s="206" t="s">
        <v>1</v>
      </c>
      <c r="N282" s="207" t="s">
        <v>42</v>
      </c>
      <c r="O282" s="59"/>
      <c r="P282" s="161">
        <f>O282*H282</f>
        <v>0</v>
      </c>
      <c r="Q282" s="161">
        <v>1</v>
      </c>
      <c r="R282" s="161">
        <f>Q282*H282</f>
        <v>64.364000000000004</v>
      </c>
      <c r="S282" s="161">
        <v>0</v>
      </c>
      <c r="T282" s="162">
        <f>S282*H282</f>
        <v>0</v>
      </c>
      <c r="U282" s="33"/>
      <c r="V282" s="33"/>
      <c r="W282" s="33"/>
      <c r="X282" s="33"/>
      <c r="Y282" s="33"/>
      <c r="Z282" s="33"/>
      <c r="AA282" s="33"/>
      <c r="AB282" s="33"/>
      <c r="AC282" s="33"/>
      <c r="AD282" s="33"/>
      <c r="AE282" s="33"/>
      <c r="AR282" s="163" t="s">
        <v>243</v>
      </c>
      <c r="AT282" s="163" t="s">
        <v>310</v>
      </c>
      <c r="AU282" s="163" t="s">
        <v>86</v>
      </c>
      <c r="AY282" s="18" t="s">
        <v>222</v>
      </c>
      <c r="BE282" s="164">
        <f>IF(N282="základní",J282,0)</f>
        <v>0</v>
      </c>
      <c r="BF282" s="164">
        <f>IF(N282="snížená",J282,0)</f>
        <v>0</v>
      </c>
      <c r="BG282" s="164">
        <f>IF(N282="zákl. přenesená",J282,0)</f>
        <v>0</v>
      </c>
      <c r="BH282" s="164">
        <f>IF(N282="sníž. přenesená",J282,0)</f>
        <v>0</v>
      </c>
      <c r="BI282" s="164">
        <f>IF(N282="nulová",J282,0)</f>
        <v>0</v>
      </c>
      <c r="BJ282" s="18" t="s">
        <v>84</v>
      </c>
      <c r="BK282" s="164">
        <f>ROUND(I282*H282,2)</f>
        <v>0</v>
      </c>
      <c r="BL282" s="18" t="s">
        <v>228</v>
      </c>
      <c r="BM282" s="163" t="s">
        <v>424</v>
      </c>
    </row>
    <row r="283" spans="1:65" s="2" customFormat="1" ht="16.5" customHeight="1">
      <c r="A283" s="33"/>
      <c r="B283" s="150"/>
      <c r="C283" s="151" t="s">
        <v>326</v>
      </c>
      <c r="D283" s="151" t="s">
        <v>224</v>
      </c>
      <c r="E283" s="152" t="s">
        <v>425</v>
      </c>
      <c r="F283" s="153" t="s">
        <v>426</v>
      </c>
      <c r="G283" s="154" t="s">
        <v>227</v>
      </c>
      <c r="H283" s="155">
        <v>18</v>
      </c>
      <c r="I283" s="156"/>
      <c r="J283" s="157">
        <f>ROUND(I283*H283,2)</f>
        <v>0</v>
      </c>
      <c r="K283" s="158"/>
      <c r="L283" s="34"/>
      <c r="M283" s="159" t="s">
        <v>1</v>
      </c>
      <c r="N283" s="160" t="s">
        <v>42</v>
      </c>
      <c r="O283" s="59"/>
      <c r="P283" s="161">
        <f>O283*H283</f>
        <v>0</v>
      </c>
      <c r="Q283" s="161">
        <v>0</v>
      </c>
      <c r="R283" s="161">
        <f>Q283*H283</f>
        <v>0</v>
      </c>
      <c r="S283" s="161">
        <v>0</v>
      </c>
      <c r="T283" s="162">
        <f>S283*H283</f>
        <v>0</v>
      </c>
      <c r="U283" s="33"/>
      <c r="V283" s="33"/>
      <c r="W283" s="33"/>
      <c r="X283" s="33"/>
      <c r="Y283" s="33"/>
      <c r="Z283" s="33"/>
      <c r="AA283" s="33"/>
      <c r="AB283" s="33"/>
      <c r="AC283" s="33"/>
      <c r="AD283" s="33"/>
      <c r="AE283" s="33"/>
      <c r="AR283" s="163" t="s">
        <v>228</v>
      </c>
      <c r="AT283" s="163" t="s">
        <v>224</v>
      </c>
      <c r="AU283" s="163" t="s">
        <v>86</v>
      </c>
      <c r="AY283" s="18" t="s">
        <v>222</v>
      </c>
      <c r="BE283" s="164">
        <f>IF(N283="základní",J283,0)</f>
        <v>0</v>
      </c>
      <c r="BF283" s="164">
        <f>IF(N283="snížená",J283,0)</f>
        <v>0</v>
      </c>
      <c r="BG283" s="164">
        <f>IF(N283="zákl. přenesená",J283,0)</f>
        <v>0</v>
      </c>
      <c r="BH283" s="164">
        <f>IF(N283="sníž. přenesená",J283,0)</f>
        <v>0</v>
      </c>
      <c r="BI283" s="164">
        <f>IF(N283="nulová",J283,0)</f>
        <v>0</v>
      </c>
      <c r="BJ283" s="18" t="s">
        <v>84</v>
      </c>
      <c r="BK283" s="164">
        <f>ROUND(I283*H283,2)</f>
        <v>0</v>
      </c>
      <c r="BL283" s="18" t="s">
        <v>228</v>
      </c>
      <c r="BM283" s="163" t="s">
        <v>427</v>
      </c>
    </row>
    <row r="284" spans="1:65" s="13" customFormat="1">
      <c r="B284" s="165"/>
      <c r="D284" s="166" t="s">
        <v>229</v>
      </c>
      <c r="E284" s="167" t="s">
        <v>1</v>
      </c>
      <c r="F284" s="168" t="s">
        <v>428</v>
      </c>
      <c r="H284" s="169">
        <v>18</v>
      </c>
      <c r="I284" s="170"/>
      <c r="L284" s="165"/>
      <c r="M284" s="171"/>
      <c r="N284" s="172"/>
      <c r="O284" s="172"/>
      <c r="P284" s="172"/>
      <c r="Q284" s="172"/>
      <c r="R284" s="172"/>
      <c r="S284" s="172"/>
      <c r="T284" s="173"/>
      <c r="AT284" s="167" t="s">
        <v>229</v>
      </c>
      <c r="AU284" s="167" t="s">
        <v>86</v>
      </c>
      <c r="AV284" s="13" t="s">
        <v>86</v>
      </c>
      <c r="AW284" s="13" t="s">
        <v>32</v>
      </c>
      <c r="AX284" s="13" t="s">
        <v>77</v>
      </c>
      <c r="AY284" s="167" t="s">
        <v>222</v>
      </c>
    </row>
    <row r="285" spans="1:65" s="14" customFormat="1">
      <c r="B285" s="174"/>
      <c r="D285" s="166" t="s">
        <v>229</v>
      </c>
      <c r="E285" s="175" t="s">
        <v>1</v>
      </c>
      <c r="F285" s="176" t="s">
        <v>231</v>
      </c>
      <c r="H285" s="177">
        <v>18</v>
      </c>
      <c r="I285" s="178"/>
      <c r="L285" s="174"/>
      <c r="M285" s="179"/>
      <c r="N285" s="180"/>
      <c r="O285" s="180"/>
      <c r="P285" s="180"/>
      <c r="Q285" s="180"/>
      <c r="R285" s="180"/>
      <c r="S285" s="180"/>
      <c r="T285" s="181"/>
      <c r="AT285" s="175" t="s">
        <v>229</v>
      </c>
      <c r="AU285" s="175" t="s">
        <v>86</v>
      </c>
      <c r="AV285" s="14" t="s">
        <v>228</v>
      </c>
      <c r="AW285" s="14" t="s">
        <v>32</v>
      </c>
      <c r="AX285" s="14" t="s">
        <v>84</v>
      </c>
      <c r="AY285" s="175" t="s">
        <v>222</v>
      </c>
    </row>
    <row r="286" spans="1:65" s="2" customFormat="1" ht="16.5" customHeight="1">
      <c r="A286" s="33"/>
      <c r="B286" s="150"/>
      <c r="C286" s="151" t="s">
        <v>429</v>
      </c>
      <c r="D286" s="151" t="s">
        <v>224</v>
      </c>
      <c r="E286" s="152" t="s">
        <v>430</v>
      </c>
      <c r="F286" s="153" t="s">
        <v>431</v>
      </c>
      <c r="G286" s="154" t="s">
        <v>227</v>
      </c>
      <c r="H286" s="155">
        <v>18</v>
      </c>
      <c r="I286" s="156"/>
      <c r="J286" s="157">
        <f>ROUND(I286*H286,2)</f>
        <v>0</v>
      </c>
      <c r="K286" s="158"/>
      <c r="L286" s="34"/>
      <c r="M286" s="159" t="s">
        <v>1</v>
      </c>
      <c r="N286" s="160" t="s">
        <v>42</v>
      </c>
      <c r="O286" s="59"/>
      <c r="P286" s="161">
        <f>O286*H286</f>
        <v>0</v>
      </c>
      <c r="Q286" s="161">
        <v>0</v>
      </c>
      <c r="R286" s="161">
        <f>Q286*H286</f>
        <v>0</v>
      </c>
      <c r="S286" s="161">
        <v>0</v>
      </c>
      <c r="T286" s="162">
        <f>S286*H286</f>
        <v>0</v>
      </c>
      <c r="U286" s="33"/>
      <c r="V286" s="33"/>
      <c r="W286" s="33"/>
      <c r="X286" s="33"/>
      <c r="Y286" s="33"/>
      <c r="Z286" s="33"/>
      <c r="AA286" s="33"/>
      <c r="AB286" s="33"/>
      <c r="AC286" s="33"/>
      <c r="AD286" s="33"/>
      <c r="AE286" s="33"/>
      <c r="AR286" s="163" t="s">
        <v>228</v>
      </c>
      <c r="AT286" s="163" t="s">
        <v>224</v>
      </c>
      <c r="AU286" s="163" t="s">
        <v>86</v>
      </c>
      <c r="AY286" s="18" t="s">
        <v>222</v>
      </c>
      <c r="BE286" s="164">
        <f>IF(N286="základní",J286,0)</f>
        <v>0</v>
      </c>
      <c r="BF286" s="164">
        <f>IF(N286="snížená",J286,0)</f>
        <v>0</v>
      </c>
      <c r="BG286" s="164">
        <f>IF(N286="zákl. přenesená",J286,0)</f>
        <v>0</v>
      </c>
      <c r="BH286" s="164">
        <f>IF(N286="sníž. přenesená",J286,0)</f>
        <v>0</v>
      </c>
      <c r="BI286" s="164">
        <f>IF(N286="nulová",J286,0)</f>
        <v>0</v>
      </c>
      <c r="BJ286" s="18" t="s">
        <v>84</v>
      </c>
      <c r="BK286" s="164">
        <f>ROUND(I286*H286,2)</f>
        <v>0</v>
      </c>
      <c r="BL286" s="18" t="s">
        <v>228</v>
      </c>
      <c r="BM286" s="163" t="s">
        <v>432</v>
      </c>
    </row>
    <row r="287" spans="1:65" s="12" customFormat="1" ht="22.9" customHeight="1">
      <c r="B287" s="137"/>
      <c r="D287" s="138" t="s">
        <v>76</v>
      </c>
      <c r="E287" s="148" t="s">
        <v>86</v>
      </c>
      <c r="F287" s="148" t="s">
        <v>433</v>
      </c>
      <c r="I287" s="140"/>
      <c r="J287" s="149">
        <f>BK287</f>
        <v>0</v>
      </c>
      <c r="L287" s="137"/>
      <c r="M287" s="142"/>
      <c r="N287" s="143"/>
      <c r="O287" s="143"/>
      <c r="P287" s="144">
        <f>SUM(P288:P399)</f>
        <v>0</v>
      </c>
      <c r="Q287" s="143"/>
      <c r="R287" s="144">
        <f>SUM(R288:R399)</f>
        <v>1514.3935342099999</v>
      </c>
      <c r="S287" s="143"/>
      <c r="T287" s="145">
        <f>SUM(T288:T399)</f>
        <v>0</v>
      </c>
      <c r="AR287" s="138" t="s">
        <v>84</v>
      </c>
      <c r="AT287" s="146" t="s">
        <v>76</v>
      </c>
      <c r="AU287" s="146" t="s">
        <v>84</v>
      </c>
      <c r="AY287" s="138" t="s">
        <v>222</v>
      </c>
      <c r="BK287" s="147">
        <f>SUM(BK288:BK399)</f>
        <v>0</v>
      </c>
    </row>
    <row r="288" spans="1:65" s="2" customFormat="1" ht="24.2" customHeight="1">
      <c r="A288" s="33"/>
      <c r="B288" s="150"/>
      <c r="C288" s="151" t="s">
        <v>329</v>
      </c>
      <c r="D288" s="151" t="s">
        <v>224</v>
      </c>
      <c r="E288" s="152" t="s">
        <v>434</v>
      </c>
      <c r="F288" s="153" t="s">
        <v>435</v>
      </c>
      <c r="G288" s="154" t="s">
        <v>242</v>
      </c>
      <c r="H288" s="155">
        <v>657.8</v>
      </c>
      <c r="I288" s="156"/>
      <c r="J288" s="157">
        <f>ROUND(I288*H288,2)</f>
        <v>0</v>
      </c>
      <c r="K288" s="158"/>
      <c r="L288" s="34"/>
      <c r="M288" s="159" t="s">
        <v>1</v>
      </c>
      <c r="N288" s="160" t="s">
        <v>42</v>
      </c>
      <c r="O288" s="59"/>
      <c r="P288" s="161">
        <f>O288*H288</f>
        <v>0</v>
      </c>
      <c r="Q288" s="161">
        <v>1.1E-4</v>
      </c>
      <c r="R288" s="161">
        <f>Q288*H288</f>
        <v>7.2357999999999992E-2</v>
      </c>
      <c r="S288" s="161">
        <v>0</v>
      </c>
      <c r="T288" s="162">
        <f>S288*H288</f>
        <v>0</v>
      </c>
      <c r="U288" s="33"/>
      <c r="V288" s="33"/>
      <c r="W288" s="33"/>
      <c r="X288" s="33"/>
      <c r="Y288" s="33"/>
      <c r="Z288" s="33"/>
      <c r="AA288" s="33"/>
      <c r="AB288" s="33"/>
      <c r="AC288" s="33"/>
      <c r="AD288" s="33"/>
      <c r="AE288" s="33"/>
      <c r="AR288" s="163" t="s">
        <v>228</v>
      </c>
      <c r="AT288" s="163" t="s">
        <v>224</v>
      </c>
      <c r="AU288" s="163" t="s">
        <v>86</v>
      </c>
      <c r="AY288" s="18" t="s">
        <v>222</v>
      </c>
      <c r="BE288" s="164">
        <f>IF(N288="základní",J288,0)</f>
        <v>0</v>
      </c>
      <c r="BF288" s="164">
        <f>IF(N288="snížená",J288,0)</f>
        <v>0</v>
      </c>
      <c r="BG288" s="164">
        <f>IF(N288="zákl. přenesená",J288,0)</f>
        <v>0</v>
      </c>
      <c r="BH288" s="164">
        <f>IF(N288="sníž. přenesená",J288,0)</f>
        <v>0</v>
      </c>
      <c r="BI288" s="164">
        <f>IF(N288="nulová",J288,0)</f>
        <v>0</v>
      </c>
      <c r="BJ288" s="18" t="s">
        <v>84</v>
      </c>
      <c r="BK288" s="164">
        <f>ROUND(I288*H288,2)</f>
        <v>0</v>
      </c>
      <c r="BL288" s="18" t="s">
        <v>228</v>
      </c>
      <c r="BM288" s="163" t="s">
        <v>436</v>
      </c>
    </row>
    <row r="289" spans="1:65" s="13" customFormat="1">
      <c r="B289" s="165"/>
      <c r="D289" s="166" t="s">
        <v>229</v>
      </c>
      <c r="E289" s="167" t="s">
        <v>1</v>
      </c>
      <c r="F289" s="168" t="s">
        <v>303</v>
      </c>
      <c r="H289" s="169">
        <v>19.2</v>
      </c>
      <c r="I289" s="170"/>
      <c r="L289" s="165"/>
      <c r="M289" s="171"/>
      <c r="N289" s="172"/>
      <c r="O289" s="172"/>
      <c r="P289" s="172"/>
      <c r="Q289" s="172"/>
      <c r="R289" s="172"/>
      <c r="S289" s="172"/>
      <c r="T289" s="173"/>
      <c r="AT289" s="167" t="s">
        <v>229</v>
      </c>
      <c r="AU289" s="167" t="s">
        <v>86</v>
      </c>
      <c r="AV289" s="13" t="s">
        <v>86</v>
      </c>
      <c r="AW289" s="13" t="s">
        <v>32</v>
      </c>
      <c r="AX289" s="13" t="s">
        <v>77</v>
      </c>
      <c r="AY289" s="167" t="s">
        <v>222</v>
      </c>
    </row>
    <row r="290" spans="1:65" s="13" customFormat="1">
      <c r="B290" s="165"/>
      <c r="D290" s="166" t="s">
        <v>229</v>
      </c>
      <c r="E290" s="167" t="s">
        <v>1</v>
      </c>
      <c r="F290" s="168" t="s">
        <v>304</v>
      </c>
      <c r="H290" s="169">
        <v>134.4</v>
      </c>
      <c r="I290" s="170"/>
      <c r="L290" s="165"/>
      <c r="M290" s="171"/>
      <c r="N290" s="172"/>
      <c r="O290" s="172"/>
      <c r="P290" s="172"/>
      <c r="Q290" s="172"/>
      <c r="R290" s="172"/>
      <c r="S290" s="172"/>
      <c r="T290" s="173"/>
      <c r="AT290" s="167" t="s">
        <v>229</v>
      </c>
      <c r="AU290" s="167" t="s">
        <v>86</v>
      </c>
      <c r="AV290" s="13" t="s">
        <v>86</v>
      </c>
      <c r="AW290" s="13" t="s">
        <v>32</v>
      </c>
      <c r="AX290" s="13" t="s">
        <v>77</v>
      </c>
      <c r="AY290" s="167" t="s">
        <v>222</v>
      </c>
    </row>
    <row r="291" spans="1:65" s="13" customFormat="1">
      <c r="B291" s="165"/>
      <c r="D291" s="166" t="s">
        <v>229</v>
      </c>
      <c r="E291" s="167" t="s">
        <v>1</v>
      </c>
      <c r="F291" s="168" t="s">
        <v>305</v>
      </c>
      <c r="H291" s="169">
        <v>22.7</v>
      </c>
      <c r="I291" s="170"/>
      <c r="L291" s="165"/>
      <c r="M291" s="171"/>
      <c r="N291" s="172"/>
      <c r="O291" s="172"/>
      <c r="P291" s="172"/>
      <c r="Q291" s="172"/>
      <c r="R291" s="172"/>
      <c r="S291" s="172"/>
      <c r="T291" s="173"/>
      <c r="AT291" s="167" t="s">
        <v>229</v>
      </c>
      <c r="AU291" s="167" t="s">
        <v>86</v>
      </c>
      <c r="AV291" s="13" t="s">
        <v>86</v>
      </c>
      <c r="AW291" s="13" t="s">
        <v>32</v>
      </c>
      <c r="AX291" s="13" t="s">
        <v>77</v>
      </c>
      <c r="AY291" s="167" t="s">
        <v>222</v>
      </c>
    </row>
    <row r="292" spans="1:65" s="13" customFormat="1">
      <c r="B292" s="165"/>
      <c r="D292" s="166" t="s">
        <v>229</v>
      </c>
      <c r="E292" s="167" t="s">
        <v>1</v>
      </c>
      <c r="F292" s="168" t="s">
        <v>306</v>
      </c>
      <c r="H292" s="169">
        <v>8.35</v>
      </c>
      <c r="I292" s="170"/>
      <c r="L292" s="165"/>
      <c r="M292" s="171"/>
      <c r="N292" s="172"/>
      <c r="O292" s="172"/>
      <c r="P292" s="172"/>
      <c r="Q292" s="172"/>
      <c r="R292" s="172"/>
      <c r="S292" s="172"/>
      <c r="T292" s="173"/>
      <c r="AT292" s="167" t="s">
        <v>229</v>
      </c>
      <c r="AU292" s="167" t="s">
        <v>86</v>
      </c>
      <c r="AV292" s="13" t="s">
        <v>86</v>
      </c>
      <c r="AW292" s="13" t="s">
        <v>32</v>
      </c>
      <c r="AX292" s="13" t="s">
        <v>77</v>
      </c>
      <c r="AY292" s="167" t="s">
        <v>222</v>
      </c>
    </row>
    <row r="293" spans="1:65" s="13" customFormat="1">
      <c r="B293" s="165"/>
      <c r="D293" s="166" t="s">
        <v>229</v>
      </c>
      <c r="E293" s="167" t="s">
        <v>1</v>
      </c>
      <c r="F293" s="168" t="s">
        <v>307</v>
      </c>
      <c r="H293" s="169">
        <v>90.5</v>
      </c>
      <c r="I293" s="170"/>
      <c r="L293" s="165"/>
      <c r="M293" s="171"/>
      <c r="N293" s="172"/>
      <c r="O293" s="172"/>
      <c r="P293" s="172"/>
      <c r="Q293" s="172"/>
      <c r="R293" s="172"/>
      <c r="S293" s="172"/>
      <c r="T293" s="173"/>
      <c r="AT293" s="167" t="s">
        <v>229</v>
      </c>
      <c r="AU293" s="167" t="s">
        <v>86</v>
      </c>
      <c r="AV293" s="13" t="s">
        <v>86</v>
      </c>
      <c r="AW293" s="13" t="s">
        <v>32</v>
      </c>
      <c r="AX293" s="13" t="s">
        <v>77</v>
      </c>
      <c r="AY293" s="167" t="s">
        <v>222</v>
      </c>
    </row>
    <row r="294" spans="1:65" s="13" customFormat="1">
      <c r="B294" s="165"/>
      <c r="D294" s="166" t="s">
        <v>229</v>
      </c>
      <c r="E294" s="167" t="s">
        <v>1</v>
      </c>
      <c r="F294" s="168" t="s">
        <v>308</v>
      </c>
      <c r="H294" s="169">
        <v>153.9</v>
      </c>
      <c r="I294" s="170"/>
      <c r="L294" s="165"/>
      <c r="M294" s="171"/>
      <c r="N294" s="172"/>
      <c r="O294" s="172"/>
      <c r="P294" s="172"/>
      <c r="Q294" s="172"/>
      <c r="R294" s="172"/>
      <c r="S294" s="172"/>
      <c r="T294" s="173"/>
      <c r="AT294" s="167" t="s">
        <v>229</v>
      </c>
      <c r="AU294" s="167" t="s">
        <v>86</v>
      </c>
      <c r="AV294" s="13" t="s">
        <v>86</v>
      </c>
      <c r="AW294" s="13" t="s">
        <v>32</v>
      </c>
      <c r="AX294" s="13" t="s">
        <v>77</v>
      </c>
      <c r="AY294" s="167" t="s">
        <v>222</v>
      </c>
    </row>
    <row r="295" spans="1:65" s="13" customFormat="1">
      <c r="B295" s="165"/>
      <c r="D295" s="166" t="s">
        <v>229</v>
      </c>
      <c r="E295" s="167" t="s">
        <v>1</v>
      </c>
      <c r="F295" s="168" t="s">
        <v>309</v>
      </c>
      <c r="H295" s="169">
        <v>165.75</v>
      </c>
      <c r="I295" s="170"/>
      <c r="L295" s="165"/>
      <c r="M295" s="171"/>
      <c r="N295" s="172"/>
      <c r="O295" s="172"/>
      <c r="P295" s="172"/>
      <c r="Q295" s="172"/>
      <c r="R295" s="172"/>
      <c r="S295" s="172"/>
      <c r="T295" s="173"/>
      <c r="AT295" s="167" t="s">
        <v>229</v>
      </c>
      <c r="AU295" s="167" t="s">
        <v>86</v>
      </c>
      <c r="AV295" s="13" t="s">
        <v>86</v>
      </c>
      <c r="AW295" s="13" t="s">
        <v>32</v>
      </c>
      <c r="AX295" s="13" t="s">
        <v>77</v>
      </c>
      <c r="AY295" s="167" t="s">
        <v>222</v>
      </c>
    </row>
    <row r="296" spans="1:65" s="13" customFormat="1">
      <c r="B296" s="165"/>
      <c r="D296" s="166" t="s">
        <v>229</v>
      </c>
      <c r="E296" s="167" t="s">
        <v>1</v>
      </c>
      <c r="F296" s="168" t="s">
        <v>437</v>
      </c>
      <c r="H296" s="169">
        <v>63</v>
      </c>
      <c r="I296" s="170"/>
      <c r="L296" s="165"/>
      <c r="M296" s="171"/>
      <c r="N296" s="172"/>
      <c r="O296" s="172"/>
      <c r="P296" s="172"/>
      <c r="Q296" s="172"/>
      <c r="R296" s="172"/>
      <c r="S296" s="172"/>
      <c r="T296" s="173"/>
      <c r="AT296" s="167" t="s">
        <v>229</v>
      </c>
      <c r="AU296" s="167" t="s">
        <v>86</v>
      </c>
      <c r="AV296" s="13" t="s">
        <v>86</v>
      </c>
      <c r="AW296" s="13" t="s">
        <v>32</v>
      </c>
      <c r="AX296" s="13" t="s">
        <v>77</v>
      </c>
      <c r="AY296" s="167" t="s">
        <v>222</v>
      </c>
    </row>
    <row r="297" spans="1:65" s="14" customFormat="1">
      <c r="B297" s="174"/>
      <c r="D297" s="166" t="s">
        <v>229</v>
      </c>
      <c r="E297" s="175" t="s">
        <v>1</v>
      </c>
      <c r="F297" s="176" t="s">
        <v>231</v>
      </c>
      <c r="H297" s="177">
        <v>657.8</v>
      </c>
      <c r="I297" s="178"/>
      <c r="L297" s="174"/>
      <c r="M297" s="179"/>
      <c r="N297" s="180"/>
      <c r="O297" s="180"/>
      <c r="P297" s="180"/>
      <c r="Q297" s="180"/>
      <c r="R297" s="180"/>
      <c r="S297" s="180"/>
      <c r="T297" s="181"/>
      <c r="AT297" s="175" t="s">
        <v>229</v>
      </c>
      <c r="AU297" s="175" t="s">
        <v>86</v>
      </c>
      <c r="AV297" s="14" t="s">
        <v>228</v>
      </c>
      <c r="AW297" s="14" t="s">
        <v>32</v>
      </c>
      <c r="AX297" s="14" t="s">
        <v>84</v>
      </c>
      <c r="AY297" s="175" t="s">
        <v>222</v>
      </c>
    </row>
    <row r="298" spans="1:65" s="2" customFormat="1" ht="33" customHeight="1">
      <c r="A298" s="33"/>
      <c r="B298" s="150"/>
      <c r="C298" s="151" t="s">
        <v>438</v>
      </c>
      <c r="D298" s="151" t="s">
        <v>224</v>
      </c>
      <c r="E298" s="152" t="s">
        <v>439</v>
      </c>
      <c r="F298" s="153" t="s">
        <v>440</v>
      </c>
      <c r="G298" s="154" t="s">
        <v>242</v>
      </c>
      <c r="H298" s="155">
        <v>388.31</v>
      </c>
      <c r="I298" s="156"/>
      <c r="J298" s="157">
        <f>ROUND(I298*H298,2)</f>
        <v>0</v>
      </c>
      <c r="K298" s="158"/>
      <c r="L298" s="34"/>
      <c r="M298" s="159" t="s">
        <v>1</v>
      </c>
      <c r="N298" s="160" t="s">
        <v>42</v>
      </c>
      <c r="O298" s="59"/>
      <c r="P298" s="161">
        <f>O298*H298</f>
        <v>0</v>
      </c>
      <c r="Q298" s="161">
        <v>0</v>
      </c>
      <c r="R298" s="161">
        <f>Q298*H298</f>
        <v>0</v>
      </c>
      <c r="S298" s="161">
        <v>0</v>
      </c>
      <c r="T298" s="162">
        <f>S298*H298</f>
        <v>0</v>
      </c>
      <c r="U298" s="33"/>
      <c r="V298" s="33"/>
      <c r="W298" s="33"/>
      <c r="X298" s="33"/>
      <c r="Y298" s="33"/>
      <c r="Z298" s="33"/>
      <c r="AA298" s="33"/>
      <c r="AB298" s="33"/>
      <c r="AC298" s="33"/>
      <c r="AD298" s="33"/>
      <c r="AE298" s="33"/>
      <c r="AR298" s="163" t="s">
        <v>228</v>
      </c>
      <c r="AT298" s="163" t="s">
        <v>224</v>
      </c>
      <c r="AU298" s="163" t="s">
        <v>86</v>
      </c>
      <c r="AY298" s="18" t="s">
        <v>222</v>
      </c>
      <c r="BE298" s="164">
        <f>IF(N298="základní",J298,0)</f>
        <v>0</v>
      </c>
      <c r="BF298" s="164">
        <f>IF(N298="snížená",J298,0)</f>
        <v>0</v>
      </c>
      <c r="BG298" s="164">
        <f>IF(N298="zákl. přenesená",J298,0)</f>
        <v>0</v>
      </c>
      <c r="BH298" s="164">
        <f>IF(N298="sníž. přenesená",J298,0)</f>
        <v>0</v>
      </c>
      <c r="BI298" s="164">
        <f>IF(N298="nulová",J298,0)</f>
        <v>0</v>
      </c>
      <c r="BJ298" s="18" t="s">
        <v>84</v>
      </c>
      <c r="BK298" s="164">
        <f>ROUND(I298*H298,2)</f>
        <v>0</v>
      </c>
      <c r="BL298" s="18" t="s">
        <v>228</v>
      </c>
      <c r="BM298" s="163" t="s">
        <v>441</v>
      </c>
    </row>
    <row r="299" spans="1:65" s="13" customFormat="1">
      <c r="B299" s="165"/>
      <c r="D299" s="166" t="s">
        <v>229</v>
      </c>
      <c r="E299" s="167" t="s">
        <v>1</v>
      </c>
      <c r="F299" s="168" t="s">
        <v>442</v>
      </c>
      <c r="H299" s="169">
        <v>12.8</v>
      </c>
      <c r="I299" s="170"/>
      <c r="L299" s="165"/>
      <c r="M299" s="171"/>
      <c r="N299" s="172"/>
      <c r="O299" s="172"/>
      <c r="P299" s="172"/>
      <c r="Q299" s="172"/>
      <c r="R299" s="172"/>
      <c r="S299" s="172"/>
      <c r="T299" s="173"/>
      <c r="AT299" s="167" t="s">
        <v>229</v>
      </c>
      <c r="AU299" s="167" t="s">
        <v>86</v>
      </c>
      <c r="AV299" s="13" t="s">
        <v>86</v>
      </c>
      <c r="AW299" s="13" t="s">
        <v>32</v>
      </c>
      <c r="AX299" s="13" t="s">
        <v>77</v>
      </c>
      <c r="AY299" s="167" t="s">
        <v>222</v>
      </c>
    </row>
    <row r="300" spans="1:65" s="13" customFormat="1">
      <c r="B300" s="165"/>
      <c r="D300" s="166" t="s">
        <v>229</v>
      </c>
      <c r="E300" s="167" t="s">
        <v>1</v>
      </c>
      <c r="F300" s="168" t="s">
        <v>443</v>
      </c>
      <c r="H300" s="169">
        <v>50.68</v>
      </c>
      <c r="I300" s="170"/>
      <c r="L300" s="165"/>
      <c r="M300" s="171"/>
      <c r="N300" s="172"/>
      <c r="O300" s="172"/>
      <c r="P300" s="172"/>
      <c r="Q300" s="172"/>
      <c r="R300" s="172"/>
      <c r="S300" s="172"/>
      <c r="T300" s="173"/>
      <c r="AT300" s="167" t="s">
        <v>229</v>
      </c>
      <c r="AU300" s="167" t="s">
        <v>86</v>
      </c>
      <c r="AV300" s="13" t="s">
        <v>86</v>
      </c>
      <c r="AW300" s="13" t="s">
        <v>32</v>
      </c>
      <c r="AX300" s="13" t="s">
        <v>77</v>
      </c>
      <c r="AY300" s="167" t="s">
        <v>222</v>
      </c>
    </row>
    <row r="301" spans="1:65" s="13" customFormat="1">
      <c r="B301" s="165"/>
      <c r="D301" s="166" t="s">
        <v>229</v>
      </c>
      <c r="E301" s="167" t="s">
        <v>1</v>
      </c>
      <c r="F301" s="168" t="s">
        <v>444</v>
      </c>
      <c r="H301" s="169">
        <v>16.059999999999999</v>
      </c>
      <c r="I301" s="170"/>
      <c r="L301" s="165"/>
      <c r="M301" s="171"/>
      <c r="N301" s="172"/>
      <c r="O301" s="172"/>
      <c r="P301" s="172"/>
      <c r="Q301" s="172"/>
      <c r="R301" s="172"/>
      <c r="S301" s="172"/>
      <c r="T301" s="173"/>
      <c r="AT301" s="167" t="s">
        <v>229</v>
      </c>
      <c r="AU301" s="167" t="s">
        <v>86</v>
      </c>
      <c r="AV301" s="13" t="s">
        <v>86</v>
      </c>
      <c r="AW301" s="13" t="s">
        <v>32</v>
      </c>
      <c r="AX301" s="13" t="s">
        <v>77</v>
      </c>
      <c r="AY301" s="167" t="s">
        <v>222</v>
      </c>
    </row>
    <row r="302" spans="1:65" s="13" customFormat="1">
      <c r="B302" s="165"/>
      <c r="D302" s="166" t="s">
        <v>229</v>
      </c>
      <c r="E302" s="167" t="s">
        <v>1</v>
      </c>
      <c r="F302" s="168" t="s">
        <v>445</v>
      </c>
      <c r="H302" s="169">
        <v>5.03</v>
      </c>
      <c r="I302" s="170"/>
      <c r="L302" s="165"/>
      <c r="M302" s="171"/>
      <c r="N302" s="172"/>
      <c r="O302" s="172"/>
      <c r="P302" s="172"/>
      <c r="Q302" s="172"/>
      <c r="R302" s="172"/>
      <c r="S302" s="172"/>
      <c r="T302" s="173"/>
      <c r="AT302" s="167" t="s">
        <v>229</v>
      </c>
      <c r="AU302" s="167" t="s">
        <v>86</v>
      </c>
      <c r="AV302" s="13" t="s">
        <v>86</v>
      </c>
      <c r="AW302" s="13" t="s">
        <v>32</v>
      </c>
      <c r="AX302" s="13" t="s">
        <v>77</v>
      </c>
      <c r="AY302" s="167" t="s">
        <v>222</v>
      </c>
    </row>
    <row r="303" spans="1:65" s="13" customFormat="1">
      <c r="B303" s="165"/>
      <c r="D303" s="166" t="s">
        <v>229</v>
      </c>
      <c r="E303" s="167" t="s">
        <v>1</v>
      </c>
      <c r="F303" s="168" t="s">
        <v>446</v>
      </c>
      <c r="H303" s="169">
        <v>53.3</v>
      </c>
      <c r="I303" s="170"/>
      <c r="L303" s="165"/>
      <c r="M303" s="171"/>
      <c r="N303" s="172"/>
      <c r="O303" s="172"/>
      <c r="P303" s="172"/>
      <c r="Q303" s="172"/>
      <c r="R303" s="172"/>
      <c r="S303" s="172"/>
      <c r="T303" s="173"/>
      <c r="AT303" s="167" t="s">
        <v>229</v>
      </c>
      <c r="AU303" s="167" t="s">
        <v>86</v>
      </c>
      <c r="AV303" s="13" t="s">
        <v>86</v>
      </c>
      <c r="AW303" s="13" t="s">
        <v>32</v>
      </c>
      <c r="AX303" s="13" t="s">
        <v>77</v>
      </c>
      <c r="AY303" s="167" t="s">
        <v>222</v>
      </c>
    </row>
    <row r="304" spans="1:65" s="13" customFormat="1">
      <c r="B304" s="165"/>
      <c r="D304" s="166" t="s">
        <v>229</v>
      </c>
      <c r="E304" s="167" t="s">
        <v>1</v>
      </c>
      <c r="F304" s="168" t="s">
        <v>447</v>
      </c>
      <c r="H304" s="169">
        <v>90.54</v>
      </c>
      <c r="I304" s="170"/>
      <c r="L304" s="165"/>
      <c r="M304" s="171"/>
      <c r="N304" s="172"/>
      <c r="O304" s="172"/>
      <c r="P304" s="172"/>
      <c r="Q304" s="172"/>
      <c r="R304" s="172"/>
      <c r="S304" s="172"/>
      <c r="T304" s="173"/>
      <c r="AT304" s="167" t="s">
        <v>229</v>
      </c>
      <c r="AU304" s="167" t="s">
        <v>86</v>
      </c>
      <c r="AV304" s="13" t="s">
        <v>86</v>
      </c>
      <c r="AW304" s="13" t="s">
        <v>32</v>
      </c>
      <c r="AX304" s="13" t="s">
        <v>77</v>
      </c>
      <c r="AY304" s="167" t="s">
        <v>222</v>
      </c>
    </row>
    <row r="305" spans="1:65" s="13" customFormat="1">
      <c r="B305" s="165"/>
      <c r="D305" s="166" t="s">
        <v>229</v>
      </c>
      <c r="E305" s="167" t="s">
        <v>1</v>
      </c>
      <c r="F305" s="168" t="s">
        <v>448</v>
      </c>
      <c r="H305" s="169">
        <v>96.9</v>
      </c>
      <c r="I305" s="170"/>
      <c r="L305" s="165"/>
      <c r="M305" s="171"/>
      <c r="N305" s="172"/>
      <c r="O305" s="172"/>
      <c r="P305" s="172"/>
      <c r="Q305" s="172"/>
      <c r="R305" s="172"/>
      <c r="S305" s="172"/>
      <c r="T305" s="173"/>
      <c r="AT305" s="167" t="s">
        <v>229</v>
      </c>
      <c r="AU305" s="167" t="s">
        <v>86</v>
      </c>
      <c r="AV305" s="13" t="s">
        <v>86</v>
      </c>
      <c r="AW305" s="13" t="s">
        <v>32</v>
      </c>
      <c r="AX305" s="13" t="s">
        <v>77</v>
      </c>
      <c r="AY305" s="167" t="s">
        <v>222</v>
      </c>
    </row>
    <row r="306" spans="1:65" s="13" customFormat="1">
      <c r="B306" s="165"/>
      <c r="D306" s="166" t="s">
        <v>229</v>
      </c>
      <c r="E306" s="167" t="s">
        <v>1</v>
      </c>
      <c r="F306" s="168" t="s">
        <v>437</v>
      </c>
      <c r="H306" s="169">
        <v>63</v>
      </c>
      <c r="I306" s="170"/>
      <c r="L306" s="165"/>
      <c r="M306" s="171"/>
      <c r="N306" s="172"/>
      <c r="O306" s="172"/>
      <c r="P306" s="172"/>
      <c r="Q306" s="172"/>
      <c r="R306" s="172"/>
      <c r="S306" s="172"/>
      <c r="T306" s="173"/>
      <c r="AT306" s="167" t="s">
        <v>229</v>
      </c>
      <c r="AU306" s="167" t="s">
        <v>86</v>
      </c>
      <c r="AV306" s="13" t="s">
        <v>86</v>
      </c>
      <c r="AW306" s="13" t="s">
        <v>32</v>
      </c>
      <c r="AX306" s="13" t="s">
        <v>77</v>
      </c>
      <c r="AY306" s="167" t="s">
        <v>222</v>
      </c>
    </row>
    <row r="307" spans="1:65" s="14" customFormat="1">
      <c r="B307" s="174"/>
      <c r="D307" s="166" t="s">
        <v>229</v>
      </c>
      <c r="E307" s="175" t="s">
        <v>1</v>
      </c>
      <c r="F307" s="176" t="s">
        <v>231</v>
      </c>
      <c r="H307" s="177">
        <v>388.31</v>
      </c>
      <c r="I307" s="178"/>
      <c r="L307" s="174"/>
      <c r="M307" s="179"/>
      <c r="N307" s="180"/>
      <c r="O307" s="180"/>
      <c r="P307" s="180"/>
      <c r="Q307" s="180"/>
      <c r="R307" s="180"/>
      <c r="S307" s="180"/>
      <c r="T307" s="181"/>
      <c r="AT307" s="175" t="s">
        <v>229</v>
      </c>
      <c r="AU307" s="175" t="s">
        <v>86</v>
      </c>
      <c r="AV307" s="14" t="s">
        <v>228</v>
      </c>
      <c r="AW307" s="14" t="s">
        <v>32</v>
      </c>
      <c r="AX307" s="14" t="s">
        <v>84</v>
      </c>
      <c r="AY307" s="175" t="s">
        <v>222</v>
      </c>
    </row>
    <row r="308" spans="1:65" s="2" customFormat="1" ht="16.5" customHeight="1">
      <c r="A308" s="33"/>
      <c r="B308" s="150"/>
      <c r="C308" s="197" t="s">
        <v>340</v>
      </c>
      <c r="D308" s="197" t="s">
        <v>310</v>
      </c>
      <c r="E308" s="198" t="s">
        <v>449</v>
      </c>
      <c r="F308" s="199" t="s">
        <v>450</v>
      </c>
      <c r="G308" s="200" t="s">
        <v>252</v>
      </c>
      <c r="H308" s="201">
        <v>109.792</v>
      </c>
      <c r="I308" s="202"/>
      <c r="J308" s="203">
        <f>ROUND(I308*H308,2)</f>
        <v>0</v>
      </c>
      <c r="K308" s="204"/>
      <c r="L308" s="205"/>
      <c r="M308" s="206" t="s">
        <v>1</v>
      </c>
      <c r="N308" s="207" t="s">
        <v>42</v>
      </c>
      <c r="O308" s="59"/>
      <c r="P308" s="161">
        <f>O308*H308</f>
        <v>0</v>
      </c>
      <c r="Q308" s="161">
        <v>2.234</v>
      </c>
      <c r="R308" s="161">
        <f>Q308*H308</f>
        <v>245.275328</v>
      </c>
      <c r="S308" s="161">
        <v>0</v>
      </c>
      <c r="T308" s="162">
        <f>S308*H308</f>
        <v>0</v>
      </c>
      <c r="U308" s="33"/>
      <c r="V308" s="33"/>
      <c r="W308" s="33"/>
      <c r="X308" s="33"/>
      <c r="Y308" s="33"/>
      <c r="Z308" s="33"/>
      <c r="AA308" s="33"/>
      <c r="AB308" s="33"/>
      <c r="AC308" s="33"/>
      <c r="AD308" s="33"/>
      <c r="AE308" s="33"/>
      <c r="AR308" s="163" t="s">
        <v>243</v>
      </c>
      <c r="AT308" s="163" t="s">
        <v>310</v>
      </c>
      <c r="AU308" s="163" t="s">
        <v>86</v>
      </c>
      <c r="AY308" s="18" t="s">
        <v>222</v>
      </c>
      <c r="BE308" s="164">
        <f>IF(N308="základní",J308,0)</f>
        <v>0</v>
      </c>
      <c r="BF308" s="164">
        <f>IF(N308="snížená",J308,0)</f>
        <v>0</v>
      </c>
      <c r="BG308" s="164">
        <f>IF(N308="zákl. přenesená",J308,0)</f>
        <v>0</v>
      </c>
      <c r="BH308" s="164">
        <f>IF(N308="sníž. přenesená",J308,0)</f>
        <v>0</v>
      </c>
      <c r="BI308" s="164">
        <f>IF(N308="nulová",J308,0)</f>
        <v>0</v>
      </c>
      <c r="BJ308" s="18" t="s">
        <v>84</v>
      </c>
      <c r="BK308" s="164">
        <f>ROUND(I308*H308,2)</f>
        <v>0</v>
      </c>
      <c r="BL308" s="18" t="s">
        <v>228</v>
      </c>
      <c r="BM308" s="163" t="s">
        <v>451</v>
      </c>
    </row>
    <row r="309" spans="1:65" s="2" customFormat="1" ht="16.5" customHeight="1">
      <c r="A309" s="33"/>
      <c r="B309" s="150"/>
      <c r="C309" s="151" t="s">
        <v>452</v>
      </c>
      <c r="D309" s="151" t="s">
        <v>224</v>
      </c>
      <c r="E309" s="152" t="s">
        <v>453</v>
      </c>
      <c r="F309" s="153" t="s">
        <v>454</v>
      </c>
      <c r="G309" s="154" t="s">
        <v>252</v>
      </c>
      <c r="H309" s="155">
        <v>15.045</v>
      </c>
      <c r="I309" s="156"/>
      <c r="J309" s="157">
        <f>ROUND(I309*H309,2)</f>
        <v>0</v>
      </c>
      <c r="K309" s="158"/>
      <c r="L309" s="34"/>
      <c r="M309" s="159" t="s">
        <v>1</v>
      </c>
      <c r="N309" s="160" t="s">
        <v>42</v>
      </c>
      <c r="O309" s="59"/>
      <c r="P309" s="161">
        <f>O309*H309</f>
        <v>0</v>
      </c>
      <c r="Q309" s="161">
        <v>2.4777</v>
      </c>
      <c r="R309" s="161">
        <f>Q309*H309</f>
        <v>37.276996500000003</v>
      </c>
      <c r="S309" s="161">
        <v>0</v>
      </c>
      <c r="T309" s="162">
        <f>S309*H309</f>
        <v>0</v>
      </c>
      <c r="U309" s="33"/>
      <c r="V309" s="33"/>
      <c r="W309" s="33"/>
      <c r="X309" s="33"/>
      <c r="Y309" s="33"/>
      <c r="Z309" s="33"/>
      <c r="AA309" s="33"/>
      <c r="AB309" s="33"/>
      <c r="AC309" s="33"/>
      <c r="AD309" s="33"/>
      <c r="AE309" s="33"/>
      <c r="AR309" s="163" t="s">
        <v>228</v>
      </c>
      <c r="AT309" s="163" t="s">
        <v>224</v>
      </c>
      <c r="AU309" s="163" t="s">
        <v>86</v>
      </c>
      <c r="AY309" s="18" t="s">
        <v>222</v>
      </c>
      <c r="BE309" s="164">
        <f>IF(N309="základní",J309,0)</f>
        <v>0</v>
      </c>
      <c r="BF309" s="164">
        <f>IF(N309="snížená",J309,0)</f>
        <v>0</v>
      </c>
      <c r="BG309" s="164">
        <f>IF(N309="zákl. přenesená",J309,0)</f>
        <v>0</v>
      </c>
      <c r="BH309" s="164">
        <f>IF(N309="sníž. přenesená",J309,0)</f>
        <v>0</v>
      </c>
      <c r="BI309" s="164">
        <f>IF(N309="nulová",J309,0)</f>
        <v>0</v>
      </c>
      <c r="BJ309" s="18" t="s">
        <v>84</v>
      </c>
      <c r="BK309" s="164">
        <f>ROUND(I309*H309,2)</f>
        <v>0</v>
      </c>
      <c r="BL309" s="18" t="s">
        <v>228</v>
      </c>
      <c r="BM309" s="163" t="s">
        <v>455</v>
      </c>
    </row>
    <row r="310" spans="1:65" s="13" customFormat="1">
      <c r="B310" s="165"/>
      <c r="D310" s="166" t="s">
        <v>229</v>
      </c>
      <c r="E310" s="167" t="s">
        <v>1</v>
      </c>
      <c r="F310" s="168" t="s">
        <v>456</v>
      </c>
      <c r="H310" s="169">
        <v>15.045</v>
      </c>
      <c r="I310" s="170"/>
      <c r="L310" s="165"/>
      <c r="M310" s="171"/>
      <c r="N310" s="172"/>
      <c r="O310" s="172"/>
      <c r="P310" s="172"/>
      <c r="Q310" s="172"/>
      <c r="R310" s="172"/>
      <c r="S310" s="172"/>
      <c r="T310" s="173"/>
      <c r="AT310" s="167" t="s">
        <v>229</v>
      </c>
      <c r="AU310" s="167" t="s">
        <v>86</v>
      </c>
      <c r="AV310" s="13" t="s">
        <v>86</v>
      </c>
      <c r="AW310" s="13" t="s">
        <v>32</v>
      </c>
      <c r="AX310" s="13" t="s">
        <v>77</v>
      </c>
      <c r="AY310" s="167" t="s">
        <v>222</v>
      </c>
    </row>
    <row r="311" spans="1:65" s="14" customFormat="1">
      <c r="B311" s="174"/>
      <c r="D311" s="166" t="s">
        <v>229</v>
      </c>
      <c r="E311" s="175" t="s">
        <v>1</v>
      </c>
      <c r="F311" s="176" t="s">
        <v>231</v>
      </c>
      <c r="H311" s="177">
        <v>15.045</v>
      </c>
      <c r="I311" s="178"/>
      <c r="L311" s="174"/>
      <c r="M311" s="179"/>
      <c r="N311" s="180"/>
      <c r="O311" s="180"/>
      <c r="P311" s="180"/>
      <c r="Q311" s="180"/>
      <c r="R311" s="180"/>
      <c r="S311" s="180"/>
      <c r="T311" s="181"/>
      <c r="AT311" s="175" t="s">
        <v>229</v>
      </c>
      <c r="AU311" s="175" t="s">
        <v>86</v>
      </c>
      <c r="AV311" s="14" t="s">
        <v>228</v>
      </c>
      <c r="AW311" s="14" t="s">
        <v>32</v>
      </c>
      <c r="AX311" s="14" t="s">
        <v>84</v>
      </c>
      <c r="AY311" s="175" t="s">
        <v>222</v>
      </c>
    </row>
    <row r="312" spans="1:65" s="2" customFormat="1" ht="24.2" customHeight="1">
      <c r="A312" s="33"/>
      <c r="B312" s="150"/>
      <c r="C312" s="151" t="s">
        <v>344</v>
      </c>
      <c r="D312" s="151" t="s">
        <v>224</v>
      </c>
      <c r="E312" s="152" t="s">
        <v>457</v>
      </c>
      <c r="F312" s="153" t="s">
        <v>458</v>
      </c>
      <c r="G312" s="154" t="s">
        <v>252</v>
      </c>
      <c r="H312" s="155">
        <v>105.599</v>
      </c>
      <c r="I312" s="156"/>
      <c r="J312" s="157">
        <f>ROUND(I312*H312,2)</f>
        <v>0</v>
      </c>
      <c r="K312" s="158"/>
      <c r="L312" s="34"/>
      <c r="M312" s="159" t="s">
        <v>1</v>
      </c>
      <c r="N312" s="160" t="s">
        <v>42</v>
      </c>
      <c r="O312" s="59"/>
      <c r="P312" s="161">
        <f>O312*H312</f>
        <v>0</v>
      </c>
      <c r="Q312" s="161">
        <v>2.5018699999999998</v>
      </c>
      <c r="R312" s="161">
        <f>Q312*H312</f>
        <v>264.19497013</v>
      </c>
      <c r="S312" s="161">
        <v>0</v>
      </c>
      <c r="T312" s="162">
        <f>S312*H312</f>
        <v>0</v>
      </c>
      <c r="U312" s="33"/>
      <c r="V312" s="33"/>
      <c r="W312" s="33"/>
      <c r="X312" s="33"/>
      <c r="Y312" s="33"/>
      <c r="Z312" s="33"/>
      <c r="AA312" s="33"/>
      <c r="AB312" s="33"/>
      <c r="AC312" s="33"/>
      <c r="AD312" s="33"/>
      <c r="AE312" s="33"/>
      <c r="AR312" s="163" t="s">
        <v>228</v>
      </c>
      <c r="AT312" s="163" t="s">
        <v>224</v>
      </c>
      <c r="AU312" s="163" t="s">
        <v>86</v>
      </c>
      <c r="AY312" s="18" t="s">
        <v>222</v>
      </c>
      <c r="BE312" s="164">
        <f>IF(N312="základní",J312,0)</f>
        <v>0</v>
      </c>
      <c r="BF312" s="164">
        <f>IF(N312="snížená",J312,0)</f>
        <v>0</v>
      </c>
      <c r="BG312" s="164">
        <f>IF(N312="zákl. přenesená",J312,0)</f>
        <v>0</v>
      </c>
      <c r="BH312" s="164">
        <f>IF(N312="sníž. přenesená",J312,0)</f>
        <v>0</v>
      </c>
      <c r="BI312" s="164">
        <f>IF(N312="nulová",J312,0)</f>
        <v>0</v>
      </c>
      <c r="BJ312" s="18" t="s">
        <v>84</v>
      </c>
      <c r="BK312" s="164">
        <f>ROUND(I312*H312,2)</f>
        <v>0</v>
      </c>
      <c r="BL312" s="18" t="s">
        <v>228</v>
      </c>
      <c r="BM312" s="163" t="s">
        <v>459</v>
      </c>
    </row>
    <row r="313" spans="1:65" s="13" customFormat="1" ht="33.75">
      <c r="B313" s="165"/>
      <c r="D313" s="166" t="s">
        <v>229</v>
      </c>
      <c r="E313" s="167" t="s">
        <v>1</v>
      </c>
      <c r="F313" s="168" t="s">
        <v>460</v>
      </c>
      <c r="H313" s="169">
        <v>45.853999999999999</v>
      </c>
      <c r="I313" s="170"/>
      <c r="L313" s="165"/>
      <c r="M313" s="171"/>
      <c r="N313" s="172"/>
      <c r="O313" s="172"/>
      <c r="P313" s="172"/>
      <c r="Q313" s="172"/>
      <c r="R313" s="172"/>
      <c r="S313" s="172"/>
      <c r="T313" s="173"/>
      <c r="AT313" s="167" t="s">
        <v>229</v>
      </c>
      <c r="AU313" s="167" t="s">
        <v>86</v>
      </c>
      <c r="AV313" s="13" t="s">
        <v>86</v>
      </c>
      <c r="AW313" s="13" t="s">
        <v>32</v>
      </c>
      <c r="AX313" s="13" t="s">
        <v>77</v>
      </c>
      <c r="AY313" s="167" t="s">
        <v>222</v>
      </c>
    </row>
    <row r="314" spans="1:65" s="13" customFormat="1" ht="22.5">
      <c r="B314" s="165"/>
      <c r="D314" s="166" t="s">
        <v>229</v>
      </c>
      <c r="E314" s="167" t="s">
        <v>1</v>
      </c>
      <c r="F314" s="168" t="s">
        <v>461</v>
      </c>
      <c r="H314" s="169">
        <v>59.744999999999997</v>
      </c>
      <c r="I314" s="170"/>
      <c r="L314" s="165"/>
      <c r="M314" s="171"/>
      <c r="N314" s="172"/>
      <c r="O314" s="172"/>
      <c r="P314" s="172"/>
      <c r="Q314" s="172"/>
      <c r="R314" s="172"/>
      <c r="S314" s="172"/>
      <c r="T314" s="173"/>
      <c r="AT314" s="167" t="s">
        <v>229</v>
      </c>
      <c r="AU314" s="167" t="s">
        <v>86</v>
      </c>
      <c r="AV314" s="13" t="s">
        <v>86</v>
      </c>
      <c r="AW314" s="13" t="s">
        <v>32</v>
      </c>
      <c r="AX314" s="13" t="s">
        <v>77</v>
      </c>
      <c r="AY314" s="167" t="s">
        <v>222</v>
      </c>
    </row>
    <row r="315" spans="1:65" s="14" customFormat="1">
      <c r="B315" s="174"/>
      <c r="D315" s="166" t="s">
        <v>229</v>
      </c>
      <c r="E315" s="175" t="s">
        <v>1</v>
      </c>
      <c r="F315" s="176" t="s">
        <v>231</v>
      </c>
      <c r="H315" s="177">
        <v>105.599</v>
      </c>
      <c r="I315" s="178"/>
      <c r="L315" s="174"/>
      <c r="M315" s="179"/>
      <c r="N315" s="180"/>
      <c r="O315" s="180"/>
      <c r="P315" s="180"/>
      <c r="Q315" s="180"/>
      <c r="R315" s="180"/>
      <c r="S315" s="180"/>
      <c r="T315" s="181"/>
      <c r="AT315" s="175" t="s">
        <v>229</v>
      </c>
      <c r="AU315" s="175" t="s">
        <v>86</v>
      </c>
      <c r="AV315" s="14" t="s">
        <v>228</v>
      </c>
      <c r="AW315" s="14" t="s">
        <v>32</v>
      </c>
      <c r="AX315" s="14" t="s">
        <v>84</v>
      </c>
      <c r="AY315" s="175" t="s">
        <v>222</v>
      </c>
    </row>
    <row r="316" spans="1:65" s="2" customFormat="1" ht="24.2" customHeight="1">
      <c r="A316" s="33"/>
      <c r="B316" s="150"/>
      <c r="C316" s="151" t="s">
        <v>462</v>
      </c>
      <c r="D316" s="151" t="s">
        <v>224</v>
      </c>
      <c r="E316" s="152" t="s">
        <v>463</v>
      </c>
      <c r="F316" s="153" t="s">
        <v>464</v>
      </c>
      <c r="G316" s="154" t="s">
        <v>252</v>
      </c>
      <c r="H316" s="155">
        <v>200.47900000000001</v>
      </c>
      <c r="I316" s="156"/>
      <c r="J316" s="157">
        <f>ROUND(I316*H316,2)</f>
        <v>0</v>
      </c>
      <c r="K316" s="158"/>
      <c r="L316" s="34"/>
      <c r="M316" s="159" t="s">
        <v>1</v>
      </c>
      <c r="N316" s="160" t="s">
        <v>42</v>
      </c>
      <c r="O316" s="59"/>
      <c r="P316" s="161">
        <f>O316*H316</f>
        <v>0</v>
      </c>
      <c r="Q316" s="161">
        <v>2.5018699999999998</v>
      </c>
      <c r="R316" s="161">
        <f>Q316*H316</f>
        <v>501.57239572999998</v>
      </c>
      <c r="S316" s="161">
        <v>0</v>
      </c>
      <c r="T316" s="162">
        <f>S316*H316</f>
        <v>0</v>
      </c>
      <c r="U316" s="33"/>
      <c r="V316" s="33"/>
      <c r="W316" s="33"/>
      <c r="X316" s="33"/>
      <c r="Y316" s="33"/>
      <c r="Z316" s="33"/>
      <c r="AA316" s="33"/>
      <c r="AB316" s="33"/>
      <c r="AC316" s="33"/>
      <c r="AD316" s="33"/>
      <c r="AE316" s="33"/>
      <c r="AR316" s="163" t="s">
        <v>228</v>
      </c>
      <c r="AT316" s="163" t="s">
        <v>224</v>
      </c>
      <c r="AU316" s="163" t="s">
        <v>86</v>
      </c>
      <c r="AY316" s="18" t="s">
        <v>222</v>
      </c>
      <c r="BE316" s="164">
        <f>IF(N316="základní",J316,0)</f>
        <v>0</v>
      </c>
      <c r="BF316" s="164">
        <f>IF(N316="snížená",J316,0)</f>
        <v>0</v>
      </c>
      <c r="BG316" s="164">
        <f>IF(N316="zákl. přenesená",J316,0)</f>
        <v>0</v>
      </c>
      <c r="BH316" s="164">
        <f>IF(N316="sníž. přenesená",J316,0)</f>
        <v>0</v>
      </c>
      <c r="BI316" s="164">
        <f>IF(N316="nulová",J316,0)</f>
        <v>0</v>
      </c>
      <c r="BJ316" s="18" t="s">
        <v>84</v>
      </c>
      <c r="BK316" s="164">
        <f>ROUND(I316*H316,2)</f>
        <v>0</v>
      </c>
      <c r="BL316" s="18" t="s">
        <v>228</v>
      </c>
      <c r="BM316" s="163" t="s">
        <v>465</v>
      </c>
    </row>
    <row r="317" spans="1:65" s="2" customFormat="1" ht="24.2" customHeight="1">
      <c r="A317" s="33"/>
      <c r="B317" s="150"/>
      <c r="C317" s="151" t="s">
        <v>349</v>
      </c>
      <c r="D317" s="151" t="s">
        <v>224</v>
      </c>
      <c r="E317" s="152" t="s">
        <v>466</v>
      </c>
      <c r="F317" s="153" t="s">
        <v>467</v>
      </c>
      <c r="G317" s="154" t="s">
        <v>252</v>
      </c>
      <c r="H317" s="155">
        <v>13.875999999999999</v>
      </c>
      <c r="I317" s="156"/>
      <c r="J317" s="157">
        <f>ROUND(I317*H317,2)</f>
        <v>0</v>
      </c>
      <c r="K317" s="158"/>
      <c r="L317" s="34"/>
      <c r="M317" s="159" t="s">
        <v>1</v>
      </c>
      <c r="N317" s="160" t="s">
        <v>42</v>
      </c>
      <c r="O317" s="59"/>
      <c r="P317" s="161">
        <f>O317*H317</f>
        <v>0</v>
      </c>
      <c r="Q317" s="161">
        <v>2.5236100000000001</v>
      </c>
      <c r="R317" s="161">
        <f>Q317*H317</f>
        <v>35.017612360000001</v>
      </c>
      <c r="S317" s="161">
        <v>0</v>
      </c>
      <c r="T317" s="162">
        <f>S317*H317</f>
        <v>0</v>
      </c>
      <c r="U317" s="33"/>
      <c r="V317" s="33"/>
      <c r="W317" s="33"/>
      <c r="X317" s="33"/>
      <c r="Y317" s="33"/>
      <c r="Z317" s="33"/>
      <c r="AA317" s="33"/>
      <c r="AB317" s="33"/>
      <c r="AC317" s="33"/>
      <c r="AD317" s="33"/>
      <c r="AE317" s="33"/>
      <c r="AR317" s="163" t="s">
        <v>228</v>
      </c>
      <c r="AT317" s="163" t="s">
        <v>224</v>
      </c>
      <c r="AU317" s="163" t="s">
        <v>86</v>
      </c>
      <c r="AY317" s="18" t="s">
        <v>222</v>
      </c>
      <c r="BE317" s="164">
        <f>IF(N317="základní",J317,0)</f>
        <v>0</v>
      </c>
      <c r="BF317" s="164">
        <f>IF(N317="snížená",J317,0)</f>
        <v>0</v>
      </c>
      <c r="BG317" s="164">
        <f>IF(N317="zákl. přenesená",J317,0)</f>
        <v>0</v>
      </c>
      <c r="BH317" s="164">
        <f>IF(N317="sníž. přenesená",J317,0)</f>
        <v>0</v>
      </c>
      <c r="BI317" s="164">
        <f>IF(N317="nulová",J317,0)</f>
        <v>0</v>
      </c>
      <c r="BJ317" s="18" t="s">
        <v>84</v>
      </c>
      <c r="BK317" s="164">
        <f>ROUND(I317*H317,2)</f>
        <v>0</v>
      </c>
      <c r="BL317" s="18" t="s">
        <v>228</v>
      </c>
      <c r="BM317" s="163" t="s">
        <v>468</v>
      </c>
    </row>
    <row r="318" spans="1:65" s="16" customFormat="1">
      <c r="B318" s="190"/>
      <c r="D318" s="166" t="s">
        <v>229</v>
      </c>
      <c r="E318" s="191" t="s">
        <v>1</v>
      </c>
      <c r="F318" s="192" t="s">
        <v>469</v>
      </c>
      <c r="H318" s="191" t="s">
        <v>1</v>
      </c>
      <c r="I318" s="193"/>
      <c r="L318" s="190"/>
      <c r="M318" s="194"/>
      <c r="N318" s="195"/>
      <c r="O318" s="195"/>
      <c r="P318" s="195"/>
      <c r="Q318" s="195"/>
      <c r="R318" s="195"/>
      <c r="S318" s="195"/>
      <c r="T318" s="196"/>
      <c r="AT318" s="191" t="s">
        <v>229</v>
      </c>
      <c r="AU318" s="191" t="s">
        <v>86</v>
      </c>
      <c r="AV318" s="16" t="s">
        <v>84</v>
      </c>
      <c r="AW318" s="16" t="s">
        <v>32</v>
      </c>
      <c r="AX318" s="16" t="s">
        <v>77</v>
      </c>
      <c r="AY318" s="191" t="s">
        <v>222</v>
      </c>
    </row>
    <row r="319" spans="1:65" s="13" customFormat="1">
      <c r="B319" s="165"/>
      <c r="D319" s="166" t="s">
        <v>229</v>
      </c>
      <c r="E319" s="167" t="s">
        <v>1</v>
      </c>
      <c r="F319" s="168" t="s">
        <v>470</v>
      </c>
      <c r="H319" s="169">
        <v>12.058</v>
      </c>
      <c r="I319" s="170"/>
      <c r="L319" s="165"/>
      <c r="M319" s="171"/>
      <c r="N319" s="172"/>
      <c r="O319" s="172"/>
      <c r="P319" s="172"/>
      <c r="Q319" s="172"/>
      <c r="R319" s="172"/>
      <c r="S319" s="172"/>
      <c r="T319" s="173"/>
      <c r="AT319" s="167" t="s">
        <v>229</v>
      </c>
      <c r="AU319" s="167" t="s">
        <v>86</v>
      </c>
      <c r="AV319" s="13" t="s">
        <v>86</v>
      </c>
      <c r="AW319" s="13" t="s">
        <v>32</v>
      </c>
      <c r="AX319" s="13" t="s">
        <v>77</v>
      </c>
      <c r="AY319" s="167" t="s">
        <v>222</v>
      </c>
    </row>
    <row r="320" spans="1:65" s="13" customFormat="1">
      <c r="B320" s="165"/>
      <c r="D320" s="166" t="s">
        <v>229</v>
      </c>
      <c r="E320" s="167" t="s">
        <v>1</v>
      </c>
      <c r="F320" s="168" t="s">
        <v>471</v>
      </c>
      <c r="H320" s="169">
        <v>1.8180000000000001</v>
      </c>
      <c r="I320" s="170"/>
      <c r="L320" s="165"/>
      <c r="M320" s="171"/>
      <c r="N320" s="172"/>
      <c r="O320" s="172"/>
      <c r="P320" s="172"/>
      <c r="Q320" s="172"/>
      <c r="R320" s="172"/>
      <c r="S320" s="172"/>
      <c r="T320" s="173"/>
      <c r="AT320" s="167" t="s">
        <v>229</v>
      </c>
      <c r="AU320" s="167" t="s">
        <v>86</v>
      </c>
      <c r="AV320" s="13" t="s">
        <v>86</v>
      </c>
      <c r="AW320" s="13" t="s">
        <v>32</v>
      </c>
      <c r="AX320" s="13" t="s">
        <v>77</v>
      </c>
      <c r="AY320" s="167" t="s">
        <v>222</v>
      </c>
    </row>
    <row r="321" spans="1:65" s="14" customFormat="1">
      <c r="B321" s="174"/>
      <c r="D321" s="166" t="s">
        <v>229</v>
      </c>
      <c r="E321" s="175" t="s">
        <v>1</v>
      </c>
      <c r="F321" s="176" t="s">
        <v>231</v>
      </c>
      <c r="H321" s="177">
        <v>13.875999999999999</v>
      </c>
      <c r="I321" s="178"/>
      <c r="L321" s="174"/>
      <c r="M321" s="179"/>
      <c r="N321" s="180"/>
      <c r="O321" s="180"/>
      <c r="P321" s="180"/>
      <c r="Q321" s="180"/>
      <c r="R321" s="180"/>
      <c r="S321" s="180"/>
      <c r="T321" s="181"/>
      <c r="AT321" s="175" t="s">
        <v>229</v>
      </c>
      <c r="AU321" s="175" t="s">
        <v>86</v>
      </c>
      <c r="AV321" s="14" t="s">
        <v>228</v>
      </c>
      <c r="AW321" s="14" t="s">
        <v>32</v>
      </c>
      <c r="AX321" s="14" t="s">
        <v>84</v>
      </c>
      <c r="AY321" s="175" t="s">
        <v>222</v>
      </c>
    </row>
    <row r="322" spans="1:65" s="2" customFormat="1" ht="16.5" customHeight="1">
      <c r="A322" s="33"/>
      <c r="B322" s="150"/>
      <c r="C322" s="151" t="s">
        <v>472</v>
      </c>
      <c r="D322" s="151" t="s">
        <v>224</v>
      </c>
      <c r="E322" s="152" t="s">
        <v>473</v>
      </c>
      <c r="F322" s="153" t="s">
        <v>474</v>
      </c>
      <c r="G322" s="154" t="s">
        <v>227</v>
      </c>
      <c r="H322" s="155">
        <v>42.521999999999998</v>
      </c>
      <c r="I322" s="156"/>
      <c r="J322" s="157">
        <f>ROUND(I322*H322,2)</f>
        <v>0</v>
      </c>
      <c r="K322" s="158"/>
      <c r="L322" s="34"/>
      <c r="M322" s="159" t="s">
        <v>1</v>
      </c>
      <c r="N322" s="160" t="s">
        <v>42</v>
      </c>
      <c r="O322" s="59"/>
      <c r="P322" s="161">
        <f>O322*H322</f>
        <v>0</v>
      </c>
      <c r="Q322" s="161">
        <v>2.47E-3</v>
      </c>
      <c r="R322" s="161">
        <f>Q322*H322</f>
        <v>0.10502934</v>
      </c>
      <c r="S322" s="161">
        <v>0</v>
      </c>
      <c r="T322" s="162">
        <f>S322*H322</f>
        <v>0</v>
      </c>
      <c r="U322" s="33"/>
      <c r="V322" s="33"/>
      <c r="W322" s="33"/>
      <c r="X322" s="33"/>
      <c r="Y322" s="33"/>
      <c r="Z322" s="33"/>
      <c r="AA322" s="33"/>
      <c r="AB322" s="33"/>
      <c r="AC322" s="33"/>
      <c r="AD322" s="33"/>
      <c r="AE322" s="33"/>
      <c r="AR322" s="163" t="s">
        <v>228</v>
      </c>
      <c r="AT322" s="163" t="s">
        <v>224</v>
      </c>
      <c r="AU322" s="163" t="s">
        <v>86</v>
      </c>
      <c r="AY322" s="18" t="s">
        <v>222</v>
      </c>
      <c r="BE322" s="164">
        <f>IF(N322="základní",J322,0)</f>
        <v>0</v>
      </c>
      <c r="BF322" s="164">
        <f>IF(N322="snížená",J322,0)</f>
        <v>0</v>
      </c>
      <c r="BG322" s="164">
        <f>IF(N322="zákl. přenesená",J322,0)</f>
        <v>0</v>
      </c>
      <c r="BH322" s="164">
        <f>IF(N322="sníž. přenesená",J322,0)</f>
        <v>0</v>
      </c>
      <c r="BI322" s="164">
        <f>IF(N322="nulová",J322,0)</f>
        <v>0</v>
      </c>
      <c r="BJ322" s="18" t="s">
        <v>84</v>
      </c>
      <c r="BK322" s="164">
        <f>ROUND(I322*H322,2)</f>
        <v>0</v>
      </c>
      <c r="BL322" s="18" t="s">
        <v>228</v>
      </c>
      <c r="BM322" s="163" t="s">
        <v>475</v>
      </c>
    </row>
    <row r="323" spans="1:65" s="13" customFormat="1" ht="33.75">
      <c r="B323" s="165"/>
      <c r="D323" s="166" t="s">
        <v>229</v>
      </c>
      <c r="E323" s="167" t="s">
        <v>1</v>
      </c>
      <c r="F323" s="168" t="s">
        <v>476</v>
      </c>
      <c r="H323" s="169">
        <v>13.875</v>
      </c>
      <c r="I323" s="170"/>
      <c r="L323" s="165"/>
      <c r="M323" s="171"/>
      <c r="N323" s="172"/>
      <c r="O323" s="172"/>
      <c r="P323" s="172"/>
      <c r="Q323" s="172"/>
      <c r="R323" s="172"/>
      <c r="S323" s="172"/>
      <c r="T323" s="173"/>
      <c r="AT323" s="167" t="s">
        <v>229</v>
      </c>
      <c r="AU323" s="167" t="s">
        <v>86</v>
      </c>
      <c r="AV323" s="13" t="s">
        <v>86</v>
      </c>
      <c r="AW323" s="13" t="s">
        <v>32</v>
      </c>
      <c r="AX323" s="13" t="s">
        <v>77</v>
      </c>
      <c r="AY323" s="167" t="s">
        <v>222</v>
      </c>
    </row>
    <row r="324" spans="1:65" s="13" customFormat="1">
      <c r="B324" s="165"/>
      <c r="D324" s="166" t="s">
        <v>229</v>
      </c>
      <c r="E324" s="167" t="s">
        <v>1</v>
      </c>
      <c r="F324" s="168" t="s">
        <v>477</v>
      </c>
      <c r="H324" s="169">
        <v>1.8</v>
      </c>
      <c r="I324" s="170"/>
      <c r="L324" s="165"/>
      <c r="M324" s="171"/>
      <c r="N324" s="172"/>
      <c r="O324" s="172"/>
      <c r="P324" s="172"/>
      <c r="Q324" s="172"/>
      <c r="R324" s="172"/>
      <c r="S324" s="172"/>
      <c r="T324" s="173"/>
      <c r="AT324" s="167" t="s">
        <v>229</v>
      </c>
      <c r="AU324" s="167" t="s">
        <v>86</v>
      </c>
      <c r="AV324" s="13" t="s">
        <v>86</v>
      </c>
      <c r="AW324" s="13" t="s">
        <v>32</v>
      </c>
      <c r="AX324" s="13" t="s">
        <v>77</v>
      </c>
      <c r="AY324" s="167" t="s">
        <v>222</v>
      </c>
    </row>
    <row r="325" spans="1:65" s="13" customFormat="1">
      <c r="B325" s="165"/>
      <c r="D325" s="166" t="s">
        <v>229</v>
      </c>
      <c r="E325" s="167" t="s">
        <v>1</v>
      </c>
      <c r="F325" s="168" t="s">
        <v>478</v>
      </c>
      <c r="H325" s="169">
        <v>6.08</v>
      </c>
      <c r="I325" s="170"/>
      <c r="L325" s="165"/>
      <c r="M325" s="171"/>
      <c r="N325" s="172"/>
      <c r="O325" s="172"/>
      <c r="P325" s="172"/>
      <c r="Q325" s="172"/>
      <c r="R325" s="172"/>
      <c r="S325" s="172"/>
      <c r="T325" s="173"/>
      <c r="AT325" s="167" t="s">
        <v>229</v>
      </c>
      <c r="AU325" s="167" t="s">
        <v>86</v>
      </c>
      <c r="AV325" s="13" t="s">
        <v>86</v>
      </c>
      <c r="AW325" s="13" t="s">
        <v>32</v>
      </c>
      <c r="AX325" s="13" t="s">
        <v>77</v>
      </c>
      <c r="AY325" s="167" t="s">
        <v>222</v>
      </c>
    </row>
    <row r="326" spans="1:65" s="13" customFormat="1" ht="22.5">
      <c r="B326" s="165"/>
      <c r="D326" s="166" t="s">
        <v>229</v>
      </c>
      <c r="E326" s="167" t="s">
        <v>1</v>
      </c>
      <c r="F326" s="168" t="s">
        <v>479</v>
      </c>
      <c r="H326" s="169">
        <v>10.238</v>
      </c>
      <c r="I326" s="170"/>
      <c r="L326" s="165"/>
      <c r="M326" s="171"/>
      <c r="N326" s="172"/>
      <c r="O326" s="172"/>
      <c r="P326" s="172"/>
      <c r="Q326" s="172"/>
      <c r="R326" s="172"/>
      <c r="S326" s="172"/>
      <c r="T326" s="173"/>
      <c r="AT326" s="167" t="s">
        <v>229</v>
      </c>
      <c r="AU326" s="167" t="s">
        <v>86</v>
      </c>
      <c r="AV326" s="13" t="s">
        <v>86</v>
      </c>
      <c r="AW326" s="13" t="s">
        <v>32</v>
      </c>
      <c r="AX326" s="13" t="s">
        <v>77</v>
      </c>
      <c r="AY326" s="167" t="s">
        <v>222</v>
      </c>
    </row>
    <row r="327" spans="1:65" s="13" customFormat="1">
      <c r="B327" s="165"/>
      <c r="D327" s="166" t="s">
        <v>229</v>
      </c>
      <c r="E327" s="167" t="s">
        <v>1</v>
      </c>
      <c r="F327" s="168" t="s">
        <v>480</v>
      </c>
      <c r="H327" s="169">
        <v>4.4729999999999999</v>
      </c>
      <c r="I327" s="170"/>
      <c r="L327" s="165"/>
      <c r="M327" s="171"/>
      <c r="N327" s="172"/>
      <c r="O327" s="172"/>
      <c r="P327" s="172"/>
      <c r="Q327" s="172"/>
      <c r="R327" s="172"/>
      <c r="S327" s="172"/>
      <c r="T327" s="173"/>
      <c r="AT327" s="167" t="s">
        <v>229</v>
      </c>
      <c r="AU327" s="167" t="s">
        <v>86</v>
      </c>
      <c r="AV327" s="13" t="s">
        <v>86</v>
      </c>
      <c r="AW327" s="13" t="s">
        <v>32</v>
      </c>
      <c r="AX327" s="13" t="s">
        <v>77</v>
      </c>
      <c r="AY327" s="167" t="s">
        <v>222</v>
      </c>
    </row>
    <row r="328" spans="1:65" s="13" customFormat="1">
      <c r="B328" s="165"/>
      <c r="D328" s="166" t="s">
        <v>229</v>
      </c>
      <c r="E328" s="167" t="s">
        <v>1</v>
      </c>
      <c r="F328" s="168" t="s">
        <v>481</v>
      </c>
      <c r="H328" s="169">
        <v>1.8</v>
      </c>
      <c r="I328" s="170"/>
      <c r="L328" s="165"/>
      <c r="M328" s="171"/>
      <c r="N328" s="172"/>
      <c r="O328" s="172"/>
      <c r="P328" s="172"/>
      <c r="Q328" s="172"/>
      <c r="R328" s="172"/>
      <c r="S328" s="172"/>
      <c r="T328" s="173"/>
      <c r="AT328" s="167" t="s">
        <v>229</v>
      </c>
      <c r="AU328" s="167" t="s">
        <v>86</v>
      </c>
      <c r="AV328" s="13" t="s">
        <v>86</v>
      </c>
      <c r="AW328" s="13" t="s">
        <v>32</v>
      </c>
      <c r="AX328" s="13" t="s">
        <v>77</v>
      </c>
      <c r="AY328" s="167" t="s">
        <v>222</v>
      </c>
    </row>
    <row r="329" spans="1:65" s="13" customFormat="1" ht="22.5">
      <c r="B329" s="165"/>
      <c r="D329" s="166" t="s">
        <v>229</v>
      </c>
      <c r="E329" s="167" t="s">
        <v>1</v>
      </c>
      <c r="F329" s="168" t="s">
        <v>482</v>
      </c>
      <c r="H329" s="169">
        <v>4.2560000000000002</v>
      </c>
      <c r="I329" s="170"/>
      <c r="L329" s="165"/>
      <c r="M329" s="171"/>
      <c r="N329" s="172"/>
      <c r="O329" s="172"/>
      <c r="P329" s="172"/>
      <c r="Q329" s="172"/>
      <c r="R329" s="172"/>
      <c r="S329" s="172"/>
      <c r="T329" s="173"/>
      <c r="AT329" s="167" t="s">
        <v>229</v>
      </c>
      <c r="AU329" s="167" t="s">
        <v>86</v>
      </c>
      <c r="AV329" s="13" t="s">
        <v>86</v>
      </c>
      <c r="AW329" s="13" t="s">
        <v>32</v>
      </c>
      <c r="AX329" s="13" t="s">
        <v>77</v>
      </c>
      <c r="AY329" s="167" t="s">
        <v>222</v>
      </c>
    </row>
    <row r="330" spans="1:65" s="14" customFormat="1">
      <c r="B330" s="174"/>
      <c r="D330" s="166" t="s">
        <v>229</v>
      </c>
      <c r="E330" s="175" t="s">
        <v>1</v>
      </c>
      <c r="F330" s="176" t="s">
        <v>231</v>
      </c>
      <c r="H330" s="177">
        <v>42.521999999999998</v>
      </c>
      <c r="I330" s="178"/>
      <c r="L330" s="174"/>
      <c r="M330" s="179"/>
      <c r="N330" s="180"/>
      <c r="O330" s="180"/>
      <c r="P330" s="180"/>
      <c r="Q330" s="180"/>
      <c r="R330" s="180"/>
      <c r="S330" s="180"/>
      <c r="T330" s="181"/>
      <c r="AT330" s="175" t="s">
        <v>229</v>
      </c>
      <c r="AU330" s="175" t="s">
        <v>86</v>
      </c>
      <c r="AV330" s="14" t="s">
        <v>228</v>
      </c>
      <c r="AW330" s="14" t="s">
        <v>32</v>
      </c>
      <c r="AX330" s="14" t="s">
        <v>84</v>
      </c>
      <c r="AY330" s="175" t="s">
        <v>222</v>
      </c>
    </row>
    <row r="331" spans="1:65" s="2" customFormat="1" ht="16.5" customHeight="1">
      <c r="A331" s="33"/>
      <c r="B331" s="150"/>
      <c r="C331" s="151" t="s">
        <v>353</v>
      </c>
      <c r="D331" s="151" t="s">
        <v>224</v>
      </c>
      <c r="E331" s="152" t="s">
        <v>483</v>
      </c>
      <c r="F331" s="153" t="s">
        <v>484</v>
      </c>
      <c r="G331" s="154" t="s">
        <v>227</v>
      </c>
      <c r="H331" s="155">
        <v>42.521999999999998</v>
      </c>
      <c r="I331" s="156"/>
      <c r="J331" s="157">
        <f>ROUND(I331*H331,2)</f>
        <v>0</v>
      </c>
      <c r="K331" s="158"/>
      <c r="L331" s="34"/>
      <c r="M331" s="159" t="s">
        <v>1</v>
      </c>
      <c r="N331" s="160" t="s">
        <v>42</v>
      </c>
      <c r="O331" s="59"/>
      <c r="P331" s="161">
        <f>O331*H331</f>
        <v>0</v>
      </c>
      <c r="Q331" s="161">
        <v>0</v>
      </c>
      <c r="R331" s="161">
        <f>Q331*H331</f>
        <v>0</v>
      </c>
      <c r="S331" s="161">
        <v>0</v>
      </c>
      <c r="T331" s="162">
        <f>S331*H331</f>
        <v>0</v>
      </c>
      <c r="U331" s="33"/>
      <c r="V331" s="33"/>
      <c r="W331" s="33"/>
      <c r="X331" s="33"/>
      <c r="Y331" s="33"/>
      <c r="Z331" s="33"/>
      <c r="AA331" s="33"/>
      <c r="AB331" s="33"/>
      <c r="AC331" s="33"/>
      <c r="AD331" s="33"/>
      <c r="AE331" s="33"/>
      <c r="AR331" s="163" t="s">
        <v>228</v>
      </c>
      <c r="AT331" s="163" t="s">
        <v>224</v>
      </c>
      <c r="AU331" s="163" t="s">
        <v>86</v>
      </c>
      <c r="AY331" s="18" t="s">
        <v>222</v>
      </c>
      <c r="BE331" s="164">
        <f>IF(N331="základní",J331,0)</f>
        <v>0</v>
      </c>
      <c r="BF331" s="164">
        <f>IF(N331="snížená",J331,0)</f>
        <v>0</v>
      </c>
      <c r="BG331" s="164">
        <f>IF(N331="zákl. přenesená",J331,0)</f>
        <v>0</v>
      </c>
      <c r="BH331" s="164">
        <f>IF(N331="sníž. přenesená",J331,0)</f>
        <v>0</v>
      </c>
      <c r="BI331" s="164">
        <f>IF(N331="nulová",J331,0)</f>
        <v>0</v>
      </c>
      <c r="BJ331" s="18" t="s">
        <v>84</v>
      </c>
      <c r="BK331" s="164">
        <f>ROUND(I331*H331,2)</f>
        <v>0</v>
      </c>
      <c r="BL331" s="18" t="s">
        <v>228</v>
      </c>
      <c r="BM331" s="163" t="s">
        <v>485</v>
      </c>
    </row>
    <row r="332" spans="1:65" s="2" customFormat="1" ht="21.75" customHeight="1">
      <c r="A332" s="33"/>
      <c r="B332" s="150"/>
      <c r="C332" s="151" t="s">
        <v>486</v>
      </c>
      <c r="D332" s="151" t="s">
        <v>224</v>
      </c>
      <c r="E332" s="152" t="s">
        <v>487</v>
      </c>
      <c r="F332" s="153" t="s">
        <v>488</v>
      </c>
      <c r="G332" s="154" t="s">
        <v>313</v>
      </c>
      <c r="H332" s="155">
        <v>55.265000000000001</v>
      </c>
      <c r="I332" s="156"/>
      <c r="J332" s="157">
        <f>ROUND(I332*H332,2)</f>
        <v>0</v>
      </c>
      <c r="K332" s="158"/>
      <c r="L332" s="34"/>
      <c r="M332" s="159" t="s">
        <v>1</v>
      </c>
      <c r="N332" s="160" t="s">
        <v>42</v>
      </c>
      <c r="O332" s="59"/>
      <c r="P332" s="161">
        <f>O332*H332</f>
        <v>0</v>
      </c>
      <c r="Q332" s="161">
        <v>1.0606199999999999</v>
      </c>
      <c r="R332" s="161">
        <f>Q332*H332</f>
        <v>58.615164299999996</v>
      </c>
      <c r="S332" s="161">
        <v>0</v>
      </c>
      <c r="T332" s="162">
        <f>S332*H332</f>
        <v>0</v>
      </c>
      <c r="U332" s="33"/>
      <c r="V332" s="33"/>
      <c r="W332" s="33"/>
      <c r="X332" s="33"/>
      <c r="Y332" s="33"/>
      <c r="Z332" s="33"/>
      <c r="AA332" s="33"/>
      <c r="AB332" s="33"/>
      <c r="AC332" s="33"/>
      <c r="AD332" s="33"/>
      <c r="AE332" s="33"/>
      <c r="AR332" s="163" t="s">
        <v>228</v>
      </c>
      <c r="AT332" s="163" t="s">
        <v>224</v>
      </c>
      <c r="AU332" s="163" t="s">
        <v>86</v>
      </c>
      <c r="AY332" s="18" t="s">
        <v>222</v>
      </c>
      <c r="BE332" s="164">
        <f>IF(N332="základní",J332,0)</f>
        <v>0</v>
      </c>
      <c r="BF332" s="164">
        <f>IF(N332="snížená",J332,0)</f>
        <v>0</v>
      </c>
      <c r="BG332" s="164">
        <f>IF(N332="zákl. přenesená",J332,0)</f>
        <v>0</v>
      </c>
      <c r="BH332" s="164">
        <f>IF(N332="sníž. přenesená",J332,0)</f>
        <v>0</v>
      </c>
      <c r="BI332" s="164">
        <f>IF(N332="nulová",J332,0)</f>
        <v>0</v>
      </c>
      <c r="BJ332" s="18" t="s">
        <v>84</v>
      </c>
      <c r="BK332" s="164">
        <f>ROUND(I332*H332,2)</f>
        <v>0</v>
      </c>
      <c r="BL332" s="18" t="s">
        <v>228</v>
      </c>
      <c r="BM332" s="163" t="s">
        <v>489</v>
      </c>
    </row>
    <row r="333" spans="1:65" s="13" customFormat="1">
      <c r="B333" s="165"/>
      <c r="D333" s="166" t="s">
        <v>229</v>
      </c>
      <c r="E333" s="167" t="s">
        <v>1</v>
      </c>
      <c r="F333" s="168" t="s">
        <v>490</v>
      </c>
      <c r="H333" s="169">
        <v>34.014000000000003</v>
      </c>
      <c r="I333" s="170"/>
      <c r="L333" s="165"/>
      <c r="M333" s="171"/>
      <c r="N333" s="172"/>
      <c r="O333" s="172"/>
      <c r="P333" s="172"/>
      <c r="Q333" s="172"/>
      <c r="R333" s="172"/>
      <c r="S333" s="172"/>
      <c r="T333" s="173"/>
      <c r="AT333" s="167" t="s">
        <v>229</v>
      </c>
      <c r="AU333" s="167" t="s">
        <v>86</v>
      </c>
      <c r="AV333" s="13" t="s">
        <v>86</v>
      </c>
      <c r="AW333" s="13" t="s">
        <v>32</v>
      </c>
      <c r="AX333" s="13" t="s">
        <v>77</v>
      </c>
      <c r="AY333" s="167" t="s">
        <v>222</v>
      </c>
    </row>
    <row r="334" spans="1:65" s="13" customFormat="1">
      <c r="B334" s="165"/>
      <c r="D334" s="166" t="s">
        <v>229</v>
      </c>
      <c r="E334" s="167" t="s">
        <v>1</v>
      </c>
      <c r="F334" s="168" t="s">
        <v>491</v>
      </c>
      <c r="H334" s="169">
        <v>17.471</v>
      </c>
      <c r="I334" s="170"/>
      <c r="L334" s="165"/>
      <c r="M334" s="171"/>
      <c r="N334" s="172"/>
      <c r="O334" s="172"/>
      <c r="P334" s="172"/>
      <c r="Q334" s="172"/>
      <c r="R334" s="172"/>
      <c r="S334" s="172"/>
      <c r="T334" s="173"/>
      <c r="AT334" s="167" t="s">
        <v>229</v>
      </c>
      <c r="AU334" s="167" t="s">
        <v>86</v>
      </c>
      <c r="AV334" s="13" t="s">
        <v>86</v>
      </c>
      <c r="AW334" s="13" t="s">
        <v>32</v>
      </c>
      <c r="AX334" s="13" t="s">
        <v>77</v>
      </c>
      <c r="AY334" s="167" t="s">
        <v>222</v>
      </c>
    </row>
    <row r="335" spans="1:65" s="13" customFormat="1">
      <c r="B335" s="165"/>
      <c r="D335" s="166" t="s">
        <v>229</v>
      </c>
      <c r="E335" s="167" t="s">
        <v>1</v>
      </c>
      <c r="F335" s="168" t="s">
        <v>492</v>
      </c>
      <c r="H335" s="169">
        <v>3.78</v>
      </c>
      <c r="I335" s="170"/>
      <c r="L335" s="165"/>
      <c r="M335" s="171"/>
      <c r="N335" s="172"/>
      <c r="O335" s="172"/>
      <c r="P335" s="172"/>
      <c r="Q335" s="172"/>
      <c r="R335" s="172"/>
      <c r="S335" s="172"/>
      <c r="T335" s="173"/>
      <c r="AT335" s="167" t="s">
        <v>229</v>
      </c>
      <c r="AU335" s="167" t="s">
        <v>86</v>
      </c>
      <c r="AV335" s="13" t="s">
        <v>86</v>
      </c>
      <c r="AW335" s="13" t="s">
        <v>32</v>
      </c>
      <c r="AX335" s="13" t="s">
        <v>77</v>
      </c>
      <c r="AY335" s="167" t="s">
        <v>222</v>
      </c>
    </row>
    <row r="336" spans="1:65" s="14" customFormat="1">
      <c r="B336" s="174"/>
      <c r="D336" s="166" t="s">
        <v>229</v>
      </c>
      <c r="E336" s="175" t="s">
        <v>1</v>
      </c>
      <c r="F336" s="176" t="s">
        <v>231</v>
      </c>
      <c r="H336" s="177">
        <v>55.265000000000001</v>
      </c>
      <c r="I336" s="178"/>
      <c r="L336" s="174"/>
      <c r="M336" s="179"/>
      <c r="N336" s="180"/>
      <c r="O336" s="180"/>
      <c r="P336" s="180"/>
      <c r="Q336" s="180"/>
      <c r="R336" s="180"/>
      <c r="S336" s="180"/>
      <c r="T336" s="181"/>
      <c r="AT336" s="175" t="s">
        <v>229</v>
      </c>
      <c r="AU336" s="175" t="s">
        <v>86</v>
      </c>
      <c r="AV336" s="14" t="s">
        <v>228</v>
      </c>
      <c r="AW336" s="14" t="s">
        <v>32</v>
      </c>
      <c r="AX336" s="14" t="s">
        <v>84</v>
      </c>
      <c r="AY336" s="175" t="s">
        <v>222</v>
      </c>
    </row>
    <row r="337" spans="1:65" s="2" customFormat="1" ht="16.5" customHeight="1">
      <c r="A337" s="33"/>
      <c r="B337" s="150"/>
      <c r="C337" s="151" t="s">
        <v>357</v>
      </c>
      <c r="D337" s="151" t="s">
        <v>224</v>
      </c>
      <c r="E337" s="152" t="s">
        <v>493</v>
      </c>
      <c r="F337" s="153" t="s">
        <v>494</v>
      </c>
      <c r="G337" s="154" t="s">
        <v>252</v>
      </c>
      <c r="H337" s="155">
        <v>56.932000000000002</v>
      </c>
      <c r="I337" s="156"/>
      <c r="J337" s="157">
        <f>ROUND(I337*H337,2)</f>
        <v>0</v>
      </c>
      <c r="K337" s="158"/>
      <c r="L337" s="34"/>
      <c r="M337" s="159" t="s">
        <v>1</v>
      </c>
      <c r="N337" s="160" t="s">
        <v>42</v>
      </c>
      <c r="O337" s="59"/>
      <c r="P337" s="161">
        <f>O337*H337</f>
        <v>0</v>
      </c>
      <c r="Q337" s="161">
        <v>2.5018699999999998</v>
      </c>
      <c r="R337" s="161">
        <f>Q337*H337</f>
        <v>142.43646283999999</v>
      </c>
      <c r="S337" s="161">
        <v>0</v>
      </c>
      <c r="T337" s="162">
        <f>S337*H337</f>
        <v>0</v>
      </c>
      <c r="U337" s="33"/>
      <c r="V337" s="33"/>
      <c r="W337" s="33"/>
      <c r="X337" s="33"/>
      <c r="Y337" s="33"/>
      <c r="Z337" s="33"/>
      <c r="AA337" s="33"/>
      <c r="AB337" s="33"/>
      <c r="AC337" s="33"/>
      <c r="AD337" s="33"/>
      <c r="AE337" s="33"/>
      <c r="AR337" s="163" t="s">
        <v>228</v>
      </c>
      <c r="AT337" s="163" t="s">
        <v>224</v>
      </c>
      <c r="AU337" s="163" t="s">
        <v>86</v>
      </c>
      <c r="AY337" s="18" t="s">
        <v>222</v>
      </c>
      <c r="BE337" s="164">
        <f>IF(N337="základní",J337,0)</f>
        <v>0</v>
      </c>
      <c r="BF337" s="164">
        <f>IF(N337="snížená",J337,0)</f>
        <v>0</v>
      </c>
      <c r="BG337" s="164">
        <f>IF(N337="zákl. přenesená",J337,0)</f>
        <v>0</v>
      </c>
      <c r="BH337" s="164">
        <f>IF(N337="sníž. přenesená",J337,0)</f>
        <v>0</v>
      </c>
      <c r="BI337" s="164">
        <f>IF(N337="nulová",J337,0)</f>
        <v>0</v>
      </c>
      <c r="BJ337" s="18" t="s">
        <v>84</v>
      </c>
      <c r="BK337" s="164">
        <f>ROUND(I337*H337,2)</f>
        <v>0</v>
      </c>
      <c r="BL337" s="18" t="s">
        <v>228</v>
      </c>
      <c r="BM337" s="163" t="s">
        <v>495</v>
      </c>
    </row>
    <row r="338" spans="1:65" s="13" customFormat="1" ht="22.5">
      <c r="B338" s="165"/>
      <c r="D338" s="166" t="s">
        <v>229</v>
      </c>
      <c r="E338" s="167" t="s">
        <v>1</v>
      </c>
      <c r="F338" s="168" t="s">
        <v>496</v>
      </c>
      <c r="H338" s="169">
        <v>18.943999999999999</v>
      </c>
      <c r="I338" s="170"/>
      <c r="L338" s="165"/>
      <c r="M338" s="171"/>
      <c r="N338" s="172"/>
      <c r="O338" s="172"/>
      <c r="P338" s="172"/>
      <c r="Q338" s="172"/>
      <c r="R338" s="172"/>
      <c r="S338" s="172"/>
      <c r="T338" s="173"/>
      <c r="AT338" s="167" t="s">
        <v>229</v>
      </c>
      <c r="AU338" s="167" t="s">
        <v>86</v>
      </c>
      <c r="AV338" s="13" t="s">
        <v>86</v>
      </c>
      <c r="AW338" s="13" t="s">
        <v>32</v>
      </c>
      <c r="AX338" s="13" t="s">
        <v>77</v>
      </c>
      <c r="AY338" s="167" t="s">
        <v>222</v>
      </c>
    </row>
    <row r="339" spans="1:65" s="13" customFormat="1">
      <c r="B339" s="165"/>
      <c r="D339" s="166" t="s">
        <v>229</v>
      </c>
      <c r="E339" s="167" t="s">
        <v>1</v>
      </c>
      <c r="F339" s="168" t="s">
        <v>497</v>
      </c>
      <c r="H339" s="169">
        <v>7.835</v>
      </c>
      <c r="I339" s="170"/>
      <c r="L339" s="165"/>
      <c r="M339" s="171"/>
      <c r="N339" s="172"/>
      <c r="O339" s="172"/>
      <c r="P339" s="172"/>
      <c r="Q339" s="172"/>
      <c r="R339" s="172"/>
      <c r="S339" s="172"/>
      <c r="T339" s="173"/>
      <c r="AT339" s="167" t="s">
        <v>229</v>
      </c>
      <c r="AU339" s="167" t="s">
        <v>86</v>
      </c>
      <c r="AV339" s="13" t="s">
        <v>86</v>
      </c>
      <c r="AW339" s="13" t="s">
        <v>32</v>
      </c>
      <c r="AX339" s="13" t="s">
        <v>77</v>
      </c>
      <c r="AY339" s="167" t="s">
        <v>222</v>
      </c>
    </row>
    <row r="340" spans="1:65" s="13" customFormat="1">
      <c r="B340" s="165"/>
      <c r="D340" s="166" t="s">
        <v>229</v>
      </c>
      <c r="E340" s="167" t="s">
        <v>1</v>
      </c>
      <c r="F340" s="168" t="s">
        <v>498</v>
      </c>
      <c r="H340" s="169">
        <v>19.109000000000002</v>
      </c>
      <c r="I340" s="170"/>
      <c r="L340" s="165"/>
      <c r="M340" s="171"/>
      <c r="N340" s="172"/>
      <c r="O340" s="172"/>
      <c r="P340" s="172"/>
      <c r="Q340" s="172"/>
      <c r="R340" s="172"/>
      <c r="S340" s="172"/>
      <c r="T340" s="173"/>
      <c r="AT340" s="167" t="s">
        <v>229</v>
      </c>
      <c r="AU340" s="167" t="s">
        <v>86</v>
      </c>
      <c r="AV340" s="13" t="s">
        <v>86</v>
      </c>
      <c r="AW340" s="13" t="s">
        <v>32</v>
      </c>
      <c r="AX340" s="13" t="s">
        <v>77</v>
      </c>
      <c r="AY340" s="167" t="s">
        <v>222</v>
      </c>
    </row>
    <row r="341" spans="1:65" s="13" customFormat="1">
      <c r="B341" s="165"/>
      <c r="D341" s="166" t="s">
        <v>229</v>
      </c>
      <c r="E341" s="167" t="s">
        <v>1</v>
      </c>
      <c r="F341" s="168" t="s">
        <v>499</v>
      </c>
      <c r="H341" s="169">
        <v>5.2</v>
      </c>
      <c r="I341" s="170"/>
      <c r="L341" s="165"/>
      <c r="M341" s="171"/>
      <c r="N341" s="172"/>
      <c r="O341" s="172"/>
      <c r="P341" s="172"/>
      <c r="Q341" s="172"/>
      <c r="R341" s="172"/>
      <c r="S341" s="172"/>
      <c r="T341" s="173"/>
      <c r="AT341" s="167" t="s">
        <v>229</v>
      </c>
      <c r="AU341" s="167" t="s">
        <v>86</v>
      </c>
      <c r="AV341" s="13" t="s">
        <v>86</v>
      </c>
      <c r="AW341" s="13" t="s">
        <v>32</v>
      </c>
      <c r="AX341" s="13" t="s">
        <v>77</v>
      </c>
      <c r="AY341" s="167" t="s">
        <v>222</v>
      </c>
    </row>
    <row r="342" spans="1:65" s="13" customFormat="1">
      <c r="B342" s="165"/>
      <c r="D342" s="166" t="s">
        <v>229</v>
      </c>
      <c r="E342" s="167" t="s">
        <v>1</v>
      </c>
      <c r="F342" s="168" t="s">
        <v>500</v>
      </c>
      <c r="H342" s="169">
        <v>1.26</v>
      </c>
      <c r="I342" s="170"/>
      <c r="L342" s="165"/>
      <c r="M342" s="171"/>
      <c r="N342" s="172"/>
      <c r="O342" s="172"/>
      <c r="P342" s="172"/>
      <c r="Q342" s="172"/>
      <c r="R342" s="172"/>
      <c r="S342" s="172"/>
      <c r="T342" s="173"/>
      <c r="AT342" s="167" t="s">
        <v>229</v>
      </c>
      <c r="AU342" s="167" t="s">
        <v>86</v>
      </c>
      <c r="AV342" s="13" t="s">
        <v>86</v>
      </c>
      <c r="AW342" s="13" t="s">
        <v>32</v>
      </c>
      <c r="AX342" s="13" t="s">
        <v>77</v>
      </c>
      <c r="AY342" s="167" t="s">
        <v>222</v>
      </c>
    </row>
    <row r="343" spans="1:65" s="13" customFormat="1">
      <c r="B343" s="165"/>
      <c r="D343" s="166" t="s">
        <v>229</v>
      </c>
      <c r="E343" s="167" t="s">
        <v>1</v>
      </c>
      <c r="F343" s="168" t="s">
        <v>274</v>
      </c>
      <c r="H343" s="169">
        <v>1.36</v>
      </c>
      <c r="I343" s="170"/>
      <c r="L343" s="165"/>
      <c r="M343" s="171"/>
      <c r="N343" s="172"/>
      <c r="O343" s="172"/>
      <c r="P343" s="172"/>
      <c r="Q343" s="172"/>
      <c r="R343" s="172"/>
      <c r="S343" s="172"/>
      <c r="T343" s="173"/>
      <c r="AT343" s="167" t="s">
        <v>229</v>
      </c>
      <c r="AU343" s="167" t="s">
        <v>86</v>
      </c>
      <c r="AV343" s="13" t="s">
        <v>86</v>
      </c>
      <c r="AW343" s="13" t="s">
        <v>32</v>
      </c>
      <c r="AX343" s="13" t="s">
        <v>77</v>
      </c>
      <c r="AY343" s="167" t="s">
        <v>222</v>
      </c>
    </row>
    <row r="344" spans="1:65" s="13" customFormat="1">
      <c r="B344" s="165"/>
      <c r="D344" s="166" t="s">
        <v>229</v>
      </c>
      <c r="E344" s="167" t="s">
        <v>1</v>
      </c>
      <c r="F344" s="168" t="s">
        <v>501</v>
      </c>
      <c r="H344" s="169">
        <v>0.44</v>
      </c>
      <c r="I344" s="170"/>
      <c r="L344" s="165"/>
      <c r="M344" s="171"/>
      <c r="N344" s="172"/>
      <c r="O344" s="172"/>
      <c r="P344" s="172"/>
      <c r="Q344" s="172"/>
      <c r="R344" s="172"/>
      <c r="S344" s="172"/>
      <c r="T344" s="173"/>
      <c r="AT344" s="167" t="s">
        <v>229</v>
      </c>
      <c r="AU344" s="167" t="s">
        <v>86</v>
      </c>
      <c r="AV344" s="13" t="s">
        <v>86</v>
      </c>
      <c r="AW344" s="13" t="s">
        <v>32</v>
      </c>
      <c r="AX344" s="13" t="s">
        <v>77</v>
      </c>
      <c r="AY344" s="167" t="s">
        <v>222</v>
      </c>
    </row>
    <row r="345" spans="1:65" s="13" customFormat="1">
      <c r="B345" s="165"/>
      <c r="D345" s="166" t="s">
        <v>229</v>
      </c>
      <c r="E345" s="167" t="s">
        <v>1</v>
      </c>
      <c r="F345" s="168" t="s">
        <v>278</v>
      </c>
      <c r="H345" s="169">
        <v>2.7839999999999998</v>
      </c>
      <c r="I345" s="170"/>
      <c r="L345" s="165"/>
      <c r="M345" s="171"/>
      <c r="N345" s="172"/>
      <c r="O345" s="172"/>
      <c r="P345" s="172"/>
      <c r="Q345" s="172"/>
      <c r="R345" s="172"/>
      <c r="S345" s="172"/>
      <c r="T345" s="173"/>
      <c r="AT345" s="167" t="s">
        <v>229</v>
      </c>
      <c r="AU345" s="167" t="s">
        <v>86</v>
      </c>
      <c r="AV345" s="13" t="s">
        <v>86</v>
      </c>
      <c r="AW345" s="13" t="s">
        <v>32</v>
      </c>
      <c r="AX345" s="13" t="s">
        <v>77</v>
      </c>
      <c r="AY345" s="167" t="s">
        <v>222</v>
      </c>
    </row>
    <row r="346" spans="1:65" s="14" customFormat="1">
      <c r="B346" s="174"/>
      <c r="D346" s="166" t="s">
        <v>229</v>
      </c>
      <c r="E346" s="175" t="s">
        <v>1</v>
      </c>
      <c r="F346" s="176" t="s">
        <v>231</v>
      </c>
      <c r="H346" s="177">
        <v>56.932000000000002</v>
      </c>
      <c r="I346" s="178"/>
      <c r="L346" s="174"/>
      <c r="M346" s="179"/>
      <c r="N346" s="180"/>
      <c r="O346" s="180"/>
      <c r="P346" s="180"/>
      <c r="Q346" s="180"/>
      <c r="R346" s="180"/>
      <c r="S346" s="180"/>
      <c r="T346" s="181"/>
      <c r="AT346" s="175" t="s">
        <v>229</v>
      </c>
      <c r="AU346" s="175" t="s">
        <v>86</v>
      </c>
      <c r="AV346" s="14" t="s">
        <v>228</v>
      </c>
      <c r="AW346" s="14" t="s">
        <v>32</v>
      </c>
      <c r="AX346" s="14" t="s">
        <v>84</v>
      </c>
      <c r="AY346" s="175" t="s">
        <v>222</v>
      </c>
    </row>
    <row r="347" spans="1:65" s="2" customFormat="1" ht="24.2" customHeight="1">
      <c r="A347" s="33"/>
      <c r="B347" s="150"/>
      <c r="C347" s="151" t="s">
        <v>502</v>
      </c>
      <c r="D347" s="151" t="s">
        <v>224</v>
      </c>
      <c r="E347" s="152" t="s">
        <v>503</v>
      </c>
      <c r="F347" s="153" t="s">
        <v>504</v>
      </c>
      <c r="G347" s="154" t="s">
        <v>227</v>
      </c>
      <c r="H347" s="155">
        <v>237.011</v>
      </c>
      <c r="I347" s="156"/>
      <c r="J347" s="157">
        <f>ROUND(I347*H347,2)</f>
        <v>0</v>
      </c>
      <c r="K347" s="158"/>
      <c r="L347" s="34"/>
      <c r="M347" s="159" t="s">
        <v>1</v>
      </c>
      <c r="N347" s="160" t="s">
        <v>42</v>
      </c>
      <c r="O347" s="59"/>
      <c r="P347" s="161">
        <f>O347*H347</f>
        <v>0</v>
      </c>
      <c r="Q347" s="161">
        <v>0.36063000000000001</v>
      </c>
      <c r="R347" s="161">
        <f>Q347*H347</f>
        <v>85.473276929999997</v>
      </c>
      <c r="S347" s="161">
        <v>0</v>
      </c>
      <c r="T347" s="162">
        <f>S347*H347</f>
        <v>0</v>
      </c>
      <c r="U347" s="33"/>
      <c r="V347" s="33"/>
      <c r="W347" s="33"/>
      <c r="X347" s="33"/>
      <c r="Y347" s="33"/>
      <c r="Z347" s="33"/>
      <c r="AA347" s="33"/>
      <c r="AB347" s="33"/>
      <c r="AC347" s="33"/>
      <c r="AD347" s="33"/>
      <c r="AE347" s="33"/>
      <c r="AR347" s="163" t="s">
        <v>228</v>
      </c>
      <c r="AT347" s="163" t="s">
        <v>224</v>
      </c>
      <c r="AU347" s="163" t="s">
        <v>86</v>
      </c>
      <c r="AY347" s="18" t="s">
        <v>222</v>
      </c>
      <c r="BE347" s="164">
        <f>IF(N347="základní",J347,0)</f>
        <v>0</v>
      </c>
      <c r="BF347" s="164">
        <f>IF(N347="snížená",J347,0)</f>
        <v>0</v>
      </c>
      <c r="BG347" s="164">
        <f>IF(N347="zákl. přenesená",J347,0)</f>
        <v>0</v>
      </c>
      <c r="BH347" s="164">
        <f>IF(N347="sníž. přenesená",J347,0)</f>
        <v>0</v>
      </c>
      <c r="BI347" s="164">
        <f>IF(N347="nulová",J347,0)</f>
        <v>0</v>
      </c>
      <c r="BJ347" s="18" t="s">
        <v>84</v>
      </c>
      <c r="BK347" s="164">
        <f>ROUND(I347*H347,2)</f>
        <v>0</v>
      </c>
      <c r="BL347" s="18" t="s">
        <v>228</v>
      </c>
      <c r="BM347" s="163" t="s">
        <v>505</v>
      </c>
    </row>
    <row r="348" spans="1:65" s="16" customFormat="1">
      <c r="B348" s="190"/>
      <c r="D348" s="166" t="s">
        <v>229</v>
      </c>
      <c r="E348" s="191" t="s">
        <v>1</v>
      </c>
      <c r="F348" s="192" t="s">
        <v>506</v>
      </c>
      <c r="H348" s="191" t="s">
        <v>1</v>
      </c>
      <c r="I348" s="193"/>
      <c r="L348" s="190"/>
      <c r="M348" s="194"/>
      <c r="N348" s="195"/>
      <c r="O348" s="195"/>
      <c r="P348" s="195"/>
      <c r="Q348" s="195"/>
      <c r="R348" s="195"/>
      <c r="S348" s="195"/>
      <c r="T348" s="196"/>
      <c r="AT348" s="191" t="s">
        <v>229</v>
      </c>
      <c r="AU348" s="191" t="s">
        <v>86</v>
      </c>
      <c r="AV348" s="16" t="s">
        <v>84</v>
      </c>
      <c r="AW348" s="16" t="s">
        <v>32</v>
      </c>
      <c r="AX348" s="16" t="s">
        <v>77</v>
      </c>
      <c r="AY348" s="191" t="s">
        <v>222</v>
      </c>
    </row>
    <row r="349" spans="1:65" s="13" customFormat="1">
      <c r="B349" s="165"/>
      <c r="D349" s="166" t="s">
        <v>229</v>
      </c>
      <c r="E349" s="167" t="s">
        <v>1</v>
      </c>
      <c r="F349" s="168" t="s">
        <v>507</v>
      </c>
      <c r="H349" s="169">
        <v>18.559999999999999</v>
      </c>
      <c r="I349" s="170"/>
      <c r="L349" s="165"/>
      <c r="M349" s="171"/>
      <c r="N349" s="172"/>
      <c r="O349" s="172"/>
      <c r="P349" s="172"/>
      <c r="Q349" s="172"/>
      <c r="R349" s="172"/>
      <c r="S349" s="172"/>
      <c r="T349" s="173"/>
      <c r="AT349" s="167" t="s">
        <v>229</v>
      </c>
      <c r="AU349" s="167" t="s">
        <v>86</v>
      </c>
      <c r="AV349" s="13" t="s">
        <v>86</v>
      </c>
      <c r="AW349" s="13" t="s">
        <v>32</v>
      </c>
      <c r="AX349" s="13" t="s">
        <v>77</v>
      </c>
      <c r="AY349" s="167" t="s">
        <v>222</v>
      </c>
    </row>
    <row r="350" spans="1:65" s="13" customFormat="1">
      <c r="B350" s="165"/>
      <c r="D350" s="166" t="s">
        <v>229</v>
      </c>
      <c r="E350" s="167" t="s">
        <v>1</v>
      </c>
      <c r="F350" s="168" t="s">
        <v>508</v>
      </c>
      <c r="H350" s="169">
        <v>83.76</v>
      </c>
      <c r="I350" s="170"/>
      <c r="L350" s="165"/>
      <c r="M350" s="171"/>
      <c r="N350" s="172"/>
      <c r="O350" s="172"/>
      <c r="P350" s="172"/>
      <c r="Q350" s="172"/>
      <c r="R350" s="172"/>
      <c r="S350" s="172"/>
      <c r="T350" s="173"/>
      <c r="AT350" s="167" t="s">
        <v>229</v>
      </c>
      <c r="AU350" s="167" t="s">
        <v>86</v>
      </c>
      <c r="AV350" s="13" t="s">
        <v>86</v>
      </c>
      <c r="AW350" s="13" t="s">
        <v>32</v>
      </c>
      <c r="AX350" s="13" t="s">
        <v>77</v>
      </c>
      <c r="AY350" s="167" t="s">
        <v>222</v>
      </c>
    </row>
    <row r="351" spans="1:65" s="13" customFormat="1">
      <c r="B351" s="165"/>
      <c r="D351" s="166" t="s">
        <v>229</v>
      </c>
      <c r="E351" s="167" t="s">
        <v>1</v>
      </c>
      <c r="F351" s="168" t="s">
        <v>509</v>
      </c>
      <c r="H351" s="169">
        <v>42.14</v>
      </c>
      <c r="I351" s="170"/>
      <c r="L351" s="165"/>
      <c r="M351" s="171"/>
      <c r="N351" s="172"/>
      <c r="O351" s="172"/>
      <c r="P351" s="172"/>
      <c r="Q351" s="172"/>
      <c r="R351" s="172"/>
      <c r="S351" s="172"/>
      <c r="T351" s="173"/>
      <c r="AT351" s="167" t="s">
        <v>229</v>
      </c>
      <c r="AU351" s="167" t="s">
        <v>86</v>
      </c>
      <c r="AV351" s="13" t="s">
        <v>86</v>
      </c>
      <c r="AW351" s="13" t="s">
        <v>32</v>
      </c>
      <c r="AX351" s="13" t="s">
        <v>77</v>
      </c>
      <c r="AY351" s="167" t="s">
        <v>222</v>
      </c>
    </row>
    <row r="352" spans="1:65" s="13" customFormat="1">
      <c r="B352" s="165"/>
      <c r="D352" s="166" t="s">
        <v>229</v>
      </c>
      <c r="E352" s="167" t="s">
        <v>1</v>
      </c>
      <c r="F352" s="168" t="s">
        <v>510</v>
      </c>
      <c r="H352" s="169">
        <v>52.89</v>
      </c>
      <c r="I352" s="170"/>
      <c r="L352" s="165"/>
      <c r="M352" s="171"/>
      <c r="N352" s="172"/>
      <c r="O352" s="172"/>
      <c r="P352" s="172"/>
      <c r="Q352" s="172"/>
      <c r="R352" s="172"/>
      <c r="S352" s="172"/>
      <c r="T352" s="173"/>
      <c r="AT352" s="167" t="s">
        <v>229</v>
      </c>
      <c r="AU352" s="167" t="s">
        <v>86</v>
      </c>
      <c r="AV352" s="13" t="s">
        <v>86</v>
      </c>
      <c r="AW352" s="13" t="s">
        <v>32</v>
      </c>
      <c r="AX352" s="13" t="s">
        <v>77</v>
      </c>
      <c r="AY352" s="167" t="s">
        <v>222</v>
      </c>
    </row>
    <row r="353" spans="1:65" s="15" customFormat="1">
      <c r="B353" s="182"/>
      <c r="D353" s="166" t="s">
        <v>229</v>
      </c>
      <c r="E353" s="183" t="s">
        <v>1</v>
      </c>
      <c r="F353" s="184" t="s">
        <v>511</v>
      </c>
      <c r="H353" s="185">
        <v>197.35</v>
      </c>
      <c r="I353" s="186"/>
      <c r="L353" s="182"/>
      <c r="M353" s="187"/>
      <c r="N353" s="188"/>
      <c r="O353" s="188"/>
      <c r="P353" s="188"/>
      <c r="Q353" s="188"/>
      <c r="R353" s="188"/>
      <c r="S353" s="188"/>
      <c r="T353" s="189"/>
      <c r="AT353" s="183" t="s">
        <v>229</v>
      </c>
      <c r="AU353" s="183" t="s">
        <v>86</v>
      </c>
      <c r="AV353" s="15" t="s">
        <v>235</v>
      </c>
      <c r="AW353" s="15" t="s">
        <v>32</v>
      </c>
      <c r="AX353" s="15" t="s">
        <v>77</v>
      </c>
      <c r="AY353" s="183" t="s">
        <v>222</v>
      </c>
    </row>
    <row r="354" spans="1:65" s="13" customFormat="1">
      <c r="B354" s="165"/>
      <c r="D354" s="166" t="s">
        <v>229</v>
      </c>
      <c r="E354" s="167" t="s">
        <v>1</v>
      </c>
      <c r="F354" s="168" t="s">
        <v>512</v>
      </c>
      <c r="H354" s="169">
        <v>39.661000000000001</v>
      </c>
      <c r="I354" s="170"/>
      <c r="L354" s="165"/>
      <c r="M354" s="171"/>
      <c r="N354" s="172"/>
      <c r="O354" s="172"/>
      <c r="P354" s="172"/>
      <c r="Q354" s="172"/>
      <c r="R354" s="172"/>
      <c r="S354" s="172"/>
      <c r="T354" s="173"/>
      <c r="AT354" s="167" t="s">
        <v>229</v>
      </c>
      <c r="AU354" s="167" t="s">
        <v>86</v>
      </c>
      <c r="AV354" s="13" t="s">
        <v>86</v>
      </c>
      <c r="AW354" s="13" t="s">
        <v>32</v>
      </c>
      <c r="AX354" s="13" t="s">
        <v>77</v>
      </c>
      <c r="AY354" s="167" t="s">
        <v>222</v>
      </c>
    </row>
    <row r="355" spans="1:65" s="15" customFormat="1">
      <c r="B355" s="182"/>
      <c r="D355" s="166" t="s">
        <v>229</v>
      </c>
      <c r="E355" s="183" t="s">
        <v>1</v>
      </c>
      <c r="F355" s="184" t="s">
        <v>513</v>
      </c>
      <c r="H355" s="185">
        <v>39.661000000000001</v>
      </c>
      <c r="I355" s="186"/>
      <c r="L355" s="182"/>
      <c r="M355" s="187"/>
      <c r="N355" s="188"/>
      <c r="O355" s="188"/>
      <c r="P355" s="188"/>
      <c r="Q355" s="188"/>
      <c r="R355" s="188"/>
      <c r="S355" s="188"/>
      <c r="T355" s="189"/>
      <c r="AT355" s="183" t="s">
        <v>229</v>
      </c>
      <c r="AU355" s="183" t="s">
        <v>86</v>
      </c>
      <c r="AV355" s="15" t="s">
        <v>235</v>
      </c>
      <c r="AW355" s="15" t="s">
        <v>32</v>
      </c>
      <c r="AX355" s="15" t="s">
        <v>77</v>
      </c>
      <c r="AY355" s="183" t="s">
        <v>222</v>
      </c>
    </row>
    <row r="356" spans="1:65" s="14" customFormat="1">
      <c r="B356" s="174"/>
      <c r="D356" s="166" t="s">
        <v>229</v>
      </c>
      <c r="E356" s="175" t="s">
        <v>1</v>
      </c>
      <c r="F356" s="176" t="s">
        <v>231</v>
      </c>
      <c r="H356" s="177">
        <v>237.011</v>
      </c>
      <c r="I356" s="178"/>
      <c r="L356" s="174"/>
      <c r="M356" s="179"/>
      <c r="N356" s="180"/>
      <c r="O356" s="180"/>
      <c r="P356" s="180"/>
      <c r="Q356" s="180"/>
      <c r="R356" s="180"/>
      <c r="S356" s="180"/>
      <c r="T356" s="181"/>
      <c r="AT356" s="175" t="s">
        <v>229</v>
      </c>
      <c r="AU356" s="175" t="s">
        <v>86</v>
      </c>
      <c r="AV356" s="14" t="s">
        <v>228</v>
      </c>
      <c r="AW356" s="14" t="s">
        <v>32</v>
      </c>
      <c r="AX356" s="14" t="s">
        <v>84</v>
      </c>
      <c r="AY356" s="175" t="s">
        <v>222</v>
      </c>
    </row>
    <row r="357" spans="1:65" s="2" customFormat="1" ht="24.2" customHeight="1">
      <c r="A357" s="33"/>
      <c r="B357" s="150"/>
      <c r="C357" s="151" t="s">
        <v>361</v>
      </c>
      <c r="D357" s="151" t="s">
        <v>224</v>
      </c>
      <c r="E357" s="152" t="s">
        <v>514</v>
      </c>
      <c r="F357" s="153" t="s">
        <v>515</v>
      </c>
      <c r="G357" s="154" t="s">
        <v>252</v>
      </c>
      <c r="H357" s="155">
        <v>38.927999999999997</v>
      </c>
      <c r="I357" s="156"/>
      <c r="J357" s="157">
        <f>ROUND(I357*H357,2)</f>
        <v>0</v>
      </c>
      <c r="K357" s="158"/>
      <c r="L357" s="34"/>
      <c r="M357" s="159" t="s">
        <v>1</v>
      </c>
      <c r="N357" s="160" t="s">
        <v>42</v>
      </c>
      <c r="O357" s="59"/>
      <c r="P357" s="161">
        <f>O357*H357</f>
        <v>0</v>
      </c>
      <c r="Q357" s="161">
        <v>2.3456999999999999</v>
      </c>
      <c r="R357" s="161">
        <f>Q357*H357</f>
        <v>91.313409599999986</v>
      </c>
      <c r="S357" s="161">
        <v>0</v>
      </c>
      <c r="T357" s="162">
        <f>S357*H357</f>
        <v>0</v>
      </c>
      <c r="U357" s="33"/>
      <c r="V357" s="33"/>
      <c r="W357" s="33"/>
      <c r="X357" s="33"/>
      <c r="Y357" s="33"/>
      <c r="Z357" s="33"/>
      <c r="AA357" s="33"/>
      <c r="AB357" s="33"/>
      <c r="AC357" s="33"/>
      <c r="AD357" s="33"/>
      <c r="AE357" s="33"/>
      <c r="AR357" s="163" t="s">
        <v>228</v>
      </c>
      <c r="AT357" s="163" t="s">
        <v>224</v>
      </c>
      <c r="AU357" s="163" t="s">
        <v>86</v>
      </c>
      <c r="AY357" s="18" t="s">
        <v>222</v>
      </c>
      <c r="BE357" s="164">
        <f>IF(N357="základní",J357,0)</f>
        <v>0</v>
      </c>
      <c r="BF357" s="164">
        <f>IF(N357="snížená",J357,0)</f>
        <v>0</v>
      </c>
      <c r="BG357" s="164">
        <f>IF(N357="zákl. přenesená",J357,0)</f>
        <v>0</v>
      </c>
      <c r="BH357" s="164">
        <f>IF(N357="sníž. přenesená",J357,0)</f>
        <v>0</v>
      </c>
      <c r="BI357" s="164">
        <f>IF(N357="nulová",J357,0)</f>
        <v>0</v>
      </c>
      <c r="BJ357" s="18" t="s">
        <v>84</v>
      </c>
      <c r="BK357" s="164">
        <f>ROUND(I357*H357,2)</f>
        <v>0</v>
      </c>
      <c r="BL357" s="18" t="s">
        <v>228</v>
      </c>
      <c r="BM357" s="163" t="s">
        <v>516</v>
      </c>
    </row>
    <row r="358" spans="1:65" s="2" customFormat="1" ht="24.2" customHeight="1">
      <c r="A358" s="33"/>
      <c r="B358" s="150"/>
      <c r="C358" s="151" t="s">
        <v>517</v>
      </c>
      <c r="D358" s="151" t="s">
        <v>224</v>
      </c>
      <c r="E358" s="152" t="s">
        <v>518</v>
      </c>
      <c r="F358" s="153" t="s">
        <v>519</v>
      </c>
      <c r="G358" s="154" t="s">
        <v>252</v>
      </c>
      <c r="H358" s="155">
        <v>19.774000000000001</v>
      </c>
      <c r="I358" s="156"/>
      <c r="J358" s="157">
        <f>ROUND(I358*H358,2)</f>
        <v>0</v>
      </c>
      <c r="K358" s="158"/>
      <c r="L358" s="34"/>
      <c r="M358" s="159" t="s">
        <v>1</v>
      </c>
      <c r="N358" s="160" t="s">
        <v>42</v>
      </c>
      <c r="O358" s="59"/>
      <c r="P358" s="161">
        <f>O358*H358</f>
        <v>0</v>
      </c>
      <c r="Q358" s="161">
        <v>2.5018699999999998</v>
      </c>
      <c r="R358" s="161">
        <f>Q358*H358</f>
        <v>49.471977379999998</v>
      </c>
      <c r="S358" s="161">
        <v>0</v>
      </c>
      <c r="T358" s="162">
        <f>S358*H358</f>
        <v>0</v>
      </c>
      <c r="U358" s="33"/>
      <c r="V358" s="33"/>
      <c r="W358" s="33"/>
      <c r="X358" s="33"/>
      <c r="Y358" s="33"/>
      <c r="Z358" s="33"/>
      <c r="AA358" s="33"/>
      <c r="AB358" s="33"/>
      <c r="AC358" s="33"/>
      <c r="AD358" s="33"/>
      <c r="AE358" s="33"/>
      <c r="AR358" s="163" t="s">
        <v>228</v>
      </c>
      <c r="AT358" s="163" t="s">
        <v>224</v>
      </c>
      <c r="AU358" s="163" t="s">
        <v>86</v>
      </c>
      <c r="AY358" s="18" t="s">
        <v>222</v>
      </c>
      <c r="BE358" s="164">
        <f>IF(N358="základní",J358,0)</f>
        <v>0</v>
      </c>
      <c r="BF358" s="164">
        <f>IF(N358="snížená",J358,0)</f>
        <v>0</v>
      </c>
      <c r="BG358" s="164">
        <f>IF(N358="zákl. přenesená",J358,0)</f>
        <v>0</v>
      </c>
      <c r="BH358" s="164">
        <f>IF(N358="sníž. přenesená",J358,0)</f>
        <v>0</v>
      </c>
      <c r="BI358" s="164">
        <f>IF(N358="nulová",J358,0)</f>
        <v>0</v>
      </c>
      <c r="BJ358" s="18" t="s">
        <v>84</v>
      </c>
      <c r="BK358" s="164">
        <f>ROUND(I358*H358,2)</f>
        <v>0</v>
      </c>
      <c r="BL358" s="18" t="s">
        <v>228</v>
      </c>
      <c r="BM358" s="163" t="s">
        <v>520</v>
      </c>
    </row>
    <row r="359" spans="1:65" s="16" customFormat="1">
      <c r="B359" s="190"/>
      <c r="D359" s="166" t="s">
        <v>229</v>
      </c>
      <c r="E359" s="191" t="s">
        <v>1</v>
      </c>
      <c r="F359" s="192" t="s">
        <v>521</v>
      </c>
      <c r="H359" s="191" t="s">
        <v>1</v>
      </c>
      <c r="I359" s="193"/>
      <c r="L359" s="190"/>
      <c r="M359" s="194"/>
      <c r="N359" s="195"/>
      <c r="O359" s="195"/>
      <c r="P359" s="195"/>
      <c r="Q359" s="195"/>
      <c r="R359" s="195"/>
      <c r="S359" s="195"/>
      <c r="T359" s="196"/>
      <c r="AT359" s="191" t="s">
        <v>229</v>
      </c>
      <c r="AU359" s="191" t="s">
        <v>86</v>
      </c>
      <c r="AV359" s="16" t="s">
        <v>84</v>
      </c>
      <c r="AW359" s="16" t="s">
        <v>32</v>
      </c>
      <c r="AX359" s="16" t="s">
        <v>77</v>
      </c>
      <c r="AY359" s="191" t="s">
        <v>222</v>
      </c>
    </row>
    <row r="360" spans="1:65" s="13" customFormat="1">
      <c r="B360" s="165"/>
      <c r="D360" s="166" t="s">
        <v>229</v>
      </c>
      <c r="E360" s="167" t="s">
        <v>1</v>
      </c>
      <c r="F360" s="168" t="s">
        <v>522</v>
      </c>
      <c r="H360" s="169">
        <v>0.70199999999999996</v>
      </c>
      <c r="I360" s="170"/>
      <c r="L360" s="165"/>
      <c r="M360" s="171"/>
      <c r="N360" s="172"/>
      <c r="O360" s="172"/>
      <c r="P360" s="172"/>
      <c r="Q360" s="172"/>
      <c r="R360" s="172"/>
      <c r="S360" s="172"/>
      <c r="T360" s="173"/>
      <c r="AT360" s="167" t="s">
        <v>229</v>
      </c>
      <c r="AU360" s="167" t="s">
        <v>86</v>
      </c>
      <c r="AV360" s="13" t="s">
        <v>86</v>
      </c>
      <c r="AW360" s="13" t="s">
        <v>32</v>
      </c>
      <c r="AX360" s="13" t="s">
        <v>77</v>
      </c>
      <c r="AY360" s="167" t="s">
        <v>222</v>
      </c>
    </row>
    <row r="361" spans="1:65" s="13" customFormat="1">
      <c r="B361" s="165"/>
      <c r="D361" s="166" t="s">
        <v>229</v>
      </c>
      <c r="E361" s="167" t="s">
        <v>1</v>
      </c>
      <c r="F361" s="168" t="s">
        <v>523</v>
      </c>
      <c r="H361" s="169">
        <v>1.72</v>
      </c>
      <c r="I361" s="170"/>
      <c r="L361" s="165"/>
      <c r="M361" s="171"/>
      <c r="N361" s="172"/>
      <c r="O361" s="172"/>
      <c r="P361" s="172"/>
      <c r="Q361" s="172"/>
      <c r="R361" s="172"/>
      <c r="S361" s="172"/>
      <c r="T361" s="173"/>
      <c r="AT361" s="167" t="s">
        <v>229</v>
      </c>
      <c r="AU361" s="167" t="s">
        <v>86</v>
      </c>
      <c r="AV361" s="13" t="s">
        <v>86</v>
      </c>
      <c r="AW361" s="13" t="s">
        <v>32</v>
      </c>
      <c r="AX361" s="13" t="s">
        <v>77</v>
      </c>
      <c r="AY361" s="167" t="s">
        <v>222</v>
      </c>
    </row>
    <row r="362" spans="1:65" s="13" customFormat="1">
      <c r="B362" s="165"/>
      <c r="D362" s="166" t="s">
        <v>229</v>
      </c>
      <c r="E362" s="167" t="s">
        <v>1</v>
      </c>
      <c r="F362" s="168" t="s">
        <v>524</v>
      </c>
      <c r="H362" s="169">
        <v>1.08</v>
      </c>
      <c r="I362" s="170"/>
      <c r="L362" s="165"/>
      <c r="M362" s="171"/>
      <c r="N362" s="172"/>
      <c r="O362" s="172"/>
      <c r="P362" s="172"/>
      <c r="Q362" s="172"/>
      <c r="R362" s="172"/>
      <c r="S362" s="172"/>
      <c r="T362" s="173"/>
      <c r="AT362" s="167" t="s">
        <v>229</v>
      </c>
      <c r="AU362" s="167" t="s">
        <v>86</v>
      </c>
      <c r="AV362" s="13" t="s">
        <v>86</v>
      </c>
      <c r="AW362" s="13" t="s">
        <v>32</v>
      </c>
      <c r="AX362" s="13" t="s">
        <v>77</v>
      </c>
      <c r="AY362" s="167" t="s">
        <v>222</v>
      </c>
    </row>
    <row r="363" spans="1:65" s="13" customFormat="1">
      <c r="B363" s="165"/>
      <c r="D363" s="166" t="s">
        <v>229</v>
      </c>
      <c r="E363" s="167" t="s">
        <v>1</v>
      </c>
      <c r="F363" s="168" t="s">
        <v>525</v>
      </c>
      <c r="H363" s="169">
        <v>10.941000000000001</v>
      </c>
      <c r="I363" s="170"/>
      <c r="L363" s="165"/>
      <c r="M363" s="171"/>
      <c r="N363" s="172"/>
      <c r="O363" s="172"/>
      <c r="P363" s="172"/>
      <c r="Q363" s="172"/>
      <c r="R363" s="172"/>
      <c r="S363" s="172"/>
      <c r="T363" s="173"/>
      <c r="AT363" s="167" t="s">
        <v>229</v>
      </c>
      <c r="AU363" s="167" t="s">
        <v>86</v>
      </c>
      <c r="AV363" s="13" t="s">
        <v>86</v>
      </c>
      <c r="AW363" s="13" t="s">
        <v>32</v>
      </c>
      <c r="AX363" s="13" t="s">
        <v>77</v>
      </c>
      <c r="AY363" s="167" t="s">
        <v>222</v>
      </c>
    </row>
    <row r="364" spans="1:65" s="13" customFormat="1">
      <c r="B364" s="165"/>
      <c r="D364" s="166" t="s">
        <v>229</v>
      </c>
      <c r="E364" s="167" t="s">
        <v>1</v>
      </c>
      <c r="F364" s="168" t="s">
        <v>526</v>
      </c>
      <c r="H364" s="169">
        <v>0.71899999999999997</v>
      </c>
      <c r="I364" s="170"/>
      <c r="L364" s="165"/>
      <c r="M364" s="171"/>
      <c r="N364" s="172"/>
      <c r="O364" s="172"/>
      <c r="P364" s="172"/>
      <c r="Q364" s="172"/>
      <c r="R364" s="172"/>
      <c r="S364" s="172"/>
      <c r="T364" s="173"/>
      <c r="AT364" s="167" t="s">
        <v>229</v>
      </c>
      <c r="AU364" s="167" t="s">
        <v>86</v>
      </c>
      <c r="AV364" s="13" t="s">
        <v>86</v>
      </c>
      <c r="AW364" s="13" t="s">
        <v>32</v>
      </c>
      <c r="AX364" s="13" t="s">
        <v>77</v>
      </c>
      <c r="AY364" s="167" t="s">
        <v>222</v>
      </c>
    </row>
    <row r="365" spans="1:65" s="13" customFormat="1">
      <c r="B365" s="165"/>
      <c r="D365" s="166" t="s">
        <v>229</v>
      </c>
      <c r="E365" s="167" t="s">
        <v>1</v>
      </c>
      <c r="F365" s="168" t="s">
        <v>527</v>
      </c>
      <c r="H365" s="169">
        <v>0.87</v>
      </c>
      <c r="I365" s="170"/>
      <c r="L365" s="165"/>
      <c r="M365" s="171"/>
      <c r="N365" s="172"/>
      <c r="O365" s="172"/>
      <c r="P365" s="172"/>
      <c r="Q365" s="172"/>
      <c r="R365" s="172"/>
      <c r="S365" s="172"/>
      <c r="T365" s="173"/>
      <c r="AT365" s="167" t="s">
        <v>229</v>
      </c>
      <c r="AU365" s="167" t="s">
        <v>86</v>
      </c>
      <c r="AV365" s="13" t="s">
        <v>86</v>
      </c>
      <c r="AW365" s="13" t="s">
        <v>32</v>
      </c>
      <c r="AX365" s="13" t="s">
        <v>77</v>
      </c>
      <c r="AY365" s="167" t="s">
        <v>222</v>
      </c>
    </row>
    <row r="366" spans="1:65" s="13" customFormat="1">
      <c r="B366" s="165"/>
      <c r="D366" s="166" t="s">
        <v>229</v>
      </c>
      <c r="E366" s="167" t="s">
        <v>1</v>
      </c>
      <c r="F366" s="168" t="s">
        <v>528</v>
      </c>
      <c r="H366" s="169">
        <v>3.0350000000000001</v>
      </c>
      <c r="I366" s="170"/>
      <c r="L366" s="165"/>
      <c r="M366" s="171"/>
      <c r="N366" s="172"/>
      <c r="O366" s="172"/>
      <c r="P366" s="172"/>
      <c r="Q366" s="172"/>
      <c r="R366" s="172"/>
      <c r="S366" s="172"/>
      <c r="T366" s="173"/>
      <c r="AT366" s="167" t="s">
        <v>229</v>
      </c>
      <c r="AU366" s="167" t="s">
        <v>86</v>
      </c>
      <c r="AV366" s="13" t="s">
        <v>86</v>
      </c>
      <c r="AW366" s="13" t="s">
        <v>32</v>
      </c>
      <c r="AX366" s="13" t="s">
        <v>77</v>
      </c>
      <c r="AY366" s="167" t="s">
        <v>222</v>
      </c>
    </row>
    <row r="367" spans="1:65" s="13" customFormat="1">
      <c r="B367" s="165"/>
      <c r="D367" s="166" t="s">
        <v>229</v>
      </c>
      <c r="E367" s="167" t="s">
        <v>1</v>
      </c>
      <c r="F367" s="168" t="s">
        <v>529</v>
      </c>
      <c r="H367" s="169">
        <v>0.70699999999999996</v>
      </c>
      <c r="I367" s="170"/>
      <c r="L367" s="165"/>
      <c r="M367" s="171"/>
      <c r="N367" s="172"/>
      <c r="O367" s="172"/>
      <c r="P367" s="172"/>
      <c r="Q367" s="172"/>
      <c r="R367" s="172"/>
      <c r="S367" s="172"/>
      <c r="T367" s="173"/>
      <c r="AT367" s="167" t="s">
        <v>229</v>
      </c>
      <c r="AU367" s="167" t="s">
        <v>86</v>
      </c>
      <c r="AV367" s="13" t="s">
        <v>86</v>
      </c>
      <c r="AW367" s="13" t="s">
        <v>32</v>
      </c>
      <c r="AX367" s="13" t="s">
        <v>77</v>
      </c>
      <c r="AY367" s="167" t="s">
        <v>222</v>
      </c>
    </row>
    <row r="368" spans="1:65" s="14" customFormat="1">
      <c r="B368" s="174"/>
      <c r="D368" s="166" t="s">
        <v>229</v>
      </c>
      <c r="E368" s="175" t="s">
        <v>1</v>
      </c>
      <c r="F368" s="176" t="s">
        <v>231</v>
      </c>
      <c r="H368" s="177">
        <v>19.774000000000001</v>
      </c>
      <c r="I368" s="178"/>
      <c r="L368" s="174"/>
      <c r="M368" s="179"/>
      <c r="N368" s="180"/>
      <c r="O368" s="180"/>
      <c r="P368" s="180"/>
      <c r="Q368" s="180"/>
      <c r="R368" s="180"/>
      <c r="S368" s="180"/>
      <c r="T368" s="181"/>
      <c r="AT368" s="175" t="s">
        <v>229</v>
      </c>
      <c r="AU368" s="175" t="s">
        <v>86</v>
      </c>
      <c r="AV368" s="14" t="s">
        <v>228</v>
      </c>
      <c r="AW368" s="14" t="s">
        <v>32</v>
      </c>
      <c r="AX368" s="14" t="s">
        <v>84</v>
      </c>
      <c r="AY368" s="175" t="s">
        <v>222</v>
      </c>
    </row>
    <row r="369" spans="1:65" s="2" customFormat="1" ht="16.5" customHeight="1">
      <c r="A369" s="33"/>
      <c r="B369" s="150"/>
      <c r="C369" s="151" t="s">
        <v>366</v>
      </c>
      <c r="D369" s="151" t="s">
        <v>224</v>
      </c>
      <c r="E369" s="152" t="s">
        <v>530</v>
      </c>
      <c r="F369" s="153" t="s">
        <v>531</v>
      </c>
      <c r="G369" s="154" t="s">
        <v>227</v>
      </c>
      <c r="H369" s="155">
        <v>48.424999999999997</v>
      </c>
      <c r="I369" s="156"/>
      <c r="J369" s="157">
        <f>ROUND(I369*H369,2)</f>
        <v>0</v>
      </c>
      <c r="K369" s="158"/>
      <c r="L369" s="34"/>
      <c r="M369" s="159" t="s">
        <v>1</v>
      </c>
      <c r="N369" s="160" t="s">
        <v>42</v>
      </c>
      <c r="O369" s="59"/>
      <c r="P369" s="161">
        <f>O369*H369</f>
        <v>0</v>
      </c>
      <c r="Q369" s="161">
        <v>3.46E-3</v>
      </c>
      <c r="R369" s="161">
        <f>Q369*H369</f>
        <v>0.16755049999999999</v>
      </c>
      <c r="S369" s="161">
        <v>0</v>
      </c>
      <c r="T369" s="162">
        <f>S369*H369</f>
        <v>0</v>
      </c>
      <c r="U369" s="33"/>
      <c r="V369" s="33"/>
      <c r="W369" s="33"/>
      <c r="X369" s="33"/>
      <c r="Y369" s="33"/>
      <c r="Z369" s="33"/>
      <c r="AA369" s="33"/>
      <c r="AB369" s="33"/>
      <c r="AC369" s="33"/>
      <c r="AD369" s="33"/>
      <c r="AE369" s="33"/>
      <c r="AR369" s="163" t="s">
        <v>228</v>
      </c>
      <c r="AT369" s="163" t="s">
        <v>224</v>
      </c>
      <c r="AU369" s="163" t="s">
        <v>86</v>
      </c>
      <c r="AY369" s="18" t="s">
        <v>222</v>
      </c>
      <c r="BE369" s="164">
        <f>IF(N369="základní",J369,0)</f>
        <v>0</v>
      </c>
      <c r="BF369" s="164">
        <f>IF(N369="snížená",J369,0)</f>
        <v>0</v>
      </c>
      <c r="BG369" s="164">
        <f>IF(N369="zákl. přenesená",J369,0)</f>
        <v>0</v>
      </c>
      <c r="BH369" s="164">
        <f>IF(N369="sníž. přenesená",J369,0)</f>
        <v>0</v>
      </c>
      <c r="BI369" s="164">
        <f>IF(N369="nulová",J369,0)</f>
        <v>0</v>
      </c>
      <c r="BJ369" s="18" t="s">
        <v>84</v>
      </c>
      <c r="BK369" s="164">
        <f>ROUND(I369*H369,2)</f>
        <v>0</v>
      </c>
      <c r="BL369" s="18" t="s">
        <v>228</v>
      </c>
      <c r="BM369" s="163" t="s">
        <v>532</v>
      </c>
    </row>
    <row r="370" spans="1:65" s="16" customFormat="1">
      <c r="B370" s="190"/>
      <c r="D370" s="166" t="s">
        <v>229</v>
      </c>
      <c r="E370" s="191" t="s">
        <v>1</v>
      </c>
      <c r="F370" s="192" t="s">
        <v>521</v>
      </c>
      <c r="H370" s="191" t="s">
        <v>1</v>
      </c>
      <c r="I370" s="193"/>
      <c r="L370" s="190"/>
      <c r="M370" s="194"/>
      <c r="N370" s="195"/>
      <c r="O370" s="195"/>
      <c r="P370" s="195"/>
      <c r="Q370" s="195"/>
      <c r="R370" s="195"/>
      <c r="S370" s="195"/>
      <c r="T370" s="196"/>
      <c r="AT370" s="191" t="s">
        <v>229</v>
      </c>
      <c r="AU370" s="191" t="s">
        <v>86</v>
      </c>
      <c r="AV370" s="16" t="s">
        <v>84</v>
      </c>
      <c r="AW370" s="16" t="s">
        <v>32</v>
      </c>
      <c r="AX370" s="16" t="s">
        <v>77</v>
      </c>
      <c r="AY370" s="191" t="s">
        <v>222</v>
      </c>
    </row>
    <row r="371" spans="1:65" s="13" customFormat="1">
      <c r="B371" s="165"/>
      <c r="D371" s="166" t="s">
        <v>229</v>
      </c>
      <c r="E371" s="167" t="s">
        <v>1</v>
      </c>
      <c r="F371" s="168" t="s">
        <v>533</v>
      </c>
      <c r="H371" s="169">
        <v>1.6</v>
      </c>
      <c r="I371" s="170"/>
      <c r="L371" s="165"/>
      <c r="M371" s="171"/>
      <c r="N371" s="172"/>
      <c r="O371" s="172"/>
      <c r="P371" s="172"/>
      <c r="Q371" s="172"/>
      <c r="R371" s="172"/>
      <c r="S371" s="172"/>
      <c r="T371" s="173"/>
      <c r="AT371" s="167" t="s">
        <v>229</v>
      </c>
      <c r="AU371" s="167" t="s">
        <v>86</v>
      </c>
      <c r="AV371" s="13" t="s">
        <v>86</v>
      </c>
      <c r="AW371" s="13" t="s">
        <v>32</v>
      </c>
      <c r="AX371" s="13" t="s">
        <v>77</v>
      </c>
      <c r="AY371" s="167" t="s">
        <v>222</v>
      </c>
    </row>
    <row r="372" spans="1:65" s="13" customFormat="1">
      <c r="B372" s="165"/>
      <c r="D372" s="166" t="s">
        <v>229</v>
      </c>
      <c r="E372" s="167" t="s">
        <v>1</v>
      </c>
      <c r="F372" s="168" t="s">
        <v>534</v>
      </c>
      <c r="H372" s="169">
        <v>1.5</v>
      </c>
      <c r="I372" s="170"/>
      <c r="L372" s="165"/>
      <c r="M372" s="171"/>
      <c r="N372" s="172"/>
      <c r="O372" s="172"/>
      <c r="P372" s="172"/>
      <c r="Q372" s="172"/>
      <c r="R372" s="172"/>
      <c r="S372" s="172"/>
      <c r="T372" s="173"/>
      <c r="AT372" s="167" t="s">
        <v>229</v>
      </c>
      <c r="AU372" s="167" t="s">
        <v>86</v>
      </c>
      <c r="AV372" s="13" t="s">
        <v>86</v>
      </c>
      <c r="AW372" s="13" t="s">
        <v>32</v>
      </c>
      <c r="AX372" s="13" t="s">
        <v>77</v>
      </c>
      <c r="AY372" s="167" t="s">
        <v>222</v>
      </c>
    </row>
    <row r="373" spans="1:65" s="13" customFormat="1">
      <c r="B373" s="165"/>
      <c r="D373" s="166" t="s">
        <v>229</v>
      </c>
      <c r="E373" s="167" t="s">
        <v>1</v>
      </c>
      <c r="F373" s="168" t="s">
        <v>535</v>
      </c>
      <c r="H373" s="169">
        <v>1.2749999999999999</v>
      </c>
      <c r="I373" s="170"/>
      <c r="L373" s="165"/>
      <c r="M373" s="171"/>
      <c r="N373" s="172"/>
      <c r="O373" s="172"/>
      <c r="P373" s="172"/>
      <c r="Q373" s="172"/>
      <c r="R373" s="172"/>
      <c r="S373" s="172"/>
      <c r="T373" s="173"/>
      <c r="AT373" s="167" t="s">
        <v>229</v>
      </c>
      <c r="AU373" s="167" t="s">
        <v>86</v>
      </c>
      <c r="AV373" s="13" t="s">
        <v>86</v>
      </c>
      <c r="AW373" s="13" t="s">
        <v>32</v>
      </c>
      <c r="AX373" s="13" t="s">
        <v>77</v>
      </c>
      <c r="AY373" s="167" t="s">
        <v>222</v>
      </c>
    </row>
    <row r="374" spans="1:65" s="15" customFormat="1">
      <c r="B374" s="182"/>
      <c r="D374" s="166" t="s">
        <v>229</v>
      </c>
      <c r="E374" s="183" t="s">
        <v>1</v>
      </c>
      <c r="F374" s="184" t="s">
        <v>258</v>
      </c>
      <c r="H374" s="185">
        <v>4.375</v>
      </c>
      <c r="I374" s="186"/>
      <c r="L374" s="182"/>
      <c r="M374" s="187"/>
      <c r="N374" s="188"/>
      <c r="O374" s="188"/>
      <c r="P374" s="188"/>
      <c r="Q374" s="188"/>
      <c r="R374" s="188"/>
      <c r="S374" s="188"/>
      <c r="T374" s="189"/>
      <c r="AT374" s="183" t="s">
        <v>229</v>
      </c>
      <c r="AU374" s="183" t="s">
        <v>86</v>
      </c>
      <c r="AV374" s="15" t="s">
        <v>235</v>
      </c>
      <c r="AW374" s="15" t="s">
        <v>32</v>
      </c>
      <c r="AX374" s="15" t="s">
        <v>77</v>
      </c>
      <c r="AY374" s="183" t="s">
        <v>222</v>
      </c>
    </row>
    <row r="375" spans="1:65" s="16" customFormat="1" ht="22.5">
      <c r="B375" s="190"/>
      <c r="D375" s="166" t="s">
        <v>229</v>
      </c>
      <c r="E375" s="191" t="s">
        <v>1</v>
      </c>
      <c r="F375" s="192" t="s">
        <v>536</v>
      </c>
      <c r="H375" s="191" t="s">
        <v>1</v>
      </c>
      <c r="I375" s="193"/>
      <c r="L375" s="190"/>
      <c r="M375" s="194"/>
      <c r="N375" s="195"/>
      <c r="O375" s="195"/>
      <c r="P375" s="195"/>
      <c r="Q375" s="195"/>
      <c r="R375" s="195"/>
      <c r="S375" s="195"/>
      <c r="T375" s="196"/>
      <c r="AT375" s="191" t="s">
        <v>229</v>
      </c>
      <c r="AU375" s="191" t="s">
        <v>86</v>
      </c>
      <c r="AV375" s="16" t="s">
        <v>84</v>
      </c>
      <c r="AW375" s="16" t="s">
        <v>32</v>
      </c>
      <c r="AX375" s="16" t="s">
        <v>77</v>
      </c>
      <c r="AY375" s="191" t="s">
        <v>222</v>
      </c>
    </row>
    <row r="376" spans="1:65" s="13" customFormat="1">
      <c r="B376" s="165"/>
      <c r="D376" s="166" t="s">
        <v>229</v>
      </c>
      <c r="E376" s="167" t="s">
        <v>1</v>
      </c>
      <c r="F376" s="168" t="s">
        <v>537</v>
      </c>
      <c r="H376" s="169">
        <v>4.3</v>
      </c>
      <c r="I376" s="170"/>
      <c r="L376" s="165"/>
      <c r="M376" s="171"/>
      <c r="N376" s="172"/>
      <c r="O376" s="172"/>
      <c r="P376" s="172"/>
      <c r="Q376" s="172"/>
      <c r="R376" s="172"/>
      <c r="S376" s="172"/>
      <c r="T376" s="173"/>
      <c r="AT376" s="167" t="s">
        <v>229</v>
      </c>
      <c r="AU376" s="167" t="s">
        <v>86</v>
      </c>
      <c r="AV376" s="13" t="s">
        <v>86</v>
      </c>
      <c r="AW376" s="13" t="s">
        <v>32</v>
      </c>
      <c r="AX376" s="13" t="s">
        <v>77</v>
      </c>
      <c r="AY376" s="167" t="s">
        <v>222</v>
      </c>
    </row>
    <row r="377" spans="1:65" s="13" customFormat="1">
      <c r="B377" s="165"/>
      <c r="D377" s="166" t="s">
        <v>229</v>
      </c>
      <c r="E377" s="167" t="s">
        <v>1</v>
      </c>
      <c r="F377" s="168" t="s">
        <v>538</v>
      </c>
      <c r="H377" s="169">
        <v>9.3000000000000007</v>
      </c>
      <c r="I377" s="170"/>
      <c r="L377" s="165"/>
      <c r="M377" s="171"/>
      <c r="N377" s="172"/>
      <c r="O377" s="172"/>
      <c r="P377" s="172"/>
      <c r="Q377" s="172"/>
      <c r="R377" s="172"/>
      <c r="S377" s="172"/>
      <c r="T377" s="173"/>
      <c r="AT377" s="167" t="s">
        <v>229</v>
      </c>
      <c r="AU377" s="167" t="s">
        <v>86</v>
      </c>
      <c r="AV377" s="13" t="s">
        <v>86</v>
      </c>
      <c r="AW377" s="13" t="s">
        <v>32</v>
      </c>
      <c r="AX377" s="13" t="s">
        <v>77</v>
      </c>
      <c r="AY377" s="167" t="s">
        <v>222</v>
      </c>
    </row>
    <row r="378" spans="1:65" s="13" customFormat="1">
      <c r="B378" s="165"/>
      <c r="D378" s="166" t="s">
        <v>229</v>
      </c>
      <c r="E378" s="167" t="s">
        <v>1</v>
      </c>
      <c r="F378" s="168" t="s">
        <v>539</v>
      </c>
      <c r="H378" s="169">
        <v>2.4</v>
      </c>
      <c r="I378" s="170"/>
      <c r="L378" s="165"/>
      <c r="M378" s="171"/>
      <c r="N378" s="172"/>
      <c r="O378" s="172"/>
      <c r="P378" s="172"/>
      <c r="Q378" s="172"/>
      <c r="R378" s="172"/>
      <c r="S378" s="172"/>
      <c r="T378" s="173"/>
      <c r="AT378" s="167" t="s">
        <v>229</v>
      </c>
      <c r="AU378" s="167" t="s">
        <v>86</v>
      </c>
      <c r="AV378" s="13" t="s">
        <v>86</v>
      </c>
      <c r="AW378" s="13" t="s">
        <v>32</v>
      </c>
      <c r="AX378" s="13" t="s">
        <v>77</v>
      </c>
      <c r="AY378" s="167" t="s">
        <v>222</v>
      </c>
    </row>
    <row r="379" spans="1:65" s="13" customFormat="1">
      <c r="B379" s="165"/>
      <c r="D379" s="166" t="s">
        <v>229</v>
      </c>
      <c r="E379" s="167" t="s">
        <v>1</v>
      </c>
      <c r="F379" s="168" t="s">
        <v>540</v>
      </c>
      <c r="H379" s="169">
        <v>14.7</v>
      </c>
      <c r="I379" s="170"/>
      <c r="L379" s="165"/>
      <c r="M379" s="171"/>
      <c r="N379" s="172"/>
      <c r="O379" s="172"/>
      <c r="P379" s="172"/>
      <c r="Q379" s="172"/>
      <c r="R379" s="172"/>
      <c r="S379" s="172"/>
      <c r="T379" s="173"/>
      <c r="AT379" s="167" t="s">
        <v>229</v>
      </c>
      <c r="AU379" s="167" t="s">
        <v>86</v>
      </c>
      <c r="AV379" s="13" t="s">
        <v>86</v>
      </c>
      <c r="AW379" s="13" t="s">
        <v>32</v>
      </c>
      <c r="AX379" s="13" t="s">
        <v>77</v>
      </c>
      <c r="AY379" s="167" t="s">
        <v>222</v>
      </c>
    </row>
    <row r="380" spans="1:65" s="13" customFormat="1">
      <c r="B380" s="165"/>
      <c r="D380" s="166" t="s">
        <v>229</v>
      </c>
      <c r="E380" s="167" t="s">
        <v>1</v>
      </c>
      <c r="F380" s="168" t="s">
        <v>541</v>
      </c>
      <c r="H380" s="169">
        <v>2.4</v>
      </c>
      <c r="I380" s="170"/>
      <c r="L380" s="165"/>
      <c r="M380" s="171"/>
      <c r="N380" s="172"/>
      <c r="O380" s="172"/>
      <c r="P380" s="172"/>
      <c r="Q380" s="172"/>
      <c r="R380" s="172"/>
      <c r="S380" s="172"/>
      <c r="T380" s="173"/>
      <c r="AT380" s="167" t="s">
        <v>229</v>
      </c>
      <c r="AU380" s="167" t="s">
        <v>86</v>
      </c>
      <c r="AV380" s="13" t="s">
        <v>86</v>
      </c>
      <c r="AW380" s="13" t="s">
        <v>32</v>
      </c>
      <c r="AX380" s="13" t="s">
        <v>77</v>
      </c>
      <c r="AY380" s="167" t="s">
        <v>222</v>
      </c>
    </row>
    <row r="381" spans="1:65" s="13" customFormat="1">
      <c r="B381" s="165"/>
      <c r="D381" s="166" t="s">
        <v>229</v>
      </c>
      <c r="E381" s="167" t="s">
        <v>1</v>
      </c>
      <c r="F381" s="168" t="s">
        <v>542</v>
      </c>
      <c r="H381" s="169">
        <v>10.95</v>
      </c>
      <c r="I381" s="170"/>
      <c r="L381" s="165"/>
      <c r="M381" s="171"/>
      <c r="N381" s="172"/>
      <c r="O381" s="172"/>
      <c r="P381" s="172"/>
      <c r="Q381" s="172"/>
      <c r="R381" s="172"/>
      <c r="S381" s="172"/>
      <c r="T381" s="173"/>
      <c r="AT381" s="167" t="s">
        <v>229</v>
      </c>
      <c r="AU381" s="167" t="s">
        <v>86</v>
      </c>
      <c r="AV381" s="13" t="s">
        <v>86</v>
      </c>
      <c r="AW381" s="13" t="s">
        <v>32</v>
      </c>
      <c r="AX381" s="13" t="s">
        <v>77</v>
      </c>
      <c r="AY381" s="167" t="s">
        <v>222</v>
      </c>
    </row>
    <row r="382" spans="1:65" s="15" customFormat="1">
      <c r="B382" s="182"/>
      <c r="D382" s="166" t="s">
        <v>229</v>
      </c>
      <c r="E382" s="183" t="s">
        <v>1</v>
      </c>
      <c r="F382" s="184" t="s">
        <v>258</v>
      </c>
      <c r="H382" s="185">
        <v>44.05</v>
      </c>
      <c r="I382" s="186"/>
      <c r="L382" s="182"/>
      <c r="M382" s="187"/>
      <c r="N382" s="188"/>
      <c r="O382" s="188"/>
      <c r="P382" s="188"/>
      <c r="Q382" s="188"/>
      <c r="R382" s="188"/>
      <c r="S382" s="188"/>
      <c r="T382" s="189"/>
      <c r="AT382" s="183" t="s">
        <v>229</v>
      </c>
      <c r="AU382" s="183" t="s">
        <v>86</v>
      </c>
      <c r="AV382" s="15" t="s">
        <v>235</v>
      </c>
      <c r="AW382" s="15" t="s">
        <v>32</v>
      </c>
      <c r="AX382" s="15" t="s">
        <v>77</v>
      </c>
      <c r="AY382" s="183" t="s">
        <v>222</v>
      </c>
    </row>
    <row r="383" spans="1:65" s="14" customFormat="1">
      <c r="B383" s="174"/>
      <c r="D383" s="166" t="s">
        <v>229</v>
      </c>
      <c r="E383" s="175" t="s">
        <v>1</v>
      </c>
      <c r="F383" s="176" t="s">
        <v>231</v>
      </c>
      <c r="H383" s="177">
        <v>48.424999999999997</v>
      </c>
      <c r="I383" s="178"/>
      <c r="L383" s="174"/>
      <c r="M383" s="179"/>
      <c r="N383" s="180"/>
      <c r="O383" s="180"/>
      <c r="P383" s="180"/>
      <c r="Q383" s="180"/>
      <c r="R383" s="180"/>
      <c r="S383" s="180"/>
      <c r="T383" s="181"/>
      <c r="AT383" s="175" t="s">
        <v>229</v>
      </c>
      <c r="AU383" s="175" t="s">
        <v>86</v>
      </c>
      <c r="AV383" s="14" t="s">
        <v>228</v>
      </c>
      <c r="AW383" s="14" t="s">
        <v>32</v>
      </c>
      <c r="AX383" s="14" t="s">
        <v>84</v>
      </c>
      <c r="AY383" s="175" t="s">
        <v>222</v>
      </c>
    </row>
    <row r="384" spans="1:65" s="2" customFormat="1" ht="21.75" customHeight="1">
      <c r="A384" s="33"/>
      <c r="B384" s="150"/>
      <c r="C384" s="151" t="s">
        <v>543</v>
      </c>
      <c r="D384" s="151" t="s">
        <v>224</v>
      </c>
      <c r="E384" s="152" t="s">
        <v>544</v>
      </c>
      <c r="F384" s="153" t="s">
        <v>545</v>
      </c>
      <c r="G384" s="154" t="s">
        <v>227</v>
      </c>
      <c r="H384" s="155">
        <v>48.424999999999997</v>
      </c>
      <c r="I384" s="156"/>
      <c r="J384" s="157">
        <f>ROUND(I384*H384,2)</f>
        <v>0</v>
      </c>
      <c r="K384" s="158"/>
      <c r="L384" s="34"/>
      <c r="M384" s="159" t="s">
        <v>1</v>
      </c>
      <c r="N384" s="160" t="s">
        <v>42</v>
      </c>
      <c r="O384" s="59"/>
      <c r="P384" s="161">
        <f>O384*H384</f>
        <v>0</v>
      </c>
      <c r="Q384" s="161">
        <v>0</v>
      </c>
      <c r="R384" s="161">
        <f>Q384*H384</f>
        <v>0</v>
      </c>
      <c r="S384" s="161">
        <v>0</v>
      </c>
      <c r="T384" s="162">
        <f>S384*H384</f>
        <v>0</v>
      </c>
      <c r="U384" s="33"/>
      <c r="V384" s="33"/>
      <c r="W384" s="33"/>
      <c r="X384" s="33"/>
      <c r="Y384" s="33"/>
      <c r="Z384" s="33"/>
      <c r="AA384" s="33"/>
      <c r="AB384" s="33"/>
      <c r="AC384" s="33"/>
      <c r="AD384" s="33"/>
      <c r="AE384" s="33"/>
      <c r="AR384" s="163" t="s">
        <v>228</v>
      </c>
      <c r="AT384" s="163" t="s">
        <v>224</v>
      </c>
      <c r="AU384" s="163" t="s">
        <v>86</v>
      </c>
      <c r="AY384" s="18" t="s">
        <v>222</v>
      </c>
      <c r="BE384" s="164">
        <f>IF(N384="základní",J384,0)</f>
        <v>0</v>
      </c>
      <c r="BF384" s="164">
        <f>IF(N384="snížená",J384,0)</f>
        <v>0</v>
      </c>
      <c r="BG384" s="164">
        <f>IF(N384="zákl. přenesená",J384,0)</f>
        <v>0</v>
      </c>
      <c r="BH384" s="164">
        <f>IF(N384="sníž. přenesená",J384,0)</f>
        <v>0</v>
      </c>
      <c r="BI384" s="164">
        <f>IF(N384="nulová",J384,0)</f>
        <v>0</v>
      </c>
      <c r="BJ384" s="18" t="s">
        <v>84</v>
      </c>
      <c r="BK384" s="164">
        <f>ROUND(I384*H384,2)</f>
        <v>0</v>
      </c>
      <c r="BL384" s="18" t="s">
        <v>228</v>
      </c>
      <c r="BM384" s="163" t="s">
        <v>546</v>
      </c>
    </row>
    <row r="385" spans="1:65" s="2" customFormat="1" ht="16.5" customHeight="1">
      <c r="A385" s="33"/>
      <c r="B385" s="150"/>
      <c r="C385" s="151" t="s">
        <v>547</v>
      </c>
      <c r="D385" s="151" t="s">
        <v>224</v>
      </c>
      <c r="E385" s="152" t="s">
        <v>548</v>
      </c>
      <c r="F385" s="153" t="s">
        <v>549</v>
      </c>
      <c r="G385" s="154" t="s">
        <v>227</v>
      </c>
      <c r="H385" s="155">
        <v>141.11600000000001</v>
      </c>
      <c r="I385" s="156"/>
      <c r="J385" s="157">
        <f>ROUND(I385*H385,2)</f>
        <v>0</v>
      </c>
      <c r="K385" s="158"/>
      <c r="L385" s="34"/>
      <c r="M385" s="159" t="s">
        <v>1</v>
      </c>
      <c r="N385" s="160" t="s">
        <v>42</v>
      </c>
      <c r="O385" s="59"/>
      <c r="P385" s="161">
        <f>O385*H385</f>
        <v>0</v>
      </c>
      <c r="Q385" s="161">
        <v>2.7499999999999998E-3</v>
      </c>
      <c r="R385" s="161">
        <f>Q385*H385</f>
        <v>0.388069</v>
      </c>
      <c r="S385" s="161">
        <v>0</v>
      </c>
      <c r="T385" s="162">
        <f>S385*H385</f>
        <v>0</v>
      </c>
      <c r="U385" s="33"/>
      <c r="V385" s="33"/>
      <c r="W385" s="33"/>
      <c r="X385" s="33"/>
      <c r="Y385" s="33"/>
      <c r="Z385" s="33"/>
      <c r="AA385" s="33"/>
      <c r="AB385" s="33"/>
      <c r="AC385" s="33"/>
      <c r="AD385" s="33"/>
      <c r="AE385" s="33"/>
      <c r="AR385" s="163" t="s">
        <v>228</v>
      </c>
      <c r="AT385" s="163" t="s">
        <v>224</v>
      </c>
      <c r="AU385" s="163" t="s">
        <v>86</v>
      </c>
      <c r="AY385" s="18" t="s">
        <v>222</v>
      </c>
      <c r="BE385" s="164">
        <f>IF(N385="základní",J385,0)</f>
        <v>0</v>
      </c>
      <c r="BF385" s="164">
        <f>IF(N385="snížená",J385,0)</f>
        <v>0</v>
      </c>
      <c r="BG385" s="164">
        <f>IF(N385="zákl. přenesená",J385,0)</f>
        <v>0</v>
      </c>
      <c r="BH385" s="164">
        <f>IF(N385="sníž. přenesená",J385,0)</f>
        <v>0</v>
      </c>
      <c r="BI385" s="164">
        <f>IF(N385="nulová",J385,0)</f>
        <v>0</v>
      </c>
      <c r="BJ385" s="18" t="s">
        <v>84</v>
      </c>
      <c r="BK385" s="164">
        <f>ROUND(I385*H385,2)</f>
        <v>0</v>
      </c>
      <c r="BL385" s="18" t="s">
        <v>228</v>
      </c>
      <c r="BM385" s="163" t="s">
        <v>550</v>
      </c>
    </row>
    <row r="386" spans="1:65" s="16" customFormat="1">
      <c r="B386" s="190"/>
      <c r="D386" s="166" t="s">
        <v>229</v>
      </c>
      <c r="E386" s="191" t="s">
        <v>1</v>
      </c>
      <c r="F386" s="192" t="s">
        <v>521</v>
      </c>
      <c r="H386" s="191" t="s">
        <v>1</v>
      </c>
      <c r="I386" s="193"/>
      <c r="L386" s="190"/>
      <c r="M386" s="194"/>
      <c r="N386" s="195"/>
      <c r="O386" s="195"/>
      <c r="P386" s="195"/>
      <c r="Q386" s="195"/>
      <c r="R386" s="195"/>
      <c r="S386" s="195"/>
      <c r="T386" s="196"/>
      <c r="AT386" s="191" t="s">
        <v>229</v>
      </c>
      <c r="AU386" s="191" t="s">
        <v>86</v>
      </c>
      <c r="AV386" s="16" t="s">
        <v>84</v>
      </c>
      <c r="AW386" s="16" t="s">
        <v>32</v>
      </c>
      <c r="AX386" s="16" t="s">
        <v>77</v>
      </c>
      <c r="AY386" s="191" t="s">
        <v>222</v>
      </c>
    </row>
    <row r="387" spans="1:65" s="13" customFormat="1">
      <c r="B387" s="165"/>
      <c r="D387" s="166" t="s">
        <v>229</v>
      </c>
      <c r="E387" s="167" t="s">
        <v>1</v>
      </c>
      <c r="F387" s="168" t="s">
        <v>551</v>
      </c>
      <c r="H387" s="169">
        <v>4.68</v>
      </c>
      <c r="I387" s="170"/>
      <c r="L387" s="165"/>
      <c r="M387" s="171"/>
      <c r="N387" s="172"/>
      <c r="O387" s="172"/>
      <c r="P387" s="172"/>
      <c r="Q387" s="172"/>
      <c r="R387" s="172"/>
      <c r="S387" s="172"/>
      <c r="T387" s="173"/>
      <c r="AT387" s="167" t="s">
        <v>229</v>
      </c>
      <c r="AU387" s="167" t="s">
        <v>86</v>
      </c>
      <c r="AV387" s="13" t="s">
        <v>86</v>
      </c>
      <c r="AW387" s="13" t="s">
        <v>32</v>
      </c>
      <c r="AX387" s="13" t="s">
        <v>77</v>
      </c>
      <c r="AY387" s="167" t="s">
        <v>222</v>
      </c>
    </row>
    <row r="388" spans="1:65" s="13" customFormat="1">
      <c r="B388" s="165"/>
      <c r="D388" s="166" t="s">
        <v>229</v>
      </c>
      <c r="E388" s="167" t="s">
        <v>1</v>
      </c>
      <c r="F388" s="168" t="s">
        <v>552</v>
      </c>
      <c r="H388" s="169">
        <v>10.56</v>
      </c>
      <c r="I388" s="170"/>
      <c r="L388" s="165"/>
      <c r="M388" s="171"/>
      <c r="N388" s="172"/>
      <c r="O388" s="172"/>
      <c r="P388" s="172"/>
      <c r="Q388" s="172"/>
      <c r="R388" s="172"/>
      <c r="S388" s="172"/>
      <c r="T388" s="173"/>
      <c r="AT388" s="167" t="s">
        <v>229</v>
      </c>
      <c r="AU388" s="167" t="s">
        <v>86</v>
      </c>
      <c r="AV388" s="13" t="s">
        <v>86</v>
      </c>
      <c r="AW388" s="13" t="s">
        <v>32</v>
      </c>
      <c r="AX388" s="13" t="s">
        <v>77</v>
      </c>
      <c r="AY388" s="167" t="s">
        <v>222</v>
      </c>
    </row>
    <row r="389" spans="1:65" s="13" customFormat="1">
      <c r="B389" s="165"/>
      <c r="D389" s="166" t="s">
        <v>229</v>
      </c>
      <c r="E389" s="167" t="s">
        <v>1</v>
      </c>
      <c r="F389" s="168" t="s">
        <v>553</v>
      </c>
      <c r="H389" s="169">
        <v>5.7</v>
      </c>
      <c r="I389" s="170"/>
      <c r="L389" s="165"/>
      <c r="M389" s="171"/>
      <c r="N389" s="172"/>
      <c r="O389" s="172"/>
      <c r="P389" s="172"/>
      <c r="Q389" s="172"/>
      <c r="R389" s="172"/>
      <c r="S389" s="172"/>
      <c r="T389" s="173"/>
      <c r="AT389" s="167" t="s">
        <v>229</v>
      </c>
      <c r="AU389" s="167" t="s">
        <v>86</v>
      </c>
      <c r="AV389" s="13" t="s">
        <v>86</v>
      </c>
      <c r="AW389" s="13" t="s">
        <v>32</v>
      </c>
      <c r="AX389" s="13" t="s">
        <v>77</v>
      </c>
      <c r="AY389" s="167" t="s">
        <v>222</v>
      </c>
    </row>
    <row r="390" spans="1:65" s="13" customFormat="1">
      <c r="B390" s="165"/>
      <c r="D390" s="166" t="s">
        <v>229</v>
      </c>
      <c r="E390" s="167" t="s">
        <v>1</v>
      </c>
      <c r="F390" s="168" t="s">
        <v>554</v>
      </c>
      <c r="H390" s="169">
        <v>72.936999999999998</v>
      </c>
      <c r="I390" s="170"/>
      <c r="L390" s="165"/>
      <c r="M390" s="171"/>
      <c r="N390" s="172"/>
      <c r="O390" s="172"/>
      <c r="P390" s="172"/>
      <c r="Q390" s="172"/>
      <c r="R390" s="172"/>
      <c r="S390" s="172"/>
      <c r="T390" s="173"/>
      <c r="AT390" s="167" t="s">
        <v>229</v>
      </c>
      <c r="AU390" s="167" t="s">
        <v>86</v>
      </c>
      <c r="AV390" s="13" t="s">
        <v>86</v>
      </c>
      <c r="AW390" s="13" t="s">
        <v>32</v>
      </c>
      <c r="AX390" s="13" t="s">
        <v>77</v>
      </c>
      <c r="AY390" s="167" t="s">
        <v>222</v>
      </c>
    </row>
    <row r="391" spans="1:65" s="13" customFormat="1">
      <c r="B391" s="165"/>
      <c r="D391" s="166" t="s">
        <v>229</v>
      </c>
      <c r="E391" s="167" t="s">
        <v>1</v>
      </c>
      <c r="F391" s="168" t="s">
        <v>555</v>
      </c>
      <c r="H391" s="169">
        <v>7.1950000000000003</v>
      </c>
      <c r="I391" s="170"/>
      <c r="L391" s="165"/>
      <c r="M391" s="171"/>
      <c r="N391" s="172"/>
      <c r="O391" s="172"/>
      <c r="P391" s="172"/>
      <c r="Q391" s="172"/>
      <c r="R391" s="172"/>
      <c r="S391" s="172"/>
      <c r="T391" s="173"/>
      <c r="AT391" s="167" t="s">
        <v>229</v>
      </c>
      <c r="AU391" s="167" t="s">
        <v>86</v>
      </c>
      <c r="AV391" s="13" t="s">
        <v>86</v>
      </c>
      <c r="AW391" s="13" t="s">
        <v>32</v>
      </c>
      <c r="AX391" s="13" t="s">
        <v>77</v>
      </c>
      <c r="AY391" s="167" t="s">
        <v>222</v>
      </c>
    </row>
    <row r="392" spans="1:65" s="13" customFormat="1">
      <c r="B392" s="165"/>
      <c r="D392" s="166" t="s">
        <v>229</v>
      </c>
      <c r="E392" s="167" t="s">
        <v>1</v>
      </c>
      <c r="F392" s="168" t="s">
        <v>556</v>
      </c>
      <c r="H392" s="169">
        <v>8.6999999999999993</v>
      </c>
      <c r="I392" s="170"/>
      <c r="L392" s="165"/>
      <c r="M392" s="171"/>
      <c r="N392" s="172"/>
      <c r="O392" s="172"/>
      <c r="P392" s="172"/>
      <c r="Q392" s="172"/>
      <c r="R392" s="172"/>
      <c r="S392" s="172"/>
      <c r="T392" s="173"/>
      <c r="AT392" s="167" t="s">
        <v>229</v>
      </c>
      <c r="AU392" s="167" t="s">
        <v>86</v>
      </c>
      <c r="AV392" s="13" t="s">
        <v>86</v>
      </c>
      <c r="AW392" s="13" t="s">
        <v>32</v>
      </c>
      <c r="AX392" s="13" t="s">
        <v>77</v>
      </c>
      <c r="AY392" s="167" t="s">
        <v>222</v>
      </c>
    </row>
    <row r="393" spans="1:65" s="13" customFormat="1">
      <c r="B393" s="165"/>
      <c r="D393" s="166" t="s">
        <v>229</v>
      </c>
      <c r="E393" s="167" t="s">
        <v>1</v>
      </c>
      <c r="F393" s="168" t="s">
        <v>557</v>
      </c>
      <c r="H393" s="169">
        <v>24.276</v>
      </c>
      <c r="I393" s="170"/>
      <c r="L393" s="165"/>
      <c r="M393" s="171"/>
      <c r="N393" s="172"/>
      <c r="O393" s="172"/>
      <c r="P393" s="172"/>
      <c r="Q393" s="172"/>
      <c r="R393" s="172"/>
      <c r="S393" s="172"/>
      <c r="T393" s="173"/>
      <c r="AT393" s="167" t="s">
        <v>229</v>
      </c>
      <c r="AU393" s="167" t="s">
        <v>86</v>
      </c>
      <c r="AV393" s="13" t="s">
        <v>86</v>
      </c>
      <c r="AW393" s="13" t="s">
        <v>32</v>
      </c>
      <c r="AX393" s="13" t="s">
        <v>77</v>
      </c>
      <c r="AY393" s="167" t="s">
        <v>222</v>
      </c>
    </row>
    <row r="394" spans="1:65" s="13" customFormat="1">
      <c r="B394" s="165"/>
      <c r="D394" s="166" t="s">
        <v>229</v>
      </c>
      <c r="E394" s="167" t="s">
        <v>1</v>
      </c>
      <c r="F394" s="168" t="s">
        <v>558</v>
      </c>
      <c r="H394" s="169">
        <v>7.0679999999999996</v>
      </c>
      <c r="I394" s="170"/>
      <c r="L394" s="165"/>
      <c r="M394" s="171"/>
      <c r="N394" s="172"/>
      <c r="O394" s="172"/>
      <c r="P394" s="172"/>
      <c r="Q394" s="172"/>
      <c r="R394" s="172"/>
      <c r="S394" s="172"/>
      <c r="T394" s="173"/>
      <c r="AT394" s="167" t="s">
        <v>229</v>
      </c>
      <c r="AU394" s="167" t="s">
        <v>86</v>
      </c>
      <c r="AV394" s="13" t="s">
        <v>86</v>
      </c>
      <c r="AW394" s="13" t="s">
        <v>32</v>
      </c>
      <c r="AX394" s="13" t="s">
        <v>77</v>
      </c>
      <c r="AY394" s="167" t="s">
        <v>222</v>
      </c>
    </row>
    <row r="395" spans="1:65" s="14" customFormat="1">
      <c r="B395" s="174"/>
      <c r="D395" s="166" t="s">
        <v>229</v>
      </c>
      <c r="E395" s="175" t="s">
        <v>1</v>
      </c>
      <c r="F395" s="176" t="s">
        <v>231</v>
      </c>
      <c r="H395" s="177">
        <v>141.11600000000001</v>
      </c>
      <c r="I395" s="178"/>
      <c r="L395" s="174"/>
      <c r="M395" s="179"/>
      <c r="N395" s="180"/>
      <c r="O395" s="180"/>
      <c r="P395" s="180"/>
      <c r="Q395" s="180"/>
      <c r="R395" s="180"/>
      <c r="S395" s="180"/>
      <c r="T395" s="181"/>
      <c r="AT395" s="175" t="s">
        <v>229</v>
      </c>
      <c r="AU395" s="175" t="s">
        <v>86</v>
      </c>
      <c r="AV395" s="14" t="s">
        <v>228</v>
      </c>
      <c r="AW395" s="14" t="s">
        <v>32</v>
      </c>
      <c r="AX395" s="14" t="s">
        <v>84</v>
      </c>
      <c r="AY395" s="175" t="s">
        <v>222</v>
      </c>
    </row>
    <row r="396" spans="1:65" s="2" customFormat="1" ht="21.75" customHeight="1">
      <c r="A396" s="33"/>
      <c r="B396" s="150"/>
      <c r="C396" s="151" t="s">
        <v>559</v>
      </c>
      <c r="D396" s="151" t="s">
        <v>224</v>
      </c>
      <c r="E396" s="152" t="s">
        <v>560</v>
      </c>
      <c r="F396" s="153" t="s">
        <v>561</v>
      </c>
      <c r="G396" s="154" t="s">
        <v>227</v>
      </c>
      <c r="H396" s="155">
        <v>141.11600000000001</v>
      </c>
      <c r="I396" s="156"/>
      <c r="J396" s="157">
        <f>ROUND(I396*H396,2)</f>
        <v>0</v>
      </c>
      <c r="K396" s="158"/>
      <c r="L396" s="34"/>
      <c r="M396" s="159" t="s">
        <v>1</v>
      </c>
      <c r="N396" s="160" t="s">
        <v>42</v>
      </c>
      <c r="O396" s="59"/>
      <c r="P396" s="161">
        <f>O396*H396</f>
        <v>0</v>
      </c>
      <c r="Q396" s="161">
        <v>0</v>
      </c>
      <c r="R396" s="161">
        <f>Q396*H396</f>
        <v>0</v>
      </c>
      <c r="S396" s="161">
        <v>0</v>
      </c>
      <c r="T396" s="162">
        <f>S396*H396</f>
        <v>0</v>
      </c>
      <c r="U396" s="33"/>
      <c r="V396" s="33"/>
      <c r="W396" s="33"/>
      <c r="X396" s="33"/>
      <c r="Y396" s="33"/>
      <c r="Z396" s="33"/>
      <c r="AA396" s="33"/>
      <c r="AB396" s="33"/>
      <c r="AC396" s="33"/>
      <c r="AD396" s="33"/>
      <c r="AE396" s="33"/>
      <c r="AR396" s="163" t="s">
        <v>228</v>
      </c>
      <c r="AT396" s="163" t="s">
        <v>224</v>
      </c>
      <c r="AU396" s="163" t="s">
        <v>86</v>
      </c>
      <c r="AY396" s="18" t="s">
        <v>222</v>
      </c>
      <c r="BE396" s="164">
        <f>IF(N396="základní",J396,0)</f>
        <v>0</v>
      </c>
      <c r="BF396" s="164">
        <f>IF(N396="snížená",J396,0)</f>
        <v>0</v>
      </c>
      <c r="BG396" s="164">
        <f>IF(N396="zákl. přenesená",J396,0)</f>
        <v>0</v>
      </c>
      <c r="BH396" s="164">
        <f>IF(N396="sníž. přenesená",J396,0)</f>
        <v>0</v>
      </c>
      <c r="BI396" s="164">
        <f>IF(N396="nulová",J396,0)</f>
        <v>0</v>
      </c>
      <c r="BJ396" s="18" t="s">
        <v>84</v>
      </c>
      <c r="BK396" s="164">
        <f>ROUND(I396*H396,2)</f>
        <v>0</v>
      </c>
      <c r="BL396" s="18" t="s">
        <v>228</v>
      </c>
      <c r="BM396" s="163" t="s">
        <v>562</v>
      </c>
    </row>
    <row r="397" spans="1:65" s="2" customFormat="1" ht="24.2" customHeight="1">
      <c r="A397" s="33"/>
      <c r="B397" s="150"/>
      <c r="C397" s="151" t="s">
        <v>369</v>
      </c>
      <c r="D397" s="151" t="s">
        <v>224</v>
      </c>
      <c r="E397" s="152" t="s">
        <v>563</v>
      </c>
      <c r="F397" s="153" t="s">
        <v>564</v>
      </c>
      <c r="G397" s="154" t="s">
        <v>313</v>
      </c>
      <c r="H397" s="155">
        <v>2.8439999999999999</v>
      </c>
      <c r="I397" s="156"/>
      <c r="J397" s="157">
        <f>ROUND(I397*H397,2)</f>
        <v>0</v>
      </c>
      <c r="K397" s="158"/>
      <c r="L397" s="34"/>
      <c r="M397" s="159" t="s">
        <v>1</v>
      </c>
      <c r="N397" s="160" t="s">
        <v>42</v>
      </c>
      <c r="O397" s="59"/>
      <c r="P397" s="161">
        <f>O397*H397</f>
        <v>0</v>
      </c>
      <c r="Q397" s="161">
        <v>1.0593999999999999</v>
      </c>
      <c r="R397" s="161">
        <f>Q397*H397</f>
        <v>3.0129335999999998</v>
      </c>
      <c r="S397" s="161">
        <v>0</v>
      </c>
      <c r="T397" s="162">
        <f>S397*H397</f>
        <v>0</v>
      </c>
      <c r="U397" s="33"/>
      <c r="V397" s="33"/>
      <c r="W397" s="33"/>
      <c r="X397" s="33"/>
      <c r="Y397" s="33"/>
      <c r="Z397" s="33"/>
      <c r="AA397" s="33"/>
      <c r="AB397" s="33"/>
      <c r="AC397" s="33"/>
      <c r="AD397" s="33"/>
      <c r="AE397" s="33"/>
      <c r="AR397" s="163" t="s">
        <v>228</v>
      </c>
      <c r="AT397" s="163" t="s">
        <v>224</v>
      </c>
      <c r="AU397" s="163" t="s">
        <v>86</v>
      </c>
      <c r="AY397" s="18" t="s">
        <v>222</v>
      </c>
      <c r="BE397" s="164">
        <f>IF(N397="základní",J397,0)</f>
        <v>0</v>
      </c>
      <c r="BF397" s="164">
        <f>IF(N397="snížená",J397,0)</f>
        <v>0</v>
      </c>
      <c r="BG397" s="164">
        <f>IF(N397="zákl. přenesená",J397,0)</f>
        <v>0</v>
      </c>
      <c r="BH397" s="164">
        <f>IF(N397="sníž. přenesená",J397,0)</f>
        <v>0</v>
      </c>
      <c r="BI397" s="164">
        <f>IF(N397="nulová",J397,0)</f>
        <v>0</v>
      </c>
      <c r="BJ397" s="18" t="s">
        <v>84</v>
      </c>
      <c r="BK397" s="164">
        <f>ROUND(I397*H397,2)</f>
        <v>0</v>
      </c>
      <c r="BL397" s="18" t="s">
        <v>228</v>
      </c>
      <c r="BM397" s="163" t="s">
        <v>565</v>
      </c>
    </row>
    <row r="398" spans="1:65" s="13" customFormat="1">
      <c r="B398" s="165"/>
      <c r="D398" s="166" t="s">
        <v>229</v>
      </c>
      <c r="E398" s="167" t="s">
        <v>1</v>
      </c>
      <c r="F398" s="168" t="s">
        <v>566</v>
      </c>
      <c r="H398" s="169">
        <v>2.8439999999999999</v>
      </c>
      <c r="I398" s="170"/>
      <c r="L398" s="165"/>
      <c r="M398" s="171"/>
      <c r="N398" s="172"/>
      <c r="O398" s="172"/>
      <c r="P398" s="172"/>
      <c r="Q398" s="172"/>
      <c r="R398" s="172"/>
      <c r="S398" s="172"/>
      <c r="T398" s="173"/>
      <c r="AT398" s="167" t="s">
        <v>229</v>
      </c>
      <c r="AU398" s="167" t="s">
        <v>86</v>
      </c>
      <c r="AV398" s="13" t="s">
        <v>86</v>
      </c>
      <c r="AW398" s="13" t="s">
        <v>32</v>
      </c>
      <c r="AX398" s="13" t="s">
        <v>77</v>
      </c>
      <c r="AY398" s="167" t="s">
        <v>222</v>
      </c>
    </row>
    <row r="399" spans="1:65" s="14" customFormat="1">
      <c r="B399" s="174"/>
      <c r="D399" s="166" t="s">
        <v>229</v>
      </c>
      <c r="E399" s="175" t="s">
        <v>1</v>
      </c>
      <c r="F399" s="176" t="s">
        <v>231</v>
      </c>
      <c r="H399" s="177">
        <v>2.8439999999999999</v>
      </c>
      <c r="I399" s="178"/>
      <c r="L399" s="174"/>
      <c r="M399" s="179"/>
      <c r="N399" s="180"/>
      <c r="O399" s="180"/>
      <c r="P399" s="180"/>
      <c r="Q399" s="180"/>
      <c r="R399" s="180"/>
      <c r="S399" s="180"/>
      <c r="T399" s="181"/>
      <c r="AT399" s="175" t="s">
        <v>229</v>
      </c>
      <c r="AU399" s="175" t="s">
        <v>86</v>
      </c>
      <c r="AV399" s="14" t="s">
        <v>228</v>
      </c>
      <c r="AW399" s="14" t="s">
        <v>32</v>
      </c>
      <c r="AX399" s="14" t="s">
        <v>84</v>
      </c>
      <c r="AY399" s="175" t="s">
        <v>222</v>
      </c>
    </row>
    <row r="400" spans="1:65" s="12" customFormat="1" ht="22.9" customHeight="1">
      <c r="B400" s="137"/>
      <c r="D400" s="138" t="s">
        <v>76</v>
      </c>
      <c r="E400" s="148" t="s">
        <v>235</v>
      </c>
      <c r="F400" s="148" t="s">
        <v>567</v>
      </c>
      <c r="I400" s="140"/>
      <c r="J400" s="149">
        <f>BK400</f>
        <v>0</v>
      </c>
      <c r="L400" s="137"/>
      <c r="M400" s="142"/>
      <c r="N400" s="143"/>
      <c r="O400" s="143"/>
      <c r="P400" s="144">
        <f>SUM(P401:P654)</f>
        <v>0</v>
      </c>
      <c r="Q400" s="143"/>
      <c r="R400" s="144">
        <f>SUM(R401:R654)</f>
        <v>1263.4879672600002</v>
      </c>
      <c r="S400" s="143"/>
      <c r="T400" s="145">
        <f>SUM(T401:T654)</f>
        <v>0</v>
      </c>
      <c r="AR400" s="138" t="s">
        <v>84</v>
      </c>
      <c r="AT400" s="146" t="s">
        <v>76</v>
      </c>
      <c r="AU400" s="146" t="s">
        <v>84</v>
      </c>
      <c r="AY400" s="138" t="s">
        <v>222</v>
      </c>
      <c r="BK400" s="147">
        <f>SUM(BK401:BK654)</f>
        <v>0</v>
      </c>
    </row>
    <row r="401" spans="1:65" s="2" customFormat="1" ht="24.2" customHeight="1">
      <c r="A401" s="33"/>
      <c r="B401" s="150"/>
      <c r="C401" s="151" t="s">
        <v>568</v>
      </c>
      <c r="D401" s="151" t="s">
        <v>224</v>
      </c>
      <c r="E401" s="152" t="s">
        <v>569</v>
      </c>
      <c r="F401" s="153" t="s">
        <v>570</v>
      </c>
      <c r="G401" s="154" t="s">
        <v>252</v>
      </c>
      <c r="H401" s="155">
        <v>12.358000000000001</v>
      </c>
      <c r="I401" s="156"/>
      <c r="J401" s="157">
        <f>ROUND(I401*H401,2)</f>
        <v>0</v>
      </c>
      <c r="K401" s="158"/>
      <c r="L401" s="34"/>
      <c r="M401" s="159" t="s">
        <v>1</v>
      </c>
      <c r="N401" s="160" t="s">
        <v>42</v>
      </c>
      <c r="O401" s="59"/>
      <c r="P401" s="161">
        <f>O401*H401</f>
        <v>0</v>
      </c>
      <c r="Q401" s="161">
        <v>1.8774999999999999</v>
      </c>
      <c r="R401" s="161">
        <f>Q401*H401</f>
        <v>23.202145000000002</v>
      </c>
      <c r="S401" s="161">
        <v>0</v>
      </c>
      <c r="T401" s="162">
        <f>S401*H401</f>
        <v>0</v>
      </c>
      <c r="U401" s="33"/>
      <c r="V401" s="33"/>
      <c r="W401" s="33"/>
      <c r="X401" s="33"/>
      <c r="Y401" s="33"/>
      <c r="Z401" s="33"/>
      <c r="AA401" s="33"/>
      <c r="AB401" s="33"/>
      <c r="AC401" s="33"/>
      <c r="AD401" s="33"/>
      <c r="AE401" s="33"/>
      <c r="AR401" s="163" t="s">
        <v>228</v>
      </c>
      <c r="AT401" s="163" t="s">
        <v>224</v>
      </c>
      <c r="AU401" s="163" t="s">
        <v>86</v>
      </c>
      <c r="AY401" s="18" t="s">
        <v>222</v>
      </c>
      <c r="BE401" s="164">
        <f>IF(N401="základní",J401,0)</f>
        <v>0</v>
      </c>
      <c r="BF401" s="164">
        <f>IF(N401="snížená",J401,0)</f>
        <v>0</v>
      </c>
      <c r="BG401" s="164">
        <f>IF(N401="zákl. přenesená",J401,0)</f>
        <v>0</v>
      </c>
      <c r="BH401" s="164">
        <f>IF(N401="sníž. přenesená",J401,0)</f>
        <v>0</v>
      </c>
      <c r="BI401" s="164">
        <f>IF(N401="nulová",J401,0)</f>
        <v>0</v>
      </c>
      <c r="BJ401" s="18" t="s">
        <v>84</v>
      </c>
      <c r="BK401" s="164">
        <f>ROUND(I401*H401,2)</f>
        <v>0</v>
      </c>
      <c r="BL401" s="18" t="s">
        <v>228</v>
      </c>
      <c r="BM401" s="163" t="s">
        <v>571</v>
      </c>
    </row>
    <row r="402" spans="1:65" s="13" customFormat="1">
      <c r="B402" s="165"/>
      <c r="D402" s="166" t="s">
        <v>229</v>
      </c>
      <c r="E402" s="167" t="s">
        <v>1</v>
      </c>
      <c r="F402" s="168" t="s">
        <v>572</v>
      </c>
      <c r="H402" s="169">
        <v>2.952</v>
      </c>
      <c r="I402" s="170"/>
      <c r="L402" s="165"/>
      <c r="M402" s="171"/>
      <c r="N402" s="172"/>
      <c r="O402" s="172"/>
      <c r="P402" s="172"/>
      <c r="Q402" s="172"/>
      <c r="R402" s="172"/>
      <c r="S402" s="172"/>
      <c r="T402" s="173"/>
      <c r="AT402" s="167" t="s">
        <v>229</v>
      </c>
      <c r="AU402" s="167" t="s">
        <v>86</v>
      </c>
      <c r="AV402" s="13" t="s">
        <v>86</v>
      </c>
      <c r="AW402" s="13" t="s">
        <v>32</v>
      </c>
      <c r="AX402" s="13" t="s">
        <v>77</v>
      </c>
      <c r="AY402" s="167" t="s">
        <v>222</v>
      </c>
    </row>
    <row r="403" spans="1:65" s="13" customFormat="1">
      <c r="B403" s="165"/>
      <c r="D403" s="166" t="s">
        <v>229</v>
      </c>
      <c r="E403" s="167" t="s">
        <v>1</v>
      </c>
      <c r="F403" s="168" t="s">
        <v>573</v>
      </c>
      <c r="H403" s="169">
        <v>4.8380000000000001</v>
      </c>
      <c r="I403" s="170"/>
      <c r="L403" s="165"/>
      <c r="M403" s="171"/>
      <c r="N403" s="172"/>
      <c r="O403" s="172"/>
      <c r="P403" s="172"/>
      <c r="Q403" s="172"/>
      <c r="R403" s="172"/>
      <c r="S403" s="172"/>
      <c r="T403" s="173"/>
      <c r="AT403" s="167" t="s">
        <v>229</v>
      </c>
      <c r="AU403" s="167" t="s">
        <v>86</v>
      </c>
      <c r="AV403" s="13" t="s">
        <v>86</v>
      </c>
      <c r="AW403" s="13" t="s">
        <v>32</v>
      </c>
      <c r="AX403" s="13" t="s">
        <v>77</v>
      </c>
      <c r="AY403" s="167" t="s">
        <v>222</v>
      </c>
    </row>
    <row r="404" spans="1:65" s="13" customFormat="1">
      <c r="B404" s="165"/>
      <c r="D404" s="166" t="s">
        <v>229</v>
      </c>
      <c r="E404" s="167" t="s">
        <v>1</v>
      </c>
      <c r="F404" s="168" t="s">
        <v>574</v>
      </c>
      <c r="H404" s="169">
        <v>4.5679999999999996</v>
      </c>
      <c r="I404" s="170"/>
      <c r="L404" s="165"/>
      <c r="M404" s="171"/>
      <c r="N404" s="172"/>
      <c r="O404" s="172"/>
      <c r="P404" s="172"/>
      <c r="Q404" s="172"/>
      <c r="R404" s="172"/>
      <c r="S404" s="172"/>
      <c r="T404" s="173"/>
      <c r="AT404" s="167" t="s">
        <v>229</v>
      </c>
      <c r="AU404" s="167" t="s">
        <v>86</v>
      </c>
      <c r="AV404" s="13" t="s">
        <v>86</v>
      </c>
      <c r="AW404" s="13" t="s">
        <v>32</v>
      </c>
      <c r="AX404" s="13" t="s">
        <v>77</v>
      </c>
      <c r="AY404" s="167" t="s">
        <v>222</v>
      </c>
    </row>
    <row r="405" spans="1:65" s="14" customFormat="1">
      <c r="B405" s="174"/>
      <c r="D405" s="166" t="s">
        <v>229</v>
      </c>
      <c r="E405" s="175" t="s">
        <v>1</v>
      </c>
      <c r="F405" s="176" t="s">
        <v>231</v>
      </c>
      <c r="H405" s="177">
        <v>12.358000000000001</v>
      </c>
      <c r="I405" s="178"/>
      <c r="L405" s="174"/>
      <c r="M405" s="179"/>
      <c r="N405" s="180"/>
      <c r="O405" s="180"/>
      <c r="P405" s="180"/>
      <c r="Q405" s="180"/>
      <c r="R405" s="180"/>
      <c r="S405" s="180"/>
      <c r="T405" s="181"/>
      <c r="AT405" s="175" t="s">
        <v>229</v>
      </c>
      <c r="AU405" s="175" t="s">
        <v>86</v>
      </c>
      <c r="AV405" s="14" t="s">
        <v>228</v>
      </c>
      <c r="AW405" s="14" t="s">
        <v>32</v>
      </c>
      <c r="AX405" s="14" t="s">
        <v>84</v>
      </c>
      <c r="AY405" s="175" t="s">
        <v>222</v>
      </c>
    </row>
    <row r="406" spans="1:65" s="2" customFormat="1" ht="33" customHeight="1">
      <c r="A406" s="33"/>
      <c r="B406" s="150"/>
      <c r="C406" s="151" t="s">
        <v>373</v>
      </c>
      <c r="D406" s="151" t="s">
        <v>224</v>
      </c>
      <c r="E406" s="152" t="s">
        <v>575</v>
      </c>
      <c r="F406" s="153" t="s">
        <v>576</v>
      </c>
      <c r="G406" s="154" t="s">
        <v>227</v>
      </c>
      <c r="H406" s="155">
        <v>17.556000000000001</v>
      </c>
      <c r="I406" s="156"/>
      <c r="J406" s="157">
        <f>ROUND(I406*H406,2)</f>
        <v>0</v>
      </c>
      <c r="K406" s="158"/>
      <c r="L406" s="34"/>
      <c r="M406" s="159" t="s">
        <v>1</v>
      </c>
      <c r="N406" s="160" t="s">
        <v>42</v>
      </c>
      <c r="O406" s="59"/>
      <c r="P406" s="161">
        <f>O406*H406</f>
        <v>0</v>
      </c>
      <c r="Q406" s="161">
        <v>0.43939</v>
      </c>
      <c r="R406" s="161">
        <f>Q406*H406</f>
        <v>7.7139308400000006</v>
      </c>
      <c r="S406" s="161">
        <v>0</v>
      </c>
      <c r="T406" s="162">
        <f>S406*H406</f>
        <v>0</v>
      </c>
      <c r="U406" s="33"/>
      <c r="V406" s="33"/>
      <c r="W406" s="33"/>
      <c r="X406" s="33"/>
      <c r="Y406" s="33"/>
      <c r="Z406" s="33"/>
      <c r="AA406" s="33"/>
      <c r="AB406" s="33"/>
      <c r="AC406" s="33"/>
      <c r="AD406" s="33"/>
      <c r="AE406" s="33"/>
      <c r="AR406" s="163" t="s">
        <v>228</v>
      </c>
      <c r="AT406" s="163" t="s">
        <v>224</v>
      </c>
      <c r="AU406" s="163" t="s">
        <v>86</v>
      </c>
      <c r="AY406" s="18" t="s">
        <v>222</v>
      </c>
      <c r="BE406" s="164">
        <f>IF(N406="základní",J406,0)</f>
        <v>0</v>
      </c>
      <c r="BF406" s="164">
        <f>IF(N406="snížená",J406,0)</f>
        <v>0</v>
      </c>
      <c r="BG406" s="164">
        <f>IF(N406="zákl. přenesená",J406,0)</f>
        <v>0</v>
      </c>
      <c r="BH406" s="164">
        <f>IF(N406="sníž. přenesená",J406,0)</f>
        <v>0</v>
      </c>
      <c r="BI406" s="164">
        <f>IF(N406="nulová",J406,0)</f>
        <v>0</v>
      </c>
      <c r="BJ406" s="18" t="s">
        <v>84</v>
      </c>
      <c r="BK406" s="164">
        <f>ROUND(I406*H406,2)</f>
        <v>0</v>
      </c>
      <c r="BL406" s="18" t="s">
        <v>228</v>
      </c>
      <c r="BM406" s="163" t="s">
        <v>577</v>
      </c>
    </row>
    <row r="407" spans="1:65" s="13" customFormat="1">
      <c r="B407" s="165"/>
      <c r="D407" s="166" t="s">
        <v>229</v>
      </c>
      <c r="E407" s="167" t="s">
        <v>1</v>
      </c>
      <c r="F407" s="168" t="s">
        <v>578</v>
      </c>
      <c r="H407" s="169">
        <v>7.1520000000000001</v>
      </c>
      <c r="I407" s="170"/>
      <c r="L407" s="165"/>
      <c r="M407" s="171"/>
      <c r="N407" s="172"/>
      <c r="O407" s="172"/>
      <c r="P407" s="172"/>
      <c r="Q407" s="172"/>
      <c r="R407" s="172"/>
      <c r="S407" s="172"/>
      <c r="T407" s="173"/>
      <c r="AT407" s="167" t="s">
        <v>229</v>
      </c>
      <c r="AU407" s="167" t="s">
        <v>86</v>
      </c>
      <c r="AV407" s="13" t="s">
        <v>86</v>
      </c>
      <c r="AW407" s="13" t="s">
        <v>32</v>
      </c>
      <c r="AX407" s="13" t="s">
        <v>77</v>
      </c>
      <c r="AY407" s="167" t="s">
        <v>222</v>
      </c>
    </row>
    <row r="408" spans="1:65" s="13" customFormat="1">
      <c r="B408" s="165"/>
      <c r="D408" s="166" t="s">
        <v>229</v>
      </c>
      <c r="E408" s="167" t="s">
        <v>1</v>
      </c>
      <c r="F408" s="168" t="s">
        <v>579</v>
      </c>
      <c r="H408" s="169">
        <v>10.404</v>
      </c>
      <c r="I408" s="170"/>
      <c r="L408" s="165"/>
      <c r="M408" s="171"/>
      <c r="N408" s="172"/>
      <c r="O408" s="172"/>
      <c r="P408" s="172"/>
      <c r="Q408" s="172"/>
      <c r="R408" s="172"/>
      <c r="S408" s="172"/>
      <c r="T408" s="173"/>
      <c r="AT408" s="167" t="s">
        <v>229</v>
      </c>
      <c r="AU408" s="167" t="s">
        <v>86</v>
      </c>
      <c r="AV408" s="13" t="s">
        <v>86</v>
      </c>
      <c r="AW408" s="13" t="s">
        <v>32</v>
      </c>
      <c r="AX408" s="13" t="s">
        <v>77</v>
      </c>
      <c r="AY408" s="167" t="s">
        <v>222</v>
      </c>
    </row>
    <row r="409" spans="1:65" s="14" customFormat="1">
      <c r="B409" s="174"/>
      <c r="D409" s="166" t="s">
        <v>229</v>
      </c>
      <c r="E409" s="175" t="s">
        <v>1</v>
      </c>
      <c r="F409" s="176" t="s">
        <v>231</v>
      </c>
      <c r="H409" s="177">
        <v>17.556000000000001</v>
      </c>
      <c r="I409" s="178"/>
      <c r="L409" s="174"/>
      <c r="M409" s="179"/>
      <c r="N409" s="180"/>
      <c r="O409" s="180"/>
      <c r="P409" s="180"/>
      <c r="Q409" s="180"/>
      <c r="R409" s="180"/>
      <c r="S409" s="180"/>
      <c r="T409" s="181"/>
      <c r="AT409" s="175" t="s">
        <v>229</v>
      </c>
      <c r="AU409" s="175" t="s">
        <v>86</v>
      </c>
      <c r="AV409" s="14" t="s">
        <v>228</v>
      </c>
      <c r="AW409" s="14" t="s">
        <v>32</v>
      </c>
      <c r="AX409" s="14" t="s">
        <v>84</v>
      </c>
      <c r="AY409" s="175" t="s">
        <v>222</v>
      </c>
    </row>
    <row r="410" spans="1:65" s="2" customFormat="1" ht="33" customHeight="1">
      <c r="A410" s="33"/>
      <c r="B410" s="150"/>
      <c r="C410" s="151" t="s">
        <v>580</v>
      </c>
      <c r="D410" s="151" t="s">
        <v>224</v>
      </c>
      <c r="E410" s="152" t="s">
        <v>581</v>
      </c>
      <c r="F410" s="153" t="s">
        <v>582</v>
      </c>
      <c r="G410" s="154" t="s">
        <v>227</v>
      </c>
      <c r="H410" s="155">
        <v>515.49300000000005</v>
      </c>
      <c r="I410" s="156"/>
      <c r="J410" s="157">
        <f>ROUND(I410*H410,2)</f>
        <v>0</v>
      </c>
      <c r="K410" s="158"/>
      <c r="L410" s="34"/>
      <c r="M410" s="159" t="s">
        <v>1</v>
      </c>
      <c r="N410" s="160" t="s">
        <v>42</v>
      </c>
      <c r="O410" s="59"/>
      <c r="P410" s="161">
        <f>O410*H410</f>
        <v>0</v>
      </c>
      <c r="Q410" s="161">
        <v>0.68271999999999999</v>
      </c>
      <c r="R410" s="161">
        <f>Q410*H410</f>
        <v>351.93738096000004</v>
      </c>
      <c r="S410" s="161">
        <v>0</v>
      </c>
      <c r="T410" s="162">
        <f>S410*H410</f>
        <v>0</v>
      </c>
      <c r="U410" s="33"/>
      <c r="V410" s="33"/>
      <c r="W410" s="33"/>
      <c r="X410" s="33"/>
      <c r="Y410" s="33"/>
      <c r="Z410" s="33"/>
      <c r="AA410" s="33"/>
      <c r="AB410" s="33"/>
      <c r="AC410" s="33"/>
      <c r="AD410" s="33"/>
      <c r="AE410" s="33"/>
      <c r="AR410" s="163" t="s">
        <v>228</v>
      </c>
      <c r="AT410" s="163" t="s">
        <v>224</v>
      </c>
      <c r="AU410" s="163" t="s">
        <v>86</v>
      </c>
      <c r="AY410" s="18" t="s">
        <v>222</v>
      </c>
      <c r="BE410" s="164">
        <f>IF(N410="základní",J410,0)</f>
        <v>0</v>
      </c>
      <c r="BF410" s="164">
        <f>IF(N410="snížená",J410,0)</f>
        <v>0</v>
      </c>
      <c r="BG410" s="164">
        <f>IF(N410="zákl. přenesená",J410,0)</f>
        <v>0</v>
      </c>
      <c r="BH410" s="164">
        <f>IF(N410="sníž. přenesená",J410,0)</f>
        <v>0</v>
      </c>
      <c r="BI410" s="164">
        <f>IF(N410="nulová",J410,0)</f>
        <v>0</v>
      </c>
      <c r="BJ410" s="18" t="s">
        <v>84</v>
      </c>
      <c r="BK410" s="164">
        <f>ROUND(I410*H410,2)</f>
        <v>0</v>
      </c>
      <c r="BL410" s="18" t="s">
        <v>228</v>
      </c>
      <c r="BM410" s="163" t="s">
        <v>583</v>
      </c>
    </row>
    <row r="411" spans="1:65" s="16" customFormat="1">
      <c r="B411" s="190"/>
      <c r="D411" s="166" t="s">
        <v>229</v>
      </c>
      <c r="E411" s="191" t="s">
        <v>1</v>
      </c>
      <c r="F411" s="192" t="s">
        <v>584</v>
      </c>
      <c r="H411" s="191" t="s">
        <v>1</v>
      </c>
      <c r="I411" s="193"/>
      <c r="L411" s="190"/>
      <c r="M411" s="194"/>
      <c r="N411" s="195"/>
      <c r="O411" s="195"/>
      <c r="P411" s="195"/>
      <c r="Q411" s="195"/>
      <c r="R411" s="195"/>
      <c r="S411" s="195"/>
      <c r="T411" s="196"/>
      <c r="AT411" s="191" t="s">
        <v>229</v>
      </c>
      <c r="AU411" s="191" t="s">
        <v>86</v>
      </c>
      <c r="AV411" s="16" t="s">
        <v>84</v>
      </c>
      <c r="AW411" s="16" t="s">
        <v>32</v>
      </c>
      <c r="AX411" s="16" t="s">
        <v>77</v>
      </c>
      <c r="AY411" s="191" t="s">
        <v>222</v>
      </c>
    </row>
    <row r="412" spans="1:65" s="13" customFormat="1">
      <c r="B412" s="165"/>
      <c r="D412" s="166" t="s">
        <v>229</v>
      </c>
      <c r="E412" s="167" t="s">
        <v>1</v>
      </c>
      <c r="F412" s="168" t="s">
        <v>585</v>
      </c>
      <c r="H412" s="169">
        <v>59.689</v>
      </c>
      <c r="I412" s="170"/>
      <c r="L412" s="165"/>
      <c r="M412" s="171"/>
      <c r="N412" s="172"/>
      <c r="O412" s="172"/>
      <c r="P412" s="172"/>
      <c r="Q412" s="172"/>
      <c r="R412" s="172"/>
      <c r="S412" s="172"/>
      <c r="T412" s="173"/>
      <c r="AT412" s="167" t="s">
        <v>229</v>
      </c>
      <c r="AU412" s="167" t="s">
        <v>86</v>
      </c>
      <c r="AV412" s="13" t="s">
        <v>86</v>
      </c>
      <c r="AW412" s="13" t="s">
        <v>32</v>
      </c>
      <c r="AX412" s="13" t="s">
        <v>77</v>
      </c>
      <c r="AY412" s="167" t="s">
        <v>222</v>
      </c>
    </row>
    <row r="413" spans="1:65" s="13" customFormat="1">
      <c r="B413" s="165"/>
      <c r="D413" s="166" t="s">
        <v>229</v>
      </c>
      <c r="E413" s="167" t="s">
        <v>1</v>
      </c>
      <c r="F413" s="168" t="s">
        <v>586</v>
      </c>
      <c r="H413" s="169">
        <v>29.972000000000001</v>
      </c>
      <c r="I413" s="170"/>
      <c r="L413" s="165"/>
      <c r="M413" s="171"/>
      <c r="N413" s="172"/>
      <c r="O413" s="172"/>
      <c r="P413" s="172"/>
      <c r="Q413" s="172"/>
      <c r="R413" s="172"/>
      <c r="S413" s="172"/>
      <c r="T413" s="173"/>
      <c r="AT413" s="167" t="s">
        <v>229</v>
      </c>
      <c r="AU413" s="167" t="s">
        <v>86</v>
      </c>
      <c r="AV413" s="13" t="s">
        <v>86</v>
      </c>
      <c r="AW413" s="13" t="s">
        <v>32</v>
      </c>
      <c r="AX413" s="13" t="s">
        <v>77</v>
      </c>
      <c r="AY413" s="167" t="s">
        <v>222</v>
      </c>
    </row>
    <row r="414" spans="1:65" s="13" customFormat="1">
      <c r="B414" s="165"/>
      <c r="D414" s="166" t="s">
        <v>229</v>
      </c>
      <c r="E414" s="167" t="s">
        <v>1</v>
      </c>
      <c r="F414" s="168" t="s">
        <v>587</v>
      </c>
      <c r="H414" s="169">
        <v>44.46</v>
      </c>
      <c r="I414" s="170"/>
      <c r="L414" s="165"/>
      <c r="M414" s="171"/>
      <c r="N414" s="172"/>
      <c r="O414" s="172"/>
      <c r="P414" s="172"/>
      <c r="Q414" s="172"/>
      <c r="R414" s="172"/>
      <c r="S414" s="172"/>
      <c r="T414" s="173"/>
      <c r="AT414" s="167" t="s">
        <v>229</v>
      </c>
      <c r="AU414" s="167" t="s">
        <v>86</v>
      </c>
      <c r="AV414" s="13" t="s">
        <v>86</v>
      </c>
      <c r="AW414" s="13" t="s">
        <v>32</v>
      </c>
      <c r="AX414" s="13" t="s">
        <v>77</v>
      </c>
      <c r="AY414" s="167" t="s">
        <v>222</v>
      </c>
    </row>
    <row r="415" spans="1:65" s="15" customFormat="1">
      <c r="B415" s="182"/>
      <c r="D415" s="166" t="s">
        <v>229</v>
      </c>
      <c r="E415" s="183" t="s">
        <v>1</v>
      </c>
      <c r="F415" s="184" t="s">
        <v>258</v>
      </c>
      <c r="H415" s="185">
        <v>134.12100000000001</v>
      </c>
      <c r="I415" s="186"/>
      <c r="L415" s="182"/>
      <c r="M415" s="187"/>
      <c r="N415" s="188"/>
      <c r="O415" s="188"/>
      <c r="P415" s="188"/>
      <c r="Q415" s="188"/>
      <c r="R415" s="188"/>
      <c r="S415" s="188"/>
      <c r="T415" s="189"/>
      <c r="AT415" s="183" t="s">
        <v>229</v>
      </c>
      <c r="AU415" s="183" t="s">
        <v>86</v>
      </c>
      <c r="AV415" s="15" t="s">
        <v>235</v>
      </c>
      <c r="AW415" s="15" t="s">
        <v>32</v>
      </c>
      <c r="AX415" s="15" t="s">
        <v>77</v>
      </c>
      <c r="AY415" s="183" t="s">
        <v>222</v>
      </c>
    </row>
    <row r="416" spans="1:65" s="16" customFormat="1">
      <c r="B416" s="190"/>
      <c r="D416" s="166" t="s">
        <v>229</v>
      </c>
      <c r="E416" s="191" t="s">
        <v>1</v>
      </c>
      <c r="F416" s="192" t="s">
        <v>588</v>
      </c>
      <c r="H416" s="191" t="s">
        <v>1</v>
      </c>
      <c r="I416" s="193"/>
      <c r="L416" s="190"/>
      <c r="M416" s="194"/>
      <c r="N416" s="195"/>
      <c r="O416" s="195"/>
      <c r="P416" s="195"/>
      <c r="Q416" s="195"/>
      <c r="R416" s="195"/>
      <c r="S416" s="195"/>
      <c r="T416" s="196"/>
      <c r="AT416" s="191" t="s">
        <v>229</v>
      </c>
      <c r="AU416" s="191" t="s">
        <v>86</v>
      </c>
      <c r="AV416" s="16" t="s">
        <v>84</v>
      </c>
      <c r="AW416" s="16" t="s">
        <v>32</v>
      </c>
      <c r="AX416" s="16" t="s">
        <v>77</v>
      </c>
      <c r="AY416" s="191" t="s">
        <v>222</v>
      </c>
    </row>
    <row r="417" spans="1:65" s="13" customFormat="1">
      <c r="B417" s="165"/>
      <c r="D417" s="166" t="s">
        <v>229</v>
      </c>
      <c r="E417" s="167" t="s">
        <v>1</v>
      </c>
      <c r="F417" s="168" t="s">
        <v>589</v>
      </c>
      <c r="H417" s="169">
        <v>8.91</v>
      </c>
      <c r="I417" s="170"/>
      <c r="L417" s="165"/>
      <c r="M417" s="171"/>
      <c r="N417" s="172"/>
      <c r="O417" s="172"/>
      <c r="P417" s="172"/>
      <c r="Q417" s="172"/>
      <c r="R417" s="172"/>
      <c r="S417" s="172"/>
      <c r="T417" s="173"/>
      <c r="AT417" s="167" t="s">
        <v>229</v>
      </c>
      <c r="AU417" s="167" t="s">
        <v>86</v>
      </c>
      <c r="AV417" s="13" t="s">
        <v>86</v>
      </c>
      <c r="AW417" s="13" t="s">
        <v>32</v>
      </c>
      <c r="AX417" s="13" t="s">
        <v>77</v>
      </c>
      <c r="AY417" s="167" t="s">
        <v>222</v>
      </c>
    </row>
    <row r="418" spans="1:65" s="13" customFormat="1">
      <c r="B418" s="165"/>
      <c r="D418" s="166" t="s">
        <v>229</v>
      </c>
      <c r="E418" s="167" t="s">
        <v>1</v>
      </c>
      <c r="F418" s="168" t="s">
        <v>590</v>
      </c>
      <c r="H418" s="169">
        <v>101.383</v>
      </c>
      <c r="I418" s="170"/>
      <c r="L418" s="165"/>
      <c r="M418" s="171"/>
      <c r="N418" s="172"/>
      <c r="O418" s="172"/>
      <c r="P418" s="172"/>
      <c r="Q418" s="172"/>
      <c r="R418" s="172"/>
      <c r="S418" s="172"/>
      <c r="T418" s="173"/>
      <c r="AT418" s="167" t="s">
        <v>229</v>
      </c>
      <c r="AU418" s="167" t="s">
        <v>86</v>
      </c>
      <c r="AV418" s="13" t="s">
        <v>86</v>
      </c>
      <c r="AW418" s="13" t="s">
        <v>32</v>
      </c>
      <c r="AX418" s="13" t="s">
        <v>77</v>
      </c>
      <c r="AY418" s="167" t="s">
        <v>222</v>
      </c>
    </row>
    <row r="419" spans="1:65" s="13" customFormat="1">
      <c r="B419" s="165"/>
      <c r="D419" s="166" t="s">
        <v>229</v>
      </c>
      <c r="E419" s="167" t="s">
        <v>1</v>
      </c>
      <c r="F419" s="168" t="s">
        <v>591</v>
      </c>
      <c r="H419" s="169">
        <v>138.101</v>
      </c>
      <c r="I419" s="170"/>
      <c r="L419" s="165"/>
      <c r="M419" s="171"/>
      <c r="N419" s="172"/>
      <c r="O419" s="172"/>
      <c r="P419" s="172"/>
      <c r="Q419" s="172"/>
      <c r="R419" s="172"/>
      <c r="S419" s="172"/>
      <c r="T419" s="173"/>
      <c r="AT419" s="167" t="s">
        <v>229</v>
      </c>
      <c r="AU419" s="167" t="s">
        <v>86</v>
      </c>
      <c r="AV419" s="13" t="s">
        <v>86</v>
      </c>
      <c r="AW419" s="13" t="s">
        <v>32</v>
      </c>
      <c r="AX419" s="13" t="s">
        <v>77</v>
      </c>
      <c r="AY419" s="167" t="s">
        <v>222</v>
      </c>
    </row>
    <row r="420" spans="1:65" s="13" customFormat="1">
      <c r="B420" s="165"/>
      <c r="D420" s="166" t="s">
        <v>229</v>
      </c>
      <c r="E420" s="167" t="s">
        <v>1</v>
      </c>
      <c r="F420" s="168" t="s">
        <v>592</v>
      </c>
      <c r="H420" s="169">
        <v>22.067</v>
      </c>
      <c r="I420" s="170"/>
      <c r="L420" s="165"/>
      <c r="M420" s="171"/>
      <c r="N420" s="172"/>
      <c r="O420" s="172"/>
      <c r="P420" s="172"/>
      <c r="Q420" s="172"/>
      <c r="R420" s="172"/>
      <c r="S420" s="172"/>
      <c r="T420" s="173"/>
      <c r="AT420" s="167" t="s">
        <v>229</v>
      </c>
      <c r="AU420" s="167" t="s">
        <v>86</v>
      </c>
      <c r="AV420" s="13" t="s">
        <v>86</v>
      </c>
      <c r="AW420" s="13" t="s">
        <v>32</v>
      </c>
      <c r="AX420" s="13" t="s">
        <v>77</v>
      </c>
      <c r="AY420" s="167" t="s">
        <v>222</v>
      </c>
    </row>
    <row r="421" spans="1:65" s="13" customFormat="1">
      <c r="B421" s="165"/>
      <c r="D421" s="166" t="s">
        <v>229</v>
      </c>
      <c r="E421" s="167" t="s">
        <v>1</v>
      </c>
      <c r="F421" s="168" t="s">
        <v>593</v>
      </c>
      <c r="H421" s="169">
        <v>7.3760000000000003</v>
      </c>
      <c r="I421" s="170"/>
      <c r="L421" s="165"/>
      <c r="M421" s="171"/>
      <c r="N421" s="172"/>
      <c r="O421" s="172"/>
      <c r="P421" s="172"/>
      <c r="Q421" s="172"/>
      <c r="R421" s="172"/>
      <c r="S421" s="172"/>
      <c r="T421" s="173"/>
      <c r="AT421" s="167" t="s">
        <v>229</v>
      </c>
      <c r="AU421" s="167" t="s">
        <v>86</v>
      </c>
      <c r="AV421" s="13" t="s">
        <v>86</v>
      </c>
      <c r="AW421" s="13" t="s">
        <v>32</v>
      </c>
      <c r="AX421" s="13" t="s">
        <v>77</v>
      </c>
      <c r="AY421" s="167" t="s">
        <v>222</v>
      </c>
    </row>
    <row r="422" spans="1:65" s="13" customFormat="1" ht="22.5">
      <c r="B422" s="165"/>
      <c r="D422" s="166" t="s">
        <v>229</v>
      </c>
      <c r="E422" s="167" t="s">
        <v>1</v>
      </c>
      <c r="F422" s="168" t="s">
        <v>594</v>
      </c>
      <c r="H422" s="169">
        <v>34.414999999999999</v>
      </c>
      <c r="I422" s="170"/>
      <c r="L422" s="165"/>
      <c r="M422" s="171"/>
      <c r="N422" s="172"/>
      <c r="O422" s="172"/>
      <c r="P422" s="172"/>
      <c r="Q422" s="172"/>
      <c r="R422" s="172"/>
      <c r="S422" s="172"/>
      <c r="T422" s="173"/>
      <c r="AT422" s="167" t="s">
        <v>229</v>
      </c>
      <c r="AU422" s="167" t="s">
        <v>86</v>
      </c>
      <c r="AV422" s="13" t="s">
        <v>86</v>
      </c>
      <c r="AW422" s="13" t="s">
        <v>32</v>
      </c>
      <c r="AX422" s="13" t="s">
        <v>77</v>
      </c>
      <c r="AY422" s="167" t="s">
        <v>222</v>
      </c>
    </row>
    <row r="423" spans="1:65" s="13" customFormat="1">
      <c r="B423" s="165"/>
      <c r="D423" s="166" t="s">
        <v>229</v>
      </c>
      <c r="E423" s="167" t="s">
        <v>1</v>
      </c>
      <c r="F423" s="168" t="s">
        <v>595</v>
      </c>
      <c r="H423" s="169">
        <v>21.12</v>
      </c>
      <c r="I423" s="170"/>
      <c r="L423" s="165"/>
      <c r="M423" s="171"/>
      <c r="N423" s="172"/>
      <c r="O423" s="172"/>
      <c r="P423" s="172"/>
      <c r="Q423" s="172"/>
      <c r="R423" s="172"/>
      <c r="S423" s="172"/>
      <c r="T423" s="173"/>
      <c r="AT423" s="167" t="s">
        <v>229</v>
      </c>
      <c r="AU423" s="167" t="s">
        <v>86</v>
      </c>
      <c r="AV423" s="13" t="s">
        <v>86</v>
      </c>
      <c r="AW423" s="13" t="s">
        <v>32</v>
      </c>
      <c r="AX423" s="13" t="s">
        <v>77</v>
      </c>
      <c r="AY423" s="167" t="s">
        <v>222</v>
      </c>
    </row>
    <row r="424" spans="1:65" s="13" customFormat="1">
      <c r="B424" s="165"/>
      <c r="D424" s="166" t="s">
        <v>229</v>
      </c>
      <c r="E424" s="167" t="s">
        <v>1</v>
      </c>
      <c r="F424" s="168" t="s">
        <v>596</v>
      </c>
      <c r="H424" s="169">
        <v>48</v>
      </c>
      <c r="I424" s="170"/>
      <c r="L424" s="165"/>
      <c r="M424" s="171"/>
      <c r="N424" s="172"/>
      <c r="O424" s="172"/>
      <c r="P424" s="172"/>
      <c r="Q424" s="172"/>
      <c r="R424" s="172"/>
      <c r="S424" s="172"/>
      <c r="T424" s="173"/>
      <c r="AT424" s="167" t="s">
        <v>229</v>
      </c>
      <c r="AU424" s="167" t="s">
        <v>86</v>
      </c>
      <c r="AV424" s="13" t="s">
        <v>86</v>
      </c>
      <c r="AW424" s="13" t="s">
        <v>32</v>
      </c>
      <c r="AX424" s="13" t="s">
        <v>77</v>
      </c>
      <c r="AY424" s="167" t="s">
        <v>222</v>
      </c>
    </row>
    <row r="425" spans="1:65" s="15" customFormat="1">
      <c r="B425" s="182"/>
      <c r="D425" s="166" t="s">
        <v>229</v>
      </c>
      <c r="E425" s="183" t="s">
        <v>1</v>
      </c>
      <c r="F425" s="184" t="s">
        <v>258</v>
      </c>
      <c r="H425" s="185">
        <v>381.37200000000001</v>
      </c>
      <c r="I425" s="186"/>
      <c r="L425" s="182"/>
      <c r="M425" s="187"/>
      <c r="N425" s="188"/>
      <c r="O425" s="188"/>
      <c r="P425" s="188"/>
      <c r="Q425" s="188"/>
      <c r="R425" s="188"/>
      <c r="S425" s="188"/>
      <c r="T425" s="189"/>
      <c r="AT425" s="183" t="s">
        <v>229</v>
      </c>
      <c r="AU425" s="183" t="s">
        <v>86</v>
      </c>
      <c r="AV425" s="15" t="s">
        <v>235</v>
      </c>
      <c r="AW425" s="15" t="s">
        <v>32</v>
      </c>
      <c r="AX425" s="15" t="s">
        <v>77</v>
      </c>
      <c r="AY425" s="183" t="s">
        <v>222</v>
      </c>
    </row>
    <row r="426" spans="1:65" s="14" customFormat="1">
      <c r="B426" s="174"/>
      <c r="D426" s="166" t="s">
        <v>229</v>
      </c>
      <c r="E426" s="175" t="s">
        <v>1</v>
      </c>
      <c r="F426" s="176" t="s">
        <v>231</v>
      </c>
      <c r="H426" s="177">
        <v>515.49300000000005</v>
      </c>
      <c r="I426" s="178"/>
      <c r="L426" s="174"/>
      <c r="M426" s="179"/>
      <c r="N426" s="180"/>
      <c r="O426" s="180"/>
      <c r="P426" s="180"/>
      <c r="Q426" s="180"/>
      <c r="R426" s="180"/>
      <c r="S426" s="180"/>
      <c r="T426" s="181"/>
      <c r="AT426" s="175" t="s">
        <v>229</v>
      </c>
      <c r="AU426" s="175" t="s">
        <v>86</v>
      </c>
      <c r="AV426" s="14" t="s">
        <v>228</v>
      </c>
      <c r="AW426" s="14" t="s">
        <v>32</v>
      </c>
      <c r="AX426" s="14" t="s">
        <v>84</v>
      </c>
      <c r="AY426" s="175" t="s">
        <v>222</v>
      </c>
    </row>
    <row r="427" spans="1:65" s="2" customFormat="1" ht="24.2" customHeight="1">
      <c r="A427" s="33"/>
      <c r="B427" s="150"/>
      <c r="C427" s="151" t="s">
        <v>376</v>
      </c>
      <c r="D427" s="151" t="s">
        <v>224</v>
      </c>
      <c r="E427" s="152" t="s">
        <v>597</v>
      </c>
      <c r="F427" s="153" t="s">
        <v>598</v>
      </c>
      <c r="G427" s="154" t="s">
        <v>227</v>
      </c>
      <c r="H427" s="155">
        <v>413.51299999999998</v>
      </c>
      <c r="I427" s="156"/>
      <c r="J427" s="157">
        <f>ROUND(I427*H427,2)</f>
        <v>0</v>
      </c>
      <c r="K427" s="158"/>
      <c r="L427" s="34"/>
      <c r="M427" s="159" t="s">
        <v>1</v>
      </c>
      <c r="N427" s="160" t="s">
        <v>42</v>
      </c>
      <c r="O427" s="59"/>
      <c r="P427" s="161">
        <f>O427*H427</f>
        <v>0</v>
      </c>
      <c r="Q427" s="161">
        <v>0.26168000000000002</v>
      </c>
      <c r="R427" s="161">
        <f>Q427*H427</f>
        <v>108.20808184000001</v>
      </c>
      <c r="S427" s="161">
        <v>0</v>
      </c>
      <c r="T427" s="162">
        <f>S427*H427</f>
        <v>0</v>
      </c>
      <c r="U427" s="33"/>
      <c r="V427" s="33"/>
      <c r="W427" s="33"/>
      <c r="X427" s="33"/>
      <c r="Y427" s="33"/>
      <c r="Z427" s="33"/>
      <c r="AA427" s="33"/>
      <c r="AB427" s="33"/>
      <c r="AC427" s="33"/>
      <c r="AD427" s="33"/>
      <c r="AE427" s="33"/>
      <c r="AR427" s="163" t="s">
        <v>228</v>
      </c>
      <c r="AT427" s="163" t="s">
        <v>224</v>
      </c>
      <c r="AU427" s="163" t="s">
        <v>86</v>
      </c>
      <c r="AY427" s="18" t="s">
        <v>222</v>
      </c>
      <c r="BE427" s="164">
        <f>IF(N427="základní",J427,0)</f>
        <v>0</v>
      </c>
      <c r="BF427" s="164">
        <f>IF(N427="snížená",J427,0)</f>
        <v>0</v>
      </c>
      <c r="BG427" s="164">
        <f>IF(N427="zákl. přenesená",J427,0)</f>
        <v>0</v>
      </c>
      <c r="BH427" s="164">
        <f>IF(N427="sníž. přenesená",J427,0)</f>
        <v>0</v>
      </c>
      <c r="BI427" s="164">
        <f>IF(N427="nulová",J427,0)</f>
        <v>0</v>
      </c>
      <c r="BJ427" s="18" t="s">
        <v>84</v>
      </c>
      <c r="BK427" s="164">
        <f>ROUND(I427*H427,2)</f>
        <v>0</v>
      </c>
      <c r="BL427" s="18" t="s">
        <v>228</v>
      </c>
      <c r="BM427" s="163" t="s">
        <v>599</v>
      </c>
    </row>
    <row r="428" spans="1:65" s="16" customFormat="1">
      <c r="B428" s="190"/>
      <c r="D428" s="166" t="s">
        <v>229</v>
      </c>
      <c r="E428" s="191" t="s">
        <v>1</v>
      </c>
      <c r="F428" s="192" t="s">
        <v>600</v>
      </c>
      <c r="H428" s="191" t="s">
        <v>1</v>
      </c>
      <c r="I428" s="193"/>
      <c r="L428" s="190"/>
      <c r="M428" s="194"/>
      <c r="N428" s="195"/>
      <c r="O428" s="195"/>
      <c r="P428" s="195"/>
      <c r="Q428" s="195"/>
      <c r="R428" s="195"/>
      <c r="S428" s="195"/>
      <c r="T428" s="196"/>
      <c r="AT428" s="191" t="s">
        <v>229</v>
      </c>
      <c r="AU428" s="191" t="s">
        <v>86</v>
      </c>
      <c r="AV428" s="16" t="s">
        <v>84</v>
      </c>
      <c r="AW428" s="16" t="s">
        <v>32</v>
      </c>
      <c r="AX428" s="16" t="s">
        <v>77</v>
      </c>
      <c r="AY428" s="191" t="s">
        <v>222</v>
      </c>
    </row>
    <row r="429" spans="1:65" s="13" customFormat="1">
      <c r="B429" s="165"/>
      <c r="D429" s="166" t="s">
        <v>229</v>
      </c>
      <c r="E429" s="167" t="s">
        <v>1</v>
      </c>
      <c r="F429" s="168" t="s">
        <v>601</v>
      </c>
      <c r="H429" s="169">
        <v>20.457999999999998</v>
      </c>
      <c r="I429" s="170"/>
      <c r="L429" s="165"/>
      <c r="M429" s="171"/>
      <c r="N429" s="172"/>
      <c r="O429" s="172"/>
      <c r="P429" s="172"/>
      <c r="Q429" s="172"/>
      <c r="R429" s="172"/>
      <c r="S429" s="172"/>
      <c r="T429" s="173"/>
      <c r="AT429" s="167" t="s">
        <v>229</v>
      </c>
      <c r="AU429" s="167" t="s">
        <v>86</v>
      </c>
      <c r="AV429" s="13" t="s">
        <v>86</v>
      </c>
      <c r="AW429" s="13" t="s">
        <v>32</v>
      </c>
      <c r="AX429" s="13" t="s">
        <v>77</v>
      </c>
      <c r="AY429" s="167" t="s">
        <v>222</v>
      </c>
    </row>
    <row r="430" spans="1:65" s="13" customFormat="1">
      <c r="B430" s="165"/>
      <c r="D430" s="166" t="s">
        <v>229</v>
      </c>
      <c r="E430" s="167" t="s">
        <v>1</v>
      </c>
      <c r="F430" s="168" t="s">
        <v>602</v>
      </c>
      <c r="H430" s="169">
        <v>29.350999999999999</v>
      </c>
      <c r="I430" s="170"/>
      <c r="L430" s="165"/>
      <c r="M430" s="171"/>
      <c r="N430" s="172"/>
      <c r="O430" s="172"/>
      <c r="P430" s="172"/>
      <c r="Q430" s="172"/>
      <c r="R430" s="172"/>
      <c r="S430" s="172"/>
      <c r="T430" s="173"/>
      <c r="AT430" s="167" t="s">
        <v>229</v>
      </c>
      <c r="AU430" s="167" t="s">
        <v>86</v>
      </c>
      <c r="AV430" s="13" t="s">
        <v>86</v>
      </c>
      <c r="AW430" s="13" t="s">
        <v>32</v>
      </c>
      <c r="AX430" s="13" t="s">
        <v>77</v>
      </c>
      <c r="AY430" s="167" t="s">
        <v>222</v>
      </c>
    </row>
    <row r="431" spans="1:65" s="13" customFormat="1">
      <c r="B431" s="165"/>
      <c r="D431" s="166" t="s">
        <v>229</v>
      </c>
      <c r="E431" s="167" t="s">
        <v>1</v>
      </c>
      <c r="F431" s="168" t="s">
        <v>603</v>
      </c>
      <c r="H431" s="169">
        <v>55.061</v>
      </c>
      <c r="I431" s="170"/>
      <c r="L431" s="165"/>
      <c r="M431" s="171"/>
      <c r="N431" s="172"/>
      <c r="O431" s="172"/>
      <c r="P431" s="172"/>
      <c r="Q431" s="172"/>
      <c r="R431" s="172"/>
      <c r="S431" s="172"/>
      <c r="T431" s="173"/>
      <c r="AT431" s="167" t="s">
        <v>229</v>
      </c>
      <c r="AU431" s="167" t="s">
        <v>86</v>
      </c>
      <c r="AV431" s="13" t="s">
        <v>86</v>
      </c>
      <c r="AW431" s="13" t="s">
        <v>32</v>
      </c>
      <c r="AX431" s="13" t="s">
        <v>77</v>
      </c>
      <c r="AY431" s="167" t="s">
        <v>222</v>
      </c>
    </row>
    <row r="432" spans="1:65" s="13" customFormat="1">
      <c r="B432" s="165"/>
      <c r="D432" s="166" t="s">
        <v>229</v>
      </c>
      <c r="E432" s="167" t="s">
        <v>1</v>
      </c>
      <c r="F432" s="168" t="s">
        <v>604</v>
      </c>
      <c r="H432" s="169">
        <v>46.183999999999997</v>
      </c>
      <c r="I432" s="170"/>
      <c r="L432" s="165"/>
      <c r="M432" s="171"/>
      <c r="N432" s="172"/>
      <c r="O432" s="172"/>
      <c r="P432" s="172"/>
      <c r="Q432" s="172"/>
      <c r="R432" s="172"/>
      <c r="S432" s="172"/>
      <c r="T432" s="173"/>
      <c r="AT432" s="167" t="s">
        <v>229</v>
      </c>
      <c r="AU432" s="167" t="s">
        <v>86</v>
      </c>
      <c r="AV432" s="13" t="s">
        <v>86</v>
      </c>
      <c r="AW432" s="13" t="s">
        <v>32</v>
      </c>
      <c r="AX432" s="13" t="s">
        <v>77</v>
      </c>
      <c r="AY432" s="167" t="s">
        <v>222</v>
      </c>
    </row>
    <row r="433" spans="1:65" s="13" customFormat="1">
      <c r="B433" s="165"/>
      <c r="D433" s="166" t="s">
        <v>229</v>
      </c>
      <c r="E433" s="167" t="s">
        <v>1</v>
      </c>
      <c r="F433" s="168" t="s">
        <v>605</v>
      </c>
      <c r="H433" s="169">
        <v>56.098999999999997</v>
      </c>
      <c r="I433" s="170"/>
      <c r="L433" s="165"/>
      <c r="M433" s="171"/>
      <c r="N433" s="172"/>
      <c r="O433" s="172"/>
      <c r="P433" s="172"/>
      <c r="Q433" s="172"/>
      <c r="R433" s="172"/>
      <c r="S433" s="172"/>
      <c r="T433" s="173"/>
      <c r="AT433" s="167" t="s">
        <v>229</v>
      </c>
      <c r="AU433" s="167" t="s">
        <v>86</v>
      </c>
      <c r="AV433" s="13" t="s">
        <v>86</v>
      </c>
      <c r="AW433" s="13" t="s">
        <v>32</v>
      </c>
      <c r="AX433" s="13" t="s">
        <v>77</v>
      </c>
      <c r="AY433" s="167" t="s">
        <v>222</v>
      </c>
    </row>
    <row r="434" spans="1:65" s="15" customFormat="1">
      <c r="B434" s="182"/>
      <c r="D434" s="166" t="s">
        <v>229</v>
      </c>
      <c r="E434" s="183" t="s">
        <v>1</v>
      </c>
      <c r="F434" s="184" t="s">
        <v>258</v>
      </c>
      <c r="H434" s="185">
        <v>207.15299999999999</v>
      </c>
      <c r="I434" s="186"/>
      <c r="L434" s="182"/>
      <c r="M434" s="187"/>
      <c r="N434" s="188"/>
      <c r="O434" s="188"/>
      <c r="P434" s="188"/>
      <c r="Q434" s="188"/>
      <c r="R434" s="188"/>
      <c r="S434" s="188"/>
      <c r="T434" s="189"/>
      <c r="AT434" s="183" t="s">
        <v>229</v>
      </c>
      <c r="AU434" s="183" t="s">
        <v>86</v>
      </c>
      <c r="AV434" s="15" t="s">
        <v>235</v>
      </c>
      <c r="AW434" s="15" t="s">
        <v>32</v>
      </c>
      <c r="AX434" s="15" t="s">
        <v>77</v>
      </c>
      <c r="AY434" s="183" t="s">
        <v>222</v>
      </c>
    </row>
    <row r="435" spans="1:65" s="16" customFormat="1">
      <c r="B435" s="190"/>
      <c r="D435" s="166" t="s">
        <v>229</v>
      </c>
      <c r="E435" s="191" t="s">
        <v>1</v>
      </c>
      <c r="F435" s="192" t="s">
        <v>606</v>
      </c>
      <c r="H435" s="191" t="s">
        <v>1</v>
      </c>
      <c r="I435" s="193"/>
      <c r="L435" s="190"/>
      <c r="M435" s="194"/>
      <c r="N435" s="195"/>
      <c r="O435" s="195"/>
      <c r="P435" s="195"/>
      <c r="Q435" s="195"/>
      <c r="R435" s="195"/>
      <c r="S435" s="195"/>
      <c r="T435" s="196"/>
      <c r="AT435" s="191" t="s">
        <v>229</v>
      </c>
      <c r="AU435" s="191" t="s">
        <v>86</v>
      </c>
      <c r="AV435" s="16" t="s">
        <v>84</v>
      </c>
      <c r="AW435" s="16" t="s">
        <v>32</v>
      </c>
      <c r="AX435" s="16" t="s">
        <v>77</v>
      </c>
      <c r="AY435" s="191" t="s">
        <v>222</v>
      </c>
    </row>
    <row r="436" spans="1:65" s="13" customFormat="1" ht="22.5">
      <c r="B436" s="165"/>
      <c r="D436" s="166" t="s">
        <v>229</v>
      </c>
      <c r="E436" s="167" t="s">
        <v>1</v>
      </c>
      <c r="F436" s="168" t="s">
        <v>607</v>
      </c>
      <c r="H436" s="169">
        <v>218.76300000000001</v>
      </c>
      <c r="I436" s="170"/>
      <c r="L436" s="165"/>
      <c r="M436" s="171"/>
      <c r="N436" s="172"/>
      <c r="O436" s="172"/>
      <c r="P436" s="172"/>
      <c r="Q436" s="172"/>
      <c r="R436" s="172"/>
      <c r="S436" s="172"/>
      <c r="T436" s="173"/>
      <c r="AT436" s="167" t="s">
        <v>229</v>
      </c>
      <c r="AU436" s="167" t="s">
        <v>86</v>
      </c>
      <c r="AV436" s="13" t="s">
        <v>86</v>
      </c>
      <c r="AW436" s="13" t="s">
        <v>32</v>
      </c>
      <c r="AX436" s="13" t="s">
        <v>77</v>
      </c>
      <c r="AY436" s="167" t="s">
        <v>222</v>
      </c>
    </row>
    <row r="437" spans="1:65" s="13" customFormat="1">
      <c r="B437" s="165"/>
      <c r="D437" s="166" t="s">
        <v>229</v>
      </c>
      <c r="E437" s="167" t="s">
        <v>1</v>
      </c>
      <c r="F437" s="168" t="s">
        <v>608</v>
      </c>
      <c r="H437" s="169">
        <v>-12.403</v>
      </c>
      <c r="I437" s="170"/>
      <c r="L437" s="165"/>
      <c r="M437" s="171"/>
      <c r="N437" s="172"/>
      <c r="O437" s="172"/>
      <c r="P437" s="172"/>
      <c r="Q437" s="172"/>
      <c r="R437" s="172"/>
      <c r="S437" s="172"/>
      <c r="T437" s="173"/>
      <c r="AT437" s="167" t="s">
        <v>229</v>
      </c>
      <c r="AU437" s="167" t="s">
        <v>86</v>
      </c>
      <c r="AV437" s="13" t="s">
        <v>86</v>
      </c>
      <c r="AW437" s="13" t="s">
        <v>32</v>
      </c>
      <c r="AX437" s="13" t="s">
        <v>77</v>
      </c>
      <c r="AY437" s="167" t="s">
        <v>222</v>
      </c>
    </row>
    <row r="438" spans="1:65" s="15" customFormat="1">
      <c r="B438" s="182"/>
      <c r="D438" s="166" t="s">
        <v>229</v>
      </c>
      <c r="E438" s="183" t="s">
        <v>1</v>
      </c>
      <c r="F438" s="184" t="s">
        <v>258</v>
      </c>
      <c r="H438" s="185">
        <v>206.36</v>
      </c>
      <c r="I438" s="186"/>
      <c r="L438" s="182"/>
      <c r="M438" s="187"/>
      <c r="N438" s="188"/>
      <c r="O438" s="188"/>
      <c r="P438" s="188"/>
      <c r="Q438" s="188"/>
      <c r="R438" s="188"/>
      <c r="S438" s="188"/>
      <c r="T438" s="189"/>
      <c r="AT438" s="183" t="s">
        <v>229</v>
      </c>
      <c r="AU438" s="183" t="s">
        <v>86</v>
      </c>
      <c r="AV438" s="15" t="s">
        <v>235</v>
      </c>
      <c r="AW438" s="15" t="s">
        <v>32</v>
      </c>
      <c r="AX438" s="15" t="s">
        <v>77</v>
      </c>
      <c r="AY438" s="183" t="s">
        <v>222</v>
      </c>
    </row>
    <row r="439" spans="1:65" s="14" customFormat="1">
      <c r="B439" s="174"/>
      <c r="D439" s="166" t="s">
        <v>229</v>
      </c>
      <c r="E439" s="175" t="s">
        <v>1</v>
      </c>
      <c r="F439" s="176" t="s">
        <v>231</v>
      </c>
      <c r="H439" s="177">
        <v>413.51299999999998</v>
      </c>
      <c r="I439" s="178"/>
      <c r="L439" s="174"/>
      <c r="M439" s="179"/>
      <c r="N439" s="180"/>
      <c r="O439" s="180"/>
      <c r="P439" s="180"/>
      <c r="Q439" s="180"/>
      <c r="R439" s="180"/>
      <c r="S439" s="180"/>
      <c r="T439" s="181"/>
      <c r="AT439" s="175" t="s">
        <v>229</v>
      </c>
      <c r="AU439" s="175" t="s">
        <v>86</v>
      </c>
      <c r="AV439" s="14" t="s">
        <v>228</v>
      </c>
      <c r="AW439" s="14" t="s">
        <v>32</v>
      </c>
      <c r="AX439" s="14" t="s">
        <v>84</v>
      </c>
      <c r="AY439" s="175" t="s">
        <v>222</v>
      </c>
    </row>
    <row r="440" spans="1:65" s="2" customFormat="1" ht="24.2" customHeight="1">
      <c r="A440" s="33"/>
      <c r="B440" s="150"/>
      <c r="C440" s="151" t="s">
        <v>609</v>
      </c>
      <c r="D440" s="151" t="s">
        <v>224</v>
      </c>
      <c r="E440" s="152" t="s">
        <v>610</v>
      </c>
      <c r="F440" s="153" t="s">
        <v>611</v>
      </c>
      <c r="G440" s="154" t="s">
        <v>227</v>
      </c>
      <c r="H440" s="155">
        <v>1.913</v>
      </c>
      <c r="I440" s="156"/>
      <c r="J440" s="157">
        <f>ROUND(I440*H440,2)</f>
        <v>0</v>
      </c>
      <c r="K440" s="158"/>
      <c r="L440" s="34"/>
      <c r="M440" s="159" t="s">
        <v>1</v>
      </c>
      <c r="N440" s="160" t="s">
        <v>42</v>
      </c>
      <c r="O440" s="59"/>
      <c r="P440" s="161">
        <f>O440*H440</f>
        <v>0</v>
      </c>
      <c r="Q440" s="161">
        <v>0.33550999999999997</v>
      </c>
      <c r="R440" s="161">
        <f>Q440*H440</f>
        <v>0.64183062999999996</v>
      </c>
      <c r="S440" s="161">
        <v>0</v>
      </c>
      <c r="T440" s="162">
        <f>S440*H440</f>
        <v>0</v>
      </c>
      <c r="U440" s="33"/>
      <c r="V440" s="33"/>
      <c r="W440" s="33"/>
      <c r="X440" s="33"/>
      <c r="Y440" s="33"/>
      <c r="Z440" s="33"/>
      <c r="AA440" s="33"/>
      <c r="AB440" s="33"/>
      <c r="AC440" s="33"/>
      <c r="AD440" s="33"/>
      <c r="AE440" s="33"/>
      <c r="AR440" s="163" t="s">
        <v>228</v>
      </c>
      <c r="AT440" s="163" t="s">
        <v>224</v>
      </c>
      <c r="AU440" s="163" t="s">
        <v>86</v>
      </c>
      <c r="AY440" s="18" t="s">
        <v>222</v>
      </c>
      <c r="BE440" s="164">
        <f>IF(N440="základní",J440,0)</f>
        <v>0</v>
      </c>
      <c r="BF440" s="164">
        <f>IF(N440="snížená",J440,0)</f>
        <v>0</v>
      </c>
      <c r="BG440" s="164">
        <f>IF(N440="zákl. přenesená",J440,0)</f>
        <v>0</v>
      </c>
      <c r="BH440" s="164">
        <f>IF(N440="sníž. přenesená",J440,0)</f>
        <v>0</v>
      </c>
      <c r="BI440" s="164">
        <f>IF(N440="nulová",J440,0)</f>
        <v>0</v>
      </c>
      <c r="BJ440" s="18" t="s">
        <v>84</v>
      </c>
      <c r="BK440" s="164">
        <f>ROUND(I440*H440,2)</f>
        <v>0</v>
      </c>
      <c r="BL440" s="18" t="s">
        <v>228</v>
      </c>
      <c r="BM440" s="163" t="s">
        <v>612</v>
      </c>
    </row>
    <row r="441" spans="1:65" s="13" customFormat="1">
      <c r="B441" s="165"/>
      <c r="D441" s="166" t="s">
        <v>229</v>
      </c>
      <c r="E441" s="167" t="s">
        <v>1</v>
      </c>
      <c r="F441" s="168" t="s">
        <v>613</v>
      </c>
      <c r="H441" s="169">
        <v>1.913</v>
      </c>
      <c r="I441" s="170"/>
      <c r="L441" s="165"/>
      <c r="M441" s="171"/>
      <c r="N441" s="172"/>
      <c r="O441" s="172"/>
      <c r="P441" s="172"/>
      <c r="Q441" s="172"/>
      <c r="R441" s="172"/>
      <c r="S441" s="172"/>
      <c r="T441" s="173"/>
      <c r="AT441" s="167" t="s">
        <v>229</v>
      </c>
      <c r="AU441" s="167" t="s">
        <v>86</v>
      </c>
      <c r="AV441" s="13" t="s">
        <v>86</v>
      </c>
      <c r="AW441" s="13" t="s">
        <v>32</v>
      </c>
      <c r="AX441" s="13" t="s">
        <v>77</v>
      </c>
      <c r="AY441" s="167" t="s">
        <v>222</v>
      </c>
    </row>
    <row r="442" spans="1:65" s="14" customFormat="1">
      <c r="B442" s="174"/>
      <c r="D442" s="166" t="s">
        <v>229</v>
      </c>
      <c r="E442" s="175" t="s">
        <v>1</v>
      </c>
      <c r="F442" s="176" t="s">
        <v>231</v>
      </c>
      <c r="H442" s="177">
        <v>1.913</v>
      </c>
      <c r="I442" s="178"/>
      <c r="L442" s="174"/>
      <c r="M442" s="179"/>
      <c r="N442" s="180"/>
      <c r="O442" s="180"/>
      <c r="P442" s="180"/>
      <c r="Q442" s="180"/>
      <c r="R442" s="180"/>
      <c r="S442" s="180"/>
      <c r="T442" s="181"/>
      <c r="AT442" s="175" t="s">
        <v>229</v>
      </c>
      <c r="AU442" s="175" t="s">
        <v>86</v>
      </c>
      <c r="AV442" s="14" t="s">
        <v>228</v>
      </c>
      <c r="AW442" s="14" t="s">
        <v>32</v>
      </c>
      <c r="AX442" s="14" t="s">
        <v>84</v>
      </c>
      <c r="AY442" s="175" t="s">
        <v>222</v>
      </c>
    </row>
    <row r="443" spans="1:65" s="2" customFormat="1" ht="16.5" customHeight="1">
      <c r="A443" s="33"/>
      <c r="B443" s="150"/>
      <c r="C443" s="151" t="s">
        <v>380</v>
      </c>
      <c r="D443" s="151" t="s">
        <v>224</v>
      </c>
      <c r="E443" s="152" t="s">
        <v>614</v>
      </c>
      <c r="F443" s="153" t="s">
        <v>615</v>
      </c>
      <c r="G443" s="154" t="s">
        <v>252</v>
      </c>
      <c r="H443" s="155">
        <v>127.878</v>
      </c>
      <c r="I443" s="156"/>
      <c r="J443" s="157">
        <f>ROUND(I443*H443,2)</f>
        <v>0</v>
      </c>
      <c r="K443" s="158"/>
      <c r="L443" s="34"/>
      <c r="M443" s="159" t="s">
        <v>1</v>
      </c>
      <c r="N443" s="160" t="s">
        <v>42</v>
      </c>
      <c r="O443" s="59"/>
      <c r="P443" s="161">
        <f>O443*H443</f>
        <v>0</v>
      </c>
      <c r="Q443" s="161">
        <v>2.5018699999999998</v>
      </c>
      <c r="R443" s="161">
        <f>Q443*H443</f>
        <v>319.93413185999998</v>
      </c>
      <c r="S443" s="161">
        <v>0</v>
      </c>
      <c r="T443" s="162">
        <f>S443*H443</f>
        <v>0</v>
      </c>
      <c r="U443" s="33"/>
      <c r="V443" s="33"/>
      <c r="W443" s="33"/>
      <c r="X443" s="33"/>
      <c r="Y443" s="33"/>
      <c r="Z443" s="33"/>
      <c r="AA443" s="33"/>
      <c r="AB443" s="33"/>
      <c r="AC443" s="33"/>
      <c r="AD443" s="33"/>
      <c r="AE443" s="33"/>
      <c r="AR443" s="163" t="s">
        <v>228</v>
      </c>
      <c r="AT443" s="163" t="s">
        <v>224</v>
      </c>
      <c r="AU443" s="163" t="s">
        <v>86</v>
      </c>
      <c r="AY443" s="18" t="s">
        <v>222</v>
      </c>
      <c r="BE443" s="164">
        <f>IF(N443="základní",J443,0)</f>
        <v>0</v>
      </c>
      <c r="BF443" s="164">
        <f>IF(N443="snížená",J443,0)</f>
        <v>0</v>
      </c>
      <c r="BG443" s="164">
        <f>IF(N443="zákl. přenesená",J443,0)</f>
        <v>0</v>
      </c>
      <c r="BH443" s="164">
        <f>IF(N443="sníž. přenesená",J443,0)</f>
        <v>0</v>
      </c>
      <c r="BI443" s="164">
        <f>IF(N443="nulová",J443,0)</f>
        <v>0</v>
      </c>
      <c r="BJ443" s="18" t="s">
        <v>84</v>
      </c>
      <c r="BK443" s="164">
        <f>ROUND(I443*H443,2)</f>
        <v>0</v>
      </c>
      <c r="BL443" s="18" t="s">
        <v>228</v>
      </c>
      <c r="BM443" s="163" t="s">
        <v>616</v>
      </c>
    </row>
    <row r="444" spans="1:65" s="13" customFormat="1" ht="22.5">
      <c r="B444" s="165"/>
      <c r="D444" s="166" t="s">
        <v>229</v>
      </c>
      <c r="E444" s="167" t="s">
        <v>1</v>
      </c>
      <c r="F444" s="168" t="s">
        <v>617</v>
      </c>
      <c r="H444" s="169">
        <v>18.657</v>
      </c>
      <c r="I444" s="170"/>
      <c r="L444" s="165"/>
      <c r="M444" s="171"/>
      <c r="N444" s="172"/>
      <c r="O444" s="172"/>
      <c r="P444" s="172"/>
      <c r="Q444" s="172"/>
      <c r="R444" s="172"/>
      <c r="S444" s="172"/>
      <c r="T444" s="173"/>
      <c r="AT444" s="167" t="s">
        <v>229</v>
      </c>
      <c r="AU444" s="167" t="s">
        <v>86</v>
      </c>
      <c r="AV444" s="13" t="s">
        <v>86</v>
      </c>
      <c r="AW444" s="13" t="s">
        <v>32</v>
      </c>
      <c r="AX444" s="13" t="s">
        <v>77</v>
      </c>
      <c r="AY444" s="167" t="s">
        <v>222</v>
      </c>
    </row>
    <row r="445" spans="1:65" s="13" customFormat="1" ht="22.5">
      <c r="B445" s="165"/>
      <c r="D445" s="166" t="s">
        <v>229</v>
      </c>
      <c r="E445" s="167" t="s">
        <v>1</v>
      </c>
      <c r="F445" s="168" t="s">
        <v>618</v>
      </c>
      <c r="H445" s="169">
        <v>12.010999999999999</v>
      </c>
      <c r="I445" s="170"/>
      <c r="L445" s="165"/>
      <c r="M445" s="171"/>
      <c r="N445" s="172"/>
      <c r="O445" s="172"/>
      <c r="P445" s="172"/>
      <c r="Q445" s="172"/>
      <c r="R445" s="172"/>
      <c r="S445" s="172"/>
      <c r="T445" s="173"/>
      <c r="AT445" s="167" t="s">
        <v>229</v>
      </c>
      <c r="AU445" s="167" t="s">
        <v>86</v>
      </c>
      <c r="AV445" s="13" t="s">
        <v>86</v>
      </c>
      <c r="AW445" s="13" t="s">
        <v>32</v>
      </c>
      <c r="AX445" s="13" t="s">
        <v>77</v>
      </c>
      <c r="AY445" s="167" t="s">
        <v>222</v>
      </c>
    </row>
    <row r="446" spans="1:65" s="13" customFormat="1">
      <c r="B446" s="165"/>
      <c r="D446" s="166" t="s">
        <v>229</v>
      </c>
      <c r="E446" s="167" t="s">
        <v>1</v>
      </c>
      <c r="F446" s="168" t="s">
        <v>619</v>
      </c>
      <c r="H446" s="169">
        <v>6.1680000000000001</v>
      </c>
      <c r="I446" s="170"/>
      <c r="L446" s="165"/>
      <c r="M446" s="171"/>
      <c r="N446" s="172"/>
      <c r="O446" s="172"/>
      <c r="P446" s="172"/>
      <c r="Q446" s="172"/>
      <c r="R446" s="172"/>
      <c r="S446" s="172"/>
      <c r="T446" s="173"/>
      <c r="AT446" s="167" t="s">
        <v>229</v>
      </c>
      <c r="AU446" s="167" t="s">
        <v>86</v>
      </c>
      <c r="AV446" s="13" t="s">
        <v>86</v>
      </c>
      <c r="AW446" s="13" t="s">
        <v>32</v>
      </c>
      <c r="AX446" s="13" t="s">
        <v>77</v>
      </c>
      <c r="AY446" s="167" t="s">
        <v>222</v>
      </c>
    </row>
    <row r="447" spans="1:65" s="13" customFormat="1">
      <c r="B447" s="165"/>
      <c r="D447" s="166" t="s">
        <v>229</v>
      </c>
      <c r="E447" s="167" t="s">
        <v>1</v>
      </c>
      <c r="F447" s="168" t="s">
        <v>620</v>
      </c>
      <c r="H447" s="169">
        <v>3.8380000000000001</v>
      </c>
      <c r="I447" s="170"/>
      <c r="L447" s="165"/>
      <c r="M447" s="171"/>
      <c r="N447" s="172"/>
      <c r="O447" s="172"/>
      <c r="P447" s="172"/>
      <c r="Q447" s="172"/>
      <c r="R447" s="172"/>
      <c r="S447" s="172"/>
      <c r="T447" s="173"/>
      <c r="AT447" s="167" t="s">
        <v>229</v>
      </c>
      <c r="AU447" s="167" t="s">
        <v>86</v>
      </c>
      <c r="AV447" s="13" t="s">
        <v>86</v>
      </c>
      <c r="AW447" s="13" t="s">
        <v>32</v>
      </c>
      <c r="AX447" s="13" t="s">
        <v>77</v>
      </c>
      <c r="AY447" s="167" t="s">
        <v>222</v>
      </c>
    </row>
    <row r="448" spans="1:65" s="13" customFormat="1">
      <c r="B448" s="165"/>
      <c r="D448" s="166" t="s">
        <v>229</v>
      </c>
      <c r="E448" s="167" t="s">
        <v>1</v>
      </c>
      <c r="F448" s="168" t="s">
        <v>621</v>
      </c>
      <c r="H448" s="169">
        <v>4.29</v>
      </c>
      <c r="I448" s="170"/>
      <c r="L448" s="165"/>
      <c r="M448" s="171"/>
      <c r="N448" s="172"/>
      <c r="O448" s="172"/>
      <c r="P448" s="172"/>
      <c r="Q448" s="172"/>
      <c r="R448" s="172"/>
      <c r="S448" s="172"/>
      <c r="T448" s="173"/>
      <c r="AT448" s="167" t="s">
        <v>229</v>
      </c>
      <c r="AU448" s="167" t="s">
        <v>86</v>
      </c>
      <c r="AV448" s="13" t="s">
        <v>86</v>
      </c>
      <c r="AW448" s="13" t="s">
        <v>32</v>
      </c>
      <c r="AX448" s="13" t="s">
        <v>77</v>
      </c>
      <c r="AY448" s="167" t="s">
        <v>222</v>
      </c>
    </row>
    <row r="449" spans="1:65" s="13" customFormat="1">
      <c r="B449" s="165"/>
      <c r="D449" s="166" t="s">
        <v>229</v>
      </c>
      <c r="E449" s="167" t="s">
        <v>1</v>
      </c>
      <c r="F449" s="168" t="s">
        <v>622</v>
      </c>
      <c r="H449" s="169">
        <v>4.3559999999999999</v>
      </c>
      <c r="I449" s="170"/>
      <c r="L449" s="165"/>
      <c r="M449" s="171"/>
      <c r="N449" s="172"/>
      <c r="O449" s="172"/>
      <c r="P449" s="172"/>
      <c r="Q449" s="172"/>
      <c r="R449" s="172"/>
      <c r="S449" s="172"/>
      <c r="T449" s="173"/>
      <c r="AT449" s="167" t="s">
        <v>229</v>
      </c>
      <c r="AU449" s="167" t="s">
        <v>86</v>
      </c>
      <c r="AV449" s="13" t="s">
        <v>86</v>
      </c>
      <c r="AW449" s="13" t="s">
        <v>32</v>
      </c>
      <c r="AX449" s="13" t="s">
        <v>77</v>
      </c>
      <c r="AY449" s="167" t="s">
        <v>222</v>
      </c>
    </row>
    <row r="450" spans="1:65" s="13" customFormat="1">
      <c r="B450" s="165"/>
      <c r="D450" s="166" t="s">
        <v>229</v>
      </c>
      <c r="E450" s="167" t="s">
        <v>1</v>
      </c>
      <c r="F450" s="168" t="s">
        <v>623</v>
      </c>
      <c r="H450" s="169">
        <v>5.6559999999999997</v>
      </c>
      <c r="I450" s="170"/>
      <c r="L450" s="165"/>
      <c r="M450" s="171"/>
      <c r="N450" s="172"/>
      <c r="O450" s="172"/>
      <c r="P450" s="172"/>
      <c r="Q450" s="172"/>
      <c r="R450" s="172"/>
      <c r="S450" s="172"/>
      <c r="T450" s="173"/>
      <c r="AT450" s="167" t="s">
        <v>229</v>
      </c>
      <c r="AU450" s="167" t="s">
        <v>86</v>
      </c>
      <c r="AV450" s="13" t="s">
        <v>86</v>
      </c>
      <c r="AW450" s="13" t="s">
        <v>32</v>
      </c>
      <c r="AX450" s="13" t="s">
        <v>77</v>
      </c>
      <c r="AY450" s="167" t="s">
        <v>222</v>
      </c>
    </row>
    <row r="451" spans="1:65" s="13" customFormat="1">
      <c r="B451" s="165"/>
      <c r="D451" s="166" t="s">
        <v>229</v>
      </c>
      <c r="E451" s="167" t="s">
        <v>1</v>
      </c>
      <c r="F451" s="168" t="s">
        <v>624</v>
      </c>
      <c r="H451" s="169">
        <v>3.0529999999999999</v>
      </c>
      <c r="I451" s="170"/>
      <c r="L451" s="165"/>
      <c r="M451" s="171"/>
      <c r="N451" s="172"/>
      <c r="O451" s="172"/>
      <c r="P451" s="172"/>
      <c r="Q451" s="172"/>
      <c r="R451" s="172"/>
      <c r="S451" s="172"/>
      <c r="T451" s="173"/>
      <c r="AT451" s="167" t="s">
        <v>229</v>
      </c>
      <c r="AU451" s="167" t="s">
        <v>86</v>
      </c>
      <c r="AV451" s="13" t="s">
        <v>86</v>
      </c>
      <c r="AW451" s="13" t="s">
        <v>32</v>
      </c>
      <c r="AX451" s="13" t="s">
        <v>77</v>
      </c>
      <c r="AY451" s="167" t="s">
        <v>222</v>
      </c>
    </row>
    <row r="452" spans="1:65" s="13" customFormat="1" ht="22.5">
      <c r="B452" s="165"/>
      <c r="D452" s="166" t="s">
        <v>229</v>
      </c>
      <c r="E452" s="167" t="s">
        <v>1</v>
      </c>
      <c r="F452" s="168" t="s">
        <v>625</v>
      </c>
      <c r="H452" s="169">
        <v>16.349</v>
      </c>
      <c r="I452" s="170"/>
      <c r="L452" s="165"/>
      <c r="M452" s="171"/>
      <c r="N452" s="172"/>
      <c r="O452" s="172"/>
      <c r="P452" s="172"/>
      <c r="Q452" s="172"/>
      <c r="R452" s="172"/>
      <c r="S452" s="172"/>
      <c r="T452" s="173"/>
      <c r="AT452" s="167" t="s">
        <v>229</v>
      </c>
      <c r="AU452" s="167" t="s">
        <v>86</v>
      </c>
      <c r="AV452" s="13" t="s">
        <v>86</v>
      </c>
      <c r="AW452" s="13" t="s">
        <v>32</v>
      </c>
      <c r="AX452" s="13" t="s">
        <v>77</v>
      </c>
      <c r="AY452" s="167" t="s">
        <v>222</v>
      </c>
    </row>
    <row r="453" spans="1:65" s="13" customFormat="1">
      <c r="B453" s="165"/>
      <c r="D453" s="166" t="s">
        <v>229</v>
      </c>
      <c r="E453" s="167" t="s">
        <v>1</v>
      </c>
      <c r="F453" s="168" t="s">
        <v>626</v>
      </c>
      <c r="H453" s="169">
        <v>3.3759999999999999</v>
      </c>
      <c r="I453" s="170"/>
      <c r="L453" s="165"/>
      <c r="M453" s="171"/>
      <c r="N453" s="172"/>
      <c r="O453" s="172"/>
      <c r="P453" s="172"/>
      <c r="Q453" s="172"/>
      <c r="R453" s="172"/>
      <c r="S453" s="172"/>
      <c r="T453" s="173"/>
      <c r="AT453" s="167" t="s">
        <v>229</v>
      </c>
      <c r="AU453" s="167" t="s">
        <v>86</v>
      </c>
      <c r="AV453" s="13" t="s">
        <v>86</v>
      </c>
      <c r="AW453" s="13" t="s">
        <v>32</v>
      </c>
      <c r="AX453" s="13" t="s">
        <v>77</v>
      </c>
      <c r="AY453" s="167" t="s">
        <v>222</v>
      </c>
    </row>
    <row r="454" spans="1:65" s="13" customFormat="1" ht="33.75">
      <c r="B454" s="165"/>
      <c r="D454" s="166" t="s">
        <v>229</v>
      </c>
      <c r="E454" s="167" t="s">
        <v>1</v>
      </c>
      <c r="F454" s="168" t="s">
        <v>627</v>
      </c>
      <c r="H454" s="169">
        <v>3.23</v>
      </c>
      <c r="I454" s="170"/>
      <c r="L454" s="165"/>
      <c r="M454" s="171"/>
      <c r="N454" s="172"/>
      <c r="O454" s="172"/>
      <c r="P454" s="172"/>
      <c r="Q454" s="172"/>
      <c r="R454" s="172"/>
      <c r="S454" s="172"/>
      <c r="T454" s="173"/>
      <c r="AT454" s="167" t="s">
        <v>229</v>
      </c>
      <c r="AU454" s="167" t="s">
        <v>86</v>
      </c>
      <c r="AV454" s="13" t="s">
        <v>86</v>
      </c>
      <c r="AW454" s="13" t="s">
        <v>32</v>
      </c>
      <c r="AX454" s="13" t="s">
        <v>77</v>
      </c>
      <c r="AY454" s="167" t="s">
        <v>222</v>
      </c>
    </row>
    <row r="455" spans="1:65" s="13" customFormat="1">
      <c r="B455" s="165"/>
      <c r="D455" s="166" t="s">
        <v>229</v>
      </c>
      <c r="E455" s="167" t="s">
        <v>1</v>
      </c>
      <c r="F455" s="168" t="s">
        <v>628</v>
      </c>
      <c r="H455" s="169">
        <v>2.331</v>
      </c>
      <c r="I455" s="170"/>
      <c r="L455" s="165"/>
      <c r="M455" s="171"/>
      <c r="N455" s="172"/>
      <c r="O455" s="172"/>
      <c r="P455" s="172"/>
      <c r="Q455" s="172"/>
      <c r="R455" s="172"/>
      <c r="S455" s="172"/>
      <c r="T455" s="173"/>
      <c r="AT455" s="167" t="s">
        <v>229</v>
      </c>
      <c r="AU455" s="167" t="s">
        <v>86</v>
      </c>
      <c r="AV455" s="13" t="s">
        <v>86</v>
      </c>
      <c r="AW455" s="13" t="s">
        <v>32</v>
      </c>
      <c r="AX455" s="13" t="s">
        <v>77</v>
      </c>
      <c r="AY455" s="167" t="s">
        <v>222</v>
      </c>
    </row>
    <row r="456" spans="1:65" s="13" customFormat="1">
      <c r="B456" s="165"/>
      <c r="D456" s="166" t="s">
        <v>229</v>
      </c>
      <c r="E456" s="167" t="s">
        <v>1</v>
      </c>
      <c r="F456" s="168" t="s">
        <v>629</v>
      </c>
      <c r="H456" s="169">
        <v>4.4009999999999998</v>
      </c>
      <c r="I456" s="170"/>
      <c r="L456" s="165"/>
      <c r="M456" s="171"/>
      <c r="N456" s="172"/>
      <c r="O456" s="172"/>
      <c r="P456" s="172"/>
      <c r="Q456" s="172"/>
      <c r="R456" s="172"/>
      <c r="S456" s="172"/>
      <c r="T456" s="173"/>
      <c r="AT456" s="167" t="s">
        <v>229</v>
      </c>
      <c r="AU456" s="167" t="s">
        <v>86</v>
      </c>
      <c r="AV456" s="13" t="s">
        <v>86</v>
      </c>
      <c r="AW456" s="13" t="s">
        <v>32</v>
      </c>
      <c r="AX456" s="13" t="s">
        <v>77</v>
      </c>
      <c r="AY456" s="167" t="s">
        <v>222</v>
      </c>
    </row>
    <row r="457" spans="1:65" s="13" customFormat="1">
      <c r="B457" s="165"/>
      <c r="D457" s="166" t="s">
        <v>229</v>
      </c>
      <c r="E457" s="167" t="s">
        <v>1</v>
      </c>
      <c r="F457" s="168" t="s">
        <v>630</v>
      </c>
      <c r="H457" s="169">
        <v>3.2559999999999998</v>
      </c>
      <c r="I457" s="170"/>
      <c r="L457" s="165"/>
      <c r="M457" s="171"/>
      <c r="N457" s="172"/>
      <c r="O457" s="172"/>
      <c r="P457" s="172"/>
      <c r="Q457" s="172"/>
      <c r="R457" s="172"/>
      <c r="S457" s="172"/>
      <c r="T457" s="173"/>
      <c r="AT457" s="167" t="s">
        <v>229</v>
      </c>
      <c r="AU457" s="167" t="s">
        <v>86</v>
      </c>
      <c r="AV457" s="13" t="s">
        <v>86</v>
      </c>
      <c r="AW457" s="13" t="s">
        <v>32</v>
      </c>
      <c r="AX457" s="13" t="s">
        <v>77</v>
      </c>
      <c r="AY457" s="167" t="s">
        <v>222</v>
      </c>
    </row>
    <row r="458" spans="1:65" s="13" customFormat="1">
      <c r="B458" s="165"/>
      <c r="D458" s="166" t="s">
        <v>229</v>
      </c>
      <c r="E458" s="167" t="s">
        <v>1</v>
      </c>
      <c r="F458" s="168" t="s">
        <v>631</v>
      </c>
      <c r="H458" s="169">
        <v>1.4890000000000001</v>
      </c>
      <c r="I458" s="170"/>
      <c r="L458" s="165"/>
      <c r="M458" s="171"/>
      <c r="N458" s="172"/>
      <c r="O458" s="172"/>
      <c r="P458" s="172"/>
      <c r="Q458" s="172"/>
      <c r="R458" s="172"/>
      <c r="S458" s="172"/>
      <c r="T458" s="173"/>
      <c r="AT458" s="167" t="s">
        <v>229</v>
      </c>
      <c r="AU458" s="167" t="s">
        <v>86</v>
      </c>
      <c r="AV458" s="13" t="s">
        <v>86</v>
      </c>
      <c r="AW458" s="13" t="s">
        <v>32</v>
      </c>
      <c r="AX458" s="13" t="s">
        <v>77</v>
      </c>
      <c r="AY458" s="167" t="s">
        <v>222</v>
      </c>
    </row>
    <row r="459" spans="1:65" s="13" customFormat="1">
      <c r="B459" s="165"/>
      <c r="D459" s="166" t="s">
        <v>229</v>
      </c>
      <c r="E459" s="167" t="s">
        <v>1</v>
      </c>
      <c r="F459" s="168" t="s">
        <v>632</v>
      </c>
      <c r="H459" s="169">
        <v>2.68</v>
      </c>
      <c r="I459" s="170"/>
      <c r="L459" s="165"/>
      <c r="M459" s="171"/>
      <c r="N459" s="172"/>
      <c r="O459" s="172"/>
      <c r="P459" s="172"/>
      <c r="Q459" s="172"/>
      <c r="R459" s="172"/>
      <c r="S459" s="172"/>
      <c r="T459" s="173"/>
      <c r="AT459" s="167" t="s">
        <v>229</v>
      </c>
      <c r="AU459" s="167" t="s">
        <v>86</v>
      </c>
      <c r="AV459" s="13" t="s">
        <v>86</v>
      </c>
      <c r="AW459" s="13" t="s">
        <v>32</v>
      </c>
      <c r="AX459" s="13" t="s">
        <v>77</v>
      </c>
      <c r="AY459" s="167" t="s">
        <v>222</v>
      </c>
    </row>
    <row r="460" spans="1:65" s="13" customFormat="1">
      <c r="B460" s="165"/>
      <c r="D460" s="166" t="s">
        <v>229</v>
      </c>
      <c r="E460" s="167" t="s">
        <v>1</v>
      </c>
      <c r="F460" s="168" t="s">
        <v>633</v>
      </c>
      <c r="H460" s="169">
        <v>1.49</v>
      </c>
      <c r="I460" s="170"/>
      <c r="L460" s="165"/>
      <c r="M460" s="171"/>
      <c r="N460" s="172"/>
      <c r="O460" s="172"/>
      <c r="P460" s="172"/>
      <c r="Q460" s="172"/>
      <c r="R460" s="172"/>
      <c r="S460" s="172"/>
      <c r="T460" s="173"/>
      <c r="AT460" s="167" t="s">
        <v>229</v>
      </c>
      <c r="AU460" s="167" t="s">
        <v>86</v>
      </c>
      <c r="AV460" s="13" t="s">
        <v>86</v>
      </c>
      <c r="AW460" s="13" t="s">
        <v>32</v>
      </c>
      <c r="AX460" s="13" t="s">
        <v>77</v>
      </c>
      <c r="AY460" s="167" t="s">
        <v>222</v>
      </c>
    </row>
    <row r="461" spans="1:65" s="13" customFormat="1" ht="22.5">
      <c r="B461" s="165"/>
      <c r="D461" s="166" t="s">
        <v>229</v>
      </c>
      <c r="E461" s="167" t="s">
        <v>1</v>
      </c>
      <c r="F461" s="168" t="s">
        <v>634</v>
      </c>
      <c r="H461" s="169">
        <v>24.835999999999999</v>
      </c>
      <c r="I461" s="170"/>
      <c r="L461" s="165"/>
      <c r="M461" s="171"/>
      <c r="N461" s="172"/>
      <c r="O461" s="172"/>
      <c r="P461" s="172"/>
      <c r="Q461" s="172"/>
      <c r="R461" s="172"/>
      <c r="S461" s="172"/>
      <c r="T461" s="173"/>
      <c r="AT461" s="167" t="s">
        <v>229</v>
      </c>
      <c r="AU461" s="167" t="s">
        <v>86</v>
      </c>
      <c r="AV461" s="13" t="s">
        <v>86</v>
      </c>
      <c r="AW461" s="13" t="s">
        <v>32</v>
      </c>
      <c r="AX461" s="13" t="s">
        <v>77</v>
      </c>
      <c r="AY461" s="167" t="s">
        <v>222</v>
      </c>
    </row>
    <row r="462" spans="1:65" s="13" customFormat="1" ht="22.5">
      <c r="B462" s="165"/>
      <c r="D462" s="166" t="s">
        <v>229</v>
      </c>
      <c r="E462" s="167" t="s">
        <v>1</v>
      </c>
      <c r="F462" s="168" t="s">
        <v>635</v>
      </c>
      <c r="H462" s="169">
        <v>6.4109999999999996</v>
      </c>
      <c r="I462" s="170"/>
      <c r="L462" s="165"/>
      <c r="M462" s="171"/>
      <c r="N462" s="172"/>
      <c r="O462" s="172"/>
      <c r="P462" s="172"/>
      <c r="Q462" s="172"/>
      <c r="R462" s="172"/>
      <c r="S462" s="172"/>
      <c r="T462" s="173"/>
      <c r="AT462" s="167" t="s">
        <v>229</v>
      </c>
      <c r="AU462" s="167" t="s">
        <v>86</v>
      </c>
      <c r="AV462" s="13" t="s">
        <v>86</v>
      </c>
      <c r="AW462" s="13" t="s">
        <v>32</v>
      </c>
      <c r="AX462" s="13" t="s">
        <v>77</v>
      </c>
      <c r="AY462" s="167" t="s">
        <v>222</v>
      </c>
    </row>
    <row r="463" spans="1:65" s="14" customFormat="1">
      <c r="B463" s="174"/>
      <c r="D463" s="166" t="s">
        <v>229</v>
      </c>
      <c r="E463" s="175" t="s">
        <v>1</v>
      </c>
      <c r="F463" s="176" t="s">
        <v>231</v>
      </c>
      <c r="H463" s="177">
        <v>127.878</v>
      </c>
      <c r="I463" s="178"/>
      <c r="L463" s="174"/>
      <c r="M463" s="179"/>
      <c r="N463" s="180"/>
      <c r="O463" s="180"/>
      <c r="P463" s="180"/>
      <c r="Q463" s="180"/>
      <c r="R463" s="180"/>
      <c r="S463" s="180"/>
      <c r="T463" s="181"/>
      <c r="AT463" s="175" t="s">
        <v>229</v>
      </c>
      <c r="AU463" s="175" t="s">
        <v>86</v>
      </c>
      <c r="AV463" s="14" t="s">
        <v>228</v>
      </c>
      <c r="AW463" s="14" t="s">
        <v>32</v>
      </c>
      <c r="AX463" s="14" t="s">
        <v>84</v>
      </c>
      <c r="AY463" s="175" t="s">
        <v>222</v>
      </c>
    </row>
    <row r="464" spans="1:65" s="2" customFormat="1" ht="16.5" customHeight="1">
      <c r="A464" s="33"/>
      <c r="B464" s="150"/>
      <c r="C464" s="151" t="s">
        <v>636</v>
      </c>
      <c r="D464" s="151" t="s">
        <v>224</v>
      </c>
      <c r="E464" s="152" t="s">
        <v>637</v>
      </c>
      <c r="F464" s="153" t="s">
        <v>638</v>
      </c>
      <c r="G464" s="154" t="s">
        <v>252</v>
      </c>
      <c r="H464" s="155">
        <v>80.171999999999997</v>
      </c>
      <c r="I464" s="156"/>
      <c r="J464" s="157">
        <f>ROUND(I464*H464,2)</f>
        <v>0</v>
      </c>
      <c r="K464" s="158"/>
      <c r="L464" s="34"/>
      <c r="M464" s="159" t="s">
        <v>1</v>
      </c>
      <c r="N464" s="160" t="s">
        <v>42</v>
      </c>
      <c r="O464" s="59"/>
      <c r="P464" s="161">
        <f>O464*H464</f>
        <v>0</v>
      </c>
      <c r="Q464" s="161">
        <v>2.5018699999999998</v>
      </c>
      <c r="R464" s="161">
        <f>Q464*H464</f>
        <v>200.57992163999998</v>
      </c>
      <c r="S464" s="161">
        <v>0</v>
      </c>
      <c r="T464" s="162">
        <f>S464*H464</f>
        <v>0</v>
      </c>
      <c r="U464" s="33"/>
      <c r="V464" s="33"/>
      <c r="W464" s="33"/>
      <c r="X464" s="33"/>
      <c r="Y464" s="33"/>
      <c r="Z464" s="33"/>
      <c r="AA464" s="33"/>
      <c r="AB464" s="33"/>
      <c r="AC464" s="33"/>
      <c r="AD464" s="33"/>
      <c r="AE464" s="33"/>
      <c r="AR464" s="163" t="s">
        <v>228</v>
      </c>
      <c r="AT464" s="163" t="s">
        <v>224</v>
      </c>
      <c r="AU464" s="163" t="s">
        <v>86</v>
      </c>
      <c r="AY464" s="18" t="s">
        <v>222</v>
      </c>
      <c r="BE464" s="164">
        <f>IF(N464="základní",J464,0)</f>
        <v>0</v>
      </c>
      <c r="BF464" s="164">
        <f>IF(N464="snížená",J464,0)</f>
        <v>0</v>
      </c>
      <c r="BG464" s="164">
        <f>IF(N464="zákl. přenesená",J464,0)</f>
        <v>0</v>
      </c>
      <c r="BH464" s="164">
        <f>IF(N464="sníž. přenesená",J464,0)</f>
        <v>0</v>
      </c>
      <c r="BI464" s="164">
        <f>IF(N464="nulová",J464,0)</f>
        <v>0</v>
      </c>
      <c r="BJ464" s="18" t="s">
        <v>84</v>
      </c>
      <c r="BK464" s="164">
        <f>ROUND(I464*H464,2)</f>
        <v>0</v>
      </c>
      <c r="BL464" s="18" t="s">
        <v>228</v>
      </c>
      <c r="BM464" s="163" t="s">
        <v>639</v>
      </c>
    </row>
    <row r="465" spans="1:65" s="13" customFormat="1">
      <c r="B465" s="165"/>
      <c r="D465" s="166" t="s">
        <v>229</v>
      </c>
      <c r="E465" s="167" t="s">
        <v>1</v>
      </c>
      <c r="F465" s="168" t="s">
        <v>640</v>
      </c>
      <c r="H465" s="169">
        <v>15.176</v>
      </c>
      <c r="I465" s="170"/>
      <c r="L465" s="165"/>
      <c r="M465" s="171"/>
      <c r="N465" s="172"/>
      <c r="O465" s="172"/>
      <c r="P465" s="172"/>
      <c r="Q465" s="172"/>
      <c r="R465" s="172"/>
      <c r="S465" s="172"/>
      <c r="T465" s="173"/>
      <c r="AT465" s="167" t="s">
        <v>229</v>
      </c>
      <c r="AU465" s="167" t="s">
        <v>86</v>
      </c>
      <c r="AV465" s="13" t="s">
        <v>86</v>
      </c>
      <c r="AW465" s="13" t="s">
        <v>32</v>
      </c>
      <c r="AX465" s="13" t="s">
        <v>77</v>
      </c>
      <c r="AY465" s="167" t="s">
        <v>222</v>
      </c>
    </row>
    <row r="466" spans="1:65" s="13" customFormat="1">
      <c r="B466" s="165"/>
      <c r="D466" s="166" t="s">
        <v>229</v>
      </c>
      <c r="E466" s="167" t="s">
        <v>1</v>
      </c>
      <c r="F466" s="168" t="s">
        <v>641</v>
      </c>
      <c r="H466" s="169">
        <v>11.592000000000001</v>
      </c>
      <c r="I466" s="170"/>
      <c r="L466" s="165"/>
      <c r="M466" s="171"/>
      <c r="N466" s="172"/>
      <c r="O466" s="172"/>
      <c r="P466" s="172"/>
      <c r="Q466" s="172"/>
      <c r="R466" s="172"/>
      <c r="S466" s="172"/>
      <c r="T466" s="173"/>
      <c r="AT466" s="167" t="s">
        <v>229</v>
      </c>
      <c r="AU466" s="167" t="s">
        <v>86</v>
      </c>
      <c r="AV466" s="13" t="s">
        <v>86</v>
      </c>
      <c r="AW466" s="13" t="s">
        <v>32</v>
      </c>
      <c r="AX466" s="13" t="s">
        <v>77</v>
      </c>
      <c r="AY466" s="167" t="s">
        <v>222</v>
      </c>
    </row>
    <row r="467" spans="1:65" s="13" customFormat="1">
      <c r="B467" s="165"/>
      <c r="D467" s="166" t="s">
        <v>229</v>
      </c>
      <c r="E467" s="167" t="s">
        <v>1</v>
      </c>
      <c r="F467" s="168" t="s">
        <v>642</v>
      </c>
      <c r="H467" s="169">
        <v>7.3949999999999996</v>
      </c>
      <c r="I467" s="170"/>
      <c r="L467" s="165"/>
      <c r="M467" s="171"/>
      <c r="N467" s="172"/>
      <c r="O467" s="172"/>
      <c r="P467" s="172"/>
      <c r="Q467" s="172"/>
      <c r="R467" s="172"/>
      <c r="S467" s="172"/>
      <c r="T467" s="173"/>
      <c r="AT467" s="167" t="s">
        <v>229</v>
      </c>
      <c r="AU467" s="167" t="s">
        <v>86</v>
      </c>
      <c r="AV467" s="13" t="s">
        <v>86</v>
      </c>
      <c r="AW467" s="13" t="s">
        <v>32</v>
      </c>
      <c r="AX467" s="13" t="s">
        <v>77</v>
      </c>
      <c r="AY467" s="167" t="s">
        <v>222</v>
      </c>
    </row>
    <row r="468" spans="1:65" s="13" customFormat="1">
      <c r="B468" s="165"/>
      <c r="D468" s="166" t="s">
        <v>229</v>
      </c>
      <c r="E468" s="167" t="s">
        <v>1</v>
      </c>
      <c r="F468" s="168" t="s">
        <v>643</v>
      </c>
      <c r="H468" s="169">
        <v>3.8889999999999998</v>
      </c>
      <c r="I468" s="170"/>
      <c r="L468" s="165"/>
      <c r="M468" s="171"/>
      <c r="N468" s="172"/>
      <c r="O468" s="172"/>
      <c r="P468" s="172"/>
      <c r="Q468" s="172"/>
      <c r="R468" s="172"/>
      <c r="S468" s="172"/>
      <c r="T468" s="173"/>
      <c r="AT468" s="167" t="s">
        <v>229</v>
      </c>
      <c r="AU468" s="167" t="s">
        <v>86</v>
      </c>
      <c r="AV468" s="13" t="s">
        <v>86</v>
      </c>
      <c r="AW468" s="13" t="s">
        <v>32</v>
      </c>
      <c r="AX468" s="13" t="s">
        <v>77</v>
      </c>
      <c r="AY468" s="167" t="s">
        <v>222</v>
      </c>
    </row>
    <row r="469" spans="1:65" s="13" customFormat="1">
      <c r="B469" s="165"/>
      <c r="D469" s="166" t="s">
        <v>229</v>
      </c>
      <c r="E469" s="167" t="s">
        <v>1</v>
      </c>
      <c r="F469" s="168" t="s">
        <v>644</v>
      </c>
      <c r="H469" s="169">
        <v>6.1840000000000002</v>
      </c>
      <c r="I469" s="170"/>
      <c r="L469" s="165"/>
      <c r="M469" s="171"/>
      <c r="N469" s="172"/>
      <c r="O469" s="172"/>
      <c r="P469" s="172"/>
      <c r="Q469" s="172"/>
      <c r="R469" s="172"/>
      <c r="S469" s="172"/>
      <c r="T469" s="173"/>
      <c r="AT469" s="167" t="s">
        <v>229</v>
      </c>
      <c r="AU469" s="167" t="s">
        <v>86</v>
      </c>
      <c r="AV469" s="13" t="s">
        <v>86</v>
      </c>
      <c r="AW469" s="13" t="s">
        <v>32</v>
      </c>
      <c r="AX469" s="13" t="s">
        <v>77</v>
      </c>
      <c r="AY469" s="167" t="s">
        <v>222</v>
      </c>
    </row>
    <row r="470" spans="1:65" s="13" customFormat="1">
      <c r="B470" s="165"/>
      <c r="D470" s="166" t="s">
        <v>229</v>
      </c>
      <c r="E470" s="167" t="s">
        <v>1</v>
      </c>
      <c r="F470" s="168" t="s">
        <v>645</v>
      </c>
      <c r="H470" s="169">
        <v>12.255000000000001</v>
      </c>
      <c r="I470" s="170"/>
      <c r="L470" s="165"/>
      <c r="M470" s="171"/>
      <c r="N470" s="172"/>
      <c r="O470" s="172"/>
      <c r="P470" s="172"/>
      <c r="Q470" s="172"/>
      <c r="R470" s="172"/>
      <c r="S470" s="172"/>
      <c r="T470" s="173"/>
      <c r="AT470" s="167" t="s">
        <v>229</v>
      </c>
      <c r="AU470" s="167" t="s">
        <v>86</v>
      </c>
      <c r="AV470" s="13" t="s">
        <v>86</v>
      </c>
      <c r="AW470" s="13" t="s">
        <v>32</v>
      </c>
      <c r="AX470" s="13" t="s">
        <v>77</v>
      </c>
      <c r="AY470" s="167" t="s">
        <v>222</v>
      </c>
    </row>
    <row r="471" spans="1:65" s="13" customFormat="1">
      <c r="B471" s="165"/>
      <c r="D471" s="166" t="s">
        <v>229</v>
      </c>
      <c r="E471" s="167" t="s">
        <v>1</v>
      </c>
      <c r="F471" s="168" t="s">
        <v>646</v>
      </c>
      <c r="H471" s="169">
        <v>3.9</v>
      </c>
      <c r="I471" s="170"/>
      <c r="L471" s="165"/>
      <c r="M471" s="171"/>
      <c r="N471" s="172"/>
      <c r="O471" s="172"/>
      <c r="P471" s="172"/>
      <c r="Q471" s="172"/>
      <c r="R471" s="172"/>
      <c r="S471" s="172"/>
      <c r="T471" s="173"/>
      <c r="AT471" s="167" t="s">
        <v>229</v>
      </c>
      <c r="AU471" s="167" t="s">
        <v>86</v>
      </c>
      <c r="AV471" s="13" t="s">
        <v>86</v>
      </c>
      <c r="AW471" s="13" t="s">
        <v>32</v>
      </c>
      <c r="AX471" s="13" t="s">
        <v>77</v>
      </c>
      <c r="AY471" s="167" t="s">
        <v>222</v>
      </c>
    </row>
    <row r="472" spans="1:65" s="13" customFormat="1">
      <c r="B472" s="165"/>
      <c r="D472" s="166" t="s">
        <v>229</v>
      </c>
      <c r="E472" s="167" t="s">
        <v>1</v>
      </c>
      <c r="F472" s="168" t="s">
        <v>647</v>
      </c>
      <c r="H472" s="169">
        <v>1.073</v>
      </c>
      <c r="I472" s="170"/>
      <c r="L472" s="165"/>
      <c r="M472" s="171"/>
      <c r="N472" s="172"/>
      <c r="O472" s="172"/>
      <c r="P472" s="172"/>
      <c r="Q472" s="172"/>
      <c r="R472" s="172"/>
      <c r="S472" s="172"/>
      <c r="T472" s="173"/>
      <c r="AT472" s="167" t="s">
        <v>229</v>
      </c>
      <c r="AU472" s="167" t="s">
        <v>86</v>
      </c>
      <c r="AV472" s="13" t="s">
        <v>86</v>
      </c>
      <c r="AW472" s="13" t="s">
        <v>32</v>
      </c>
      <c r="AX472" s="13" t="s">
        <v>77</v>
      </c>
      <c r="AY472" s="167" t="s">
        <v>222</v>
      </c>
    </row>
    <row r="473" spans="1:65" s="13" customFormat="1">
      <c r="B473" s="165"/>
      <c r="D473" s="166" t="s">
        <v>229</v>
      </c>
      <c r="E473" s="167" t="s">
        <v>1</v>
      </c>
      <c r="F473" s="168" t="s">
        <v>648</v>
      </c>
      <c r="H473" s="169">
        <v>3.18</v>
      </c>
      <c r="I473" s="170"/>
      <c r="L473" s="165"/>
      <c r="M473" s="171"/>
      <c r="N473" s="172"/>
      <c r="O473" s="172"/>
      <c r="P473" s="172"/>
      <c r="Q473" s="172"/>
      <c r="R473" s="172"/>
      <c r="S473" s="172"/>
      <c r="T473" s="173"/>
      <c r="AT473" s="167" t="s">
        <v>229</v>
      </c>
      <c r="AU473" s="167" t="s">
        <v>86</v>
      </c>
      <c r="AV473" s="13" t="s">
        <v>86</v>
      </c>
      <c r="AW473" s="13" t="s">
        <v>32</v>
      </c>
      <c r="AX473" s="13" t="s">
        <v>77</v>
      </c>
      <c r="AY473" s="167" t="s">
        <v>222</v>
      </c>
    </row>
    <row r="474" spans="1:65" s="13" customFormat="1" ht="22.5">
      <c r="B474" s="165"/>
      <c r="D474" s="166" t="s">
        <v>229</v>
      </c>
      <c r="E474" s="167" t="s">
        <v>1</v>
      </c>
      <c r="F474" s="168" t="s">
        <v>649</v>
      </c>
      <c r="H474" s="169">
        <v>5.9</v>
      </c>
      <c r="I474" s="170"/>
      <c r="L474" s="165"/>
      <c r="M474" s="171"/>
      <c r="N474" s="172"/>
      <c r="O474" s="172"/>
      <c r="P474" s="172"/>
      <c r="Q474" s="172"/>
      <c r="R474" s="172"/>
      <c r="S474" s="172"/>
      <c r="T474" s="173"/>
      <c r="AT474" s="167" t="s">
        <v>229</v>
      </c>
      <c r="AU474" s="167" t="s">
        <v>86</v>
      </c>
      <c r="AV474" s="13" t="s">
        <v>86</v>
      </c>
      <c r="AW474" s="13" t="s">
        <v>32</v>
      </c>
      <c r="AX474" s="13" t="s">
        <v>77</v>
      </c>
      <c r="AY474" s="167" t="s">
        <v>222</v>
      </c>
    </row>
    <row r="475" spans="1:65" s="13" customFormat="1">
      <c r="B475" s="165"/>
      <c r="D475" s="166" t="s">
        <v>229</v>
      </c>
      <c r="E475" s="167" t="s">
        <v>1</v>
      </c>
      <c r="F475" s="168" t="s">
        <v>650</v>
      </c>
      <c r="H475" s="169">
        <v>0.83499999999999996</v>
      </c>
      <c r="I475" s="170"/>
      <c r="L475" s="165"/>
      <c r="M475" s="171"/>
      <c r="N475" s="172"/>
      <c r="O475" s="172"/>
      <c r="P475" s="172"/>
      <c r="Q475" s="172"/>
      <c r="R475" s="172"/>
      <c r="S475" s="172"/>
      <c r="T475" s="173"/>
      <c r="AT475" s="167" t="s">
        <v>229</v>
      </c>
      <c r="AU475" s="167" t="s">
        <v>86</v>
      </c>
      <c r="AV475" s="13" t="s">
        <v>86</v>
      </c>
      <c r="AW475" s="13" t="s">
        <v>32</v>
      </c>
      <c r="AX475" s="13" t="s">
        <v>77</v>
      </c>
      <c r="AY475" s="167" t="s">
        <v>222</v>
      </c>
    </row>
    <row r="476" spans="1:65" s="13" customFormat="1">
      <c r="B476" s="165"/>
      <c r="D476" s="166" t="s">
        <v>229</v>
      </c>
      <c r="E476" s="167" t="s">
        <v>1</v>
      </c>
      <c r="F476" s="168" t="s">
        <v>651</v>
      </c>
      <c r="H476" s="169">
        <v>3.6190000000000002</v>
      </c>
      <c r="I476" s="170"/>
      <c r="L476" s="165"/>
      <c r="M476" s="171"/>
      <c r="N476" s="172"/>
      <c r="O476" s="172"/>
      <c r="P476" s="172"/>
      <c r="Q476" s="172"/>
      <c r="R476" s="172"/>
      <c r="S476" s="172"/>
      <c r="T476" s="173"/>
      <c r="AT476" s="167" t="s">
        <v>229</v>
      </c>
      <c r="AU476" s="167" t="s">
        <v>86</v>
      </c>
      <c r="AV476" s="13" t="s">
        <v>86</v>
      </c>
      <c r="AW476" s="13" t="s">
        <v>32</v>
      </c>
      <c r="AX476" s="13" t="s">
        <v>77</v>
      </c>
      <c r="AY476" s="167" t="s">
        <v>222</v>
      </c>
    </row>
    <row r="477" spans="1:65" s="13" customFormat="1">
      <c r="B477" s="165"/>
      <c r="D477" s="166" t="s">
        <v>229</v>
      </c>
      <c r="E477" s="167" t="s">
        <v>1</v>
      </c>
      <c r="F477" s="168" t="s">
        <v>652</v>
      </c>
      <c r="H477" s="169">
        <v>0.92100000000000004</v>
      </c>
      <c r="I477" s="170"/>
      <c r="L477" s="165"/>
      <c r="M477" s="171"/>
      <c r="N477" s="172"/>
      <c r="O477" s="172"/>
      <c r="P477" s="172"/>
      <c r="Q477" s="172"/>
      <c r="R477" s="172"/>
      <c r="S477" s="172"/>
      <c r="T477" s="173"/>
      <c r="AT477" s="167" t="s">
        <v>229</v>
      </c>
      <c r="AU477" s="167" t="s">
        <v>86</v>
      </c>
      <c r="AV477" s="13" t="s">
        <v>86</v>
      </c>
      <c r="AW477" s="13" t="s">
        <v>32</v>
      </c>
      <c r="AX477" s="13" t="s">
        <v>77</v>
      </c>
      <c r="AY477" s="167" t="s">
        <v>222</v>
      </c>
    </row>
    <row r="478" spans="1:65" s="13" customFormat="1">
      <c r="B478" s="165"/>
      <c r="D478" s="166" t="s">
        <v>229</v>
      </c>
      <c r="E478" s="167" t="s">
        <v>1</v>
      </c>
      <c r="F478" s="168" t="s">
        <v>653</v>
      </c>
      <c r="H478" s="169">
        <v>4.2530000000000001</v>
      </c>
      <c r="I478" s="170"/>
      <c r="L478" s="165"/>
      <c r="M478" s="171"/>
      <c r="N478" s="172"/>
      <c r="O478" s="172"/>
      <c r="P478" s="172"/>
      <c r="Q478" s="172"/>
      <c r="R478" s="172"/>
      <c r="S478" s="172"/>
      <c r="T478" s="173"/>
      <c r="AT478" s="167" t="s">
        <v>229</v>
      </c>
      <c r="AU478" s="167" t="s">
        <v>86</v>
      </c>
      <c r="AV478" s="13" t="s">
        <v>86</v>
      </c>
      <c r="AW478" s="13" t="s">
        <v>32</v>
      </c>
      <c r="AX478" s="13" t="s">
        <v>77</v>
      </c>
      <c r="AY478" s="167" t="s">
        <v>222</v>
      </c>
    </row>
    <row r="479" spans="1:65" s="14" customFormat="1">
      <c r="B479" s="174"/>
      <c r="D479" s="166" t="s">
        <v>229</v>
      </c>
      <c r="E479" s="175" t="s">
        <v>1</v>
      </c>
      <c r="F479" s="176" t="s">
        <v>231</v>
      </c>
      <c r="H479" s="177">
        <v>80.171999999999997</v>
      </c>
      <c r="I479" s="178"/>
      <c r="L479" s="174"/>
      <c r="M479" s="179"/>
      <c r="N479" s="180"/>
      <c r="O479" s="180"/>
      <c r="P479" s="180"/>
      <c r="Q479" s="180"/>
      <c r="R479" s="180"/>
      <c r="S479" s="180"/>
      <c r="T479" s="181"/>
      <c r="AT479" s="175" t="s">
        <v>229</v>
      </c>
      <c r="AU479" s="175" t="s">
        <v>86</v>
      </c>
      <c r="AV479" s="14" t="s">
        <v>228</v>
      </c>
      <c r="AW479" s="14" t="s">
        <v>32</v>
      </c>
      <c r="AX479" s="14" t="s">
        <v>84</v>
      </c>
      <c r="AY479" s="175" t="s">
        <v>222</v>
      </c>
    </row>
    <row r="480" spans="1:65" s="2" customFormat="1" ht="24.2" customHeight="1">
      <c r="A480" s="33"/>
      <c r="B480" s="150"/>
      <c r="C480" s="151" t="s">
        <v>383</v>
      </c>
      <c r="D480" s="151" t="s">
        <v>224</v>
      </c>
      <c r="E480" s="152" t="s">
        <v>654</v>
      </c>
      <c r="F480" s="153" t="s">
        <v>655</v>
      </c>
      <c r="G480" s="154" t="s">
        <v>252</v>
      </c>
      <c r="H480" s="155">
        <v>15.949</v>
      </c>
      <c r="I480" s="156"/>
      <c r="J480" s="157">
        <f>ROUND(I480*H480,2)</f>
        <v>0</v>
      </c>
      <c r="K480" s="158"/>
      <c r="L480" s="34"/>
      <c r="M480" s="159" t="s">
        <v>1</v>
      </c>
      <c r="N480" s="160" t="s">
        <v>42</v>
      </c>
      <c r="O480" s="59"/>
      <c r="P480" s="161">
        <f>O480*H480</f>
        <v>0</v>
      </c>
      <c r="Q480" s="161">
        <v>2.5018699999999998</v>
      </c>
      <c r="R480" s="161">
        <f>Q480*H480</f>
        <v>39.902324629999995</v>
      </c>
      <c r="S480" s="161">
        <v>0</v>
      </c>
      <c r="T480" s="162">
        <f>S480*H480</f>
        <v>0</v>
      </c>
      <c r="U480" s="33"/>
      <c r="V480" s="33"/>
      <c r="W480" s="33"/>
      <c r="X480" s="33"/>
      <c r="Y480" s="33"/>
      <c r="Z480" s="33"/>
      <c r="AA480" s="33"/>
      <c r="AB480" s="33"/>
      <c r="AC480" s="33"/>
      <c r="AD480" s="33"/>
      <c r="AE480" s="33"/>
      <c r="AR480" s="163" t="s">
        <v>228</v>
      </c>
      <c r="AT480" s="163" t="s">
        <v>224</v>
      </c>
      <c r="AU480" s="163" t="s">
        <v>86</v>
      </c>
      <c r="AY480" s="18" t="s">
        <v>222</v>
      </c>
      <c r="BE480" s="164">
        <f>IF(N480="základní",J480,0)</f>
        <v>0</v>
      </c>
      <c r="BF480" s="164">
        <f>IF(N480="snížená",J480,0)</f>
        <v>0</v>
      </c>
      <c r="BG480" s="164">
        <f>IF(N480="zákl. přenesená",J480,0)</f>
        <v>0</v>
      </c>
      <c r="BH480" s="164">
        <f>IF(N480="sníž. přenesená",J480,0)</f>
        <v>0</v>
      </c>
      <c r="BI480" s="164">
        <f>IF(N480="nulová",J480,0)</f>
        <v>0</v>
      </c>
      <c r="BJ480" s="18" t="s">
        <v>84</v>
      </c>
      <c r="BK480" s="164">
        <f>ROUND(I480*H480,2)</f>
        <v>0</v>
      </c>
      <c r="BL480" s="18" t="s">
        <v>228</v>
      </c>
      <c r="BM480" s="163" t="s">
        <v>656</v>
      </c>
    </row>
    <row r="481" spans="1:65" s="16" customFormat="1">
      <c r="B481" s="190"/>
      <c r="D481" s="166" t="s">
        <v>229</v>
      </c>
      <c r="E481" s="191" t="s">
        <v>1</v>
      </c>
      <c r="F481" s="192" t="s">
        <v>657</v>
      </c>
      <c r="H481" s="191" t="s">
        <v>1</v>
      </c>
      <c r="I481" s="193"/>
      <c r="L481" s="190"/>
      <c r="M481" s="194"/>
      <c r="N481" s="195"/>
      <c r="O481" s="195"/>
      <c r="P481" s="195"/>
      <c r="Q481" s="195"/>
      <c r="R481" s="195"/>
      <c r="S481" s="195"/>
      <c r="T481" s="196"/>
      <c r="AT481" s="191" t="s">
        <v>229</v>
      </c>
      <c r="AU481" s="191" t="s">
        <v>86</v>
      </c>
      <c r="AV481" s="16" t="s">
        <v>84</v>
      </c>
      <c r="AW481" s="16" t="s">
        <v>32</v>
      </c>
      <c r="AX481" s="16" t="s">
        <v>77</v>
      </c>
      <c r="AY481" s="191" t="s">
        <v>222</v>
      </c>
    </row>
    <row r="482" spans="1:65" s="13" customFormat="1">
      <c r="B482" s="165"/>
      <c r="D482" s="166" t="s">
        <v>229</v>
      </c>
      <c r="E482" s="167" t="s">
        <v>1</v>
      </c>
      <c r="F482" s="168" t="s">
        <v>658</v>
      </c>
      <c r="H482" s="169">
        <v>14.26</v>
      </c>
      <c r="I482" s="170"/>
      <c r="L482" s="165"/>
      <c r="M482" s="171"/>
      <c r="N482" s="172"/>
      <c r="O482" s="172"/>
      <c r="P482" s="172"/>
      <c r="Q482" s="172"/>
      <c r="R482" s="172"/>
      <c r="S482" s="172"/>
      <c r="T482" s="173"/>
      <c r="AT482" s="167" t="s">
        <v>229</v>
      </c>
      <c r="AU482" s="167" t="s">
        <v>86</v>
      </c>
      <c r="AV482" s="13" t="s">
        <v>86</v>
      </c>
      <c r="AW482" s="13" t="s">
        <v>32</v>
      </c>
      <c r="AX482" s="13" t="s">
        <v>77</v>
      </c>
      <c r="AY482" s="167" t="s">
        <v>222</v>
      </c>
    </row>
    <row r="483" spans="1:65" s="13" customFormat="1">
      <c r="B483" s="165"/>
      <c r="D483" s="166" t="s">
        <v>229</v>
      </c>
      <c r="E483" s="167" t="s">
        <v>1</v>
      </c>
      <c r="F483" s="168" t="s">
        <v>659</v>
      </c>
      <c r="H483" s="169">
        <v>1.6890000000000001</v>
      </c>
      <c r="I483" s="170"/>
      <c r="L483" s="165"/>
      <c r="M483" s="171"/>
      <c r="N483" s="172"/>
      <c r="O483" s="172"/>
      <c r="P483" s="172"/>
      <c r="Q483" s="172"/>
      <c r="R483" s="172"/>
      <c r="S483" s="172"/>
      <c r="T483" s="173"/>
      <c r="AT483" s="167" t="s">
        <v>229</v>
      </c>
      <c r="AU483" s="167" t="s">
        <v>86</v>
      </c>
      <c r="AV483" s="13" t="s">
        <v>86</v>
      </c>
      <c r="AW483" s="13" t="s">
        <v>32</v>
      </c>
      <c r="AX483" s="13" t="s">
        <v>77</v>
      </c>
      <c r="AY483" s="167" t="s">
        <v>222</v>
      </c>
    </row>
    <row r="484" spans="1:65" s="14" customFormat="1">
      <c r="B484" s="174"/>
      <c r="D484" s="166" t="s">
        <v>229</v>
      </c>
      <c r="E484" s="175" t="s">
        <v>1</v>
      </c>
      <c r="F484" s="176" t="s">
        <v>231</v>
      </c>
      <c r="H484" s="177">
        <v>15.949</v>
      </c>
      <c r="I484" s="178"/>
      <c r="L484" s="174"/>
      <c r="M484" s="179"/>
      <c r="N484" s="180"/>
      <c r="O484" s="180"/>
      <c r="P484" s="180"/>
      <c r="Q484" s="180"/>
      <c r="R484" s="180"/>
      <c r="S484" s="180"/>
      <c r="T484" s="181"/>
      <c r="AT484" s="175" t="s">
        <v>229</v>
      </c>
      <c r="AU484" s="175" t="s">
        <v>86</v>
      </c>
      <c r="AV484" s="14" t="s">
        <v>228</v>
      </c>
      <c r="AW484" s="14" t="s">
        <v>32</v>
      </c>
      <c r="AX484" s="14" t="s">
        <v>84</v>
      </c>
      <c r="AY484" s="175" t="s">
        <v>222</v>
      </c>
    </row>
    <row r="485" spans="1:65" s="2" customFormat="1" ht="24.2" customHeight="1">
      <c r="A485" s="33"/>
      <c r="B485" s="150"/>
      <c r="C485" s="151" t="s">
        <v>660</v>
      </c>
      <c r="D485" s="151" t="s">
        <v>224</v>
      </c>
      <c r="E485" s="152" t="s">
        <v>661</v>
      </c>
      <c r="F485" s="153" t="s">
        <v>662</v>
      </c>
      <c r="G485" s="154" t="s">
        <v>227</v>
      </c>
      <c r="H485" s="155">
        <v>2035.2929999999999</v>
      </c>
      <c r="I485" s="156"/>
      <c r="J485" s="157">
        <f>ROUND(I485*H485,2)</f>
        <v>0</v>
      </c>
      <c r="K485" s="158"/>
      <c r="L485" s="34"/>
      <c r="M485" s="159" t="s">
        <v>1</v>
      </c>
      <c r="N485" s="160" t="s">
        <v>42</v>
      </c>
      <c r="O485" s="59"/>
      <c r="P485" s="161">
        <f>O485*H485</f>
        <v>0</v>
      </c>
      <c r="Q485" s="161">
        <v>2.7499999999999998E-3</v>
      </c>
      <c r="R485" s="161">
        <f>Q485*H485</f>
        <v>5.5970557499999991</v>
      </c>
      <c r="S485" s="161">
        <v>0</v>
      </c>
      <c r="T485" s="162">
        <f>S485*H485</f>
        <v>0</v>
      </c>
      <c r="U485" s="33"/>
      <c r="V485" s="33"/>
      <c r="W485" s="33"/>
      <c r="X485" s="33"/>
      <c r="Y485" s="33"/>
      <c r="Z485" s="33"/>
      <c r="AA485" s="33"/>
      <c r="AB485" s="33"/>
      <c r="AC485" s="33"/>
      <c r="AD485" s="33"/>
      <c r="AE485" s="33"/>
      <c r="AR485" s="163" t="s">
        <v>228</v>
      </c>
      <c r="AT485" s="163" t="s">
        <v>224</v>
      </c>
      <c r="AU485" s="163" t="s">
        <v>86</v>
      </c>
      <c r="AY485" s="18" t="s">
        <v>222</v>
      </c>
      <c r="BE485" s="164">
        <f>IF(N485="základní",J485,0)</f>
        <v>0</v>
      </c>
      <c r="BF485" s="164">
        <f>IF(N485="snížená",J485,0)</f>
        <v>0</v>
      </c>
      <c r="BG485" s="164">
        <f>IF(N485="zákl. přenesená",J485,0)</f>
        <v>0</v>
      </c>
      <c r="BH485" s="164">
        <f>IF(N485="sníž. přenesená",J485,0)</f>
        <v>0</v>
      </c>
      <c r="BI485" s="164">
        <f>IF(N485="nulová",J485,0)</f>
        <v>0</v>
      </c>
      <c r="BJ485" s="18" t="s">
        <v>84</v>
      </c>
      <c r="BK485" s="164">
        <f>ROUND(I485*H485,2)</f>
        <v>0</v>
      </c>
      <c r="BL485" s="18" t="s">
        <v>228</v>
      </c>
      <c r="BM485" s="163" t="s">
        <v>663</v>
      </c>
    </row>
    <row r="486" spans="1:65" s="13" customFormat="1" ht="22.5">
      <c r="B486" s="165"/>
      <c r="D486" s="166" t="s">
        <v>229</v>
      </c>
      <c r="E486" s="167" t="s">
        <v>1</v>
      </c>
      <c r="F486" s="168" t="s">
        <v>664</v>
      </c>
      <c r="H486" s="169">
        <v>160.857</v>
      </c>
      <c r="I486" s="170"/>
      <c r="L486" s="165"/>
      <c r="M486" s="171"/>
      <c r="N486" s="172"/>
      <c r="O486" s="172"/>
      <c r="P486" s="172"/>
      <c r="Q486" s="172"/>
      <c r="R486" s="172"/>
      <c r="S486" s="172"/>
      <c r="T486" s="173"/>
      <c r="AT486" s="167" t="s">
        <v>229</v>
      </c>
      <c r="AU486" s="167" t="s">
        <v>86</v>
      </c>
      <c r="AV486" s="13" t="s">
        <v>86</v>
      </c>
      <c r="AW486" s="13" t="s">
        <v>32</v>
      </c>
      <c r="AX486" s="13" t="s">
        <v>77</v>
      </c>
      <c r="AY486" s="167" t="s">
        <v>222</v>
      </c>
    </row>
    <row r="487" spans="1:65" s="13" customFormat="1" ht="22.5">
      <c r="B487" s="165"/>
      <c r="D487" s="166" t="s">
        <v>229</v>
      </c>
      <c r="E487" s="167" t="s">
        <v>1</v>
      </c>
      <c r="F487" s="168" t="s">
        <v>665</v>
      </c>
      <c r="H487" s="169">
        <v>92.772999999999996</v>
      </c>
      <c r="I487" s="170"/>
      <c r="L487" s="165"/>
      <c r="M487" s="171"/>
      <c r="N487" s="172"/>
      <c r="O487" s="172"/>
      <c r="P487" s="172"/>
      <c r="Q487" s="172"/>
      <c r="R487" s="172"/>
      <c r="S487" s="172"/>
      <c r="T487" s="173"/>
      <c r="AT487" s="167" t="s">
        <v>229</v>
      </c>
      <c r="AU487" s="167" t="s">
        <v>86</v>
      </c>
      <c r="AV487" s="13" t="s">
        <v>86</v>
      </c>
      <c r="AW487" s="13" t="s">
        <v>32</v>
      </c>
      <c r="AX487" s="13" t="s">
        <v>77</v>
      </c>
      <c r="AY487" s="167" t="s">
        <v>222</v>
      </c>
    </row>
    <row r="488" spans="1:65" s="13" customFormat="1">
      <c r="B488" s="165"/>
      <c r="D488" s="166" t="s">
        <v>229</v>
      </c>
      <c r="E488" s="167" t="s">
        <v>1</v>
      </c>
      <c r="F488" s="168" t="s">
        <v>666</v>
      </c>
      <c r="H488" s="169">
        <v>49.344999999999999</v>
      </c>
      <c r="I488" s="170"/>
      <c r="L488" s="165"/>
      <c r="M488" s="171"/>
      <c r="N488" s="172"/>
      <c r="O488" s="172"/>
      <c r="P488" s="172"/>
      <c r="Q488" s="172"/>
      <c r="R488" s="172"/>
      <c r="S488" s="172"/>
      <c r="T488" s="173"/>
      <c r="AT488" s="167" t="s">
        <v>229</v>
      </c>
      <c r="AU488" s="167" t="s">
        <v>86</v>
      </c>
      <c r="AV488" s="13" t="s">
        <v>86</v>
      </c>
      <c r="AW488" s="13" t="s">
        <v>32</v>
      </c>
      <c r="AX488" s="13" t="s">
        <v>77</v>
      </c>
      <c r="AY488" s="167" t="s">
        <v>222</v>
      </c>
    </row>
    <row r="489" spans="1:65" s="13" customFormat="1">
      <c r="B489" s="165"/>
      <c r="D489" s="166" t="s">
        <v>229</v>
      </c>
      <c r="E489" s="167" t="s">
        <v>1</v>
      </c>
      <c r="F489" s="168" t="s">
        <v>667</v>
      </c>
      <c r="H489" s="169">
        <v>33.128</v>
      </c>
      <c r="I489" s="170"/>
      <c r="L489" s="165"/>
      <c r="M489" s="171"/>
      <c r="N489" s="172"/>
      <c r="O489" s="172"/>
      <c r="P489" s="172"/>
      <c r="Q489" s="172"/>
      <c r="R489" s="172"/>
      <c r="S489" s="172"/>
      <c r="T489" s="173"/>
      <c r="AT489" s="167" t="s">
        <v>229</v>
      </c>
      <c r="AU489" s="167" t="s">
        <v>86</v>
      </c>
      <c r="AV489" s="13" t="s">
        <v>86</v>
      </c>
      <c r="AW489" s="13" t="s">
        <v>32</v>
      </c>
      <c r="AX489" s="13" t="s">
        <v>77</v>
      </c>
      <c r="AY489" s="167" t="s">
        <v>222</v>
      </c>
    </row>
    <row r="490" spans="1:65" s="13" customFormat="1" ht="22.5">
      <c r="B490" s="165"/>
      <c r="D490" s="166" t="s">
        <v>229</v>
      </c>
      <c r="E490" s="167" t="s">
        <v>1</v>
      </c>
      <c r="F490" s="168" t="s">
        <v>668</v>
      </c>
      <c r="H490" s="169">
        <v>35.631999999999998</v>
      </c>
      <c r="I490" s="170"/>
      <c r="L490" s="165"/>
      <c r="M490" s="171"/>
      <c r="N490" s="172"/>
      <c r="O490" s="172"/>
      <c r="P490" s="172"/>
      <c r="Q490" s="172"/>
      <c r="R490" s="172"/>
      <c r="S490" s="172"/>
      <c r="T490" s="173"/>
      <c r="AT490" s="167" t="s">
        <v>229</v>
      </c>
      <c r="AU490" s="167" t="s">
        <v>86</v>
      </c>
      <c r="AV490" s="13" t="s">
        <v>86</v>
      </c>
      <c r="AW490" s="13" t="s">
        <v>32</v>
      </c>
      <c r="AX490" s="13" t="s">
        <v>77</v>
      </c>
      <c r="AY490" s="167" t="s">
        <v>222</v>
      </c>
    </row>
    <row r="491" spans="1:65" s="13" customFormat="1">
      <c r="B491" s="165"/>
      <c r="D491" s="166" t="s">
        <v>229</v>
      </c>
      <c r="E491" s="167" t="s">
        <v>1</v>
      </c>
      <c r="F491" s="168" t="s">
        <v>669</v>
      </c>
      <c r="H491" s="169">
        <v>35.500999999999998</v>
      </c>
      <c r="I491" s="170"/>
      <c r="L491" s="165"/>
      <c r="M491" s="171"/>
      <c r="N491" s="172"/>
      <c r="O491" s="172"/>
      <c r="P491" s="172"/>
      <c r="Q491" s="172"/>
      <c r="R491" s="172"/>
      <c r="S491" s="172"/>
      <c r="T491" s="173"/>
      <c r="AT491" s="167" t="s">
        <v>229</v>
      </c>
      <c r="AU491" s="167" t="s">
        <v>86</v>
      </c>
      <c r="AV491" s="13" t="s">
        <v>86</v>
      </c>
      <c r="AW491" s="13" t="s">
        <v>32</v>
      </c>
      <c r="AX491" s="13" t="s">
        <v>77</v>
      </c>
      <c r="AY491" s="167" t="s">
        <v>222</v>
      </c>
    </row>
    <row r="492" spans="1:65" s="13" customFormat="1">
      <c r="B492" s="165"/>
      <c r="D492" s="166" t="s">
        <v>229</v>
      </c>
      <c r="E492" s="167" t="s">
        <v>1</v>
      </c>
      <c r="F492" s="168" t="s">
        <v>670</v>
      </c>
      <c r="H492" s="169">
        <v>49.287999999999997</v>
      </c>
      <c r="I492" s="170"/>
      <c r="L492" s="165"/>
      <c r="M492" s="171"/>
      <c r="N492" s="172"/>
      <c r="O492" s="172"/>
      <c r="P492" s="172"/>
      <c r="Q492" s="172"/>
      <c r="R492" s="172"/>
      <c r="S492" s="172"/>
      <c r="T492" s="173"/>
      <c r="AT492" s="167" t="s">
        <v>229</v>
      </c>
      <c r="AU492" s="167" t="s">
        <v>86</v>
      </c>
      <c r="AV492" s="13" t="s">
        <v>86</v>
      </c>
      <c r="AW492" s="13" t="s">
        <v>32</v>
      </c>
      <c r="AX492" s="13" t="s">
        <v>77</v>
      </c>
      <c r="AY492" s="167" t="s">
        <v>222</v>
      </c>
    </row>
    <row r="493" spans="1:65" s="13" customFormat="1">
      <c r="B493" s="165"/>
      <c r="D493" s="166" t="s">
        <v>229</v>
      </c>
      <c r="E493" s="167" t="s">
        <v>1</v>
      </c>
      <c r="F493" s="168" t="s">
        <v>671</v>
      </c>
      <c r="H493" s="169">
        <v>27.004000000000001</v>
      </c>
      <c r="I493" s="170"/>
      <c r="L493" s="165"/>
      <c r="M493" s="171"/>
      <c r="N493" s="172"/>
      <c r="O493" s="172"/>
      <c r="P493" s="172"/>
      <c r="Q493" s="172"/>
      <c r="R493" s="172"/>
      <c r="S493" s="172"/>
      <c r="T493" s="173"/>
      <c r="AT493" s="167" t="s">
        <v>229</v>
      </c>
      <c r="AU493" s="167" t="s">
        <v>86</v>
      </c>
      <c r="AV493" s="13" t="s">
        <v>86</v>
      </c>
      <c r="AW493" s="13" t="s">
        <v>32</v>
      </c>
      <c r="AX493" s="13" t="s">
        <v>77</v>
      </c>
      <c r="AY493" s="167" t="s">
        <v>222</v>
      </c>
    </row>
    <row r="494" spans="1:65" s="13" customFormat="1" ht="22.5">
      <c r="B494" s="165"/>
      <c r="D494" s="166" t="s">
        <v>229</v>
      </c>
      <c r="E494" s="167" t="s">
        <v>1</v>
      </c>
      <c r="F494" s="168" t="s">
        <v>672</v>
      </c>
      <c r="H494" s="169">
        <v>151.524</v>
      </c>
      <c r="I494" s="170"/>
      <c r="L494" s="165"/>
      <c r="M494" s="171"/>
      <c r="N494" s="172"/>
      <c r="O494" s="172"/>
      <c r="P494" s="172"/>
      <c r="Q494" s="172"/>
      <c r="R494" s="172"/>
      <c r="S494" s="172"/>
      <c r="T494" s="173"/>
      <c r="AT494" s="167" t="s">
        <v>229</v>
      </c>
      <c r="AU494" s="167" t="s">
        <v>86</v>
      </c>
      <c r="AV494" s="13" t="s">
        <v>86</v>
      </c>
      <c r="AW494" s="13" t="s">
        <v>32</v>
      </c>
      <c r="AX494" s="13" t="s">
        <v>77</v>
      </c>
      <c r="AY494" s="167" t="s">
        <v>222</v>
      </c>
    </row>
    <row r="495" spans="1:65" s="13" customFormat="1" ht="33.75">
      <c r="B495" s="165"/>
      <c r="D495" s="166" t="s">
        <v>229</v>
      </c>
      <c r="E495" s="167" t="s">
        <v>1</v>
      </c>
      <c r="F495" s="168" t="s">
        <v>673</v>
      </c>
      <c r="H495" s="169">
        <v>40.899000000000001</v>
      </c>
      <c r="I495" s="170"/>
      <c r="L495" s="165"/>
      <c r="M495" s="171"/>
      <c r="N495" s="172"/>
      <c r="O495" s="172"/>
      <c r="P495" s="172"/>
      <c r="Q495" s="172"/>
      <c r="R495" s="172"/>
      <c r="S495" s="172"/>
      <c r="T495" s="173"/>
      <c r="AT495" s="167" t="s">
        <v>229</v>
      </c>
      <c r="AU495" s="167" t="s">
        <v>86</v>
      </c>
      <c r="AV495" s="13" t="s">
        <v>86</v>
      </c>
      <c r="AW495" s="13" t="s">
        <v>32</v>
      </c>
      <c r="AX495" s="13" t="s">
        <v>77</v>
      </c>
      <c r="AY495" s="167" t="s">
        <v>222</v>
      </c>
    </row>
    <row r="496" spans="1:65" s="13" customFormat="1">
      <c r="B496" s="165"/>
      <c r="D496" s="166" t="s">
        <v>229</v>
      </c>
      <c r="E496" s="167" t="s">
        <v>1</v>
      </c>
      <c r="F496" s="168" t="s">
        <v>674</v>
      </c>
      <c r="H496" s="169">
        <v>24.939</v>
      </c>
      <c r="I496" s="170"/>
      <c r="L496" s="165"/>
      <c r="M496" s="171"/>
      <c r="N496" s="172"/>
      <c r="O496" s="172"/>
      <c r="P496" s="172"/>
      <c r="Q496" s="172"/>
      <c r="R496" s="172"/>
      <c r="S496" s="172"/>
      <c r="T496" s="173"/>
      <c r="AT496" s="167" t="s">
        <v>229</v>
      </c>
      <c r="AU496" s="167" t="s">
        <v>86</v>
      </c>
      <c r="AV496" s="13" t="s">
        <v>86</v>
      </c>
      <c r="AW496" s="13" t="s">
        <v>32</v>
      </c>
      <c r="AX496" s="13" t="s">
        <v>77</v>
      </c>
      <c r="AY496" s="167" t="s">
        <v>222</v>
      </c>
    </row>
    <row r="497" spans="2:51" s="13" customFormat="1">
      <c r="B497" s="165"/>
      <c r="D497" s="166" t="s">
        <v>229</v>
      </c>
      <c r="E497" s="167" t="s">
        <v>1</v>
      </c>
      <c r="F497" s="168" t="s">
        <v>675</v>
      </c>
      <c r="H497" s="169">
        <v>22.199000000000002</v>
      </c>
      <c r="I497" s="170"/>
      <c r="L497" s="165"/>
      <c r="M497" s="171"/>
      <c r="N497" s="172"/>
      <c r="O497" s="172"/>
      <c r="P497" s="172"/>
      <c r="Q497" s="172"/>
      <c r="R497" s="172"/>
      <c r="S497" s="172"/>
      <c r="T497" s="173"/>
      <c r="AT497" s="167" t="s">
        <v>229</v>
      </c>
      <c r="AU497" s="167" t="s">
        <v>86</v>
      </c>
      <c r="AV497" s="13" t="s">
        <v>86</v>
      </c>
      <c r="AW497" s="13" t="s">
        <v>32</v>
      </c>
      <c r="AX497" s="13" t="s">
        <v>77</v>
      </c>
      <c r="AY497" s="167" t="s">
        <v>222</v>
      </c>
    </row>
    <row r="498" spans="2:51" s="13" customFormat="1">
      <c r="B498" s="165"/>
      <c r="D498" s="166" t="s">
        <v>229</v>
      </c>
      <c r="E498" s="167" t="s">
        <v>1</v>
      </c>
      <c r="F498" s="168" t="s">
        <v>676</v>
      </c>
      <c r="H498" s="169">
        <v>36.052999999999997</v>
      </c>
      <c r="I498" s="170"/>
      <c r="L498" s="165"/>
      <c r="M498" s="171"/>
      <c r="N498" s="172"/>
      <c r="O498" s="172"/>
      <c r="P498" s="172"/>
      <c r="Q498" s="172"/>
      <c r="R498" s="172"/>
      <c r="S498" s="172"/>
      <c r="T498" s="173"/>
      <c r="AT498" s="167" t="s">
        <v>229</v>
      </c>
      <c r="AU498" s="167" t="s">
        <v>86</v>
      </c>
      <c r="AV498" s="13" t="s">
        <v>86</v>
      </c>
      <c r="AW498" s="13" t="s">
        <v>32</v>
      </c>
      <c r="AX498" s="13" t="s">
        <v>77</v>
      </c>
      <c r="AY498" s="167" t="s">
        <v>222</v>
      </c>
    </row>
    <row r="499" spans="2:51" s="13" customFormat="1">
      <c r="B499" s="165"/>
      <c r="D499" s="166" t="s">
        <v>229</v>
      </c>
      <c r="E499" s="167" t="s">
        <v>1</v>
      </c>
      <c r="F499" s="168" t="s">
        <v>677</v>
      </c>
      <c r="H499" s="169">
        <v>32.561999999999998</v>
      </c>
      <c r="I499" s="170"/>
      <c r="L499" s="165"/>
      <c r="M499" s="171"/>
      <c r="N499" s="172"/>
      <c r="O499" s="172"/>
      <c r="P499" s="172"/>
      <c r="Q499" s="172"/>
      <c r="R499" s="172"/>
      <c r="S499" s="172"/>
      <c r="T499" s="173"/>
      <c r="AT499" s="167" t="s">
        <v>229</v>
      </c>
      <c r="AU499" s="167" t="s">
        <v>86</v>
      </c>
      <c r="AV499" s="13" t="s">
        <v>86</v>
      </c>
      <c r="AW499" s="13" t="s">
        <v>32</v>
      </c>
      <c r="AX499" s="13" t="s">
        <v>77</v>
      </c>
      <c r="AY499" s="167" t="s">
        <v>222</v>
      </c>
    </row>
    <row r="500" spans="2:51" s="13" customFormat="1">
      <c r="B500" s="165"/>
      <c r="D500" s="166" t="s">
        <v>229</v>
      </c>
      <c r="E500" s="167" t="s">
        <v>1</v>
      </c>
      <c r="F500" s="168" t="s">
        <v>678</v>
      </c>
      <c r="H500" s="169">
        <v>29.672000000000001</v>
      </c>
      <c r="I500" s="170"/>
      <c r="L500" s="165"/>
      <c r="M500" s="171"/>
      <c r="N500" s="172"/>
      <c r="O500" s="172"/>
      <c r="P500" s="172"/>
      <c r="Q500" s="172"/>
      <c r="R500" s="172"/>
      <c r="S500" s="172"/>
      <c r="T500" s="173"/>
      <c r="AT500" s="167" t="s">
        <v>229</v>
      </c>
      <c r="AU500" s="167" t="s">
        <v>86</v>
      </c>
      <c r="AV500" s="13" t="s">
        <v>86</v>
      </c>
      <c r="AW500" s="13" t="s">
        <v>32</v>
      </c>
      <c r="AX500" s="13" t="s">
        <v>77</v>
      </c>
      <c r="AY500" s="167" t="s">
        <v>222</v>
      </c>
    </row>
    <row r="501" spans="2:51" s="13" customFormat="1">
      <c r="B501" s="165"/>
      <c r="D501" s="166" t="s">
        <v>229</v>
      </c>
      <c r="E501" s="167" t="s">
        <v>1</v>
      </c>
      <c r="F501" s="168" t="s">
        <v>679</v>
      </c>
      <c r="H501" s="169">
        <v>26.8</v>
      </c>
      <c r="I501" s="170"/>
      <c r="L501" s="165"/>
      <c r="M501" s="171"/>
      <c r="N501" s="172"/>
      <c r="O501" s="172"/>
      <c r="P501" s="172"/>
      <c r="Q501" s="172"/>
      <c r="R501" s="172"/>
      <c r="S501" s="172"/>
      <c r="T501" s="173"/>
      <c r="AT501" s="167" t="s">
        <v>229</v>
      </c>
      <c r="AU501" s="167" t="s">
        <v>86</v>
      </c>
      <c r="AV501" s="13" t="s">
        <v>86</v>
      </c>
      <c r="AW501" s="13" t="s">
        <v>32</v>
      </c>
      <c r="AX501" s="13" t="s">
        <v>77</v>
      </c>
      <c r="AY501" s="167" t="s">
        <v>222</v>
      </c>
    </row>
    <row r="502" spans="2:51" s="13" customFormat="1">
      <c r="B502" s="165"/>
      <c r="D502" s="166" t="s">
        <v>229</v>
      </c>
      <c r="E502" s="167" t="s">
        <v>1</v>
      </c>
      <c r="F502" s="168" t="s">
        <v>680</v>
      </c>
      <c r="H502" s="169">
        <v>12.406000000000001</v>
      </c>
      <c r="I502" s="170"/>
      <c r="L502" s="165"/>
      <c r="M502" s="171"/>
      <c r="N502" s="172"/>
      <c r="O502" s="172"/>
      <c r="P502" s="172"/>
      <c r="Q502" s="172"/>
      <c r="R502" s="172"/>
      <c r="S502" s="172"/>
      <c r="T502" s="173"/>
      <c r="AT502" s="167" t="s">
        <v>229</v>
      </c>
      <c r="AU502" s="167" t="s">
        <v>86</v>
      </c>
      <c r="AV502" s="13" t="s">
        <v>86</v>
      </c>
      <c r="AW502" s="13" t="s">
        <v>32</v>
      </c>
      <c r="AX502" s="13" t="s">
        <v>77</v>
      </c>
      <c r="AY502" s="167" t="s">
        <v>222</v>
      </c>
    </row>
    <row r="503" spans="2:51" s="13" customFormat="1" ht="22.5">
      <c r="B503" s="165"/>
      <c r="D503" s="166" t="s">
        <v>229</v>
      </c>
      <c r="E503" s="167" t="s">
        <v>1</v>
      </c>
      <c r="F503" s="168" t="s">
        <v>681</v>
      </c>
      <c r="H503" s="169">
        <v>507.28</v>
      </c>
      <c r="I503" s="170"/>
      <c r="L503" s="165"/>
      <c r="M503" s="171"/>
      <c r="N503" s="172"/>
      <c r="O503" s="172"/>
      <c r="P503" s="172"/>
      <c r="Q503" s="172"/>
      <c r="R503" s="172"/>
      <c r="S503" s="172"/>
      <c r="T503" s="173"/>
      <c r="AT503" s="167" t="s">
        <v>229</v>
      </c>
      <c r="AU503" s="167" t="s">
        <v>86</v>
      </c>
      <c r="AV503" s="13" t="s">
        <v>86</v>
      </c>
      <c r="AW503" s="13" t="s">
        <v>32</v>
      </c>
      <c r="AX503" s="13" t="s">
        <v>77</v>
      </c>
      <c r="AY503" s="167" t="s">
        <v>222</v>
      </c>
    </row>
    <row r="504" spans="2:51" s="13" customFormat="1" ht="33.75">
      <c r="B504" s="165"/>
      <c r="D504" s="166" t="s">
        <v>229</v>
      </c>
      <c r="E504" s="167" t="s">
        <v>1</v>
      </c>
      <c r="F504" s="168" t="s">
        <v>682</v>
      </c>
      <c r="H504" s="169">
        <v>84.566000000000003</v>
      </c>
      <c r="I504" s="170"/>
      <c r="L504" s="165"/>
      <c r="M504" s="171"/>
      <c r="N504" s="172"/>
      <c r="O504" s="172"/>
      <c r="P504" s="172"/>
      <c r="Q504" s="172"/>
      <c r="R504" s="172"/>
      <c r="S504" s="172"/>
      <c r="T504" s="173"/>
      <c r="AT504" s="167" t="s">
        <v>229</v>
      </c>
      <c r="AU504" s="167" t="s">
        <v>86</v>
      </c>
      <c r="AV504" s="13" t="s">
        <v>86</v>
      </c>
      <c r="AW504" s="13" t="s">
        <v>32</v>
      </c>
      <c r="AX504" s="13" t="s">
        <v>77</v>
      </c>
      <c r="AY504" s="167" t="s">
        <v>222</v>
      </c>
    </row>
    <row r="505" spans="2:51" s="15" customFormat="1">
      <c r="B505" s="182"/>
      <c r="D505" s="166" t="s">
        <v>229</v>
      </c>
      <c r="E505" s="183" t="s">
        <v>1</v>
      </c>
      <c r="F505" s="184" t="s">
        <v>258</v>
      </c>
      <c r="H505" s="185">
        <v>1452.4280000000001</v>
      </c>
      <c r="I505" s="186"/>
      <c r="L505" s="182"/>
      <c r="M505" s="187"/>
      <c r="N505" s="188"/>
      <c r="O505" s="188"/>
      <c r="P505" s="188"/>
      <c r="Q505" s="188"/>
      <c r="R505" s="188"/>
      <c r="S505" s="188"/>
      <c r="T505" s="189"/>
      <c r="AT505" s="183" t="s">
        <v>229</v>
      </c>
      <c r="AU505" s="183" t="s">
        <v>86</v>
      </c>
      <c r="AV505" s="15" t="s">
        <v>235</v>
      </c>
      <c r="AW505" s="15" t="s">
        <v>32</v>
      </c>
      <c r="AX505" s="15" t="s">
        <v>77</v>
      </c>
      <c r="AY505" s="183" t="s">
        <v>222</v>
      </c>
    </row>
    <row r="506" spans="2:51" s="13" customFormat="1" ht="22.5">
      <c r="B506" s="165"/>
      <c r="D506" s="166" t="s">
        <v>229</v>
      </c>
      <c r="E506" s="167" t="s">
        <v>1</v>
      </c>
      <c r="F506" s="168" t="s">
        <v>683</v>
      </c>
      <c r="H506" s="169">
        <v>112.32299999999999</v>
      </c>
      <c r="I506" s="170"/>
      <c r="L506" s="165"/>
      <c r="M506" s="171"/>
      <c r="N506" s="172"/>
      <c r="O506" s="172"/>
      <c r="P506" s="172"/>
      <c r="Q506" s="172"/>
      <c r="R506" s="172"/>
      <c r="S506" s="172"/>
      <c r="T506" s="173"/>
      <c r="AT506" s="167" t="s">
        <v>229</v>
      </c>
      <c r="AU506" s="167" t="s">
        <v>86</v>
      </c>
      <c r="AV506" s="13" t="s">
        <v>86</v>
      </c>
      <c r="AW506" s="13" t="s">
        <v>32</v>
      </c>
      <c r="AX506" s="13" t="s">
        <v>77</v>
      </c>
      <c r="AY506" s="167" t="s">
        <v>222</v>
      </c>
    </row>
    <row r="507" spans="2:51" s="13" customFormat="1">
      <c r="B507" s="165"/>
      <c r="D507" s="166" t="s">
        <v>229</v>
      </c>
      <c r="E507" s="167" t="s">
        <v>1</v>
      </c>
      <c r="F507" s="168" t="s">
        <v>684</v>
      </c>
      <c r="H507" s="169">
        <v>84.52</v>
      </c>
      <c r="I507" s="170"/>
      <c r="L507" s="165"/>
      <c r="M507" s="171"/>
      <c r="N507" s="172"/>
      <c r="O507" s="172"/>
      <c r="P507" s="172"/>
      <c r="Q507" s="172"/>
      <c r="R507" s="172"/>
      <c r="S507" s="172"/>
      <c r="T507" s="173"/>
      <c r="AT507" s="167" t="s">
        <v>229</v>
      </c>
      <c r="AU507" s="167" t="s">
        <v>86</v>
      </c>
      <c r="AV507" s="13" t="s">
        <v>86</v>
      </c>
      <c r="AW507" s="13" t="s">
        <v>32</v>
      </c>
      <c r="AX507" s="13" t="s">
        <v>77</v>
      </c>
      <c r="AY507" s="167" t="s">
        <v>222</v>
      </c>
    </row>
    <row r="508" spans="2:51" s="13" customFormat="1">
      <c r="B508" s="165"/>
      <c r="D508" s="166" t="s">
        <v>229</v>
      </c>
      <c r="E508" s="167" t="s">
        <v>1</v>
      </c>
      <c r="F508" s="168" t="s">
        <v>685</v>
      </c>
      <c r="H508" s="169">
        <v>50.575000000000003</v>
      </c>
      <c r="I508" s="170"/>
      <c r="L508" s="165"/>
      <c r="M508" s="171"/>
      <c r="N508" s="172"/>
      <c r="O508" s="172"/>
      <c r="P508" s="172"/>
      <c r="Q508" s="172"/>
      <c r="R508" s="172"/>
      <c r="S508" s="172"/>
      <c r="T508" s="173"/>
      <c r="AT508" s="167" t="s">
        <v>229</v>
      </c>
      <c r="AU508" s="167" t="s">
        <v>86</v>
      </c>
      <c r="AV508" s="13" t="s">
        <v>86</v>
      </c>
      <c r="AW508" s="13" t="s">
        <v>32</v>
      </c>
      <c r="AX508" s="13" t="s">
        <v>77</v>
      </c>
      <c r="AY508" s="167" t="s">
        <v>222</v>
      </c>
    </row>
    <row r="509" spans="2:51" s="13" customFormat="1">
      <c r="B509" s="165"/>
      <c r="D509" s="166" t="s">
        <v>229</v>
      </c>
      <c r="E509" s="167" t="s">
        <v>1</v>
      </c>
      <c r="F509" s="168" t="s">
        <v>686</v>
      </c>
      <c r="H509" s="169">
        <v>27.2</v>
      </c>
      <c r="I509" s="170"/>
      <c r="L509" s="165"/>
      <c r="M509" s="171"/>
      <c r="N509" s="172"/>
      <c r="O509" s="172"/>
      <c r="P509" s="172"/>
      <c r="Q509" s="172"/>
      <c r="R509" s="172"/>
      <c r="S509" s="172"/>
      <c r="T509" s="173"/>
      <c r="AT509" s="167" t="s">
        <v>229</v>
      </c>
      <c r="AU509" s="167" t="s">
        <v>86</v>
      </c>
      <c r="AV509" s="13" t="s">
        <v>86</v>
      </c>
      <c r="AW509" s="13" t="s">
        <v>32</v>
      </c>
      <c r="AX509" s="13" t="s">
        <v>77</v>
      </c>
      <c r="AY509" s="167" t="s">
        <v>222</v>
      </c>
    </row>
    <row r="510" spans="2:51" s="13" customFormat="1">
      <c r="B510" s="165"/>
      <c r="D510" s="166" t="s">
        <v>229</v>
      </c>
      <c r="E510" s="167" t="s">
        <v>1</v>
      </c>
      <c r="F510" s="168" t="s">
        <v>687</v>
      </c>
      <c r="H510" s="169">
        <v>41.225000000000001</v>
      </c>
      <c r="I510" s="170"/>
      <c r="L510" s="165"/>
      <c r="M510" s="171"/>
      <c r="N510" s="172"/>
      <c r="O510" s="172"/>
      <c r="P510" s="172"/>
      <c r="Q510" s="172"/>
      <c r="R510" s="172"/>
      <c r="S510" s="172"/>
      <c r="T510" s="173"/>
      <c r="AT510" s="167" t="s">
        <v>229</v>
      </c>
      <c r="AU510" s="167" t="s">
        <v>86</v>
      </c>
      <c r="AV510" s="13" t="s">
        <v>86</v>
      </c>
      <c r="AW510" s="13" t="s">
        <v>32</v>
      </c>
      <c r="AX510" s="13" t="s">
        <v>77</v>
      </c>
      <c r="AY510" s="167" t="s">
        <v>222</v>
      </c>
    </row>
    <row r="511" spans="2:51" s="13" customFormat="1">
      <c r="B511" s="165"/>
      <c r="D511" s="166" t="s">
        <v>229</v>
      </c>
      <c r="E511" s="167" t="s">
        <v>1</v>
      </c>
      <c r="F511" s="168" t="s">
        <v>688</v>
      </c>
      <c r="H511" s="169">
        <v>85.57</v>
      </c>
      <c r="I511" s="170"/>
      <c r="L511" s="165"/>
      <c r="M511" s="171"/>
      <c r="N511" s="172"/>
      <c r="O511" s="172"/>
      <c r="P511" s="172"/>
      <c r="Q511" s="172"/>
      <c r="R511" s="172"/>
      <c r="S511" s="172"/>
      <c r="T511" s="173"/>
      <c r="AT511" s="167" t="s">
        <v>229</v>
      </c>
      <c r="AU511" s="167" t="s">
        <v>86</v>
      </c>
      <c r="AV511" s="13" t="s">
        <v>86</v>
      </c>
      <c r="AW511" s="13" t="s">
        <v>32</v>
      </c>
      <c r="AX511" s="13" t="s">
        <v>77</v>
      </c>
      <c r="AY511" s="167" t="s">
        <v>222</v>
      </c>
    </row>
    <row r="512" spans="2:51" s="13" customFormat="1">
      <c r="B512" s="165"/>
      <c r="D512" s="166" t="s">
        <v>229</v>
      </c>
      <c r="E512" s="167" t="s">
        <v>1</v>
      </c>
      <c r="F512" s="168" t="s">
        <v>689</v>
      </c>
      <c r="H512" s="169">
        <v>26</v>
      </c>
      <c r="I512" s="170"/>
      <c r="L512" s="165"/>
      <c r="M512" s="171"/>
      <c r="N512" s="172"/>
      <c r="O512" s="172"/>
      <c r="P512" s="172"/>
      <c r="Q512" s="172"/>
      <c r="R512" s="172"/>
      <c r="S512" s="172"/>
      <c r="T512" s="173"/>
      <c r="AT512" s="167" t="s">
        <v>229</v>
      </c>
      <c r="AU512" s="167" t="s">
        <v>86</v>
      </c>
      <c r="AV512" s="13" t="s">
        <v>86</v>
      </c>
      <c r="AW512" s="13" t="s">
        <v>32</v>
      </c>
      <c r="AX512" s="13" t="s">
        <v>77</v>
      </c>
      <c r="AY512" s="167" t="s">
        <v>222</v>
      </c>
    </row>
    <row r="513" spans="1:65" s="13" customFormat="1">
      <c r="B513" s="165"/>
      <c r="D513" s="166" t="s">
        <v>229</v>
      </c>
      <c r="E513" s="167" t="s">
        <v>1</v>
      </c>
      <c r="F513" s="168" t="s">
        <v>690</v>
      </c>
      <c r="H513" s="169">
        <v>7.1550000000000002</v>
      </c>
      <c r="I513" s="170"/>
      <c r="L513" s="165"/>
      <c r="M513" s="171"/>
      <c r="N513" s="172"/>
      <c r="O513" s="172"/>
      <c r="P513" s="172"/>
      <c r="Q513" s="172"/>
      <c r="R513" s="172"/>
      <c r="S513" s="172"/>
      <c r="T513" s="173"/>
      <c r="AT513" s="167" t="s">
        <v>229</v>
      </c>
      <c r="AU513" s="167" t="s">
        <v>86</v>
      </c>
      <c r="AV513" s="13" t="s">
        <v>86</v>
      </c>
      <c r="AW513" s="13" t="s">
        <v>32</v>
      </c>
      <c r="AX513" s="13" t="s">
        <v>77</v>
      </c>
      <c r="AY513" s="167" t="s">
        <v>222</v>
      </c>
    </row>
    <row r="514" spans="1:65" s="13" customFormat="1">
      <c r="B514" s="165"/>
      <c r="D514" s="166" t="s">
        <v>229</v>
      </c>
      <c r="E514" s="167" t="s">
        <v>1</v>
      </c>
      <c r="F514" s="168" t="s">
        <v>691</v>
      </c>
      <c r="H514" s="169">
        <v>21.2</v>
      </c>
      <c r="I514" s="170"/>
      <c r="L514" s="165"/>
      <c r="M514" s="171"/>
      <c r="N514" s="172"/>
      <c r="O514" s="172"/>
      <c r="P514" s="172"/>
      <c r="Q514" s="172"/>
      <c r="R514" s="172"/>
      <c r="S514" s="172"/>
      <c r="T514" s="173"/>
      <c r="AT514" s="167" t="s">
        <v>229</v>
      </c>
      <c r="AU514" s="167" t="s">
        <v>86</v>
      </c>
      <c r="AV514" s="13" t="s">
        <v>86</v>
      </c>
      <c r="AW514" s="13" t="s">
        <v>32</v>
      </c>
      <c r="AX514" s="13" t="s">
        <v>77</v>
      </c>
      <c r="AY514" s="167" t="s">
        <v>222</v>
      </c>
    </row>
    <row r="515" spans="1:65" s="13" customFormat="1" ht="22.5">
      <c r="B515" s="165"/>
      <c r="D515" s="166" t="s">
        <v>229</v>
      </c>
      <c r="E515" s="167" t="s">
        <v>1</v>
      </c>
      <c r="F515" s="168" t="s">
        <v>692</v>
      </c>
      <c r="H515" s="169">
        <v>50.073999999999998</v>
      </c>
      <c r="I515" s="170"/>
      <c r="L515" s="165"/>
      <c r="M515" s="171"/>
      <c r="N515" s="172"/>
      <c r="O515" s="172"/>
      <c r="P515" s="172"/>
      <c r="Q515" s="172"/>
      <c r="R515" s="172"/>
      <c r="S515" s="172"/>
      <c r="T515" s="173"/>
      <c r="AT515" s="167" t="s">
        <v>229</v>
      </c>
      <c r="AU515" s="167" t="s">
        <v>86</v>
      </c>
      <c r="AV515" s="13" t="s">
        <v>86</v>
      </c>
      <c r="AW515" s="13" t="s">
        <v>32</v>
      </c>
      <c r="AX515" s="13" t="s">
        <v>77</v>
      </c>
      <c r="AY515" s="167" t="s">
        <v>222</v>
      </c>
    </row>
    <row r="516" spans="1:65" s="13" customFormat="1">
      <c r="B516" s="165"/>
      <c r="D516" s="166" t="s">
        <v>229</v>
      </c>
      <c r="E516" s="167" t="s">
        <v>1</v>
      </c>
      <c r="F516" s="168" t="s">
        <v>693</v>
      </c>
      <c r="H516" s="169">
        <v>6.6779999999999999</v>
      </c>
      <c r="I516" s="170"/>
      <c r="L516" s="165"/>
      <c r="M516" s="171"/>
      <c r="N516" s="172"/>
      <c r="O516" s="172"/>
      <c r="P516" s="172"/>
      <c r="Q516" s="172"/>
      <c r="R516" s="172"/>
      <c r="S516" s="172"/>
      <c r="T516" s="173"/>
      <c r="AT516" s="167" t="s">
        <v>229</v>
      </c>
      <c r="AU516" s="167" t="s">
        <v>86</v>
      </c>
      <c r="AV516" s="13" t="s">
        <v>86</v>
      </c>
      <c r="AW516" s="13" t="s">
        <v>32</v>
      </c>
      <c r="AX516" s="13" t="s">
        <v>77</v>
      </c>
      <c r="AY516" s="167" t="s">
        <v>222</v>
      </c>
    </row>
    <row r="517" spans="1:65" s="13" customFormat="1">
      <c r="B517" s="165"/>
      <c r="D517" s="166" t="s">
        <v>229</v>
      </c>
      <c r="E517" s="167" t="s">
        <v>1</v>
      </c>
      <c r="F517" s="168" t="s">
        <v>694</v>
      </c>
      <c r="H517" s="169">
        <v>28.948</v>
      </c>
      <c r="I517" s="170"/>
      <c r="L517" s="165"/>
      <c r="M517" s="171"/>
      <c r="N517" s="172"/>
      <c r="O517" s="172"/>
      <c r="P517" s="172"/>
      <c r="Q517" s="172"/>
      <c r="R517" s="172"/>
      <c r="S517" s="172"/>
      <c r="T517" s="173"/>
      <c r="AT517" s="167" t="s">
        <v>229</v>
      </c>
      <c r="AU517" s="167" t="s">
        <v>86</v>
      </c>
      <c r="AV517" s="13" t="s">
        <v>86</v>
      </c>
      <c r="AW517" s="13" t="s">
        <v>32</v>
      </c>
      <c r="AX517" s="13" t="s">
        <v>77</v>
      </c>
      <c r="AY517" s="167" t="s">
        <v>222</v>
      </c>
    </row>
    <row r="518" spans="1:65" s="13" customFormat="1">
      <c r="B518" s="165"/>
      <c r="D518" s="166" t="s">
        <v>229</v>
      </c>
      <c r="E518" s="167" t="s">
        <v>1</v>
      </c>
      <c r="F518" s="168" t="s">
        <v>695</v>
      </c>
      <c r="H518" s="169">
        <v>7.3710000000000004</v>
      </c>
      <c r="I518" s="170"/>
      <c r="L518" s="165"/>
      <c r="M518" s="171"/>
      <c r="N518" s="172"/>
      <c r="O518" s="172"/>
      <c r="P518" s="172"/>
      <c r="Q518" s="172"/>
      <c r="R518" s="172"/>
      <c r="S518" s="172"/>
      <c r="T518" s="173"/>
      <c r="AT518" s="167" t="s">
        <v>229</v>
      </c>
      <c r="AU518" s="167" t="s">
        <v>86</v>
      </c>
      <c r="AV518" s="13" t="s">
        <v>86</v>
      </c>
      <c r="AW518" s="13" t="s">
        <v>32</v>
      </c>
      <c r="AX518" s="13" t="s">
        <v>77</v>
      </c>
      <c r="AY518" s="167" t="s">
        <v>222</v>
      </c>
    </row>
    <row r="519" spans="1:65" s="13" customFormat="1">
      <c r="B519" s="165"/>
      <c r="D519" s="166" t="s">
        <v>229</v>
      </c>
      <c r="E519" s="167" t="s">
        <v>1</v>
      </c>
      <c r="F519" s="168" t="s">
        <v>696</v>
      </c>
      <c r="H519" s="169">
        <v>34.026000000000003</v>
      </c>
      <c r="I519" s="170"/>
      <c r="L519" s="165"/>
      <c r="M519" s="171"/>
      <c r="N519" s="172"/>
      <c r="O519" s="172"/>
      <c r="P519" s="172"/>
      <c r="Q519" s="172"/>
      <c r="R519" s="172"/>
      <c r="S519" s="172"/>
      <c r="T519" s="173"/>
      <c r="AT519" s="167" t="s">
        <v>229</v>
      </c>
      <c r="AU519" s="167" t="s">
        <v>86</v>
      </c>
      <c r="AV519" s="13" t="s">
        <v>86</v>
      </c>
      <c r="AW519" s="13" t="s">
        <v>32</v>
      </c>
      <c r="AX519" s="13" t="s">
        <v>77</v>
      </c>
      <c r="AY519" s="167" t="s">
        <v>222</v>
      </c>
    </row>
    <row r="520" spans="1:65" s="15" customFormat="1">
      <c r="B520" s="182"/>
      <c r="D520" s="166" t="s">
        <v>229</v>
      </c>
      <c r="E520" s="183" t="s">
        <v>1</v>
      </c>
      <c r="F520" s="184" t="s">
        <v>258</v>
      </c>
      <c r="H520" s="185">
        <v>582.86500000000001</v>
      </c>
      <c r="I520" s="186"/>
      <c r="L520" s="182"/>
      <c r="M520" s="187"/>
      <c r="N520" s="188"/>
      <c r="O520" s="188"/>
      <c r="P520" s="188"/>
      <c r="Q520" s="188"/>
      <c r="R520" s="188"/>
      <c r="S520" s="188"/>
      <c r="T520" s="189"/>
      <c r="AT520" s="183" t="s">
        <v>229</v>
      </c>
      <c r="AU520" s="183" t="s">
        <v>86</v>
      </c>
      <c r="AV520" s="15" t="s">
        <v>235</v>
      </c>
      <c r="AW520" s="15" t="s">
        <v>32</v>
      </c>
      <c r="AX520" s="15" t="s">
        <v>77</v>
      </c>
      <c r="AY520" s="183" t="s">
        <v>222</v>
      </c>
    </row>
    <row r="521" spans="1:65" s="14" customFormat="1">
      <c r="B521" s="174"/>
      <c r="D521" s="166" t="s">
        <v>229</v>
      </c>
      <c r="E521" s="175" t="s">
        <v>1</v>
      </c>
      <c r="F521" s="176" t="s">
        <v>231</v>
      </c>
      <c r="H521" s="177">
        <v>2035.2929999999999</v>
      </c>
      <c r="I521" s="178"/>
      <c r="L521" s="174"/>
      <c r="M521" s="179"/>
      <c r="N521" s="180"/>
      <c r="O521" s="180"/>
      <c r="P521" s="180"/>
      <c r="Q521" s="180"/>
      <c r="R521" s="180"/>
      <c r="S521" s="180"/>
      <c r="T521" s="181"/>
      <c r="AT521" s="175" t="s">
        <v>229</v>
      </c>
      <c r="AU521" s="175" t="s">
        <v>86</v>
      </c>
      <c r="AV521" s="14" t="s">
        <v>228</v>
      </c>
      <c r="AW521" s="14" t="s">
        <v>32</v>
      </c>
      <c r="AX521" s="14" t="s">
        <v>84</v>
      </c>
      <c r="AY521" s="175" t="s">
        <v>222</v>
      </c>
    </row>
    <row r="522" spans="1:65" s="2" customFormat="1" ht="24.2" customHeight="1">
      <c r="A522" s="33"/>
      <c r="B522" s="150"/>
      <c r="C522" s="151" t="s">
        <v>390</v>
      </c>
      <c r="D522" s="151" t="s">
        <v>224</v>
      </c>
      <c r="E522" s="152" t="s">
        <v>697</v>
      </c>
      <c r="F522" s="153" t="s">
        <v>698</v>
      </c>
      <c r="G522" s="154" t="s">
        <v>227</v>
      </c>
      <c r="H522" s="155">
        <v>2035.2929999999999</v>
      </c>
      <c r="I522" s="156"/>
      <c r="J522" s="157">
        <f>ROUND(I522*H522,2)</f>
        <v>0</v>
      </c>
      <c r="K522" s="158"/>
      <c r="L522" s="34"/>
      <c r="M522" s="159" t="s">
        <v>1</v>
      </c>
      <c r="N522" s="160" t="s">
        <v>42</v>
      </c>
      <c r="O522" s="59"/>
      <c r="P522" s="161">
        <f>O522*H522</f>
        <v>0</v>
      </c>
      <c r="Q522" s="161">
        <v>0</v>
      </c>
      <c r="R522" s="161">
        <f>Q522*H522</f>
        <v>0</v>
      </c>
      <c r="S522" s="161">
        <v>0</v>
      </c>
      <c r="T522" s="162">
        <f>S522*H522</f>
        <v>0</v>
      </c>
      <c r="U522" s="33"/>
      <c r="V522" s="33"/>
      <c r="W522" s="33"/>
      <c r="X522" s="33"/>
      <c r="Y522" s="33"/>
      <c r="Z522" s="33"/>
      <c r="AA522" s="33"/>
      <c r="AB522" s="33"/>
      <c r="AC522" s="33"/>
      <c r="AD522" s="33"/>
      <c r="AE522" s="33"/>
      <c r="AR522" s="163" t="s">
        <v>228</v>
      </c>
      <c r="AT522" s="163" t="s">
        <v>224</v>
      </c>
      <c r="AU522" s="163" t="s">
        <v>86</v>
      </c>
      <c r="AY522" s="18" t="s">
        <v>222</v>
      </c>
      <c r="BE522" s="164">
        <f>IF(N522="základní",J522,0)</f>
        <v>0</v>
      </c>
      <c r="BF522" s="164">
        <f>IF(N522="snížená",J522,0)</f>
        <v>0</v>
      </c>
      <c r="BG522" s="164">
        <f>IF(N522="zákl. přenesená",J522,0)</f>
        <v>0</v>
      </c>
      <c r="BH522" s="164">
        <f>IF(N522="sníž. přenesená",J522,0)</f>
        <v>0</v>
      </c>
      <c r="BI522" s="164">
        <f>IF(N522="nulová",J522,0)</f>
        <v>0</v>
      </c>
      <c r="BJ522" s="18" t="s">
        <v>84</v>
      </c>
      <c r="BK522" s="164">
        <f>ROUND(I522*H522,2)</f>
        <v>0</v>
      </c>
      <c r="BL522" s="18" t="s">
        <v>228</v>
      </c>
      <c r="BM522" s="163" t="s">
        <v>699</v>
      </c>
    </row>
    <row r="523" spans="1:65" s="2" customFormat="1" ht="16.5" customHeight="1">
      <c r="A523" s="33"/>
      <c r="B523" s="150"/>
      <c r="C523" s="151" t="s">
        <v>700</v>
      </c>
      <c r="D523" s="151" t="s">
        <v>224</v>
      </c>
      <c r="E523" s="152" t="s">
        <v>701</v>
      </c>
      <c r="F523" s="153" t="s">
        <v>702</v>
      </c>
      <c r="G523" s="154" t="s">
        <v>313</v>
      </c>
      <c r="H523" s="155">
        <v>59.075000000000003</v>
      </c>
      <c r="I523" s="156"/>
      <c r="J523" s="157">
        <f>ROUND(I523*H523,2)</f>
        <v>0</v>
      </c>
      <c r="K523" s="158"/>
      <c r="L523" s="34"/>
      <c r="M523" s="159" t="s">
        <v>1</v>
      </c>
      <c r="N523" s="160" t="s">
        <v>42</v>
      </c>
      <c r="O523" s="59"/>
      <c r="P523" s="161">
        <f>O523*H523</f>
        <v>0</v>
      </c>
      <c r="Q523" s="161">
        <v>1.04922</v>
      </c>
      <c r="R523" s="161">
        <f>Q523*H523</f>
        <v>61.982671500000002</v>
      </c>
      <c r="S523" s="161">
        <v>0</v>
      </c>
      <c r="T523" s="162">
        <f>S523*H523</f>
        <v>0</v>
      </c>
      <c r="U523" s="33"/>
      <c r="V523" s="33"/>
      <c r="W523" s="33"/>
      <c r="X523" s="33"/>
      <c r="Y523" s="33"/>
      <c r="Z523" s="33"/>
      <c r="AA523" s="33"/>
      <c r="AB523" s="33"/>
      <c r="AC523" s="33"/>
      <c r="AD523" s="33"/>
      <c r="AE523" s="33"/>
      <c r="AR523" s="163" t="s">
        <v>228</v>
      </c>
      <c r="AT523" s="163" t="s">
        <v>224</v>
      </c>
      <c r="AU523" s="163" t="s">
        <v>86</v>
      </c>
      <c r="AY523" s="18" t="s">
        <v>222</v>
      </c>
      <c r="BE523" s="164">
        <f>IF(N523="základní",J523,0)</f>
        <v>0</v>
      </c>
      <c r="BF523" s="164">
        <f>IF(N523="snížená",J523,0)</f>
        <v>0</v>
      </c>
      <c r="BG523" s="164">
        <f>IF(N523="zákl. přenesená",J523,0)</f>
        <v>0</v>
      </c>
      <c r="BH523" s="164">
        <f>IF(N523="sníž. přenesená",J523,0)</f>
        <v>0</v>
      </c>
      <c r="BI523" s="164">
        <f>IF(N523="nulová",J523,0)</f>
        <v>0</v>
      </c>
      <c r="BJ523" s="18" t="s">
        <v>84</v>
      </c>
      <c r="BK523" s="164">
        <f>ROUND(I523*H523,2)</f>
        <v>0</v>
      </c>
      <c r="BL523" s="18" t="s">
        <v>228</v>
      </c>
      <c r="BM523" s="163" t="s">
        <v>703</v>
      </c>
    </row>
    <row r="524" spans="1:65" s="2" customFormat="1" ht="21.75" customHeight="1">
      <c r="A524" s="33"/>
      <c r="B524" s="150"/>
      <c r="C524" s="151" t="s">
        <v>393</v>
      </c>
      <c r="D524" s="151" t="s">
        <v>224</v>
      </c>
      <c r="E524" s="152" t="s">
        <v>704</v>
      </c>
      <c r="F524" s="153" t="s">
        <v>705</v>
      </c>
      <c r="G524" s="154" t="s">
        <v>348</v>
      </c>
      <c r="H524" s="155">
        <v>31</v>
      </c>
      <c r="I524" s="156"/>
      <c r="J524" s="157">
        <f>ROUND(I524*H524,2)</f>
        <v>0</v>
      </c>
      <c r="K524" s="158"/>
      <c r="L524" s="34"/>
      <c r="M524" s="159" t="s">
        <v>1</v>
      </c>
      <c r="N524" s="160" t="s">
        <v>42</v>
      </c>
      <c r="O524" s="59"/>
      <c r="P524" s="161">
        <f>O524*H524</f>
        <v>0</v>
      </c>
      <c r="Q524" s="161">
        <v>2.2780000000000002E-2</v>
      </c>
      <c r="R524" s="161">
        <f>Q524*H524</f>
        <v>0.70618000000000003</v>
      </c>
      <c r="S524" s="161">
        <v>0</v>
      </c>
      <c r="T524" s="162">
        <f>S524*H524</f>
        <v>0</v>
      </c>
      <c r="U524" s="33"/>
      <c r="V524" s="33"/>
      <c r="W524" s="33"/>
      <c r="X524" s="33"/>
      <c r="Y524" s="33"/>
      <c r="Z524" s="33"/>
      <c r="AA524" s="33"/>
      <c r="AB524" s="33"/>
      <c r="AC524" s="33"/>
      <c r="AD524" s="33"/>
      <c r="AE524" s="33"/>
      <c r="AR524" s="163" t="s">
        <v>228</v>
      </c>
      <c r="AT524" s="163" t="s">
        <v>224</v>
      </c>
      <c r="AU524" s="163" t="s">
        <v>86</v>
      </c>
      <c r="AY524" s="18" t="s">
        <v>222</v>
      </c>
      <c r="BE524" s="164">
        <f>IF(N524="základní",J524,0)</f>
        <v>0</v>
      </c>
      <c r="BF524" s="164">
        <f>IF(N524="snížená",J524,0)</f>
        <v>0</v>
      </c>
      <c r="BG524" s="164">
        <f>IF(N524="zákl. přenesená",J524,0)</f>
        <v>0</v>
      </c>
      <c r="BH524" s="164">
        <f>IF(N524="sníž. přenesená",J524,0)</f>
        <v>0</v>
      </c>
      <c r="BI524" s="164">
        <f>IF(N524="nulová",J524,0)</f>
        <v>0</v>
      </c>
      <c r="BJ524" s="18" t="s">
        <v>84</v>
      </c>
      <c r="BK524" s="164">
        <f>ROUND(I524*H524,2)</f>
        <v>0</v>
      </c>
      <c r="BL524" s="18" t="s">
        <v>228</v>
      </c>
      <c r="BM524" s="163" t="s">
        <v>706</v>
      </c>
    </row>
    <row r="525" spans="1:65" s="13" customFormat="1">
      <c r="B525" s="165"/>
      <c r="D525" s="166" t="s">
        <v>229</v>
      </c>
      <c r="E525" s="167" t="s">
        <v>1</v>
      </c>
      <c r="F525" s="168" t="s">
        <v>707</v>
      </c>
      <c r="H525" s="169">
        <v>9</v>
      </c>
      <c r="I525" s="170"/>
      <c r="L525" s="165"/>
      <c r="M525" s="171"/>
      <c r="N525" s="172"/>
      <c r="O525" s="172"/>
      <c r="P525" s="172"/>
      <c r="Q525" s="172"/>
      <c r="R525" s="172"/>
      <c r="S525" s="172"/>
      <c r="T525" s="173"/>
      <c r="AT525" s="167" t="s">
        <v>229</v>
      </c>
      <c r="AU525" s="167" t="s">
        <v>86</v>
      </c>
      <c r="AV525" s="13" t="s">
        <v>86</v>
      </c>
      <c r="AW525" s="13" t="s">
        <v>32</v>
      </c>
      <c r="AX525" s="13" t="s">
        <v>77</v>
      </c>
      <c r="AY525" s="167" t="s">
        <v>222</v>
      </c>
    </row>
    <row r="526" spans="1:65" s="13" customFormat="1">
      <c r="B526" s="165"/>
      <c r="D526" s="166" t="s">
        <v>229</v>
      </c>
      <c r="E526" s="167" t="s">
        <v>1</v>
      </c>
      <c r="F526" s="168" t="s">
        <v>708</v>
      </c>
      <c r="H526" s="169">
        <v>16</v>
      </c>
      <c r="I526" s="170"/>
      <c r="L526" s="165"/>
      <c r="M526" s="171"/>
      <c r="N526" s="172"/>
      <c r="O526" s="172"/>
      <c r="P526" s="172"/>
      <c r="Q526" s="172"/>
      <c r="R526" s="172"/>
      <c r="S526" s="172"/>
      <c r="T526" s="173"/>
      <c r="AT526" s="167" t="s">
        <v>229</v>
      </c>
      <c r="AU526" s="167" t="s">
        <v>86</v>
      </c>
      <c r="AV526" s="13" t="s">
        <v>86</v>
      </c>
      <c r="AW526" s="13" t="s">
        <v>32</v>
      </c>
      <c r="AX526" s="13" t="s">
        <v>77</v>
      </c>
      <c r="AY526" s="167" t="s">
        <v>222</v>
      </c>
    </row>
    <row r="527" spans="1:65" s="13" customFormat="1">
      <c r="B527" s="165"/>
      <c r="D527" s="166" t="s">
        <v>229</v>
      </c>
      <c r="E527" s="167" t="s">
        <v>1</v>
      </c>
      <c r="F527" s="168" t="s">
        <v>709</v>
      </c>
      <c r="H527" s="169">
        <v>6</v>
      </c>
      <c r="I527" s="170"/>
      <c r="L527" s="165"/>
      <c r="M527" s="171"/>
      <c r="N527" s="172"/>
      <c r="O527" s="172"/>
      <c r="P527" s="172"/>
      <c r="Q527" s="172"/>
      <c r="R527" s="172"/>
      <c r="S527" s="172"/>
      <c r="T527" s="173"/>
      <c r="AT527" s="167" t="s">
        <v>229</v>
      </c>
      <c r="AU527" s="167" t="s">
        <v>86</v>
      </c>
      <c r="AV527" s="13" t="s">
        <v>86</v>
      </c>
      <c r="AW527" s="13" t="s">
        <v>32</v>
      </c>
      <c r="AX527" s="13" t="s">
        <v>77</v>
      </c>
      <c r="AY527" s="167" t="s">
        <v>222</v>
      </c>
    </row>
    <row r="528" spans="1:65" s="14" customFormat="1">
      <c r="B528" s="174"/>
      <c r="D528" s="166" t="s">
        <v>229</v>
      </c>
      <c r="E528" s="175" t="s">
        <v>1</v>
      </c>
      <c r="F528" s="176" t="s">
        <v>231</v>
      </c>
      <c r="H528" s="177">
        <v>31</v>
      </c>
      <c r="I528" s="178"/>
      <c r="L528" s="174"/>
      <c r="M528" s="179"/>
      <c r="N528" s="180"/>
      <c r="O528" s="180"/>
      <c r="P528" s="180"/>
      <c r="Q528" s="180"/>
      <c r="R528" s="180"/>
      <c r="S528" s="180"/>
      <c r="T528" s="181"/>
      <c r="AT528" s="175" t="s">
        <v>229</v>
      </c>
      <c r="AU528" s="175" t="s">
        <v>86</v>
      </c>
      <c r="AV528" s="14" t="s">
        <v>228</v>
      </c>
      <c r="AW528" s="14" t="s">
        <v>32</v>
      </c>
      <c r="AX528" s="14" t="s">
        <v>84</v>
      </c>
      <c r="AY528" s="175" t="s">
        <v>222</v>
      </c>
    </row>
    <row r="529" spans="1:65" s="2" customFormat="1" ht="21.75" customHeight="1">
      <c r="A529" s="33"/>
      <c r="B529" s="150"/>
      <c r="C529" s="151" t="s">
        <v>710</v>
      </c>
      <c r="D529" s="151" t="s">
        <v>224</v>
      </c>
      <c r="E529" s="152" t="s">
        <v>711</v>
      </c>
      <c r="F529" s="153" t="s">
        <v>712</v>
      </c>
      <c r="G529" s="154" t="s">
        <v>348</v>
      </c>
      <c r="H529" s="155">
        <v>6</v>
      </c>
      <c r="I529" s="156"/>
      <c r="J529" s="157">
        <f>ROUND(I529*H529,2)</f>
        <v>0</v>
      </c>
      <c r="K529" s="158"/>
      <c r="L529" s="34"/>
      <c r="M529" s="159" t="s">
        <v>1</v>
      </c>
      <c r="N529" s="160" t="s">
        <v>42</v>
      </c>
      <c r="O529" s="59"/>
      <c r="P529" s="161">
        <f>O529*H529</f>
        <v>0</v>
      </c>
      <c r="Q529" s="161">
        <v>4.555E-2</v>
      </c>
      <c r="R529" s="161">
        <f>Q529*H529</f>
        <v>0.27329999999999999</v>
      </c>
      <c r="S529" s="161">
        <v>0</v>
      </c>
      <c r="T529" s="162">
        <f>S529*H529</f>
        <v>0</v>
      </c>
      <c r="U529" s="33"/>
      <c r="V529" s="33"/>
      <c r="W529" s="33"/>
      <c r="X529" s="33"/>
      <c r="Y529" s="33"/>
      <c r="Z529" s="33"/>
      <c r="AA529" s="33"/>
      <c r="AB529" s="33"/>
      <c r="AC529" s="33"/>
      <c r="AD529" s="33"/>
      <c r="AE529" s="33"/>
      <c r="AR529" s="163" t="s">
        <v>228</v>
      </c>
      <c r="AT529" s="163" t="s">
        <v>224</v>
      </c>
      <c r="AU529" s="163" t="s">
        <v>86</v>
      </c>
      <c r="AY529" s="18" t="s">
        <v>222</v>
      </c>
      <c r="BE529" s="164">
        <f>IF(N529="základní",J529,0)</f>
        <v>0</v>
      </c>
      <c r="BF529" s="164">
        <f>IF(N529="snížená",J529,0)</f>
        <v>0</v>
      </c>
      <c r="BG529" s="164">
        <f>IF(N529="zákl. přenesená",J529,0)</f>
        <v>0</v>
      </c>
      <c r="BH529" s="164">
        <f>IF(N529="sníž. přenesená",J529,0)</f>
        <v>0</v>
      </c>
      <c r="BI529" s="164">
        <f>IF(N529="nulová",J529,0)</f>
        <v>0</v>
      </c>
      <c r="BJ529" s="18" t="s">
        <v>84</v>
      </c>
      <c r="BK529" s="164">
        <f>ROUND(I529*H529,2)</f>
        <v>0</v>
      </c>
      <c r="BL529" s="18" t="s">
        <v>228</v>
      </c>
      <c r="BM529" s="163" t="s">
        <v>713</v>
      </c>
    </row>
    <row r="530" spans="1:65" s="13" customFormat="1">
      <c r="B530" s="165"/>
      <c r="D530" s="166" t="s">
        <v>229</v>
      </c>
      <c r="E530" s="167" t="s">
        <v>1</v>
      </c>
      <c r="F530" s="168" t="s">
        <v>714</v>
      </c>
      <c r="H530" s="169">
        <v>6</v>
      </c>
      <c r="I530" s="170"/>
      <c r="L530" s="165"/>
      <c r="M530" s="171"/>
      <c r="N530" s="172"/>
      <c r="O530" s="172"/>
      <c r="P530" s="172"/>
      <c r="Q530" s="172"/>
      <c r="R530" s="172"/>
      <c r="S530" s="172"/>
      <c r="T530" s="173"/>
      <c r="AT530" s="167" t="s">
        <v>229</v>
      </c>
      <c r="AU530" s="167" t="s">
        <v>86</v>
      </c>
      <c r="AV530" s="13" t="s">
        <v>86</v>
      </c>
      <c r="AW530" s="13" t="s">
        <v>32</v>
      </c>
      <c r="AX530" s="13" t="s">
        <v>77</v>
      </c>
      <c r="AY530" s="167" t="s">
        <v>222</v>
      </c>
    </row>
    <row r="531" spans="1:65" s="14" customFormat="1">
      <c r="B531" s="174"/>
      <c r="D531" s="166" t="s">
        <v>229</v>
      </c>
      <c r="E531" s="175" t="s">
        <v>1</v>
      </c>
      <c r="F531" s="176" t="s">
        <v>231</v>
      </c>
      <c r="H531" s="177">
        <v>6</v>
      </c>
      <c r="I531" s="178"/>
      <c r="L531" s="174"/>
      <c r="M531" s="179"/>
      <c r="N531" s="180"/>
      <c r="O531" s="180"/>
      <c r="P531" s="180"/>
      <c r="Q531" s="180"/>
      <c r="R531" s="180"/>
      <c r="S531" s="180"/>
      <c r="T531" s="181"/>
      <c r="AT531" s="175" t="s">
        <v>229</v>
      </c>
      <c r="AU531" s="175" t="s">
        <v>86</v>
      </c>
      <c r="AV531" s="14" t="s">
        <v>228</v>
      </c>
      <c r="AW531" s="14" t="s">
        <v>32</v>
      </c>
      <c r="AX531" s="14" t="s">
        <v>84</v>
      </c>
      <c r="AY531" s="175" t="s">
        <v>222</v>
      </c>
    </row>
    <row r="532" spans="1:65" s="2" customFormat="1" ht="21.75" customHeight="1">
      <c r="A532" s="33"/>
      <c r="B532" s="150"/>
      <c r="C532" s="151" t="s">
        <v>397</v>
      </c>
      <c r="D532" s="151" t="s">
        <v>224</v>
      </c>
      <c r="E532" s="152" t="s">
        <v>715</v>
      </c>
      <c r="F532" s="153" t="s">
        <v>716</v>
      </c>
      <c r="G532" s="154" t="s">
        <v>348</v>
      </c>
      <c r="H532" s="155">
        <v>12</v>
      </c>
      <c r="I532" s="156"/>
      <c r="J532" s="157">
        <f>ROUND(I532*H532,2)</f>
        <v>0</v>
      </c>
      <c r="K532" s="158"/>
      <c r="L532" s="34"/>
      <c r="M532" s="159" t="s">
        <v>1</v>
      </c>
      <c r="N532" s="160" t="s">
        <v>42</v>
      </c>
      <c r="O532" s="59"/>
      <c r="P532" s="161">
        <f>O532*H532</f>
        <v>0</v>
      </c>
      <c r="Q532" s="161">
        <v>5.4550000000000001E-2</v>
      </c>
      <c r="R532" s="161">
        <f>Q532*H532</f>
        <v>0.65460000000000007</v>
      </c>
      <c r="S532" s="161">
        <v>0</v>
      </c>
      <c r="T532" s="162">
        <f>S532*H532</f>
        <v>0</v>
      </c>
      <c r="U532" s="33"/>
      <c r="V532" s="33"/>
      <c r="W532" s="33"/>
      <c r="X532" s="33"/>
      <c r="Y532" s="33"/>
      <c r="Z532" s="33"/>
      <c r="AA532" s="33"/>
      <c r="AB532" s="33"/>
      <c r="AC532" s="33"/>
      <c r="AD532" s="33"/>
      <c r="AE532" s="33"/>
      <c r="AR532" s="163" t="s">
        <v>228</v>
      </c>
      <c r="AT532" s="163" t="s">
        <v>224</v>
      </c>
      <c r="AU532" s="163" t="s">
        <v>86</v>
      </c>
      <c r="AY532" s="18" t="s">
        <v>222</v>
      </c>
      <c r="BE532" s="164">
        <f>IF(N532="základní",J532,0)</f>
        <v>0</v>
      </c>
      <c r="BF532" s="164">
        <f>IF(N532="snížená",J532,0)</f>
        <v>0</v>
      </c>
      <c r="BG532" s="164">
        <f>IF(N532="zákl. přenesená",J532,0)</f>
        <v>0</v>
      </c>
      <c r="BH532" s="164">
        <f>IF(N532="sníž. přenesená",J532,0)</f>
        <v>0</v>
      </c>
      <c r="BI532" s="164">
        <f>IF(N532="nulová",J532,0)</f>
        <v>0</v>
      </c>
      <c r="BJ532" s="18" t="s">
        <v>84</v>
      </c>
      <c r="BK532" s="164">
        <f>ROUND(I532*H532,2)</f>
        <v>0</v>
      </c>
      <c r="BL532" s="18" t="s">
        <v>228</v>
      </c>
      <c r="BM532" s="163" t="s">
        <v>717</v>
      </c>
    </row>
    <row r="533" spans="1:65" s="13" customFormat="1">
      <c r="B533" s="165"/>
      <c r="D533" s="166" t="s">
        <v>229</v>
      </c>
      <c r="E533" s="167" t="s">
        <v>1</v>
      </c>
      <c r="F533" s="168" t="s">
        <v>714</v>
      </c>
      <c r="H533" s="169">
        <v>6</v>
      </c>
      <c r="I533" s="170"/>
      <c r="L533" s="165"/>
      <c r="M533" s="171"/>
      <c r="N533" s="172"/>
      <c r="O533" s="172"/>
      <c r="P533" s="172"/>
      <c r="Q533" s="172"/>
      <c r="R533" s="172"/>
      <c r="S533" s="172"/>
      <c r="T533" s="173"/>
      <c r="AT533" s="167" t="s">
        <v>229</v>
      </c>
      <c r="AU533" s="167" t="s">
        <v>86</v>
      </c>
      <c r="AV533" s="13" t="s">
        <v>86</v>
      </c>
      <c r="AW533" s="13" t="s">
        <v>32</v>
      </c>
      <c r="AX533" s="13" t="s">
        <v>77</v>
      </c>
      <c r="AY533" s="167" t="s">
        <v>222</v>
      </c>
    </row>
    <row r="534" spans="1:65" s="13" customFormat="1">
      <c r="B534" s="165"/>
      <c r="D534" s="166" t="s">
        <v>229</v>
      </c>
      <c r="E534" s="167" t="s">
        <v>1</v>
      </c>
      <c r="F534" s="168" t="s">
        <v>718</v>
      </c>
      <c r="H534" s="169">
        <v>6</v>
      </c>
      <c r="I534" s="170"/>
      <c r="L534" s="165"/>
      <c r="M534" s="171"/>
      <c r="N534" s="172"/>
      <c r="O534" s="172"/>
      <c r="P534" s="172"/>
      <c r="Q534" s="172"/>
      <c r="R534" s="172"/>
      <c r="S534" s="172"/>
      <c r="T534" s="173"/>
      <c r="AT534" s="167" t="s">
        <v>229</v>
      </c>
      <c r="AU534" s="167" t="s">
        <v>86</v>
      </c>
      <c r="AV534" s="13" t="s">
        <v>86</v>
      </c>
      <c r="AW534" s="13" t="s">
        <v>32</v>
      </c>
      <c r="AX534" s="13" t="s">
        <v>77</v>
      </c>
      <c r="AY534" s="167" t="s">
        <v>222</v>
      </c>
    </row>
    <row r="535" spans="1:65" s="14" customFormat="1">
      <c r="B535" s="174"/>
      <c r="D535" s="166" t="s">
        <v>229</v>
      </c>
      <c r="E535" s="175" t="s">
        <v>1</v>
      </c>
      <c r="F535" s="176" t="s">
        <v>231</v>
      </c>
      <c r="H535" s="177">
        <v>12</v>
      </c>
      <c r="I535" s="178"/>
      <c r="L535" s="174"/>
      <c r="M535" s="179"/>
      <c r="N535" s="180"/>
      <c r="O535" s="180"/>
      <c r="P535" s="180"/>
      <c r="Q535" s="180"/>
      <c r="R535" s="180"/>
      <c r="S535" s="180"/>
      <c r="T535" s="181"/>
      <c r="AT535" s="175" t="s">
        <v>229</v>
      </c>
      <c r="AU535" s="175" t="s">
        <v>86</v>
      </c>
      <c r="AV535" s="14" t="s">
        <v>228</v>
      </c>
      <c r="AW535" s="14" t="s">
        <v>32</v>
      </c>
      <c r="AX535" s="14" t="s">
        <v>84</v>
      </c>
      <c r="AY535" s="175" t="s">
        <v>222</v>
      </c>
    </row>
    <row r="536" spans="1:65" s="2" customFormat="1" ht="21.75" customHeight="1">
      <c r="A536" s="33"/>
      <c r="B536" s="150"/>
      <c r="C536" s="151" t="s">
        <v>719</v>
      </c>
      <c r="D536" s="151" t="s">
        <v>224</v>
      </c>
      <c r="E536" s="152" t="s">
        <v>720</v>
      </c>
      <c r="F536" s="153" t="s">
        <v>721</v>
      </c>
      <c r="G536" s="154" t="s">
        <v>252</v>
      </c>
      <c r="H536" s="155">
        <v>1.1859999999999999</v>
      </c>
      <c r="I536" s="156"/>
      <c r="J536" s="157">
        <f>ROUND(I536*H536,2)</f>
        <v>0</v>
      </c>
      <c r="K536" s="158"/>
      <c r="L536" s="34"/>
      <c r="M536" s="159" t="s">
        <v>1</v>
      </c>
      <c r="N536" s="160" t="s">
        <v>42</v>
      </c>
      <c r="O536" s="59"/>
      <c r="P536" s="161">
        <f>O536*H536</f>
        <v>0</v>
      </c>
      <c r="Q536" s="161">
        <v>2.5018699999999998</v>
      </c>
      <c r="R536" s="161">
        <f>Q536*H536</f>
        <v>2.9672178199999997</v>
      </c>
      <c r="S536" s="161">
        <v>0</v>
      </c>
      <c r="T536" s="162">
        <f>S536*H536</f>
        <v>0</v>
      </c>
      <c r="U536" s="33"/>
      <c r="V536" s="33"/>
      <c r="W536" s="33"/>
      <c r="X536" s="33"/>
      <c r="Y536" s="33"/>
      <c r="Z536" s="33"/>
      <c r="AA536" s="33"/>
      <c r="AB536" s="33"/>
      <c r="AC536" s="33"/>
      <c r="AD536" s="33"/>
      <c r="AE536" s="33"/>
      <c r="AR536" s="163" t="s">
        <v>228</v>
      </c>
      <c r="AT536" s="163" t="s">
        <v>224</v>
      </c>
      <c r="AU536" s="163" t="s">
        <v>86</v>
      </c>
      <c r="AY536" s="18" t="s">
        <v>222</v>
      </c>
      <c r="BE536" s="164">
        <f>IF(N536="základní",J536,0)</f>
        <v>0</v>
      </c>
      <c r="BF536" s="164">
        <f>IF(N536="snížená",J536,0)</f>
        <v>0</v>
      </c>
      <c r="BG536" s="164">
        <f>IF(N536="zákl. přenesená",J536,0)</f>
        <v>0</v>
      </c>
      <c r="BH536" s="164">
        <f>IF(N536="sníž. přenesená",J536,0)</f>
        <v>0</v>
      </c>
      <c r="BI536" s="164">
        <f>IF(N536="nulová",J536,0)</f>
        <v>0</v>
      </c>
      <c r="BJ536" s="18" t="s">
        <v>84</v>
      </c>
      <c r="BK536" s="164">
        <f>ROUND(I536*H536,2)</f>
        <v>0</v>
      </c>
      <c r="BL536" s="18" t="s">
        <v>228</v>
      </c>
      <c r="BM536" s="163" t="s">
        <v>722</v>
      </c>
    </row>
    <row r="537" spans="1:65" s="13" customFormat="1">
      <c r="B537" s="165"/>
      <c r="D537" s="166" t="s">
        <v>229</v>
      </c>
      <c r="E537" s="167" t="s">
        <v>1</v>
      </c>
      <c r="F537" s="168" t="s">
        <v>723</v>
      </c>
      <c r="H537" s="169">
        <v>1.1859999999999999</v>
      </c>
      <c r="I537" s="170"/>
      <c r="L537" s="165"/>
      <c r="M537" s="171"/>
      <c r="N537" s="172"/>
      <c r="O537" s="172"/>
      <c r="P537" s="172"/>
      <c r="Q537" s="172"/>
      <c r="R537" s="172"/>
      <c r="S537" s="172"/>
      <c r="T537" s="173"/>
      <c r="AT537" s="167" t="s">
        <v>229</v>
      </c>
      <c r="AU537" s="167" t="s">
        <v>86</v>
      </c>
      <c r="AV537" s="13" t="s">
        <v>86</v>
      </c>
      <c r="AW537" s="13" t="s">
        <v>32</v>
      </c>
      <c r="AX537" s="13" t="s">
        <v>77</v>
      </c>
      <c r="AY537" s="167" t="s">
        <v>222</v>
      </c>
    </row>
    <row r="538" spans="1:65" s="14" customFormat="1">
      <c r="B538" s="174"/>
      <c r="D538" s="166" t="s">
        <v>229</v>
      </c>
      <c r="E538" s="175" t="s">
        <v>1</v>
      </c>
      <c r="F538" s="176" t="s">
        <v>231</v>
      </c>
      <c r="H538" s="177">
        <v>1.1859999999999999</v>
      </c>
      <c r="I538" s="178"/>
      <c r="L538" s="174"/>
      <c r="M538" s="179"/>
      <c r="N538" s="180"/>
      <c r="O538" s="180"/>
      <c r="P538" s="180"/>
      <c r="Q538" s="180"/>
      <c r="R538" s="180"/>
      <c r="S538" s="180"/>
      <c r="T538" s="181"/>
      <c r="AT538" s="175" t="s">
        <v>229</v>
      </c>
      <c r="AU538" s="175" t="s">
        <v>86</v>
      </c>
      <c r="AV538" s="14" t="s">
        <v>228</v>
      </c>
      <c r="AW538" s="14" t="s">
        <v>32</v>
      </c>
      <c r="AX538" s="14" t="s">
        <v>84</v>
      </c>
      <c r="AY538" s="175" t="s">
        <v>222</v>
      </c>
    </row>
    <row r="539" spans="1:65" s="2" customFormat="1" ht="24.2" customHeight="1">
      <c r="A539" s="33"/>
      <c r="B539" s="150"/>
      <c r="C539" s="151" t="s">
        <v>404</v>
      </c>
      <c r="D539" s="151" t="s">
        <v>224</v>
      </c>
      <c r="E539" s="152" t="s">
        <v>724</v>
      </c>
      <c r="F539" s="153" t="s">
        <v>725</v>
      </c>
      <c r="G539" s="154" t="s">
        <v>348</v>
      </c>
      <c r="H539" s="155">
        <v>35</v>
      </c>
      <c r="I539" s="156"/>
      <c r="J539" s="157">
        <f>ROUND(I539*H539,2)</f>
        <v>0</v>
      </c>
      <c r="K539" s="158"/>
      <c r="L539" s="34"/>
      <c r="M539" s="159" t="s">
        <v>1</v>
      </c>
      <c r="N539" s="160" t="s">
        <v>42</v>
      </c>
      <c r="O539" s="59"/>
      <c r="P539" s="161">
        <f>O539*H539</f>
        <v>0</v>
      </c>
      <c r="Q539" s="161">
        <v>2.6460000000000001E-2</v>
      </c>
      <c r="R539" s="161">
        <f>Q539*H539</f>
        <v>0.92610000000000003</v>
      </c>
      <c r="S539" s="161">
        <v>0</v>
      </c>
      <c r="T539" s="162">
        <f>S539*H539</f>
        <v>0</v>
      </c>
      <c r="U539" s="33"/>
      <c r="V539" s="33"/>
      <c r="W539" s="33"/>
      <c r="X539" s="33"/>
      <c r="Y539" s="33"/>
      <c r="Z539" s="33"/>
      <c r="AA539" s="33"/>
      <c r="AB539" s="33"/>
      <c r="AC539" s="33"/>
      <c r="AD539" s="33"/>
      <c r="AE539" s="33"/>
      <c r="AR539" s="163" t="s">
        <v>228</v>
      </c>
      <c r="AT539" s="163" t="s">
        <v>224</v>
      </c>
      <c r="AU539" s="163" t="s">
        <v>86</v>
      </c>
      <c r="AY539" s="18" t="s">
        <v>222</v>
      </c>
      <c r="BE539" s="164">
        <f>IF(N539="základní",J539,0)</f>
        <v>0</v>
      </c>
      <c r="BF539" s="164">
        <f>IF(N539="snížená",J539,0)</f>
        <v>0</v>
      </c>
      <c r="BG539" s="164">
        <f>IF(N539="zákl. přenesená",J539,0)</f>
        <v>0</v>
      </c>
      <c r="BH539" s="164">
        <f>IF(N539="sníž. přenesená",J539,0)</f>
        <v>0</v>
      </c>
      <c r="BI539" s="164">
        <f>IF(N539="nulová",J539,0)</f>
        <v>0</v>
      </c>
      <c r="BJ539" s="18" t="s">
        <v>84</v>
      </c>
      <c r="BK539" s="164">
        <f>ROUND(I539*H539,2)</f>
        <v>0</v>
      </c>
      <c r="BL539" s="18" t="s">
        <v>228</v>
      </c>
      <c r="BM539" s="163" t="s">
        <v>726</v>
      </c>
    </row>
    <row r="540" spans="1:65" s="13" customFormat="1">
      <c r="B540" s="165"/>
      <c r="D540" s="166" t="s">
        <v>229</v>
      </c>
      <c r="E540" s="167" t="s">
        <v>1</v>
      </c>
      <c r="F540" s="168" t="s">
        <v>727</v>
      </c>
      <c r="H540" s="169">
        <v>12</v>
      </c>
      <c r="I540" s="170"/>
      <c r="L540" s="165"/>
      <c r="M540" s="171"/>
      <c r="N540" s="172"/>
      <c r="O540" s="172"/>
      <c r="P540" s="172"/>
      <c r="Q540" s="172"/>
      <c r="R540" s="172"/>
      <c r="S540" s="172"/>
      <c r="T540" s="173"/>
      <c r="AT540" s="167" t="s">
        <v>229</v>
      </c>
      <c r="AU540" s="167" t="s">
        <v>86</v>
      </c>
      <c r="AV540" s="13" t="s">
        <v>86</v>
      </c>
      <c r="AW540" s="13" t="s">
        <v>32</v>
      </c>
      <c r="AX540" s="13" t="s">
        <v>77</v>
      </c>
      <c r="AY540" s="167" t="s">
        <v>222</v>
      </c>
    </row>
    <row r="541" spans="1:65" s="13" customFormat="1">
      <c r="B541" s="165"/>
      <c r="D541" s="166" t="s">
        <v>229</v>
      </c>
      <c r="E541" s="167" t="s">
        <v>1</v>
      </c>
      <c r="F541" s="168" t="s">
        <v>728</v>
      </c>
      <c r="H541" s="169">
        <v>23</v>
      </c>
      <c r="I541" s="170"/>
      <c r="L541" s="165"/>
      <c r="M541" s="171"/>
      <c r="N541" s="172"/>
      <c r="O541" s="172"/>
      <c r="P541" s="172"/>
      <c r="Q541" s="172"/>
      <c r="R541" s="172"/>
      <c r="S541" s="172"/>
      <c r="T541" s="173"/>
      <c r="AT541" s="167" t="s">
        <v>229</v>
      </c>
      <c r="AU541" s="167" t="s">
        <v>86</v>
      </c>
      <c r="AV541" s="13" t="s">
        <v>86</v>
      </c>
      <c r="AW541" s="13" t="s">
        <v>32</v>
      </c>
      <c r="AX541" s="13" t="s">
        <v>77</v>
      </c>
      <c r="AY541" s="167" t="s">
        <v>222</v>
      </c>
    </row>
    <row r="542" spans="1:65" s="14" customFormat="1">
      <c r="B542" s="174"/>
      <c r="D542" s="166" t="s">
        <v>229</v>
      </c>
      <c r="E542" s="175" t="s">
        <v>1</v>
      </c>
      <c r="F542" s="176" t="s">
        <v>231</v>
      </c>
      <c r="H542" s="177">
        <v>35</v>
      </c>
      <c r="I542" s="178"/>
      <c r="L542" s="174"/>
      <c r="M542" s="179"/>
      <c r="N542" s="180"/>
      <c r="O542" s="180"/>
      <c r="P542" s="180"/>
      <c r="Q542" s="180"/>
      <c r="R542" s="180"/>
      <c r="S542" s="180"/>
      <c r="T542" s="181"/>
      <c r="AT542" s="175" t="s">
        <v>229</v>
      </c>
      <c r="AU542" s="175" t="s">
        <v>86</v>
      </c>
      <c r="AV542" s="14" t="s">
        <v>228</v>
      </c>
      <c r="AW542" s="14" t="s">
        <v>32</v>
      </c>
      <c r="AX542" s="14" t="s">
        <v>84</v>
      </c>
      <c r="AY542" s="175" t="s">
        <v>222</v>
      </c>
    </row>
    <row r="543" spans="1:65" s="2" customFormat="1" ht="16.5" customHeight="1">
      <c r="A543" s="33"/>
      <c r="B543" s="150"/>
      <c r="C543" s="197" t="s">
        <v>729</v>
      </c>
      <c r="D543" s="197" t="s">
        <v>310</v>
      </c>
      <c r="E543" s="198" t="s">
        <v>730</v>
      </c>
      <c r="F543" s="199" t="s">
        <v>731</v>
      </c>
      <c r="G543" s="200" t="s">
        <v>348</v>
      </c>
      <c r="H543" s="201">
        <v>3</v>
      </c>
      <c r="I543" s="202"/>
      <c r="J543" s="203">
        <f t="shared" ref="J543:J560" si="10">ROUND(I543*H543,2)</f>
        <v>0</v>
      </c>
      <c r="K543" s="204"/>
      <c r="L543" s="205"/>
      <c r="M543" s="206" t="s">
        <v>1</v>
      </c>
      <c r="N543" s="207" t="s">
        <v>42</v>
      </c>
      <c r="O543" s="59"/>
      <c r="P543" s="161">
        <f t="shared" ref="P543:P560" si="11">O543*H543</f>
        <v>0</v>
      </c>
      <c r="Q543" s="161">
        <v>0</v>
      </c>
      <c r="R543" s="161">
        <f t="shared" ref="R543:R560" si="12">Q543*H543</f>
        <v>0</v>
      </c>
      <c r="S543" s="161">
        <v>0</v>
      </c>
      <c r="T543" s="162">
        <f t="shared" ref="T543:T560" si="13">S543*H543</f>
        <v>0</v>
      </c>
      <c r="U543" s="33"/>
      <c r="V543" s="33"/>
      <c r="W543" s="33"/>
      <c r="X543" s="33"/>
      <c r="Y543" s="33"/>
      <c r="Z543" s="33"/>
      <c r="AA543" s="33"/>
      <c r="AB543" s="33"/>
      <c r="AC543" s="33"/>
      <c r="AD543" s="33"/>
      <c r="AE543" s="33"/>
      <c r="AR543" s="163" t="s">
        <v>243</v>
      </c>
      <c r="AT543" s="163" t="s">
        <v>310</v>
      </c>
      <c r="AU543" s="163" t="s">
        <v>86</v>
      </c>
      <c r="AY543" s="18" t="s">
        <v>222</v>
      </c>
      <c r="BE543" s="164">
        <f t="shared" ref="BE543:BE560" si="14">IF(N543="základní",J543,0)</f>
        <v>0</v>
      </c>
      <c r="BF543" s="164">
        <f t="shared" ref="BF543:BF560" si="15">IF(N543="snížená",J543,0)</f>
        <v>0</v>
      </c>
      <c r="BG543" s="164">
        <f t="shared" ref="BG543:BG560" si="16">IF(N543="zákl. přenesená",J543,0)</f>
        <v>0</v>
      </c>
      <c r="BH543" s="164">
        <f t="shared" ref="BH543:BH560" si="17">IF(N543="sníž. přenesená",J543,0)</f>
        <v>0</v>
      </c>
      <c r="BI543" s="164">
        <f t="shared" ref="BI543:BI560" si="18">IF(N543="nulová",J543,0)</f>
        <v>0</v>
      </c>
      <c r="BJ543" s="18" t="s">
        <v>84</v>
      </c>
      <c r="BK543" s="164">
        <f t="shared" ref="BK543:BK560" si="19">ROUND(I543*H543,2)</f>
        <v>0</v>
      </c>
      <c r="BL543" s="18" t="s">
        <v>228</v>
      </c>
      <c r="BM543" s="163" t="s">
        <v>732</v>
      </c>
    </row>
    <row r="544" spans="1:65" s="2" customFormat="1" ht="16.5" customHeight="1">
      <c r="A544" s="33"/>
      <c r="B544" s="150"/>
      <c r="C544" s="197" t="s">
        <v>417</v>
      </c>
      <c r="D544" s="197" t="s">
        <v>310</v>
      </c>
      <c r="E544" s="198" t="s">
        <v>733</v>
      </c>
      <c r="F544" s="199" t="s">
        <v>734</v>
      </c>
      <c r="G544" s="200" t="s">
        <v>348</v>
      </c>
      <c r="H544" s="201">
        <v>5</v>
      </c>
      <c r="I544" s="202"/>
      <c r="J544" s="203">
        <f t="shared" si="10"/>
        <v>0</v>
      </c>
      <c r="K544" s="204"/>
      <c r="L544" s="205"/>
      <c r="M544" s="206" t="s">
        <v>1</v>
      </c>
      <c r="N544" s="207" t="s">
        <v>42</v>
      </c>
      <c r="O544" s="59"/>
      <c r="P544" s="161">
        <f t="shared" si="11"/>
        <v>0</v>
      </c>
      <c r="Q544" s="161">
        <v>0</v>
      </c>
      <c r="R544" s="161">
        <f t="shared" si="12"/>
        <v>0</v>
      </c>
      <c r="S544" s="161">
        <v>0</v>
      </c>
      <c r="T544" s="162">
        <f t="shared" si="13"/>
        <v>0</v>
      </c>
      <c r="U544" s="33"/>
      <c r="V544" s="33"/>
      <c r="W544" s="33"/>
      <c r="X544" s="33"/>
      <c r="Y544" s="33"/>
      <c r="Z544" s="33"/>
      <c r="AA544" s="33"/>
      <c r="AB544" s="33"/>
      <c r="AC544" s="33"/>
      <c r="AD544" s="33"/>
      <c r="AE544" s="33"/>
      <c r="AR544" s="163" t="s">
        <v>243</v>
      </c>
      <c r="AT544" s="163" t="s">
        <v>310</v>
      </c>
      <c r="AU544" s="163" t="s">
        <v>86</v>
      </c>
      <c r="AY544" s="18" t="s">
        <v>222</v>
      </c>
      <c r="BE544" s="164">
        <f t="shared" si="14"/>
        <v>0</v>
      </c>
      <c r="BF544" s="164">
        <f t="shared" si="15"/>
        <v>0</v>
      </c>
      <c r="BG544" s="164">
        <f t="shared" si="16"/>
        <v>0</v>
      </c>
      <c r="BH544" s="164">
        <f t="shared" si="17"/>
        <v>0</v>
      </c>
      <c r="BI544" s="164">
        <f t="shared" si="18"/>
        <v>0</v>
      </c>
      <c r="BJ544" s="18" t="s">
        <v>84</v>
      </c>
      <c r="BK544" s="164">
        <f t="shared" si="19"/>
        <v>0</v>
      </c>
      <c r="BL544" s="18" t="s">
        <v>228</v>
      </c>
      <c r="BM544" s="163" t="s">
        <v>735</v>
      </c>
    </row>
    <row r="545" spans="1:65" s="2" customFormat="1" ht="16.5" customHeight="1">
      <c r="A545" s="33"/>
      <c r="B545" s="150"/>
      <c r="C545" s="197" t="s">
        <v>736</v>
      </c>
      <c r="D545" s="197" t="s">
        <v>310</v>
      </c>
      <c r="E545" s="198" t="s">
        <v>737</v>
      </c>
      <c r="F545" s="199" t="s">
        <v>738</v>
      </c>
      <c r="G545" s="200" t="s">
        <v>348</v>
      </c>
      <c r="H545" s="201">
        <v>4</v>
      </c>
      <c r="I545" s="202"/>
      <c r="J545" s="203">
        <f t="shared" si="10"/>
        <v>0</v>
      </c>
      <c r="K545" s="204"/>
      <c r="L545" s="205"/>
      <c r="M545" s="206" t="s">
        <v>1</v>
      </c>
      <c r="N545" s="207" t="s">
        <v>42</v>
      </c>
      <c r="O545" s="59"/>
      <c r="P545" s="161">
        <f t="shared" si="11"/>
        <v>0</v>
      </c>
      <c r="Q545" s="161">
        <v>0</v>
      </c>
      <c r="R545" s="161">
        <f t="shared" si="12"/>
        <v>0</v>
      </c>
      <c r="S545" s="161">
        <v>0</v>
      </c>
      <c r="T545" s="162">
        <f t="shared" si="13"/>
        <v>0</v>
      </c>
      <c r="U545" s="33"/>
      <c r="V545" s="33"/>
      <c r="W545" s="33"/>
      <c r="X545" s="33"/>
      <c r="Y545" s="33"/>
      <c r="Z545" s="33"/>
      <c r="AA545" s="33"/>
      <c r="AB545" s="33"/>
      <c r="AC545" s="33"/>
      <c r="AD545" s="33"/>
      <c r="AE545" s="33"/>
      <c r="AR545" s="163" t="s">
        <v>243</v>
      </c>
      <c r="AT545" s="163" t="s">
        <v>310</v>
      </c>
      <c r="AU545" s="163" t="s">
        <v>86</v>
      </c>
      <c r="AY545" s="18" t="s">
        <v>222</v>
      </c>
      <c r="BE545" s="164">
        <f t="shared" si="14"/>
        <v>0</v>
      </c>
      <c r="BF545" s="164">
        <f t="shared" si="15"/>
        <v>0</v>
      </c>
      <c r="BG545" s="164">
        <f t="shared" si="16"/>
        <v>0</v>
      </c>
      <c r="BH545" s="164">
        <f t="shared" si="17"/>
        <v>0</v>
      </c>
      <c r="BI545" s="164">
        <f t="shared" si="18"/>
        <v>0</v>
      </c>
      <c r="BJ545" s="18" t="s">
        <v>84</v>
      </c>
      <c r="BK545" s="164">
        <f t="shared" si="19"/>
        <v>0</v>
      </c>
      <c r="BL545" s="18" t="s">
        <v>228</v>
      </c>
      <c r="BM545" s="163" t="s">
        <v>739</v>
      </c>
    </row>
    <row r="546" spans="1:65" s="2" customFormat="1" ht="16.5" customHeight="1">
      <c r="A546" s="33"/>
      <c r="B546" s="150"/>
      <c r="C546" s="197" t="s">
        <v>420</v>
      </c>
      <c r="D546" s="197" t="s">
        <v>310</v>
      </c>
      <c r="E546" s="198" t="s">
        <v>740</v>
      </c>
      <c r="F546" s="199" t="s">
        <v>741</v>
      </c>
      <c r="G546" s="200" t="s">
        <v>348</v>
      </c>
      <c r="H546" s="201">
        <v>1</v>
      </c>
      <c r="I546" s="202"/>
      <c r="J546" s="203">
        <f t="shared" si="10"/>
        <v>0</v>
      </c>
      <c r="K546" s="204"/>
      <c r="L546" s="205"/>
      <c r="M546" s="206" t="s">
        <v>1</v>
      </c>
      <c r="N546" s="207" t="s">
        <v>42</v>
      </c>
      <c r="O546" s="59"/>
      <c r="P546" s="161">
        <f t="shared" si="11"/>
        <v>0</v>
      </c>
      <c r="Q546" s="161">
        <v>0</v>
      </c>
      <c r="R546" s="161">
        <f t="shared" si="12"/>
        <v>0</v>
      </c>
      <c r="S546" s="161">
        <v>0</v>
      </c>
      <c r="T546" s="162">
        <f t="shared" si="13"/>
        <v>0</v>
      </c>
      <c r="U546" s="33"/>
      <c r="V546" s="33"/>
      <c r="W546" s="33"/>
      <c r="X546" s="33"/>
      <c r="Y546" s="33"/>
      <c r="Z546" s="33"/>
      <c r="AA546" s="33"/>
      <c r="AB546" s="33"/>
      <c r="AC546" s="33"/>
      <c r="AD546" s="33"/>
      <c r="AE546" s="33"/>
      <c r="AR546" s="163" t="s">
        <v>243</v>
      </c>
      <c r="AT546" s="163" t="s">
        <v>310</v>
      </c>
      <c r="AU546" s="163" t="s">
        <v>86</v>
      </c>
      <c r="AY546" s="18" t="s">
        <v>222</v>
      </c>
      <c r="BE546" s="164">
        <f t="shared" si="14"/>
        <v>0</v>
      </c>
      <c r="BF546" s="164">
        <f t="shared" si="15"/>
        <v>0</v>
      </c>
      <c r="BG546" s="164">
        <f t="shared" si="16"/>
        <v>0</v>
      </c>
      <c r="BH546" s="164">
        <f t="shared" si="17"/>
        <v>0</v>
      </c>
      <c r="BI546" s="164">
        <f t="shared" si="18"/>
        <v>0</v>
      </c>
      <c r="BJ546" s="18" t="s">
        <v>84</v>
      </c>
      <c r="BK546" s="164">
        <f t="shared" si="19"/>
        <v>0</v>
      </c>
      <c r="BL546" s="18" t="s">
        <v>228</v>
      </c>
      <c r="BM546" s="163" t="s">
        <v>742</v>
      </c>
    </row>
    <row r="547" spans="1:65" s="2" customFormat="1" ht="16.5" customHeight="1">
      <c r="A547" s="33"/>
      <c r="B547" s="150"/>
      <c r="C547" s="197" t="s">
        <v>743</v>
      </c>
      <c r="D547" s="197" t="s">
        <v>310</v>
      </c>
      <c r="E547" s="198" t="s">
        <v>744</v>
      </c>
      <c r="F547" s="199" t="s">
        <v>745</v>
      </c>
      <c r="G547" s="200" t="s">
        <v>348</v>
      </c>
      <c r="H547" s="201">
        <v>4</v>
      </c>
      <c r="I547" s="202"/>
      <c r="J547" s="203">
        <f t="shared" si="10"/>
        <v>0</v>
      </c>
      <c r="K547" s="204"/>
      <c r="L547" s="205"/>
      <c r="M547" s="206" t="s">
        <v>1</v>
      </c>
      <c r="N547" s="207" t="s">
        <v>42</v>
      </c>
      <c r="O547" s="59"/>
      <c r="P547" s="161">
        <f t="shared" si="11"/>
        <v>0</v>
      </c>
      <c r="Q547" s="161">
        <v>0</v>
      </c>
      <c r="R547" s="161">
        <f t="shared" si="12"/>
        <v>0</v>
      </c>
      <c r="S547" s="161">
        <v>0</v>
      </c>
      <c r="T547" s="162">
        <f t="shared" si="13"/>
        <v>0</v>
      </c>
      <c r="U547" s="33"/>
      <c r="V547" s="33"/>
      <c r="W547" s="33"/>
      <c r="X547" s="33"/>
      <c r="Y547" s="33"/>
      <c r="Z547" s="33"/>
      <c r="AA547" s="33"/>
      <c r="AB547" s="33"/>
      <c r="AC547" s="33"/>
      <c r="AD547" s="33"/>
      <c r="AE547" s="33"/>
      <c r="AR547" s="163" t="s">
        <v>243</v>
      </c>
      <c r="AT547" s="163" t="s">
        <v>310</v>
      </c>
      <c r="AU547" s="163" t="s">
        <v>86</v>
      </c>
      <c r="AY547" s="18" t="s">
        <v>222</v>
      </c>
      <c r="BE547" s="164">
        <f t="shared" si="14"/>
        <v>0</v>
      </c>
      <c r="BF547" s="164">
        <f t="shared" si="15"/>
        <v>0</v>
      </c>
      <c r="BG547" s="164">
        <f t="shared" si="16"/>
        <v>0</v>
      </c>
      <c r="BH547" s="164">
        <f t="shared" si="17"/>
        <v>0</v>
      </c>
      <c r="BI547" s="164">
        <f t="shared" si="18"/>
        <v>0</v>
      </c>
      <c r="BJ547" s="18" t="s">
        <v>84</v>
      </c>
      <c r="BK547" s="164">
        <f t="shared" si="19"/>
        <v>0</v>
      </c>
      <c r="BL547" s="18" t="s">
        <v>228</v>
      </c>
      <c r="BM547" s="163" t="s">
        <v>746</v>
      </c>
    </row>
    <row r="548" spans="1:65" s="2" customFormat="1" ht="16.5" customHeight="1">
      <c r="A548" s="33"/>
      <c r="B548" s="150"/>
      <c r="C548" s="197" t="s">
        <v>424</v>
      </c>
      <c r="D548" s="197" t="s">
        <v>310</v>
      </c>
      <c r="E548" s="198" t="s">
        <v>747</v>
      </c>
      <c r="F548" s="199" t="s">
        <v>748</v>
      </c>
      <c r="G548" s="200" t="s">
        <v>348</v>
      </c>
      <c r="H548" s="201">
        <v>2</v>
      </c>
      <c r="I548" s="202"/>
      <c r="J548" s="203">
        <f t="shared" si="10"/>
        <v>0</v>
      </c>
      <c r="K548" s="204"/>
      <c r="L548" s="205"/>
      <c r="M548" s="206" t="s">
        <v>1</v>
      </c>
      <c r="N548" s="207" t="s">
        <v>42</v>
      </c>
      <c r="O548" s="59"/>
      <c r="P548" s="161">
        <f t="shared" si="11"/>
        <v>0</v>
      </c>
      <c r="Q548" s="161">
        <v>0</v>
      </c>
      <c r="R548" s="161">
        <f t="shared" si="12"/>
        <v>0</v>
      </c>
      <c r="S548" s="161">
        <v>0</v>
      </c>
      <c r="T548" s="162">
        <f t="shared" si="13"/>
        <v>0</v>
      </c>
      <c r="U548" s="33"/>
      <c r="V548" s="33"/>
      <c r="W548" s="33"/>
      <c r="X548" s="33"/>
      <c r="Y548" s="33"/>
      <c r="Z548" s="33"/>
      <c r="AA548" s="33"/>
      <c r="AB548" s="33"/>
      <c r="AC548" s="33"/>
      <c r="AD548" s="33"/>
      <c r="AE548" s="33"/>
      <c r="AR548" s="163" t="s">
        <v>243</v>
      </c>
      <c r="AT548" s="163" t="s">
        <v>310</v>
      </c>
      <c r="AU548" s="163" t="s">
        <v>86</v>
      </c>
      <c r="AY548" s="18" t="s">
        <v>222</v>
      </c>
      <c r="BE548" s="164">
        <f t="shared" si="14"/>
        <v>0</v>
      </c>
      <c r="BF548" s="164">
        <f t="shared" si="15"/>
        <v>0</v>
      </c>
      <c r="BG548" s="164">
        <f t="shared" si="16"/>
        <v>0</v>
      </c>
      <c r="BH548" s="164">
        <f t="shared" si="17"/>
        <v>0</v>
      </c>
      <c r="BI548" s="164">
        <f t="shared" si="18"/>
        <v>0</v>
      </c>
      <c r="BJ548" s="18" t="s">
        <v>84</v>
      </c>
      <c r="BK548" s="164">
        <f t="shared" si="19"/>
        <v>0</v>
      </c>
      <c r="BL548" s="18" t="s">
        <v>228</v>
      </c>
      <c r="BM548" s="163" t="s">
        <v>749</v>
      </c>
    </row>
    <row r="549" spans="1:65" s="2" customFormat="1" ht="16.5" customHeight="1">
      <c r="A549" s="33"/>
      <c r="B549" s="150"/>
      <c r="C549" s="197" t="s">
        <v>750</v>
      </c>
      <c r="D549" s="197" t="s">
        <v>310</v>
      </c>
      <c r="E549" s="198" t="s">
        <v>751</v>
      </c>
      <c r="F549" s="199" t="s">
        <v>752</v>
      </c>
      <c r="G549" s="200" t="s">
        <v>348</v>
      </c>
      <c r="H549" s="201">
        <v>1</v>
      </c>
      <c r="I549" s="202"/>
      <c r="J549" s="203">
        <f t="shared" si="10"/>
        <v>0</v>
      </c>
      <c r="K549" s="204"/>
      <c r="L549" s="205"/>
      <c r="M549" s="206" t="s">
        <v>1</v>
      </c>
      <c r="N549" s="207" t="s">
        <v>42</v>
      </c>
      <c r="O549" s="59"/>
      <c r="P549" s="161">
        <f t="shared" si="11"/>
        <v>0</v>
      </c>
      <c r="Q549" s="161">
        <v>0</v>
      </c>
      <c r="R549" s="161">
        <f t="shared" si="12"/>
        <v>0</v>
      </c>
      <c r="S549" s="161">
        <v>0</v>
      </c>
      <c r="T549" s="162">
        <f t="shared" si="13"/>
        <v>0</v>
      </c>
      <c r="U549" s="33"/>
      <c r="V549" s="33"/>
      <c r="W549" s="33"/>
      <c r="X549" s="33"/>
      <c r="Y549" s="33"/>
      <c r="Z549" s="33"/>
      <c r="AA549" s="33"/>
      <c r="AB549" s="33"/>
      <c r="AC549" s="33"/>
      <c r="AD549" s="33"/>
      <c r="AE549" s="33"/>
      <c r="AR549" s="163" t="s">
        <v>243</v>
      </c>
      <c r="AT549" s="163" t="s">
        <v>310</v>
      </c>
      <c r="AU549" s="163" t="s">
        <v>86</v>
      </c>
      <c r="AY549" s="18" t="s">
        <v>222</v>
      </c>
      <c r="BE549" s="164">
        <f t="shared" si="14"/>
        <v>0</v>
      </c>
      <c r="BF549" s="164">
        <f t="shared" si="15"/>
        <v>0</v>
      </c>
      <c r="BG549" s="164">
        <f t="shared" si="16"/>
        <v>0</v>
      </c>
      <c r="BH549" s="164">
        <f t="shared" si="17"/>
        <v>0</v>
      </c>
      <c r="BI549" s="164">
        <f t="shared" si="18"/>
        <v>0</v>
      </c>
      <c r="BJ549" s="18" t="s">
        <v>84</v>
      </c>
      <c r="BK549" s="164">
        <f t="shared" si="19"/>
        <v>0</v>
      </c>
      <c r="BL549" s="18" t="s">
        <v>228</v>
      </c>
      <c r="BM549" s="163" t="s">
        <v>753</v>
      </c>
    </row>
    <row r="550" spans="1:65" s="2" customFormat="1" ht="16.5" customHeight="1">
      <c r="A550" s="33"/>
      <c r="B550" s="150"/>
      <c r="C550" s="197" t="s">
        <v>427</v>
      </c>
      <c r="D550" s="197" t="s">
        <v>310</v>
      </c>
      <c r="E550" s="198" t="s">
        <v>754</v>
      </c>
      <c r="F550" s="199" t="s">
        <v>755</v>
      </c>
      <c r="G550" s="200" t="s">
        <v>348</v>
      </c>
      <c r="H550" s="201">
        <v>1</v>
      </c>
      <c r="I550" s="202"/>
      <c r="J550" s="203">
        <f t="shared" si="10"/>
        <v>0</v>
      </c>
      <c r="K550" s="204"/>
      <c r="L550" s="205"/>
      <c r="M550" s="206" t="s">
        <v>1</v>
      </c>
      <c r="N550" s="207" t="s">
        <v>42</v>
      </c>
      <c r="O550" s="59"/>
      <c r="P550" s="161">
        <f t="shared" si="11"/>
        <v>0</v>
      </c>
      <c r="Q550" s="161">
        <v>0</v>
      </c>
      <c r="R550" s="161">
        <f t="shared" si="12"/>
        <v>0</v>
      </c>
      <c r="S550" s="161">
        <v>0</v>
      </c>
      <c r="T550" s="162">
        <f t="shared" si="13"/>
        <v>0</v>
      </c>
      <c r="U550" s="33"/>
      <c r="V550" s="33"/>
      <c r="W550" s="33"/>
      <c r="X550" s="33"/>
      <c r="Y550" s="33"/>
      <c r="Z550" s="33"/>
      <c r="AA550" s="33"/>
      <c r="AB550" s="33"/>
      <c r="AC550" s="33"/>
      <c r="AD550" s="33"/>
      <c r="AE550" s="33"/>
      <c r="AR550" s="163" t="s">
        <v>243</v>
      </c>
      <c r="AT550" s="163" t="s">
        <v>310</v>
      </c>
      <c r="AU550" s="163" t="s">
        <v>86</v>
      </c>
      <c r="AY550" s="18" t="s">
        <v>222</v>
      </c>
      <c r="BE550" s="164">
        <f t="shared" si="14"/>
        <v>0</v>
      </c>
      <c r="BF550" s="164">
        <f t="shared" si="15"/>
        <v>0</v>
      </c>
      <c r="BG550" s="164">
        <f t="shared" si="16"/>
        <v>0</v>
      </c>
      <c r="BH550" s="164">
        <f t="shared" si="17"/>
        <v>0</v>
      </c>
      <c r="BI550" s="164">
        <f t="shared" si="18"/>
        <v>0</v>
      </c>
      <c r="BJ550" s="18" t="s">
        <v>84</v>
      </c>
      <c r="BK550" s="164">
        <f t="shared" si="19"/>
        <v>0</v>
      </c>
      <c r="BL550" s="18" t="s">
        <v>228</v>
      </c>
      <c r="BM550" s="163" t="s">
        <v>756</v>
      </c>
    </row>
    <row r="551" spans="1:65" s="2" customFormat="1" ht="16.5" customHeight="1">
      <c r="A551" s="33"/>
      <c r="B551" s="150"/>
      <c r="C551" s="197" t="s">
        <v>757</v>
      </c>
      <c r="D551" s="197" t="s">
        <v>310</v>
      </c>
      <c r="E551" s="198" t="s">
        <v>758</v>
      </c>
      <c r="F551" s="199" t="s">
        <v>759</v>
      </c>
      <c r="G551" s="200" t="s">
        <v>348</v>
      </c>
      <c r="H551" s="201">
        <v>1</v>
      </c>
      <c r="I551" s="202"/>
      <c r="J551" s="203">
        <f t="shared" si="10"/>
        <v>0</v>
      </c>
      <c r="K551" s="204"/>
      <c r="L551" s="205"/>
      <c r="M551" s="206" t="s">
        <v>1</v>
      </c>
      <c r="N551" s="207" t="s">
        <v>42</v>
      </c>
      <c r="O551" s="59"/>
      <c r="P551" s="161">
        <f t="shared" si="11"/>
        <v>0</v>
      </c>
      <c r="Q551" s="161">
        <v>0</v>
      </c>
      <c r="R551" s="161">
        <f t="shared" si="12"/>
        <v>0</v>
      </c>
      <c r="S551" s="161">
        <v>0</v>
      </c>
      <c r="T551" s="162">
        <f t="shared" si="13"/>
        <v>0</v>
      </c>
      <c r="U551" s="33"/>
      <c r="V551" s="33"/>
      <c r="W551" s="33"/>
      <c r="X551" s="33"/>
      <c r="Y551" s="33"/>
      <c r="Z551" s="33"/>
      <c r="AA551" s="33"/>
      <c r="AB551" s="33"/>
      <c r="AC551" s="33"/>
      <c r="AD551" s="33"/>
      <c r="AE551" s="33"/>
      <c r="AR551" s="163" t="s">
        <v>243</v>
      </c>
      <c r="AT551" s="163" t="s">
        <v>310</v>
      </c>
      <c r="AU551" s="163" t="s">
        <v>86</v>
      </c>
      <c r="AY551" s="18" t="s">
        <v>222</v>
      </c>
      <c r="BE551" s="164">
        <f t="shared" si="14"/>
        <v>0</v>
      </c>
      <c r="BF551" s="164">
        <f t="shared" si="15"/>
        <v>0</v>
      </c>
      <c r="BG551" s="164">
        <f t="shared" si="16"/>
        <v>0</v>
      </c>
      <c r="BH551" s="164">
        <f t="shared" si="17"/>
        <v>0</v>
      </c>
      <c r="BI551" s="164">
        <f t="shared" si="18"/>
        <v>0</v>
      </c>
      <c r="BJ551" s="18" t="s">
        <v>84</v>
      </c>
      <c r="BK551" s="164">
        <f t="shared" si="19"/>
        <v>0</v>
      </c>
      <c r="BL551" s="18" t="s">
        <v>228</v>
      </c>
      <c r="BM551" s="163" t="s">
        <v>760</v>
      </c>
    </row>
    <row r="552" spans="1:65" s="2" customFormat="1" ht="16.5" customHeight="1">
      <c r="A552" s="33"/>
      <c r="B552" s="150"/>
      <c r="C552" s="197" t="s">
        <v>432</v>
      </c>
      <c r="D552" s="197" t="s">
        <v>310</v>
      </c>
      <c r="E552" s="198" t="s">
        <v>761</v>
      </c>
      <c r="F552" s="199" t="s">
        <v>762</v>
      </c>
      <c r="G552" s="200" t="s">
        <v>348</v>
      </c>
      <c r="H552" s="201">
        <v>1</v>
      </c>
      <c r="I552" s="202"/>
      <c r="J552" s="203">
        <f t="shared" si="10"/>
        <v>0</v>
      </c>
      <c r="K552" s="204"/>
      <c r="L552" s="205"/>
      <c r="M552" s="206" t="s">
        <v>1</v>
      </c>
      <c r="N552" s="207" t="s">
        <v>42</v>
      </c>
      <c r="O552" s="59"/>
      <c r="P552" s="161">
        <f t="shared" si="11"/>
        <v>0</v>
      </c>
      <c r="Q552" s="161">
        <v>0</v>
      </c>
      <c r="R552" s="161">
        <f t="shared" si="12"/>
        <v>0</v>
      </c>
      <c r="S552" s="161">
        <v>0</v>
      </c>
      <c r="T552" s="162">
        <f t="shared" si="13"/>
        <v>0</v>
      </c>
      <c r="U552" s="33"/>
      <c r="V552" s="33"/>
      <c r="W552" s="33"/>
      <c r="X552" s="33"/>
      <c r="Y552" s="33"/>
      <c r="Z552" s="33"/>
      <c r="AA552" s="33"/>
      <c r="AB552" s="33"/>
      <c r="AC552" s="33"/>
      <c r="AD552" s="33"/>
      <c r="AE552" s="33"/>
      <c r="AR552" s="163" t="s">
        <v>243</v>
      </c>
      <c r="AT552" s="163" t="s">
        <v>310</v>
      </c>
      <c r="AU552" s="163" t="s">
        <v>86</v>
      </c>
      <c r="AY552" s="18" t="s">
        <v>222</v>
      </c>
      <c r="BE552" s="164">
        <f t="shared" si="14"/>
        <v>0</v>
      </c>
      <c r="BF552" s="164">
        <f t="shared" si="15"/>
        <v>0</v>
      </c>
      <c r="BG552" s="164">
        <f t="shared" si="16"/>
        <v>0</v>
      </c>
      <c r="BH552" s="164">
        <f t="shared" si="17"/>
        <v>0</v>
      </c>
      <c r="BI552" s="164">
        <f t="shared" si="18"/>
        <v>0</v>
      </c>
      <c r="BJ552" s="18" t="s">
        <v>84</v>
      </c>
      <c r="BK552" s="164">
        <f t="shared" si="19"/>
        <v>0</v>
      </c>
      <c r="BL552" s="18" t="s">
        <v>228</v>
      </c>
      <c r="BM552" s="163" t="s">
        <v>763</v>
      </c>
    </row>
    <row r="553" spans="1:65" s="2" customFormat="1" ht="16.5" customHeight="1">
      <c r="A553" s="33"/>
      <c r="B553" s="150"/>
      <c r="C553" s="197" t="s">
        <v>764</v>
      </c>
      <c r="D553" s="197" t="s">
        <v>310</v>
      </c>
      <c r="E553" s="198" t="s">
        <v>765</v>
      </c>
      <c r="F553" s="199" t="s">
        <v>766</v>
      </c>
      <c r="G553" s="200" t="s">
        <v>348</v>
      </c>
      <c r="H553" s="201">
        <v>1</v>
      </c>
      <c r="I553" s="202"/>
      <c r="J553" s="203">
        <f t="shared" si="10"/>
        <v>0</v>
      </c>
      <c r="K553" s="204"/>
      <c r="L553" s="205"/>
      <c r="M553" s="206" t="s">
        <v>1</v>
      </c>
      <c r="N553" s="207" t="s">
        <v>42</v>
      </c>
      <c r="O553" s="59"/>
      <c r="P553" s="161">
        <f t="shared" si="11"/>
        <v>0</v>
      </c>
      <c r="Q553" s="161">
        <v>0</v>
      </c>
      <c r="R553" s="161">
        <f t="shared" si="12"/>
        <v>0</v>
      </c>
      <c r="S553" s="161">
        <v>0</v>
      </c>
      <c r="T553" s="162">
        <f t="shared" si="13"/>
        <v>0</v>
      </c>
      <c r="U553" s="33"/>
      <c r="V553" s="33"/>
      <c r="W553" s="33"/>
      <c r="X553" s="33"/>
      <c r="Y553" s="33"/>
      <c r="Z553" s="33"/>
      <c r="AA553" s="33"/>
      <c r="AB553" s="33"/>
      <c r="AC553" s="33"/>
      <c r="AD553" s="33"/>
      <c r="AE553" s="33"/>
      <c r="AR553" s="163" t="s">
        <v>243</v>
      </c>
      <c r="AT553" s="163" t="s">
        <v>310</v>
      </c>
      <c r="AU553" s="163" t="s">
        <v>86</v>
      </c>
      <c r="AY553" s="18" t="s">
        <v>222</v>
      </c>
      <c r="BE553" s="164">
        <f t="shared" si="14"/>
        <v>0</v>
      </c>
      <c r="BF553" s="164">
        <f t="shared" si="15"/>
        <v>0</v>
      </c>
      <c r="BG553" s="164">
        <f t="shared" si="16"/>
        <v>0</v>
      </c>
      <c r="BH553" s="164">
        <f t="shared" si="17"/>
        <v>0</v>
      </c>
      <c r="BI553" s="164">
        <f t="shared" si="18"/>
        <v>0</v>
      </c>
      <c r="BJ553" s="18" t="s">
        <v>84</v>
      </c>
      <c r="BK553" s="164">
        <f t="shared" si="19"/>
        <v>0</v>
      </c>
      <c r="BL553" s="18" t="s">
        <v>228</v>
      </c>
      <c r="BM553" s="163" t="s">
        <v>767</v>
      </c>
    </row>
    <row r="554" spans="1:65" s="2" customFormat="1" ht="16.5" customHeight="1">
      <c r="A554" s="33"/>
      <c r="B554" s="150"/>
      <c r="C554" s="197" t="s">
        <v>436</v>
      </c>
      <c r="D554" s="197" t="s">
        <v>310</v>
      </c>
      <c r="E554" s="198" t="s">
        <v>768</v>
      </c>
      <c r="F554" s="199" t="s">
        <v>769</v>
      </c>
      <c r="G554" s="200" t="s">
        <v>348</v>
      </c>
      <c r="H554" s="201">
        <v>1</v>
      </c>
      <c r="I554" s="202"/>
      <c r="J554" s="203">
        <f t="shared" si="10"/>
        <v>0</v>
      </c>
      <c r="K554" s="204"/>
      <c r="L554" s="205"/>
      <c r="M554" s="206" t="s">
        <v>1</v>
      </c>
      <c r="N554" s="207" t="s">
        <v>42</v>
      </c>
      <c r="O554" s="59"/>
      <c r="P554" s="161">
        <f t="shared" si="11"/>
        <v>0</v>
      </c>
      <c r="Q554" s="161">
        <v>0</v>
      </c>
      <c r="R554" s="161">
        <f t="shared" si="12"/>
        <v>0</v>
      </c>
      <c r="S554" s="161">
        <v>0</v>
      </c>
      <c r="T554" s="162">
        <f t="shared" si="13"/>
        <v>0</v>
      </c>
      <c r="U554" s="33"/>
      <c r="V554" s="33"/>
      <c r="W554" s="33"/>
      <c r="X554" s="33"/>
      <c r="Y554" s="33"/>
      <c r="Z554" s="33"/>
      <c r="AA554" s="33"/>
      <c r="AB554" s="33"/>
      <c r="AC554" s="33"/>
      <c r="AD554" s="33"/>
      <c r="AE554" s="33"/>
      <c r="AR554" s="163" t="s">
        <v>243</v>
      </c>
      <c r="AT554" s="163" t="s">
        <v>310</v>
      </c>
      <c r="AU554" s="163" t="s">
        <v>86</v>
      </c>
      <c r="AY554" s="18" t="s">
        <v>222</v>
      </c>
      <c r="BE554" s="164">
        <f t="shared" si="14"/>
        <v>0</v>
      </c>
      <c r="BF554" s="164">
        <f t="shared" si="15"/>
        <v>0</v>
      </c>
      <c r="BG554" s="164">
        <f t="shared" si="16"/>
        <v>0</v>
      </c>
      <c r="BH554" s="164">
        <f t="shared" si="17"/>
        <v>0</v>
      </c>
      <c r="BI554" s="164">
        <f t="shared" si="18"/>
        <v>0</v>
      </c>
      <c r="BJ554" s="18" t="s">
        <v>84</v>
      </c>
      <c r="BK554" s="164">
        <f t="shared" si="19"/>
        <v>0</v>
      </c>
      <c r="BL554" s="18" t="s">
        <v>228</v>
      </c>
      <c r="BM554" s="163" t="s">
        <v>770</v>
      </c>
    </row>
    <row r="555" spans="1:65" s="2" customFormat="1" ht="16.5" customHeight="1">
      <c r="A555" s="33"/>
      <c r="B555" s="150"/>
      <c r="C555" s="197" t="s">
        <v>771</v>
      </c>
      <c r="D555" s="197" t="s">
        <v>310</v>
      </c>
      <c r="E555" s="198" t="s">
        <v>772</v>
      </c>
      <c r="F555" s="199" t="s">
        <v>773</v>
      </c>
      <c r="G555" s="200" t="s">
        <v>348</v>
      </c>
      <c r="H555" s="201">
        <v>6</v>
      </c>
      <c r="I555" s="202"/>
      <c r="J555" s="203">
        <f t="shared" si="10"/>
        <v>0</v>
      </c>
      <c r="K555" s="204"/>
      <c r="L555" s="205"/>
      <c r="M555" s="206" t="s">
        <v>1</v>
      </c>
      <c r="N555" s="207" t="s">
        <v>42</v>
      </c>
      <c r="O555" s="59"/>
      <c r="P555" s="161">
        <f t="shared" si="11"/>
        <v>0</v>
      </c>
      <c r="Q555" s="161">
        <v>0</v>
      </c>
      <c r="R555" s="161">
        <f t="shared" si="12"/>
        <v>0</v>
      </c>
      <c r="S555" s="161">
        <v>0</v>
      </c>
      <c r="T555" s="162">
        <f t="shared" si="13"/>
        <v>0</v>
      </c>
      <c r="U555" s="33"/>
      <c r="V555" s="33"/>
      <c r="W555" s="33"/>
      <c r="X555" s="33"/>
      <c r="Y555" s="33"/>
      <c r="Z555" s="33"/>
      <c r="AA555" s="33"/>
      <c r="AB555" s="33"/>
      <c r="AC555" s="33"/>
      <c r="AD555" s="33"/>
      <c r="AE555" s="33"/>
      <c r="AR555" s="163" t="s">
        <v>243</v>
      </c>
      <c r="AT555" s="163" t="s">
        <v>310</v>
      </c>
      <c r="AU555" s="163" t="s">
        <v>86</v>
      </c>
      <c r="AY555" s="18" t="s">
        <v>222</v>
      </c>
      <c r="BE555" s="164">
        <f t="shared" si="14"/>
        <v>0</v>
      </c>
      <c r="BF555" s="164">
        <f t="shared" si="15"/>
        <v>0</v>
      </c>
      <c r="BG555" s="164">
        <f t="shared" si="16"/>
        <v>0</v>
      </c>
      <c r="BH555" s="164">
        <f t="shared" si="17"/>
        <v>0</v>
      </c>
      <c r="BI555" s="164">
        <f t="shared" si="18"/>
        <v>0</v>
      </c>
      <c r="BJ555" s="18" t="s">
        <v>84</v>
      </c>
      <c r="BK555" s="164">
        <f t="shared" si="19"/>
        <v>0</v>
      </c>
      <c r="BL555" s="18" t="s">
        <v>228</v>
      </c>
      <c r="BM555" s="163" t="s">
        <v>774</v>
      </c>
    </row>
    <row r="556" spans="1:65" s="2" customFormat="1" ht="16.5" customHeight="1">
      <c r="A556" s="33"/>
      <c r="B556" s="150"/>
      <c r="C556" s="197" t="s">
        <v>441</v>
      </c>
      <c r="D556" s="197" t="s">
        <v>310</v>
      </c>
      <c r="E556" s="198" t="s">
        <v>775</v>
      </c>
      <c r="F556" s="199" t="s">
        <v>776</v>
      </c>
      <c r="G556" s="200" t="s">
        <v>348</v>
      </c>
      <c r="H556" s="201">
        <v>1</v>
      </c>
      <c r="I556" s="202"/>
      <c r="J556" s="203">
        <f t="shared" si="10"/>
        <v>0</v>
      </c>
      <c r="K556" s="204"/>
      <c r="L556" s="205"/>
      <c r="M556" s="206" t="s">
        <v>1</v>
      </c>
      <c r="N556" s="207" t="s">
        <v>42</v>
      </c>
      <c r="O556" s="59"/>
      <c r="P556" s="161">
        <f t="shared" si="11"/>
        <v>0</v>
      </c>
      <c r="Q556" s="161">
        <v>0</v>
      </c>
      <c r="R556" s="161">
        <f t="shared" si="12"/>
        <v>0</v>
      </c>
      <c r="S556" s="161">
        <v>0</v>
      </c>
      <c r="T556" s="162">
        <f t="shared" si="13"/>
        <v>0</v>
      </c>
      <c r="U556" s="33"/>
      <c r="V556" s="33"/>
      <c r="W556" s="33"/>
      <c r="X556" s="33"/>
      <c r="Y556" s="33"/>
      <c r="Z556" s="33"/>
      <c r="AA556" s="33"/>
      <c r="AB556" s="33"/>
      <c r="AC556" s="33"/>
      <c r="AD556" s="33"/>
      <c r="AE556" s="33"/>
      <c r="AR556" s="163" t="s">
        <v>243</v>
      </c>
      <c r="AT556" s="163" t="s">
        <v>310</v>
      </c>
      <c r="AU556" s="163" t="s">
        <v>86</v>
      </c>
      <c r="AY556" s="18" t="s">
        <v>222</v>
      </c>
      <c r="BE556" s="164">
        <f t="shared" si="14"/>
        <v>0</v>
      </c>
      <c r="BF556" s="164">
        <f t="shared" si="15"/>
        <v>0</v>
      </c>
      <c r="BG556" s="164">
        <f t="shared" si="16"/>
        <v>0</v>
      </c>
      <c r="BH556" s="164">
        <f t="shared" si="17"/>
        <v>0</v>
      </c>
      <c r="BI556" s="164">
        <f t="shared" si="18"/>
        <v>0</v>
      </c>
      <c r="BJ556" s="18" t="s">
        <v>84</v>
      </c>
      <c r="BK556" s="164">
        <f t="shared" si="19"/>
        <v>0</v>
      </c>
      <c r="BL556" s="18" t="s">
        <v>228</v>
      </c>
      <c r="BM556" s="163" t="s">
        <v>777</v>
      </c>
    </row>
    <row r="557" spans="1:65" s="2" customFormat="1" ht="16.5" customHeight="1">
      <c r="A557" s="33"/>
      <c r="B557" s="150"/>
      <c r="C557" s="197" t="s">
        <v>778</v>
      </c>
      <c r="D557" s="197" t="s">
        <v>310</v>
      </c>
      <c r="E557" s="198" t="s">
        <v>779</v>
      </c>
      <c r="F557" s="199" t="s">
        <v>780</v>
      </c>
      <c r="G557" s="200" t="s">
        <v>348</v>
      </c>
      <c r="H557" s="201">
        <v>1</v>
      </c>
      <c r="I557" s="202"/>
      <c r="J557" s="203">
        <f t="shared" si="10"/>
        <v>0</v>
      </c>
      <c r="K557" s="204"/>
      <c r="L557" s="205"/>
      <c r="M557" s="206" t="s">
        <v>1</v>
      </c>
      <c r="N557" s="207" t="s">
        <v>42</v>
      </c>
      <c r="O557" s="59"/>
      <c r="P557" s="161">
        <f t="shared" si="11"/>
        <v>0</v>
      </c>
      <c r="Q557" s="161">
        <v>0</v>
      </c>
      <c r="R557" s="161">
        <f t="shared" si="12"/>
        <v>0</v>
      </c>
      <c r="S557" s="161">
        <v>0</v>
      </c>
      <c r="T557" s="162">
        <f t="shared" si="13"/>
        <v>0</v>
      </c>
      <c r="U557" s="33"/>
      <c r="V557" s="33"/>
      <c r="W557" s="33"/>
      <c r="X557" s="33"/>
      <c r="Y557" s="33"/>
      <c r="Z557" s="33"/>
      <c r="AA557" s="33"/>
      <c r="AB557" s="33"/>
      <c r="AC557" s="33"/>
      <c r="AD557" s="33"/>
      <c r="AE557" s="33"/>
      <c r="AR557" s="163" t="s">
        <v>243</v>
      </c>
      <c r="AT557" s="163" t="s">
        <v>310</v>
      </c>
      <c r="AU557" s="163" t="s">
        <v>86</v>
      </c>
      <c r="AY557" s="18" t="s">
        <v>222</v>
      </c>
      <c r="BE557" s="164">
        <f t="shared" si="14"/>
        <v>0</v>
      </c>
      <c r="BF557" s="164">
        <f t="shared" si="15"/>
        <v>0</v>
      </c>
      <c r="BG557" s="164">
        <f t="shared" si="16"/>
        <v>0</v>
      </c>
      <c r="BH557" s="164">
        <f t="shared" si="17"/>
        <v>0</v>
      </c>
      <c r="BI557" s="164">
        <f t="shared" si="18"/>
        <v>0</v>
      </c>
      <c r="BJ557" s="18" t="s">
        <v>84</v>
      </c>
      <c r="BK557" s="164">
        <f t="shared" si="19"/>
        <v>0</v>
      </c>
      <c r="BL557" s="18" t="s">
        <v>228</v>
      </c>
      <c r="BM557" s="163" t="s">
        <v>781</v>
      </c>
    </row>
    <row r="558" spans="1:65" s="2" customFormat="1" ht="16.5" customHeight="1">
      <c r="A558" s="33"/>
      <c r="B558" s="150"/>
      <c r="C558" s="197" t="s">
        <v>451</v>
      </c>
      <c r="D558" s="197" t="s">
        <v>310</v>
      </c>
      <c r="E558" s="198" t="s">
        <v>782</v>
      </c>
      <c r="F558" s="199" t="s">
        <v>783</v>
      </c>
      <c r="G558" s="200" t="s">
        <v>348</v>
      </c>
      <c r="H558" s="201">
        <v>2</v>
      </c>
      <c r="I558" s="202"/>
      <c r="J558" s="203">
        <f t="shared" si="10"/>
        <v>0</v>
      </c>
      <c r="K558" s="204"/>
      <c r="L558" s="205"/>
      <c r="M558" s="206" t="s">
        <v>1</v>
      </c>
      <c r="N558" s="207" t="s">
        <v>42</v>
      </c>
      <c r="O558" s="59"/>
      <c r="P558" s="161">
        <f t="shared" si="11"/>
        <v>0</v>
      </c>
      <c r="Q558" s="161">
        <v>0</v>
      </c>
      <c r="R558" s="161">
        <f t="shared" si="12"/>
        <v>0</v>
      </c>
      <c r="S558" s="161">
        <v>0</v>
      </c>
      <c r="T558" s="162">
        <f t="shared" si="13"/>
        <v>0</v>
      </c>
      <c r="U558" s="33"/>
      <c r="V558" s="33"/>
      <c r="W558" s="33"/>
      <c r="X558" s="33"/>
      <c r="Y558" s="33"/>
      <c r="Z558" s="33"/>
      <c r="AA558" s="33"/>
      <c r="AB558" s="33"/>
      <c r="AC558" s="33"/>
      <c r="AD558" s="33"/>
      <c r="AE558" s="33"/>
      <c r="AR558" s="163" t="s">
        <v>243</v>
      </c>
      <c r="AT558" s="163" t="s">
        <v>310</v>
      </c>
      <c r="AU558" s="163" t="s">
        <v>86</v>
      </c>
      <c r="AY558" s="18" t="s">
        <v>222</v>
      </c>
      <c r="BE558" s="164">
        <f t="shared" si="14"/>
        <v>0</v>
      </c>
      <c r="BF558" s="164">
        <f t="shared" si="15"/>
        <v>0</v>
      </c>
      <c r="BG558" s="164">
        <f t="shared" si="16"/>
        <v>0</v>
      </c>
      <c r="BH558" s="164">
        <f t="shared" si="17"/>
        <v>0</v>
      </c>
      <c r="BI558" s="164">
        <f t="shared" si="18"/>
        <v>0</v>
      </c>
      <c r="BJ558" s="18" t="s">
        <v>84</v>
      </c>
      <c r="BK558" s="164">
        <f t="shared" si="19"/>
        <v>0</v>
      </c>
      <c r="BL558" s="18" t="s">
        <v>228</v>
      </c>
      <c r="BM558" s="163" t="s">
        <v>784</v>
      </c>
    </row>
    <row r="559" spans="1:65" s="2" customFormat="1" ht="24.2" customHeight="1">
      <c r="A559" s="33"/>
      <c r="B559" s="150"/>
      <c r="C559" s="197" t="s">
        <v>785</v>
      </c>
      <c r="D559" s="197" t="s">
        <v>310</v>
      </c>
      <c r="E559" s="198" t="s">
        <v>786</v>
      </c>
      <c r="F559" s="199" t="s">
        <v>787</v>
      </c>
      <c r="G559" s="200" t="s">
        <v>348</v>
      </c>
      <c r="H559" s="201">
        <v>138</v>
      </c>
      <c r="I559" s="202"/>
      <c r="J559" s="203">
        <f t="shared" si="10"/>
        <v>0</v>
      </c>
      <c r="K559" s="204"/>
      <c r="L559" s="205"/>
      <c r="M559" s="206" t="s">
        <v>1</v>
      </c>
      <c r="N559" s="207" t="s">
        <v>42</v>
      </c>
      <c r="O559" s="59"/>
      <c r="P559" s="161">
        <f t="shared" si="11"/>
        <v>0</v>
      </c>
      <c r="Q559" s="161">
        <v>0</v>
      </c>
      <c r="R559" s="161">
        <f t="shared" si="12"/>
        <v>0</v>
      </c>
      <c r="S559" s="161">
        <v>0</v>
      </c>
      <c r="T559" s="162">
        <f t="shared" si="13"/>
        <v>0</v>
      </c>
      <c r="U559" s="33"/>
      <c r="V559" s="33"/>
      <c r="W559" s="33"/>
      <c r="X559" s="33"/>
      <c r="Y559" s="33"/>
      <c r="Z559" s="33"/>
      <c r="AA559" s="33"/>
      <c r="AB559" s="33"/>
      <c r="AC559" s="33"/>
      <c r="AD559" s="33"/>
      <c r="AE559" s="33"/>
      <c r="AR559" s="163" t="s">
        <v>243</v>
      </c>
      <c r="AT559" s="163" t="s">
        <v>310</v>
      </c>
      <c r="AU559" s="163" t="s">
        <v>86</v>
      </c>
      <c r="AY559" s="18" t="s">
        <v>222</v>
      </c>
      <c r="BE559" s="164">
        <f t="shared" si="14"/>
        <v>0</v>
      </c>
      <c r="BF559" s="164">
        <f t="shared" si="15"/>
        <v>0</v>
      </c>
      <c r="BG559" s="164">
        <f t="shared" si="16"/>
        <v>0</v>
      </c>
      <c r="BH559" s="164">
        <f t="shared" si="17"/>
        <v>0</v>
      </c>
      <c r="BI559" s="164">
        <f t="shared" si="18"/>
        <v>0</v>
      </c>
      <c r="BJ559" s="18" t="s">
        <v>84</v>
      </c>
      <c r="BK559" s="164">
        <f t="shared" si="19"/>
        <v>0</v>
      </c>
      <c r="BL559" s="18" t="s">
        <v>228</v>
      </c>
      <c r="BM559" s="163" t="s">
        <v>788</v>
      </c>
    </row>
    <row r="560" spans="1:65" s="2" customFormat="1" ht="24.2" customHeight="1">
      <c r="A560" s="33"/>
      <c r="B560" s="150"/>
      <c r="C560" s="151" t="s">
        <v>455</v>
      </c>
      <c r="D560" s="151" t="s">
        <v>224</v>
      </c>
      <c r="E560" s="152" t="s">
        <v>789</v>
      </c>
      <c r="F560" s="153" t="s">
        <v>790</v>
      </c>
      <c r="G560" s="154" t="s">
        <v>227</v>
      </c>
      <c r="H560" s="155">
        <v>10.455</v>
      </c>
      <c r="I560" s="156"/>
      <c r="J560" s="157">
        <f t="shared" si="10"/>
        <v>0</v>
      </c>
      <c r="K560" s="158"/>
      <c r="L560" s="34"/>
      <c r="M560" s="159" t="s">
        <v>1</v>
      </c>
      <c r="N560" s="160" t="s">
        <v>42</v>
      </c>
      <c r="O560" s="59"/>
      <c r="P560" s="161">
        <f t="shared" si="11"/>
        <v>0</v>
      </c>
      <c r="Q560" s="161">
        <v>2.7499999999999998E-3</v>
      </c>
      <c r="R560" s="161">
        <f t="shared" si="12"/>
        <v>2.8751249999999999E-2</v>
      </c>
      <c r="S560" s="161">
        <v>0</v>
      </c>
      <c r="T560" s="162">
        <f t="shared" si="13"/>
        <v>0</v>
      </c>
      <c r="U560" s="33"/>
      <c r="V560" s="33"/>
      <c r="W560" s="33"/>
      <c r="X560" s="33"/>
      <c r="Y560" s="33"/>
      <c r="Z560" s="33"/>
      <c r="AA560" s="33"/>
      <c r="AB560" s="33"/>
      <c r="AC560" s="33"/>
      <c r="AD560" s="33"/>
      <c r="AE560" s="33"/>
      <c r="AR560" s="163" t="s">
        <v>228</v>
      </c>
      <c r="AT560" s="163" t="s">
        <v>224</v>
      </c>
      <c r="AU560" s="163" t="s">
        <v>86</v>
      </c>
      <c r="AY560" s="18" t="s">
        <v>222</v>
      </c>
      <c r="BE560" s="164">
        <f t="shared" si="14"/>
        <v>0</v>
      </c>
      <c r="BF560" s="164">
        <f t="shared" si="15"/>
        <v>0</v>
      </c>
      <c r="BG560" s="164">
        <f t="shared" si="16"/>
        <v>0</v>
      </c>
      <c r="BH560" s="164">
        <f t="shared" si="17"/>
        <v>0</v>
      </c>
      <c r="BI560" s="164">
        <f t="shared" si="18"/>
        <v>0</v>
      </c>
      <c r="BJ560" s="18" t="s">
        <v>84</v>
      </c>
      <c r="BK560" s="164">
        <f t="shared" si="19"/>
        <v>0</v>
      </c>
      <c r="BL560" s="18" t="s">
        <v>228</v>
      </c>
      <c r="BM560" s="163" t="s">
        <v>791</v>
      </c>
    </row>
    <row r="561" spans="1:65" s="13" customFormat="1">
      <c r="B561" s="165"/>
      <c r="D561" s="166" t="s">
        <v>229</v>
      </c>
      <c r="E561" s="167" t="s">
        <v>1</v>
      </c>
      <c r="F561" s="168" t="s">
        <v>792</v>
      </c>
      <c r="H561" s="169">
        <v>10.455</v>
      </c>
      <c r="I561" s="170"/>
      <c r="L561" s="165"/>
      <c r="M561" s="171"/>
      <c r="N561" s="172"/>
      <c r="O561" s="172"/>
      <c r="P561" s="172"/>
      <c r="Q561" s="172"/>
      <c r="R561" s="172"/>
      <c r="S561" s="172"/>
      <c r="T561" s="173"/>
      <c r="AT561" s="167" t="s">
        <v>229</v>
      </c>
      <c r="AU561" s="167" t="s">
        <v>86</v>
      </c>
      <c r="AV561" s="13" t="s">
        <v>86</v>
      </c>
      <c r="AW561" s="13" t="s">
        <v>32</v>
      </c>
      <c r="AX561" s="13" t="s">
        <v>77</v>
      </c>
      <c r="AY561" s="167" t="s">
        <v>222</v>
      </c>
    </row>
    <row r="562" spans="1:65" s="14" customFormat="1">
      <c r="B562" s="174"/>
      <c r="D562" s="166" t="s">
        <v>229</v>
      </c>
      <c r="E562" s="175" t="s">
        <v>1</v>
      </c>
      <c r="F562" s="176" t="s">
        <v>231</v>
      </c>
      <c r="H562" s="177">
        <v>10.455</v>
      </c>
      <c r="I562" s="178"/>
      <c r="L562" s="174"/>
      <c r="M562" s="179"/>
      <c r="N562" s="180"/>
      <c r="O562" s="180"/>
      <c r="P562" s="180"/>
      <c r="Q562" s="180"/>
      <c r="R562" s="180"/>
      <c r="S562" s="180"/>
      <c r="T562" s="181"/>
      <c r="AT562" s="175" t="s">
        <v>229</v>
      </c>
      <c r="AU562" s="175" t="s">
        <v>86</v>
      </c>
      <c r="AV562" s="14" t="s">
        <v>228</v>
      </c>
      <c r="AW562" s="14" t="s">
        <v>32</v>
      </c>
      <c r="AX562" s="14" t="s">
        <v>84</v>
      </c>
      <c r="AY562" s="175" t="s">
        <v>222</v>
      </c>
    </row>
    <row r="563" spans="1:65" s="2" customFormat="1" ht="24.2" customHeight="1">
      <c r="A563" s="33"/>
      <c r="B563" s="150"/>
      <c r="C563" s="151" t="s">
        <v>793</v>
      </c>
      <c r="D563" s="151" t="s">
        <v>224</v>
      </c>
      <c r="E563" s="152" t="s">
        <v>794</v>
      </c>
      <c r="F563" s="153" t="s">
        <v>795</v>
      </c>
      <c r="G563" s="154" t="s">
        <v>227</v>
      </c>
      <c r="H563" s="155">
        <v>10.455</v>
      </c>
      <c r="I563" s="156"/>
      <c r="J563" s="157">
        <f>ROUND(I563*H563,2)</f>
        <v>0</v>
      </c>
      <c r="K563" s="158"/>
      <c r="L563" s="34"/>
      <c r="M563" s="159" t="s">
        <v>1</v>
      </c>
      <c r="N563" s="160" t="s">
        <v>42</v>
      </c>
      <c r="O563" s="59"/>
      <c r="P563" s="161">
        <f>O563*H563</f>
        <v>0</v>
      </c>
      <c r="Q563" s="161">
        <v>0</v>
      </c>
      <c r="R563" s="161">
        <f>Q563*H563</f>
        <v>0</v>
      </c>
      <c r="S563" s="161">
        <v>0</v>
      </c>
      <c r="T563" s="162">
        <f>S563*H563</f>
        <v>0</v>
      </c>
      <c r="U563" s="33"/>
      <c r="V563" s="33"/>
      <c r="W563" s="33"/>
      <c r="X563" s="33"/>
      <c r="Y563" s="33"/>
      <c r="Z563" s="33"/>
      <c r="AA563" s="33"/>
      <c r="AB563" s="33"/>
      <c r="AC563" s="33"/>
      <c r="AD563" s="33"/>
      <c r="AE563" s="33"/>
      <c r="AR563" s="163" t="s">
        <v>228</v>
      </c>
      <c r="AT563" s="163" t="s">
        <v>224</v>
      </c>
      <c r="AU563" s="163" t="s">
        <v>86</v>
      </c>
      <c r="AY563" s="18" t="s">
        <v>222</v>
      </c>
      <c r="BE563" s="164">
        <f>IF(N563="základní",J563,0)</f>
        <v>0</v>
      </c>
      <c r="BF563" s="164">
        <f>IF(N563="snížená",J563,0)</f>
        <v>0</v>
      </c>
      <c r="BG563" s="164">
        <f>IF(N563="zákl. přenesená",J563,0)</f>
        <v>0</v>
      </c>
      <c r="BH563" s="164">
        <f>IF(N563="sníž. přenesená",J563,0)</f>
        <v>0</v>
      </c>
      <c r="BI563" s="164">
        <f>IF(N563="nulová",J563,0)</f>
        <v>0</v>
      </c>
      <c r="BJ563" s="18" t="s">
        <v>84</v>
      </c>
      <c r="BK563" s="164">
        <f>ROUND(I563*H563,2)</f>
        <v>0</v>
      </c>
      <c r="BL563" s="18" t="s">
        <v>228</v>
      </c>
      <c r="BM563" s="163" t="s">
        <v>796</v>
      </c>
    </row>
    <row r="564" spans="1:65" s="2" customFormat="1" ht="24.2" customHeight="1">
      <c r="A564" s="33"/>
      <c r="B564" s="150"/>
      <c r="C564" s="151" t="s">
        <v>459</v>
      </c>
      <c r="D564" s="151" t="s">
        <v>224</v>
      </c>
      <c r="E564" s="152" t="s">
        <v>797</v>
      </c>
      <c r="F564" s="153" t="s">
        <v>798</v>
      </c>
      <c r="G564" s="154" t="s">
        <v>227</v>
      </c>
      <c r="H564" s="155">
        <v>10.455</v>
      </c>
      <c r="I564" s="156"/>
      <c r="J564" s="157">
        <f>ROUND(I564*H564,2)</f>
        <v>0</v>
      </c>
      <c r="K564" s="158"/>
      <c r="L564" s="34"/>
      <c r="M564" s="159" t="s">
        <v>1</v>
      </c>
      <c r="N564" s="160" t="s">
        <v>42</v>
      </c>
      <c r="O564" s="59"/>
      <c r="P564" s="161">
        <f>O564*H564</f>
        <v>0</v>
      </c>
      <c r="Q564" s="161">
        <v>2.7000000000000001E-3</v>
      </c>
      <c r="R564" s="161">
        <f>Q564*H564</f>
        <v>2.82285E-2</v>
      </c>
      <c r="S564" s="161">
        <v>0</v>
      </c>
      <c r="T564" s="162">
        <f>S564*H564</f>
        <v>0</v>
      </c>
      <c r="U564" s="33"/>
      <c r="V564" s="33"/>
      <c r="W564" s="33"/>
      <c r="X564" s="33"/>
      <c r="Y564" s="33"/>
      <c r="Z564" s="33"/>
      <c r="AA564" s="33"/>
      <c r="AB564" s="33"/>
      <c r="AC564" s="33"/>
      <c r="AD564" s="33"/>
      <c r="AE564" s="33"/>
      <c r="AR564" s="163" t="s">
        <v>228</v>
      </c>
      <c r="AT564" s="163" t="s">
        <v>224</v>
      </c>
      <c r="AU564" s="163" t="s">
        <v>86</v>
      </c>
      <c r="AY564" s="18" t="s">
        <v>222</v>
      </c>
      <c r="BE564" s="164">
        <f>IF(N564="základní",J564,0)</f>
        <v>0</v>
      </c>
      <c r="BF564" s="164">
        <f>IF(N564="snížená",J564,0)</f>
        <v>0</v>
      </c>
      <c r="BG564" s="164">
        <f>IF(N564="zákl. přenesená",J564,0)</f>
        <v>0</v>
      </c>
      <c r="BH564" s="164">
        <f>IF(N564="sníž. přenesená",J564,0)</f>
        <v>0</v>
      </c>
      <c r="BI564" s="164">
        <f>IF(N564="nulová",J564,0)</f>
        <v>0</v>
      </c>
      <c r="BJ564" s="18" t="s">
        <v>84</v>
      </c>
      <c r="BK564" s="164">
        <f>ROUND(I564*H564,2)</f>
        <v>0</v>
      </c>
      <c r="BL564" s="18" t="s">
        <v>228</v>
      </c>
      <c r="BM564" s="163" t="s">
        <v>799</v>
      </c>
    </row>
    <row r="565" spans="1:65" s="2" customFormat="1" ht="24.2" customHeight="1">
      <c r="A565" s="33"/>
      <c r="B565" s="150"/>
      <c r="C565" s="151" t="s">
        <v>800</v>
      </c>
      <c r="D565" s="151" t="s">
        <v>224</v>
      </c>
      <c r="E565" s="152" t="s">
        <v>801</v>
      </c>
      <c r="F565" s="153" t="s">
        <v>802</v>
      </c>
      <c r="G565" s="154" t="s">
        <v>227</v>
      </c>
      <c r="H565" s="155">
        <v>8.1679999999999993</v>
      </c>
      <c r="I565" s="156"/>
      <c r="J565" s="157">
        <f>ROUND(I565*H565,2)</f>
        <v>0</v>
      </c>
      <c r="K565" s="158"/>
      <c r="L565" s="34"/>
      <c r="M565" s="159" t="s">
        <v>1</v>
      </c>
      <c r="N565" s="160" t="s">
        <v>42</v>
      </c>
      <c r="O565" s="59"/>
      <c r="P565" s="161">
        <f>O565*H565</f>
        <v>0</v>
      </c>
      <c r="Q565" s="161">
        <v>0.1094</v>
      </c>
      <c r="R565" s="161">
        <f>Q565*H565</f>
        <v>0.89357919999999991</v>
      </c>
      <c r="S565" s="161">
        <v>0</v>
      </c>
      <c r="T565" s="162">
        <f>S565*H565</f>
        <v>0</v>
      </c>
      <c r="U565" s="33"/>
      <c r="V565" s="33"/>
      <c r="W565" s="33"/>
      <c r="X565" s="33"/>
      <c r="Y565" s="33"/>
      <c r="Z565" s="33"/>
      <c r="AA565" s="33"/>
      <c r="AB565" s="33"/>
      <c r="AC565" s="33"/>
      <c r="AD565" s="33"/>
      <c r="AE565" s="33"/>
      <c r="AR565" s="163" t="s">
        <v>228</v>
      </c>
      <c r="AT565" s="163" t="s">
        <v>224</v>
      </c>
      <c r="AU565" s="163" t="s">
        <v>86</v>
      </c>
      <c r="AY565" s="18" t="s">
        <v>222</v>
      </c>
      <c r="BE565" s="164">
        <f>IF(N565="základní",J565,0)</f>
        <v>0</v>
      </c>
      <c r="BF565" s="164">
        <f>IF(N565="snížená",J565,0)</f>
        <v>0</v>
      </c>
      <c r="BG565" s="164">
        <f>IF(N565="zákl. přenesená",J565,0)</f>
        <v>0</v>
      </c>
      <c r="BH565" s="164">
        <f>IF(N565="sníž. přenesená",J565,0)</f>
        <v>0</v>
      </c>
      <c r="BI565" s="164">
        <f>IF(N565="nulová",J565,0)</f>
        <v>0</v>
      </c>
      <c r="BJ565" s="18" t="s">
        <v>84</v>
      </c>
      <c r="BK565" s="164">
        <f>ROUND(I565*H565,2)</f>
        <v>0</v>
      </c>
      <c r="BL565" s="18" t="s">
        <v>228</v>
      </c>
      <c r="BM565" s="163" t="s">
        <v>803</v>
      </c>
    </row>
    <row r="566" spans="1:65" s="13" customFormat="1">
      <c r="B566" s="165"/>
      <c r="D566" s="166" t="s">
        <v>229</v>
      </c>
      <c r="E566" s="167" t="s">
        <v>1</v>
      </c>
      <c r="F566" s="168" t="s">
        <v>804</v>
      </c>
      <c r="H566" s="169">
        <v>8.1679999999999993</v>
      </c>
      <c r="I566" s="170"/>
      <c r="L566" s="165"/>
      <c r="M566" s="171"/>
      <c r="N566" s="172"/>
      <c r="O566" s="172"/>
      <c r="P566" s="172"/>
      <c r="Q566" s="172"/>
      <c r="R566" s="172"/>
      <c r="S566" s="172"/>
      <c r="T566" s="173"/>
      <c r="AT566" s="167" t="s">
        <v>229</v>
      </c>
      <c r="AU566" s="167" t="s">
        <v>86</v>
      </c>
      <c r="AV566" s="13" t="s">
        <v>86</v>
      </c>
      <c r="AW566" s="13" t="s">
        <v>32</v>
      </c>
      <c r="AX566" s="13" t="s">
        <v>77</v>
      </c>
      <c r="AY566" s="167" t="s">
        <v>222</v>
      </c>
    </row>
    <row r="567" spans="1:65" s="14" customFormat="1">
      <c r="B567" s="174"/>
      <c r="D567" s="166" t="s">
        <v>229</v>
      </c>
      <c r="E567" s="175" t="s">
        <v>1</v>
      </c>
      <c r="F567" s="176" t="s">
        <v>231</v>
      </c>
      <c r="H567" s="177">
        <v>8.1679999999999993</v>
      </c>
      <c r="I567" s="178"/>
      <c r="L567" s="174"/>
      <c r="M567" s="179"/>
      <c r="N567" s="180"/>
      <c r="O567" s="180"/>
      <c r="P567" s="180"/>
      <c r="Q567" s="180"/>
      <c r="R567" s="180"/>
      <c r="S567" s="180"/>
      <c r="T567" s="181"/>
      <c r="AT567" s="175" t="s">
        <v>229</v>
      </c>
      <c r="AU567" s="175" t="s">
        <v>86</v>
      </c>
      <c r="AV567" s="14" t="s">
        <v>228</v>
      </c>
      <c r="AW567" s="14" t="s">
        <v>32</v>
      </c>
      <c r="AX567" s="14" t="s">
        <v>84</v>
      </c>
      <c r="AY567" s="175" t="s">
        <v>222</v>
      </c>
    </row>
    <row r="568" spans="1:65" s="2" customFormat="1" ht="24.2" customHeight="1">
      <c r="A568" s="33"/>
      <c r="B568" s="150"/>
      <c r="C568" s="151" t="s">
        <v>465</v>
      </c>
      <c r="D568" s="151" t="s">
        <v>224</v>
      </c>
      <c r="E568" s="152" t="s">
        <v>805</v>
      </c>
      <c r="F568" s="153" t="s">
        <v>806</v>
      </c>
      <c r="G568" s="154" t="s">
        <v>227</v>
      </c>
      <c r="H568" s="155">
        <v>32.145000000000003</v>
      </c>
      <c r="I568" s="156"/>
      <c r="J568" s="157">
        <f>ROUND(I568*H568,2)</f>
        <v>0</v>
      </c>
      <c r="K568" s="158"/>
      <c r="L568" s="34"/>
      <c r="M568" s="159" t="s">
        <v>1</v>
      </c>
      <c r="N568" s="160" t="s">
        <v>42</v>
      </c>
      <c r="O568" s="59"/>
      <c r="P568" s="161">
        <f>O568*H568</f>
        <v>0</v>
      </c>
      <c r="Q568" s="161">
        <v>0.23458000000000001</v>
      </c>
      <c r="R568" s="161">
        <f>Q568*H568</f>
        <v>7.5405741000000015</v>
      </c>
      <c r="S568" s="161">
        <v>0</v>
      </c>
      <c r="T568" s="162">
        <f>S568*H568</f>
        <v>0</v>
      </c>
      <c r="U568" s="33"/>
      <c r="V568" s="33"/>
      <c r="W568" s="33"/>
      <c r="X568" s="33"/>
      <c r="Y568" s="33"/>
      <c r="Z568" s="33"/>
      <c r="AA568" s="33"/>
      <c r="AB568" s="33"/>
      <c r="AC568" s="33"/>
      <c r="AD568" s="33"/>
      <c r="AE568" s="33"/>
      <c r="AR568" s="163" t="s">
        <v>228</v>
      </c>
      <c r="AT568" s="163" t="s">
        <v>224</v>
      </c>
      <c r="AU568" s="163" t="s">
        <v>86</v>
      </c>
      <c r="AY568" s="18" t="s">
        <v>222</v>
      </c>
      <c r="BE568" s="164">
        <f>IF(N568="základní",J568,0)</f>
        <v>0</v>
      </c>
      <c r="BF568" s="164">
        <f>IF(N568="snížená",J568,0)</f>
        <v>0</v>
      </c>
      <c r="BG568" s="164">
        <f>IF(N568="zákl. přenesená",J568,0)</f>
        <v>0</v>
      </c>
      <c r="BH568" s="164">
        <f>IF(N568="sníž. přenesená",J568,0)</f>
        <v>0</v>
      </c>
      <c r="BI568" s="164">
        <f>IF(N568="nulová",J568,0)</f>
        <v>0</v>
      </c>
      <c r="BJ568" s="18" t="s">
        <v>84</v>
      </c>
      <c r="BK568" s="164">
        <f>ROUND(I568*H568,2)</f>
        <v>0</v>
      </c>
      <c r="BL568" s="18" t="s">
        <v>228</v>
      </c>
      <c r="BM568" s="163" t="s">
        <v>807</v>
      </c>
    </row>
    <row r="569" spans="1:65" s="13" customFormat="1" ht="22.5">
      <c r="B569" s="165"/>
      <c r="D569" s="166" t="s">
        <v>229</v>
      </c>
      <c r="E569" s="167" t="s">
        <v>1</v>
      </c>
      <c r="F569" s="168" t="s">
        <v>808</v>
      </c>
      <c r="H569" s="169">
        <v>32.145000000000003</v>
      </c>
      <c r="I569" s="170"/>
      <c r="L569" s="165"/>
      <c r="M569" s="171"/>
      <c r="N569" s="172"/>
      <c r="O569" s="172"/>
      <c r="P569" s="172"/>
      <c r="Q569" s="172"/>
      <c r="R569" s="172"/>
      <c r="S569" s="172"/>
      <c r="T569" s="173"/>
      <c r="AT569" s="167" t="s">
        <v>229</v>
      </c>
      <c r="AU569" s="167" t="s">
        <v>86</v>
      </c>
      <c r="AV569" s="13" t="s">
        <v>86</v>
      </c>
      <c r="AW569" s="13" t="s">
        <v>32</v>
      </c>
      <c r="AX569" s="13" t="s">
        <v>77</v>
      </c>
      <c r="AY569" s="167" t="s">
        <v>222</v>
      </c>
    </row>
    <row r="570" spans="1:65" s="15" customFormat="1">
      <c r="B570" s="182"/>
      <c r="D570" s="166" t="s">
        <v>229</v>
      </c>
      <c r="E570" s="183" t="s">
        <v>1</v>
      </c>
      <c r="F570" s="184" t="s">
        <v>258</v>
      </c>
      <c r="H570" s="185">
        <v>32.145000000000003</v>
      </c>
      <c r="I570" s="186"/>
      <c r="L570" s="182"/>
      <c r="M570" s="187"/>
      <c r="N570" s="188"/>
      <c r="O570" s="188"/>
      <c r="P570" s="188"/>
      <c r="Q570" s="188"/>
      <c r="R570" s="188"/>
      <c r="S570" s="188"/>
      <c r="T570" s="189"/>
      <c r="AT570" s="183" t="s">
        <v>229</v>
      </c>
      <c r="AU570" s="183" t="s">
        <v>86</v>
      </c>
      <c r="AV570" s="15" t="s">
        <v>235</v>
      </c>
      <c r="AW570" s="15" t="s">
        <v>32</v>
      </c>
      <c r="AX570" s="15" t="s">
        <v>77</v>
      </c>
      <c r="AY570" s="183" t="s">
        <v>222</v>
      </c>
    </row>
    <row r="571" spans="1:65" s="14" customFormat="1">
      <c r="B571" s="174"/>
      <c r="D571" s="166" t="s">
        <v>229</v>
      </c>
      <c r="E571" s="175" t="s">
        <v>1</v>
      </c>
      <c r="F571" s="176" t="s">
        <v>231</v>
      </c>
      <c r="H571" s="177">
        <v>32.145000000000003</v>
      </c>
      <c r="I571" s="178"/>
      <c r="L571" s="174"/>
      <c r="M571" s="179"/>
      <c r="N571" s="180"/>
      <c r="O571" s="180"/>
      <c r="P571" s="180"/>
      <c r="Q571" s="180"/>
      <c r="R571" s="180"/>
      <c r="S571" s="180"/>
      <c r="T571" s="181"/>
      <c r="AT571" s="175" t="s">
        <v>229</v>
      </c>
      <c r="AU571" s="175" t="s">
        <v>86</v>
      </c>
      <c r="AV571" s="14" t="s">
        <v>228</v>
      </c>
      <c r="AW571" s="14" t="s">
        <v>32</v>
      </c>
      <c r="AX571" s="14" t="s">
        <v>84</v>
      </c>
      <c r="AY571" s="175" t="s">
        <v>222</v>
      </c>
    </row>
    <row r="572" spans="1:65" s="2" customFormat="1" ht="24.2" customHeight="1">
      <c r="A572" s="33"/>
      <c r="B572" s="150"/>
      <c r="C572" s="151" t="s">
        <v>809</v>
      </c>
      <c r="D572" s="151" t="s">
        <v>224</v>
      </c>
      <c r="E572" s="152" t="s">
        <v>810</v>
      </c>
      <c r="F572" s="153" t="s">
        <v>811</v>
      </c>
      <c r="G572" s="154" t="s">
        <v>227</v>
      </c>
      <c r="H572" s="155">
        <v>6.58</v>
      </c>
      <c r="I572" s="156"/>
      <c r="J572" s="157">
        <f>ROUND(I572*H572,2)</f>
        <v>0</v>
      </c>
      <c r="K572" s="158"/>
      <c r="L572" s="34"/>
      <c r="M572" s="159" t="s">
        <v>1</v>
      </c>
      <c r="N572" s="160" t="s">
        <v>42</v>
      </c>
      <c r="O572" s="59"/>
      <c r="P572" s="161">
        <f>O572*H572</f>
        <v>0</v>
      </c>
      <c r="Q572" s="161">
        <v>8.2570000000000005E-2</v>
      </c>
      <c r="R572" s="161">
        <f>Q572*H572</f>
        <v>0.54331060000000009</v>
      </c>
      <c r="S572" s="161">
        <v>0</v>
      </c>
      <c r="T572" s="162">
        <f>S572*H572</f>
        <v>0</v>
      </c>
      <c r="U572" s="33"/>
      <c r="V572" s="33"/>
      <c r="W572" s="33"/>
      <c r="X572" s="33"/>
      <c r="Y572" s="33"/>
      <c r="Z572" s="33"/>
      <c r="AA572" s="33"/>
      <c r="AB572" s="33"/>
      <c r="AC572" s="33"/>
      <c r="AD572" s="33"/>
      <c r="AE572" s="33"/>
      <c r="AR572" s="163" t="s">
        <v>228</v>
      </c>
      <c r="AT572" s="163" t="s">
        <v>224</v>
      </c>
      <c r="AU572" s="163" t="s">
        <v>86</v>
      </c>
      <c r="AY572" s="18" t="s">
        <v>222</v>
      </c>
      <c r="BE572" s="164">
        <f>IF(N572="základní",J572,0)</f>
        <v>0</v>
      </c>
      <c r="BF572" s="164">
        <f>IF(N572="snížená",J572,0)</f>
        <v>0</v>
      </c>
      <c r="BG572" s="164">
        <f>IF(N572="zákl. přenesená",J572,0)</f>
        <v>0</v>
      </c>
      <c r="BH572" s="164">
        <f>IF(N572="sníž. přenesená",J572,0)</f>
        <v>0</v>
      </c>
      <c r="BI572" s="164">
        <f>IF(N572="nulová",J572,0)</f>
        <v>0</v>
      </c>
      <c r="BJ572" s="18" t="s">
        <v>84</v>
      </c>
      <c r="BK572" s="164">
        <f>ROUND(I572*H572,2)</f>
        <v>0</v>
      </c>
      <c r="BL572" s="18" t="s">
        <v>228</v>
      </c>
      <c r="BM572" s="163" t="s">
        <v>812</v>
      </c>
    </row>
    <row r="573" spans="1:65" s="13" customFormat="1">
      <c r="B573" s="165"/>
      <c r="D573" s="166" t="s">
        <v>229</v>
      </c>
      <c r="E573" s="167" t="s">
        <v>1</v>
      </c>
      <c r="F573" s="168" t="s">
        <v>813</v>
      </c>
      <c r="H573" s="169">
        <v>6.58</v>
      </c>
      <c r="I573" s="170"/>
      <c r="L573" s="165"/>
      <c r="M573" s="171"/>
      <c r="N573" s="172"/>
      <c r="O573" s="172"/>
      <c r="P573" s="172"/>
      <c r="Q573" s="172"/>
      <c r="R573" s="172"/>
      <c r="S573" s="172"/>
      <c r="T573" s="173"/>
      <c r="AT573" s="167" t="s">
        <v>229</v>
      </c>
      <c r="AU573" s="167" t="s">
        <v>86</v>
      </c>
      <c r="AV573" s="13" t="s">
        <v>86</v>
      </c>
      <c r="AW573" s="13" t="s">
        <v>32</v>
      </c>
      <c r="AX573" s="13" t="s">
        <v>77</v>
      </c>
      <c r="AY573" s="167" t="s">
        <v>222</v>
      </c>
    </row>
    <row r="574" spans="1:65" s="14" customFormat="1">
      <c r="B574" s="174"/>
      <c r="D574" s="166" t="s">
        <v>229</v>
      </c>
      <c r="E574" s="175" t="s">
        <v>1</v>
      </c>
      <c r="F574" s="176" t="s">
        <v>231</v>
      </c>
      <c r="H574" s="177">
        <v>6.58</v>
      </c>
      <c r="I574" s="178"/>
      <c r="L574" s="174"/>
      <c r="M574" s="179"/>
      <c r="N574" s="180"/>
      <c r="O574" s="180"/>
      <c r="P574" s="180"/>
      <c r="Q574" s="180"/>
      <c r="R574" s="180"/>
      <c r="S574" s="180"/>
      <c r="T574" s="181"/>
      <c r="AT574" s="175" t="s">
        <v>229</v>
      </c>
      <c r="AU574" s="175" t="s">
        <v>86</v>
      </c>
      <c r="AV574" s="14" t="s">
        <v>228</v>
      </c>
      <c r="AW574" s="14" t="s">
        <v>32</v>
      </c>
      <c r="AX574" s="14" t="s">
        <v>84</v>
      </c>
      <c r="AY574" s="175" t="s">
        <v>222</v>
      </c>
    </row>
    <row r="575" spans="1:65" s="2" customFormat="1" ht="24.2" customHeight="1">
      <c r="A575" s="33"/>
      <c r="B575" s="150"/>
      <c r="C575" s="151" t="s">
        <v>468</v>
      </c>
      <c r="D575" s="151" t="s">
        <v>224</v>
      </c>
      <c r="E575" s="152" t="s">
        <v>814</v>
      </c>
      <c r="F575" s="153" t="s">
        <v>815</v>
      </c>
      <c r="G575" s="154" t="s">
        <v>227</v>
      </c>
      <c r="H575" s="155">
        <v>408.05500000000001</v>
      </c>
      <c r="I575" s="156"/>
      <c r="J575" s="157">
        <f>ROUND(I575*H575,2)</f>
        <v>0</v>
      </c>
      <c r="K575" s="158"/>
      <c r="L575" s="34"/>
      <c r="M575" s="159" t="s">
        <v>1</v>
      </c>
      <c r="N575" s="160" t="s">
        <v>42</v>
      </c>
      <c r="O575" s="59"/>
      <c r="P575" s="161">
        <f>O575*H575</f>
        <v>0</v>
      </c>
      <c r="Q575" s="161">
        <v>0.12021</v>
      </c>
      <c r="R575" s="161">
        <f>Q575*H575</f>
        <v>49.05229155</v>
      </c>
      <c r="S575" s="161">
        <v>0</v>
      </c>
      <c r="T575" s="162">
        <f>S575*H575</f>
        <v>0</v>
      </c>
      <c r="U575" s="33"/>
      <c r="V575" s="33"/>
      <c r="W575" s="33"/>
      <c r="X575" s="33"/>
      <c r="Y575" s="33"/>
      <c r="Z575" s="33"/>
      <c r="AA575" s="33"/>
      <c r="AB575" s="33"/>
      <c r="AC575" s="33"/>
      <c r="AD575" s="33"/>
      <c r="AE575" s="33"/>
      <c r="AR575" s="163" t="s">
        <v>228</v>
      </c>
      <c r="AT575" s="163" t="s">
        <v>224</v>
      </c>
      <c r="AU575" s="163" t="s">
        <v>86</v>
      </c>
      <c r="AY575" s="18" t="s">
        <v>222</v>
      </c>
      <c r="BE575" s="164">
        <f>IF(N575="základní",J575,0)</f>
        <v>0</v>
      </c>
      <c r="BF575" s="164">
        <f>IF(N575="snížená",J575,0)</f>
        <v>0</v>
      </c>
      <c r="BG575" s="164">
        <f>IF(N575="zákl. přenesená",J575,0)</f>
        <v>0</v>
      </c>
      <c r="BH575" s="164">
        <f>IF(N575="sníž. přenesená",J575,0)</f>
        <v>0</v>
      </c>
      <c r="BI575" s="164">
        <f>IF(N575="nulová",J575,0)</f>
        <v>0</v>
      </c>
      <c r="BJ575" s="18" t="s">
        <v>84</v>
      </c>
      <c r="BK575" s="164">
        <f>ROUND(I575*H575,2)</f>
        <v>0</v>
      </c>
      <c r="BL575" s="18" t="s">
        <v>228</v>
      </c>
      <c r="BM575" s="163" t="s">
        <v>816</v>
      </c>
    </row>
    <row r="576" spans="1:65" s="13" customFormat="1">
      <c r="B576" s="165"/>
      <c r="D576" s="166" t="s">
        <v>229</v>
      </c>
      <c r="E576" s="167" t="s">
        <v>1</v>
      </c>
      <c r="F576" s="168" t="s">
        <v>817</v>
      </c>
      <c r="H576" s="169">
        <v>23.231999999999999</v>
      </c>
      <c r="I576" s="170"/>
      <c r="L576" s="165"/>
      <c r="M576" s="171"/>
      <c r="N576" s="172"/>
      <c r="O576" s="172"/>
      <c r="P576" s="172"/>
      <c r="Q576" s="172"/>
      <c r="R576" s="172"/>
      <c r="S576" s="172"/>
      <c r="T576" s="173"/>
      <c r="AT576" s="167" t="s">
        <v>229</v>
      </c>
      <c r="AU576" s="167" t="s">
        <v>86</v>
      </c>
      <c r="AV576" s="13" t="s">
        <v>86</v>
      </c>
      <c r="AW576" s="13" t="s">
        <v>32</v>
      </c>
      <c r="AX576" s="13" t="s">
        <v>77</v>
      </c>
      <c r="AY576" s="167" t="s">
        <v>222</v>
      </c>
    </row>
    <row r="577" spans="2:51" s="13" customFormat="1">
      <c r="B577" s="165"/>
      <c r="D577" s="166" t="s">
        <v>229</v>
      </c>
      <c r="E577" s="167" t="s">
        <v>1</v>
      </c>
      <c r="F577" s="168" t="s">
        <v>818</v>
      </c>
      <c r="H577" s="169">
        <v>59.941000000000003</v>
      </c>
      <c r="I577" s="170"/>
      <c r="L577" s="165"/>
      <c r="M577" s="171"/>
      <c r="N577" s="172"/>
      <c r="O577" s="172"/>
      <c r="P577" s="172"/>
      <c r="Q577" s="172"/>
      <c r="R577" s="172"/>
      <c r="S577" s="172"/>
      <c r="T577" s="173"/>
      <c r="AT577" s="167" t="s">
        <v>229</v>
      </c>
      <c r="AU577" s="167" t="s">
        <v>86</v>
      </c>
      <c r="AV577" s="13" t="s">
        <v>86</v>
      </c>
      <c r="AW577" s="13" t="s">
        <v>32</v>
      </c>
      <c r="AX577" s="13" t="s">
        <v>77</v>
      </c>
      <c r="AY577" s="167" t="s">
        <v>222</v>
      </c>
    </row>
    <row r="578" spans="2:51" s="13" customFormat="1">
      <c r="B578" s="165"/>
      <c r="D578" s="166" t="s">
        <v>229</v>
      </c>
      <c r="E578" s="167" t="s">
        <v>1</v>
      </c>
      <c r="F578" s="168" t="s">
        <v>819</v>
      </c>
      <c r="H578" s="169">
        <v>15.435</v>
      </c>
      <c r="I578" s="170"/>
      <c r="L578" s="165"/>
      <c r="M578" s="171"/>
      <c r="N578" s="172"/>
      <c r="O578" s="172"/>
      <c r="P578" s="172"/>
      <c r="Q578" s="172"/>
      <c r="R578" s="172"/>
      <c r="S578" s="172"/>
      <c r="T578" s="173"/>
      <c r="AT578" s="167" t="s">
        <v>229</v>
      </c>
      <c r="AU578" s="167" t="s">
        <v>86</v>
      </c>
      <c r="AV578" s="13" t="s">
        <v>86</v>
      </c>
      <c r="AW578" s="13" t="s">
        <v>32</v>
      </c>
      <c r="AX578" s="13" t="s">
        <v>77</v>
      </c>
      <c r="AY578" s="167" t="s">
        <v>222</v>
      </c>
    </row>
    <row r="579" spans="2:51" s="13" customFormat="1">
      <c r="B579" s="165"/>
      <c r="D579" s="166" t="s">
        <v>229</v>
      </c>
      <c r="E579" s="167" t="s">
        <v>1</v>
      </c>
      <c r="F579" s="168" t="s">
        <v>820</v>
      </c>
      <c r="H579" s="169">
        <v>5.7670000000000003</v>
      </c>
      <c r="I579" s="170"/>
      <c r="L579" s="165"/>
      <c r="M579" s="171"/>
      <c r="N579" s="172"/>
      <c r="O579" s="172"/>
      <c r="P579" s="172"/>
      <c r="Q579" s="172"/>
      <c r="R579" s="172"/>
      <c r="S579" s="172"/>
      <c r="T579" s="173"/>
      <c r="AT579" s="167" t="s">
        <v>229</v>
      </c>
      <c r="AU579" s="167" t="s">
        <v>86</v>
      </c>
      <c r="AV579" s="13" t="s">
        <v>86</v>
      </c>
      <c r="AW579" s="13" t="s">
        <v>32</v>
      </c>
      <c r="AX579" s="13" t="s">
        <v>77</v>
      </c>
      <c r="AY579" s="167" t="s">
        <v>222</v>
      </c>
    </row>
    <row r="580" spans="2:51" s="13" customFormat="1">
      <c r="B580" s="165"/>
      <c r="D580" s="166" t="s">
        <v>229</v>
      </c>
      <c r="E580" s="167" t="s">
        <v>1</v>
      </c>
      <c r="F580" s="168" t="s">
        <v>821</v>
      </c>
      <c r="H580" s="169">
        <v>11.675000000000001</v>
      </c>
      <c r="I580" s="170"/>
      <c r="L580" s="165"/>
      <c r="M580" s="171"/>
      <c r="N580" s="172"/>
      <c r="O580" s="172"/>
      <c r="P580" s="172"/>
      <c r="Q580" s="172"/>
      <c r="R580" s="172"/>
      <c r="S580" s="172"/>
      <c r="T580" s="173"/>
      <c r="AT580" s="167" t="s">
        <v>229</v>
      </c>
      <c r="AU580" s="167" t="s">
        <v>86</v>
      </c>
      <c r="AV580" s="13" t="s">
        <v>86</v>
      </c>
      <c r="AW580" s="13" t="s">
        <v>32</v>
      </c>
      <c r="AX580" s="13" t="s">
        <v>77</v>
      </c>
      <c r="AY580" s="167" t="s">
        <v>222</v>
      </c>
    </row>
    <row r="581" spans="2:51" s="13" customFormat="1">
      <c r="B581" s="165"/>
      <c r="D581" s="166" t="s">
        <v>229</v>
      </c>
      <c r="E581" s="167" t="s">
        <v>1</v>
      </c>
      <c r="F581" s="168" t="s">
        <v>822</v>
      </c>
      <c r="H581" s="169">
        <v>21.274999999999999</v>
      </c>
      <c r="I581" s="170"/>
      <c r="L581" s="165"/>
      <c r="M581" s="171"/>
      <c r="N581" s="172"/>
      <c r="O581" s="172"/>
      <c r="P581" s="172"/>
      <c r="Q581" s="172"/>
      <c r="R581" s="172"/>
      <c r="S581" s="172"/>
      <c r="T581" s="173"/>
      <c r="AT581" s="167" t="s">
        <v>229</v>
      </c>
      <c r="AU581" s="167" t="s">
        <v>86</v>
      </c>
      <c r="AV581" s="13" t="s">
        <v>86</v>
      </c>
      <c r="AW581" s="13" t="s">
        <v>32</v>
      </c>
      <c r="AX581" s="13" t="s">
        <v>77</v>
      </c>
      <c r="AY581" s="167" t="s">
        <v>222</v>
      </c>
    </row>
    <row r="582" spans="2:51" s="13" customFormat="1">
      <c r="B582" s="165"/>
      <c r="D582" s="166" t="s">
        <v>229</v>
      </c>
      <c r="E582" s="167" t="s">
        <v>1</v>
      </c>
      <c r="F582" s="168" t="s">
        <v>823</v>
      </c>
      <c r="H582" s="169">
        <v>31.263000000000002</v>
      </c>
      <c r="I582" s="170"/>
      <c r="L582" s="165"/>
      <c r="M582" s="171"/>
      <c r="N582" s="172"/>
      <c r="O582" s="172"/>
      <c r="P582" s="172"/>
      <c r="Q582" s="172"/>
      <c r="R582" s="172"/>
      <c r="S582" s="172"/>
      <c r="T582" s="173"/>
      <c r="AT582" s="167" t="s">
        <v>229</v>
      </c>
      <c r="AU582" s="167" t="s">
        <v>86</v>
      </c>
      <c r="AV582" s="13" t="s">
        <v>86</v>
      </c>
      <c r="AW582" s="13" t="s">
        <v>32</v>
      </c>
      <c r="AX582" s="13" t="s">
        <v>77</v>
      </c>
      <c r="AY582" s="167" t="s">
        <v>222</v>
      </c>
    </row>
    <row r="583" spans="2:51" s="15" customFormat="1">
      <c r="B583" s="182"/>
      <c r="D583" s="166" t="s">
        <v>229</v>
      </c>
      <c r="E583" s="183" t="s">
        <v>1</v>
      </c>
      <c r="F583" s="184" t="s">
        <v>258</v>
      </c>
      <c r="H583" s="185">
        <v>168.58799999999999</v>
      </c>
      <c r="I583" s="186"/>
      <c r="L583" s="182"/>
      <c r="M583" s="187"/>
      <c r="N583" s="188"/>
      <c r="O583" s="188"/>
      <c r="P583" s="188"/>
      <c r="Q583" s="188"/>
      <c r="R583" s="188"/>
      <c r="S583" s="188"/>
      <c r="T583" s="189"/>
      <c r="AT583" s="183" t="s">
        <v>229</v>
      </c>
      <c r="AU583" s="183" t="s">
        <v>86</v>
      </c>
      <c r="AV583" s="15" t="s">
        <v>235</v>
      </c>
      <c r="AW583" s="15" t="s">
        <v>32</v>
      </c>
      <c r="AX583" s="15" t="s">
        <v>77</v>
      </c>
      <c r="AY583" s="183" t="s">
        <v>222</v>
      </c>
    </row>
    <row r="584" spans="2:51" s="16" customFormat="1">
      <c r="B584" s="190"/>
      <c r="D584" s="166" t="s">
        <v>229</v>
      </c>
      <c r="E584" s="191" t="s">
        <v>1</v>
      </c>
      <c r="F584" s="192" t="s">
        <v>824</v>
      </c>
      <c r="H584" s="191" t="s">
        <v>1</v>
      </c>
      <c r="I584" s="193"/>
      <c r="L584" s="190"/>
      <c r="M584" s="194"/>
      <c r="N584" s="195"/>
      <c r="O584" s="195"/>
      <c r="P584" s="195"/>
      <c r="Q584" s="195"/>
      <c r="R584" s="195"/>
      <c r="S584" s="195"/>
      <c r="T584" s="196"/>
      <c r="AT584" s="191" t="s">
        <v>229</v>
      </c>
      <c r="AU584" s="191" t="s">
        <v>86</v>
      </c>
      <c r="AV584" s="16" t="s">
        <v>84</v>
      </c>
      <c r="AW584" s="16" t="s">
        <v>32</v>
      </c>
      <c r="AX584" s="16" t="s">
        <v>77</v>
      </c>
      <c r="AY584" s="191" t="s">
        <v>222</v>
      </c>
    </row>
    <row r="585" spans="2:51" s="13" customFormat="1">
      <c r="B585" s="165"/>
      <c r="D585" s="166" t="s">
        <v>229</v>
      </c>
      <c r="E585" s="167" t="s">
        <v>1</v>
      </c>
      <c r="F585" s="168" t="s">
        <v>825</v>
      </c>
      <c r="H585" s="169">
        <v>8.99</v>
      </c>
      <c r="I585" s="170"/>
      <c r="L585" s="165"/>
      <c r="M585" s="171"/>
      <c r="N585" s="172"/>
      <c r="O585" s="172"/>
      <c r="P585" s="172"/>
      <c r="Q585" s="172"/>
      <c r="R585" s="172"/>
      <c r="S585" s="172"/>
      <c r="T585" s="173"/>
      <c r="AT585" s="167" t="s">
        <v>229</v>
      </c>
      <c r="AU585" s="167" t="s">
        <v>86</v>
      </c>
      <c r="AV585" s="13" t="s">
        <v>86</v>
      </c>
      <c r="AW585" s="13" t="s">
        <v>32</v>
      </c>
      <c r="AX585" s="13" t="s">
        <v>77</v>
      </c>
      <c r="AY585" s="167" t="s">
        <v>222</v>
      </c>
    </row>
    <row r="586" spans="2:51" s="13" customFormat="1" ht="33.75">
      <c r="B586" s="165"/>
      <c r="D586" s="166" t="s">
        <v>229</v>
      </c>
      <c r="E586" s="167" t="s">
        <v>1</v>
      </c>
      <c r="F586" s="168" t="s">
        <v>826</v>
      </c>
      <c r="H586" s="169">
        <v>76.77</v>
      </c>
      <c r="I586" s="170"/>
      <c r="L586" s="165"/>
      <c r="M586" s="171"/>
      <c r="N586" s="172"/>
      <c r="O586" s="172"/>
      <c r="P586" s="172"/>
      <c r="Q586" s="172"/>
      <c r="R586" s="172"/>
      <c r="S586" s="172"/>
      <c r="T586" s="173"/>
      <c r="AT586" s="167" t="s">
        <v>229</v>
      </c>
      <c r="AU586" s="167" t="s">
        <v>86</v>
      </c>
      <c r="AV586" s="13" t="s">
        <v>86</v>
      </c>
      <c r="AW586" s="13" t="s">
        <v>32</v>
      </c>
      <c r="AX586" s="13" t="s">
        <v>77</v>
      </c>
      <c r="AY586" s="167" t="s">
        <v>222</v>
      </c>
    </row>
    <row r="587" spans="2:51" s="13" customFormat="1">
      <c r="B587" s="165"/>
      <c r="D587" s="166" t="s">
        <v>229</v>
      </c>
      <c r="E587" s="167" t="s">
        <v>1</v>
      </c>
      <c r="F587" s="168" t="s">
        <v>827</v>
      </c>
      <c r="H587" s="169">
        <v>33.902999999999999</v>
      </c>
      <c r="I587" s="170"/>
      <c r="L587" s="165"/>
      <c r="M587" s="171"/>
      <c r="N587" s="172"/>
      <c r="O587" s="172"/>
      <c r="P587" s="172"/>
      <c r="Q587" s="172"/>
      <c r="R587" s="172"/>
      <c r="S587" s="172"/>
      <c r="T587" s="173"/>
      <c r="AT587" s="167" t="s">
        <v>229</v>
      </c>
      <c r="AU587" s="167" t="s">
        <v>86</v>
      </c>
      <c r="AV587" s="13" t="s">
        <v>86</v>
      </c>
      <c r="AW587" s="13" t="s">
        <v>32</v>
      </c>
      <c r="AX587" s="13" t="s">
        <v>77</v>
      </c>
      <c r="AY587" s="167" t="s">
        <v>222</v>
      </c>
    </row>
    <row r="588" spans="2:51" s="13" customFormat="1" ht="22.5">
      <c r="B588" s="165"/>
      <c r="D588" s="166" t="s">
        <v>229</v>
      </c>
      <c r="E588" s="167" t="s">
        <v>1</v>
      </c>
      <c r="F588" s="168" t="s">
        <v>828</v>
      </c>
      <c r="H588" s="169">
        <v>39.195</v>
      </c>
      <c r="I588" s="170"/>
      <c r="L588" s="165"/>
      <c r="M588" s="171"/>
      <c r="N588" s="172"/>
      <c r="O588" s="172"/>
      <c r="P588" s="172"/>
      <c r="Q588" s="172"/>
      <c r="R588" s="172"/>
      <c r="S588" s="172"/>
      <c r="T588" s="173"/>
      <c r="AT588" s="167" t="s">
        <v>229</v>
      </c>
      <c r="AU588" s="167" t="s">
        <v>86</v>
      </c>
      <c r="AV588" s="13" t="s">
        <v>86</v>
      </c>
      <c r="AW588" s="13" t="s">
        <v>32</v>
      </c>
      <c r="AX588" s="13" t="s">
        <v>77</v>
      </c>
      <c r="AY588" s="167" t="s">
        <v>222</v>
      </c>
    </row>
    <row r="589" spans="2:51" s="13" customFormat="1">
      <c r="B589" s="165"/>
      <c r="D589" s="166" t="s">
        <v>229</v>
      </c>
      <c r="E589" s="167" t="s">
        <v>1</v>
      </c>
      <c r="F589" s="168" t="s">
        <v>829</v>
      </c>
      <c r="H589" s="169">
        <v>8.98</v>
      </c>
      <c r="I589" s="170"/>
      <c r="L589" s="165"/>
      <c r="M589" s="171"/>
      <c r="N589" s="172"/>
      <c r="O589" s="172"/>
      <c r="P589" s="172"/>
      <c r="Q589" s="172"/>
      <c r="R589" s="172"/>
      <c r="S589" s="172"/>
      <c r="T589" s="173"/>
      <c r="AT589" s="167" t="s">
        <v>229</v>
      </c>
      <c r="AU589" s="167" t="s">
        <v>86</v>
      </c>
      <c r="AV589" s="13" t="s">
        <v>86</v>
      </c>
      <c r="AW589" s="13" t="s">
        <v>32</v>
      </c>
      <c r="AX589" s="13" t="s">
        <v>77</v>
      </c>
      <c r="AY589" s="167" t="s">
        <v>222</v>
      </c>
    </row>
    <row r="590" spans="2:51" s="15" customFormat="1">
      <c r="B590" s="182"/>
      <c r="D590" s="166" t="s">
        <v>229</v>
      </c>
      <c r="E590" s="183" t="s">
        <v>1</v>
      </c>
      <c r="F590" s="184" t="s">
        <v>258</v>
      </c>
      <c r="H590" s="185">
        <v>167.83799999999999</v>
      </c>
      <c r="I590" s="186"/>
      <c r="L590" s="182"/>
      <c r="M590" s="187"/>
      <c r="N590" s="188"/>
      <c r="O590" s="188"/>
      <c r="P590" s="188"/>
      <c r="Q590" s="188"/>
      <c r="R590" s="188"/>
      <c r="S590" s="188"/>
      <c r="T590" s="189"/>
      <c r="AT590" s="183" t="s">
        <v>229</v>
      </c>
      <c r="AU590" s="183" t="s">
        <v>86</v>
      </c>
      <c r="AV590" s="15" t="s">
        <v>235</v>
      </c>
      <c r="AW590" s="15" t="s">
        <v>32</v>
      </c>
      <c r="AX590" s="15" t="s">
        <v>77</v>
      </c>
      <c r="AY590" s="183" t="s">
        <v>222</v>
      </c>
    </row>
    <row r="591" spans="2:51" s="16" customFormat="1">
      <c r="B591" s="190"/>
      <c r="D591" s="166" t="s">
        <v>229</v>
      </c>
      <c r="E591" s="191" t="s">
        <v>1</v>
      </c>
      <c r="F591" s="192" t="s">
        <v>830</v>
      </c>
      <c r="H591" s="191" t="s">
        <v>1</v>
      </c>
      <c r="I591" s="193"/>
      <c r="L591" s="190"/>
      <c r="M591" s="194"/>
      <c r="N591" s="195"/>
      <c r="O591" s="195"/>
      <c r="P591" s="195"/>
      <c r="Q591" s="195"/>
      <c r="R591" s="195"/>
      <c r="S591" s="195"/>
      <c r="T591" s="196"/>
      <c r="AT591" s="191" t="s">
        <v>229</v>
      </c>
      <c r="AU591" s="191" t="s">
        <v>86</v>
      </c>
      <c r="AV591" s="16" t="s">
        <v>84</v>
      </c>
      <c r="AW591" s="16" t="s">
        <v>32</v>
      </c>
      <c r="AX591" s="16" t="s">
        <v>77</v>
      </c>
      <c r="AY591" s="191" t="s">
        <v>222</v>
      </c>
    </row>
    <row r="592" spans="2:51" s="13" customFormat="1">
      <c r="B592" s="165"/>
      <c r="D592" s="166" t="s">
        <v>229</v>
      </c>
      <c r="E592" s="167" t="s">
        <v>1</v>
      </c>
      <c r="F592" s="168" t="s">
        <v>831</v>
      </c>
      <c r="H592" s="169">
        <v>9.3979999999999997</v>
      </c>
      <c r="I592" s="170"/>
      <c r="L592" s="165"/>
      <c r="M592" s="171"/>
      <c r="N592" s="172"/>
      <c r="O592" s="172"/>
      <c r="P592" s="172"/>
      <c r="Q592" s="172"/>
      <c r="R592" s="172"/>
      <c r="S592" s="172"/>
      <c r="T592" s="173"/>
      <c r="AT592" s="167" t="s">
        <v>229</v>
      </c>
      <c r="AU592" s="167" t="s">
        <v>86</v>
      </c>
      <c r="AV592" s="13" t="s">
        <v>86</v>
      </c>
      <c r="AW592" s="13" t="s">
        <v>32</v>
      </c>
      <c r="AX592" s="13" t="s">
        <v>77</v>
      </c>
      <c r="AY592" s="167" t="s">
        <v>222</v>
      </c>
    </row>
    <row r="593" spans="1:65" s="13" customFormat="1">
      <c r="B593" s="165"/>
      <c r="D593" s="166" t="s">
        <v>229</v>
      </c>
      <c r="E593" s="167" t="s">
        <v>1</v>
      </c>
      <c r="F593" s="168" t="s">
        <v>832</v>
      </c>
      <c r="H593" s="169">
        <v>7.1150000000000002</v>
      </c>
      <c r="I593" s="170"/>
      <c r="L593" s="165"/>
      <c r="M593" s="171"/>
      <c r="N593" s="172"/>
      <c r="O593" s="172"/>
      <c r="P593" s="172"/>
      <c r="Q593" s="172"/>
      <c r="R593" s="172"/>
      <c r="S593" s="172"/>
      <c r="T593" s="173"/>
      <c r="AT593" s="167" t="s">
        <v>229</v>
      </c>
      <c r="AU593" s="167" t="s">
        <v>86</v>
      </c>
      <c r="AV593" s="13" t="s">
        <v>86</v>
      </c>
      <c r="AW593" s="13" t="s">
        <v>32</v>
      </c>
      <c r="AX593" s="13" t="s">
        <v>77</v>
      </c>
      <c r="AY593" s="167" t="s">
        <v>222</v>
      </c>
    </row>
    <row r="594" spans="1:65" s="13" customFormat="1" ht="22.5">
      <c r="B594" s="165"/>
      <c r="D594" s="166" t="s">
        <v>229</v>
      </c>
      <c r="E594" s="167" t="s">
        <v>1</v>
      </c>
      <c r="F594" s="168" t="s">
        <v>833</v>
      </c>
      <c r="H594" s="169">
        <v>29.885999999999999</v>
      </c>
      <c r="I594" s="170"/>
      <c r="L594" s="165"/>
      <c r="M594" s="171"/>
      <c r="N594" s="172"/>
      <c r="O594" s="172"/>
      <c r="P594" s="172"/>
      <c r="Q594" s="172"/>
      <c r="R594" s="172"/>
      <c r="S594" s="172"/>
      <c r="T594" s="173"/>
      <c r="AT594" s="167" t="s">
        <v>229</v>
      </c>
      <c r="AU594" s="167" t="s">
        <v>86</v>
      </c>
      <c r="AV594" s="13" t="s">
        <v>86</v>
      </c>
      <c r="AW594" s="13" t="s">
        <v>32</v>
      </c>
      <c r="AX594" s="13" t="s">
        <v>77</v>
      </c>
      <c r="AY594" s="167" t="s">
        <v>222</v>
      </c>
    </row>
    <row r="595" spans="1:65" s="13" customFormat="1">
      <c r="B595" s="165"/>
      <c r="D595" s="166" t="s">
        <v>229</v>
      </c>
      <c r="E595" s="167" t="s">
        <v>1</v>
      </c>
      <c r="F595" s="168" t="s">
        <v>834</v>
      </c>
      <c r="H595" s="169">
        <v>12.6</v>
      </c>
      <c r="I595" s="170"/>
      <c r="L595" s="165"/>
      <c r="M595" s="171"/>
      <c r="N595" s="172"/>
      <c r="O595" s="172"/>
      <c r="P595" s="172"/>
      <c r="Q595" s="172"/>
      <c r="R595" s="172"/>
      <c r="S595" s="172"/>
      <c r="T595" s="173"/>
      <c r="AT595" s="167" t="s">
        <v>229</v>
      </c>
      <c r="AU595" s="167" t="s">
        <v>86</v>
      </c>
      <c r="AV595" s="13" t="s">
        <v>86</v>
      </c>
      <c r="AW595" s="13" t="s">
        <v>32</v>
      </c>
      <c r="AX595" s="13" t="s">
        <v>77</v>
      </c>
      <c r="AY595" s="167" t="s">
        <v>222</v>
      </c>
    </row>
    <row r="596" spans="1:65" s="13" customFormat="1">
      <c r="B596" s="165"/>
      <c r="D596" s="166" t="s">
        <v>229</v>
      </c>
      <c r="E596" s="167" t="s">
        <v>1</v>
      </c>
      <c r="F596" s="168" t="s">
        <v>835</v>
      </c>
      <c r="H596" s="169">
        <v>12.63</v>
      </c>
      <c r="I596" s="170"/>
      <c r="L596" s="165"/>
      <c r="M596" s="171"/>
      <c r="N596" s="172"/>
      <c r="O596" s="172"/>
      <c r="P596" s="172"/>
      <c r="Q596" s="172"/>
      <c r="R596" s="172"/>
      <c r="S596" s="172"/>
      <c r="T596" s="173"/>
      <c r="AT596" s="167" t="s">
        <v>229</v>
      </c>
      <c r="AU596" s="167" t="s">
        <v>86</v>
      </c>
      <c r="AV596" s="13" t="s">
        <v>86</v>
      </c>
      <c r="AW596" s="13" t="s">
        <v>32</v>
      </c>
      <c r="AX596" s="13" t="s">
        <v>77</v>
      </c>
      <c r="AY596" s="167" t="s">
        <v>222</v>
      </c>
    </row>
    <row r="597" spans="1:65" s="15" customFormat="1">
      <c r="B597" s="182"/>
      <c r="D597" s="166" t="s">
        <v>229</v>
      </c>
      <c r="E597" s="183" t="s">
        <v>1</v>
      </c>
      <c r="F597" s="184" t="s">
        <v>258</v>
      </c>
      <c r="H597" s="185">
        <v>71.629000000000005</v>
      </c>
      <c r="I597" s="186"/>
      <c r="L597" s="182"/>
      <c r="M597" s="187"/>
      <c r="N597" s="188"/>
      <c r="O597" s="188"/>
      <c r="P597" s="188"/>
      <c r="Q597" s="188"/>
      <c r="R597" s="188"/>
      <c r="S597" s="188"/>
      <c r="T597" s="189"/>
      <c r="AT597" s="183" t="s">
        <v>229</v>
      </c>
      <c r="AU597" s="183" t="s">
        <v>86</v>
      </c>
      <c r="AV597" s="15" t="s">
        <v>235</v>
      </c>
      <c r="AW597" s="15" t="s">
        <v>32</v>
      </c>
      <c r="AX597" s="15" t="s">
        <v>77</v>
      </c>
      <c r="AY597" s="183" t="s">
        <v>222</v>
      </c>
    </row>
    <row r="598" spans="1:65" s="14" customFormat="1">
      <c r="B598" s="174"/>
      <c r="D598" s="166" t="s">
        <v>229</v>
      </c>
      <c r="E598" s="175" t="s">
        <v>1</v>
      </c>
      <c r="F598" s="176" t="s">
        <v>231</v>
      </c>
      <c r="H598" s="177">
        <v>408.05500000000001</v>
      </c>
      <c r="I598" s="178"/>
      <c r="L598" s="174"/>
      <c r="M598" s="179"/>
      <c r="N598" s="180"/>
      <c r="O598" s="180"/>
      <c r="P598" s="180"/>
      <c r="Q598" s="180"/>
      <c r="R598" s="180"/>
      <c r="S598" s="180"/>
      <c r="T598" s="181"/>
      <c r="AT598" s="175" t="s">
        <v>229</v>
      </c>
      <c r="AU598" s="175" t="s">
        <v>86</v>
      </c>
      <c r="AV598" s="14" t="s">
        <v>228</v>
      </c>
      <c r="AW598" s="14" t="s">
        <v>32</v>
      </c>
      <c r="AX598" s="14" t="s">
        <v>84</v>
      </c>
      <c r="AY598" s="175" t="s">
        <v>222</v>
      </c>
    </row>
    <row r="599" spans="1:65" s="2" customFormat="1" ht="24.2" customHeight="1">
      <c r="A599" s="33"/>
      <c r="B599" s="150"/>
      <c r="C599" s="151" t="s">
        <v>836</v>
      </c>
      <c r="D599" s="151" t="s">
        <v>224</v>
      </c>
      <c r="E599" s="152" t="s">
        <v>837</v>
      </c>
      <c r="F599" s="153" t="s">
        <v>838</v>
      </c>
      <c r="G599" s="154" t="s">
        <v>227</v>
      </c>
      <c r="H599" s="155">
        <v>15.57</v>
      </c>
      <c r="I599" s="156"/>
      <c r="J599" s="157">
        <f>ROUND(I599*H599,2)</f>
        <v>0</v>
      </c>
      <c r="K599" s="158"/>
      <c r="L599" s="34"/>
      <c r="M599" s="159" t="s">
        <v>1</v>
      </c>
      <c r="N599" s="160" t="s">
        <v>42</v>
      </c>
      <c r="O599" s="59"/>
      <c r="P599" s="161">
        <f>O599*H599</f>
        <v>0</v>
      </c>
      <c r="Q599" s="161">
        <v>0.13321</v>
      </c>
      <c r="R599" s="161">
        <f>Q599*H599</f>
        <v>2.0740797</v>
      </c>
      <c r="S599" s="161">
        <v>0</v>
      </c>
      <c r="T599" s="162">
        <f>S599*H599</f>
        <v>0</v>
      </c>
      <c r="U599" s="33"/>
      <c r="V599" s="33"/>
      <c r="W599" s="33"/>
      <c r="X599" s="33"/>
      <c r="Y599" s="33"/>
      <c r="Z599" s="33"/>
      <c r="AA599" s="33"/>
      <c r="AB599" s="33"/>
      <c r="AC599" s="33"/>
      <c r="AD599" s="33"/>
      <c r="AE599" s="33"/>
      <c r="AR599" s="163" t="s">
        <v>228</v>
      </c>
      <c r="AT599" s="163" t="s">
        <v>224</v>
      </c>
      <c r="AU599" s="163" t="s">
        <v>86</v>
      </c>
      <c r="AY599" s="18" t="s">
        <v>222</v>
      </c>
      <c r="BE599" s="164">
        <f>IF(N599="základní",J599,0)</f>
        <v>0</v>
      </c>
      <c r="BF599" s="164">
        <f>IF(N599="snížená",J599,0)</f>
        <v>0</v>
      </c>
      <c r="BG599" s="164">
        <f>IF(N599="zákl. přenesená",J599,0)</f>
        <v>0</v>
      </c>
      <c r="BH599" s="164">
        <f>IF(N599="sníž. přenesená",J599,0)</f>
        <v>0</v>
      </c>
      <c r="BI599" s="164">
        <f>IF(N599="nulová",J599,0)</f>
        <v>0</v>
      </c>
      <c r="BJ599" s="18" t="s">
        <v>84</v>
      </c>
      <c r="BK599" s="164">
        <f>ROUND(I599*H599,2)</f>
        <v>0</v>
      </c>
      <c r="BL599" s="18" t="s">
        <v>228</v>
      </c>
      <c r="BM599" s="163" t="s">
        <v>839</v>
      </c>
    </row>
    <row r="600" spans="1:65" s="13" customFormat="1">
      <c r="B600" s="165"/>
      <c r="D600" s="166" t="s">
        <v>229</v>
      </c>
      <c r="E600" s="167" t="s">
        <v>1</v>
      </c>
      <c r="F600" s="168" t="s">
        <v>840</v>
      </c>
      <c r="H600" s="169">
        <v>15.57</v>
      </c>
      <c r="I600" s="170"/>
      <c r="L600" s="165"/>
      <c r="M600" s="171"/>
      <c r="N600" s="172"/>
      <c r="O600" s="172"/>
      <c r="P600" s="172"/>
      <c r="Q600" s="172"/>
      <c r="R600" s="172"/>
      <c r="S600" s="172"/>
      <c r="T600" s="173"/>
      <c r="AT600" s="167" t="s">
        <v>229</v>
      </c>
      <c r="AU600" s="167" t="s">
        <v>86</v>
      </c>
      <c r="AV600" s="13" t="s">
        <v>86</v>
      </c>
      <c r="AW600" s="13" t="s">
        <v>32</v>
      </c>
      <c r="AX600" s="13" t="s">
        <v>77</v>
      </c>
      <c r="AY600" s="167" t="s">
        <v>222</v>
      </c>
    </row>
    <row r="601" spans="1:65" s="14" customFormat="1">
      <c r="B601" s="174"/>
      <c r="D601" s="166" t="s">
        <v>229</v>
      </c>
      <c r="E601" s="175" t="s">
        <v>1</v>
      </c>
      <c r="F601" s="176" t="s">
        <v>231</v>
      </c>
      <c r="H601" s="177">
        <v>15.57</v>
      </c>
      <c r="I601" s="178"/>
      <c r="L601" s="174"/>
      <c r="M601" s="179"/>
      <c r="N601" s="180"/>
      <c r="O601" s="180"/>
      <c r="P601" s="180"/>
      <c r="Q601" s="180"/>
      <c r="R601" s="180"/>
      <c r="S601" s="180"/>
      <c r="T601" s="181"/>
      <c r="AT601" s="175" t="s">
        <v>229</v>
      </c>
      <c r="AU601" s="175" t="s">
        <v>86</v>
      </c>
      <c r="AV601" s="14" t="s">
        <v>228</v>
      </c>
      <c r="AW601" s="14" t="s">
        <v>32</v>
      </c>
      <c r="AX601" s="14" t="s">
        <v>84</v>
      </c>
      <c r="AY601" s="175" t="s">
        <v>222</v>
      </c>
    </row>
    <row r="602" spans="1:65" s="2" customFormat="1" ht="24.2" customHeight="1">
      <c r="A602" s="33"/>
      <c r="B602" s="150"/>
      <c r="C602" s="151" t="s">
        <v>475</v>
      </c>
      <c r="D602" s="151" t="s">
        <v>224</v>
      </c>
      <c r="E602" s="152" t="s">
        <v>841</v>
      </c>
      <c r="F602" s="153" t="s">
        <v>842</v>
      </c>
      <c r="G602" s="154" t="s">
        <v>242</v>
      </c>
      <c r="H602" s="155">
        <v>42.551000000000002</v>
      </c>
      <c r="I602" s="156"/>
      <c r="J602" s="157">
        <f>ROUND(I602*H602,2)</f>
        <v>0</v>
      </c>
      <c r="K602" s="158"/>
      <c r="L602" s="34"/>
      <c r="M602" s="159" t="s">
        <v>1</v>
      </c>
      <c r="N602" s="160" t="s">
        <v>42</v>
      </c>
      <c r="O602" s="59"/>
      <c r="P602" s="161">
        <f>O602*H602</f>
        <v>0</v>
      </c>
      <c r="Q602" s="161">
        <v>2.0000000000000001E-4</v>
      </c>
      <c r="R602" s="161">
        <f>Q602*H602</f>
        <v>8.5102000000000008E-3</v>
      </c>
      <c r="S602" s="161">
        <v>0</v>
      </c>
      <c r="T602" s="162">
        <f>S602*H602</f>
        <v>0</v>
      </c>
      <c r="U602" s="33"/>
      <c r="V602" s="33"/>
      <c r="W602" s="33"/>
      <c r="X602" s="33"/>
      <c r="Y602" s="33"/>
      <c r="Z602" s="33"/>
      <c r="AA602" s="33"/>
      <c r="AB602" s="33"/>
      <c r="AC602" s="33"/>
      <c r="AD602" s="33"/>
      <c r="AE602" s="33"/>
      <c r="AR602" s="163" t="s">
        <v>228</v>
      </c>
      <c r="AT602" s="163" t="s">
        <v>224</v>
      </c>
      <c r="AU602" s="163" t="s">
        <v>86</v>
      </c>
      <c r="AY602" s="18" t="s">
        <v>222</v>
      </c>
      <c r="BE602" s="164">
        <f>IF(N602="základní",J602,0)</f>
        <v>0</v>
      </c>
      <c r="BF602" s="164">
        <f>IF(N602="snížená",J602,0)</f>
        <v>0</v>
      </c>
      <c r="BG602" s="164">
        <f>IF(N602="zákl. přenesená",J602,0)</f>
        <v>0</v>
      </c>
      <c r="BH602" s="164">
        <f>IF(N602="sníž. přenesená",J602,0)</f>
        <v>0</v>
      </c>
      <c r="BI602" s="164">
        <f>IF(N602="nulová",J602,0)</f>
        <v>0</v>
      </c>
      <c r="BJ602" s="18" t="s">
        <v>84</v>
      </c>
      <c r="BK602" s="164">
        <f>ROUND(I602*H602,2)</f>
        <v>0</v>
      </c>
      <c r="BL602" s="18" t="s">
        <v>228</v>
      </c>
      <c r="BM602" s="163" t="s">
        <v>843</v>
      </c>
    </row>
    <row r="603" spans="1:65" s="13" customFormat="1">
      <c r="B603" s="165"/>
      <c r="D603" s="166" t="s">
        <v>229</v>
      </c>
      <c r="E603" s="167" t="s">
        <v>1</v>
      </c>
      <c r="F603" s="168" t="s">
        <v>844</v>
      </c>
      <c r="H603" s="169">
        <v>42.551000000000002</v>
      </c>
      <c r="I603" s="170"/>
      <c r="L603" s="165"/>
      <c r="M603" s="171"/>
      <c r="N603" s="172"/>
      <c r="O603" s="172"/>
      <c r="P603" s="172"/>
      <c r="Q603" s="172"/>
      <c r="R603" s="172"/>
      <c r="S603" s="172"/>
      <c r="T603" s="173"/>
      <c r="AT603" s="167" t="s">
        <v>229</v>
      </c>
      <c r="AU603" s="167" t="s">
        <v>86</v>
      </c>
      <c r="AV603" s="13" t="s">
        <v>86</v>
      </c>
      <c r="AW603" s="13" t="s">
        <v>32</v>
      </c>
      <c r="AX603" s="13" t="s">
        <v>77</v>
      </c>
      <c r="AY603" s="167" t="s">
        <v>222</v>
      </c>
    </row>
    <row r="604" spans="1:65" s="14" customFormat="1">
      <c r="B604" s="174"/>
      <c r="D604" s="166" t="s">
        <v>229</v>
      </c>
      <c r="E604" s="175" t="s">
        <v>1</v>
      </c>
      <c r="F604" s="176" t="s">
        <v>231</v>
      </c>
      <c r="H604" s="177">
        <v>42.551000000000002</v>
      </c>
      <c r="I604" s="178"/>
      <c r="L604" s="174"/>
      <c r="M604" s="179"/>
      <c r="N604" s="180"/>
      <c r="O604" s="180"/>
      <c r="P604" s="180"/>
      <c r="Q604" s="180"/>
      <c r="R604" s="180"/>
      <c r="S604" s="180"/>
      <c r="T604" s="181"/>
      <c r="AT604" s="175" t="s">
        <v>229</v>
      </c>
      <c r="AU604" s="175" t="s">
        <v>86</v>
      </c>
      <c r="AV604" s="14" t="s">
        <v>228</v>
      </c>
      <c r="AW604" s="14" t="s">
        <v>32</v>
      </c>
      <c r="AX604" s="14" t="s">
        <v>84</v>
      </c>
      <c r="AY604" s="175" t="s">
        <v>222</v>
      </c>
    </row>
    <row r="605" spans="1:65" s="2" customFormat="1" ht="24.2" customHeight="1">
      <c r="A605" s="33"/>
      <c r="B605" s="150"/>
      <c r="C605" s="151" t="s">
        <v>845</v>
      </c>
      <c r="D605" s="151" t="s">
        <v>224</v>
      </c>
      <c r="E605" s="152" t="s">
        <v>846</v>
      </c>
      <c r="F605" s="153" t="s">
        <v>847</v>
      </c>
      <c r="G605" s="154" t="s">
        <v>252</v>
      </c>
      <c r="H605" s="155">
        <v>23.94</v>
      </c>
      <c r="I605" s="156"/>
      <c r="J605" s="157">
        <f>ROUND(I605*H605,2)</f>
        <v>0</v>
      </c>
      <c r="K605" s="158"/>
      <c r="L605" s="34"/>
      <c r="M605" s="159" t="s">
        <v>1</v>
      </c>
      <c r="N605" s="160" t="s">
        <v>42</v>
      </c>
      <c r="O605" s="59"/>
      <c r="P605" s="161">
        <f>O605*H605</f>
        <v>0</v>
      </c>
      <c r="Q605" s="161">
        <v>2.5018899999999999</v>
      </c>
      <c r="R605" s="161">
        <f>Q605*H605</f>
        <v>59.8952466</v>
      </c>
      <c r="S605" s="161">
        <v>0</v>
      </c>
      <c r="T605" s="162">
        <f>S605*H605</f>
        <v>0</v>
      </c>
      <c r="U605" s="33"/>
      <c r="V605" s="33"/>
      <c r="W605" s="33"/>
      <c r="X605" s="33"/>
      <c r="Y605" s="33"/>
      <c r="Z605" s="33"/>
      <c r="AA605" s="33"/>
      <c r="AB605" s="33"/>
      <c r="AC605" s="33"/>
      <c r="AD605" s="33"/>
      <c r="AE605" s="33"/>
      <c r="AR605" s="163" t="s">
        <v>228</v>
      </c>
      <c r="AT605" s="163" t="s">
        <v>224</v>
      </c>
      <c r="AU605" s="163" t="s">
        <v>86</v>
      </c>
      <c r="AY605" s="18" t="s">
        <v>222</v>
      </c>
      <c r="BE605" s="164">
        <f>IF(N605="základní",J605,0)</f>
        <v>0</v>
      </c>
      <c r="BF605" s="164">
        <f>IF(N605="snížená",J605,0)</f>
        <v>0</v>
      </c>
      <c r="BG605" s="164">
        <f>IF(N605="zákl. přenesená",J605,0)</f>
        <v>0</v>
      </c>
      <c r="BH605" s="164">
        <f>IF(N605="sníž. přenesená",J605,0)</f>
        <v>0</v>
      </c>
      <c r="BI605" s="164">
        <f>IF(N605="nulová",J605,0)</f>
        <v>0</v>
      </c>
      <c r="BJ605" s="18" t="s">
        <v>84</v>
      </c>
      <c r="BK605" s="164">
        <f>ROUND(I605*H605,2)</f>
        <v>0</v>
      </c>
      <c r="BL605" s="18" t="s">
        <v>228</v>
      </c>
      <c r="BM605" s="163" t="s">
        <v>848</v>
      </c>
    </row>
    <row r="606" spans="1:65" s="13" customFormat="1" ht="22.5">
      <c r="B606" s="165"/>
      <c r="D606" s="166" t="s">
        <v>229</v>
      </c>
      <c r="E606" s="167" t="s">
        <v>1</v>
      </c>
      <c r="F606" s="168" t="s">
        <v>849</v>
      </c>
      <c r="H606" s="169">
        <v>3.597</v>
      </c>
      <c r="I606" s="170"/>
      <c r="L606" s="165"/>
      <c r="M606" s="171"/>
      <c r="N606" s="172"/>
      <c r="O606" s="172"/>
      <c r="P606" s="172"/>
      <c r="Q606" s="172"/>
      <c r="R606" s="172"/>
      <c r="S606" s="172"/>
      <c r="T606" s="173"/>
      <c r="AT606" s="167" t="s">
        <v>229</v>
      </c>
      <c r="AU606" s="167" t="s">
        <v>86</v>
      </c>
      <c r="AV606" s="13" t="s">
        <v>86</v>
      </c>
      <c r="AW606" s="13" t="s">
        <v>32</v>
      </c>
      <c r="AX606" s="13" t="s">
        <v>77</v>
      </c>
      <c r="AY606" s="167" t="s">
        <v>222</v>
      </c>
    </row>
    <row r="607" spans="1:65" s="13" customFormat="1" ht="22.5">
      <c r="B607" s="165"/>
      <c r="D607" s="166" t="s">
        <v>229</v>
      </c>
      <c r="E607" s="167" t="s">
        <v>1</v>
      </c>
      <c r="F607" s="168" t="s">
        <v>850</v>
      </c>
      <c r="H607" s="169">
        <v>4.5579999999999998</v>
      </c>
      <c r="I607" s="170"/>
      <c r="L607" s="165"/>
      <c r="M607" s="171"/>
      <c r="N607" s="172"/>
      <c r="O607" s="172"/>
      <c r="P607" s="172"/>
      <c r="Q607" s="172"/>
      <c r="R607" s="172"/>
      <c r="S607" s="172"/>
      <c r="T607" s="173"/>
      <c r="AT607" s="167" t="s">
        <v>229</v>
      </c>
      <c r="AU607" s="167" t="s">
        <v>86</v>
      </c>
      <c r="AV607" s="13" t="s">
        <v>86</v>
      </c>
      <c r="AW607" s="13" t="s">
        <v>32</v>
      </c>
      <c r="AX607" s="13" t="s">
        <v>77</v>
      </c>
      <c r="AY607" s="167" t="s">
        <v>222</v>
      </c>
    </row>
    <row r="608" spans="1:65" s="13" customFormat="1">
      <c r="B608" s="165"/>
      <c r="D608" s="166" t="s">
        <v>229</v>
      </c>
      <c r="E608" s="167" t="s">
        <v>1</v>
      </c>
      <c r="F608" s="168" t="s">
        <v>851</v>
      </c>
      <c r="H608" s="169">
        <v>6.8040000000000003</v>
      </c>
      <c r="I608" s="170"/>
      <c r="L608" s="165"/>
      <c r="M608" s="171"/>
      <c r="N608" s="172"/>
      <c r="O608" s="172"/>
      <c r="P608" s="172"/>
      <c r="Q608" s="172"/>
      <c r="R608" s="172"/>
      <c r="S608" s="172"/>
      <c r="T608" s="173"/>
      <c r="AT608" s="167" t="s">
        <v>229</v>
      </c>
      <c r="AU608" s="167" t="s">
        <v>86</v>
      </c>
      <c r="AV608" s="13" t="s">
        <v>86</v>
      </c>
      <c r="AW608" s="13" t="s">
        <v>32</v>
      </c>
      <c r="AX608" s="13" t="s">
        <v>77</v>
      </c>
      <c r="AY608" s="167" t="s">
        <v>222</v>
      </c>
    </row>
    <row r="609" spans="1:65" s="13" customFormat="1">
      <c r="B609" s="165"/>
      <c r="D609" s="166" t="s">
        <v>229</v>
      </c>
      <c r="E609" s="167" t="s">
        <v>1</v>
      </c>
      <c r="F609" s="168" t="s">
        <v>852</v>
      </c>
      <c r="H609" s="169">
        <v>3.2759999999999998</v>
      </c>
      <c r="I609" s="170"/>
      <c r="L609" s="165"/>
      <c r="M609" s="171"/>
      <c r="N609" s="172"/>
      <c r="O609" s="172"/>
      <c r="P609" s="172"/>
      <c r="Q609" s="172"/>
      <c r="R609" s="172"/>
      <c r="S609" s="172"/>
      <c r="T609" s="173"/>
      <c r="AT609" s="167" t="s">
        <v>229</v>
      </c>
      <c r="AU609" s="167" t="s">
        <v>86</v>
      </c>
      <c r="AV609" s="13" t="s">
        <v>86</v>
      </c>
      <c r="AW609" s="13" t="s">
        <v>32</v>
      </c>
      <c r="AX609" s="13" t="s">
        <v>77</v>
      </c>
      <c r="AY609" s="167" t="s">
        <v>222</v>
      </c>
    </row>
    <row r="610" spans="1:65" s="13" customFormat="1">
      <c r="B610" s="165"/>
      <c r="D610" s="166" t="s">
        <v>229</v>
      </c>
      <c r="E610" s="167" t="s">
        <v>1</v>
      </c>
      <c r="F610" s="168" t="s">
        <v>853</v>
      </c>
      <c r="H610" s="169">
        <v>5.7050000000000001</v>
      </c>
      <c r="I610" s="170"/>
      <c r="L610" s="165"/>
      <c r="M610" s="171"/>
      <c r="N610" s="172"/>
      <c r="O610" s="172"/>
      <c r="P610" s="172"/>
      <c r="Q610" s="172"/>
      <c r="R610" s="172"/>
      <c r="S610" s="172"/>
      <c r="T610" s="173"/>
      <c r="AT610" s="167" t="s">
        <v>229</v>
      </c>
      <c r="AU610" s="167" t="s">
        <v>86</v>
      </c>
      <c r="AV610" s="13" t="s">
        <v>86</v>
      </c>
      <c r="AW610" s="13" t="s">
        <v>32</v>
      </c>
      <c r="AX610" s="13" t="s">
        <v>77</v>
      </c>
      <c r="AY610" s="167" t="s">
        <v>222</v>
      </c>
    </row>
    <row r="611" spans="1:65" s="14" customFormat="1">
      <c r="B611" s="174"/>
      <c r="D611" s="166" t="s">
        <v>229</v>
      </c>
      <c r="E611" s="175" t="s">
        <v>1</v>
      </c>
      <c r="F611" s="176" t="s">
        <v>231</v>
      </c>
      <c r="H611" s="177">
        <v>23.94</v>
      </c>
      <c r="I611" s="178"/>
      <c r="L611" s="174"/>
      <c r="M611" s="179"/>
      <c r="N611" s="180"/>
      <c r="O611" s="180"/>
      <c r="P611" s="180"/>
      <c r="Q611" s="180"/>
      <c r="R611" s="180"/>
      <c r="S611" s="180"/>
      <c r="T611" s="181"/>
      <c r="AT611" s="175" t="s">
        <v>229</v>
      </c>
      <c r="AU611" s="175" t="s">
        <v>86</v>
      </c>
      <c r="AV611" s="14" t="s">
        <v>228</v>
      </c>
      <c r="AW611" s="14" t="s">
        <v>32</v>
      </c>
      <c r="AX611" s="14" t="s">
        <v>84</v>
      </c>
      <c r="AY611" s="175" t="s">
        <v>222</v>
      </c>
    </row>
    <row r="612" spans="1:65" s="2" customFormat="1" ht="24.2" customHeight="1">
      <c r="A612" s="33"/>
      <c r="B612" s="150"/>
      <c r="C612" s="151" t="s">
        <v>485</v>
      </c>
      <c r="D612" s="151" t="s">
        <v>224</v>
      </c>
      <c r="E612" s="152" t="s">
        <v>854</v>
      </c>
      <c r="F612" s="153" t="s">
        <v>855</v>
      </c>
      <c r="G612" s="154" t="s">
        <v>227</v>
      </c>
      <c r="H612" s="155">
        <v>191.52099999999999</v>
      </c>
      <c r="I612" s="156"/>
      <c r="J612" s="157">
        <f>ROUND(I612*H612,2)</f>
        <v>0</v>
      </c>
      <c r="K612" s="158"/>
      <c r="L612" s="34"/>
      <c r="M612" s="159" t="s">
        <v>1</v>
      </c>
      <c r="N612" s="160" t="s">
        <v>42</v>
      </c>
      <c r="O612" s="59"/>
      <c r="P612" s="161">
        <f>O612*H612</f>
        <v>0</v>
      </c>
      <c r="Q612" s="161">
        <v>1.42E-3</v>
      </c>
      <c r="R612" s="161">
        <f>Q612*H612</f>
        <v>0.27195981999999996</v>
      </c>
      <c r="S612" s="161">
        <v>0</v>
      </c>
      <c r="T612" s="162">
        <f>S612*H612</f>
        <v>0</v>
      </c>
      <c r="U612" s="33"/>
      <c r="V612" s="33"/>
      <c r="W612" s="33"/>
      <c r="X612" s="33"/>
      <c r="Y612" s="33"/>
      <c r="Z612" s="33"/>
      <c r="AA612" s="33"/>
      <c r="AB612" s="33"/>
      <c r="AC612" s="33"/>
      <c r="AD612" s="33"/>
      <c r="AE612" s="33"/>
      <c r="AR612" s="163" t="s">
        <v>228</v>
      </c>
      <c r="AT612" s="163" t="s">
        <v>224</v>
      </c>
      <c r="AU612" s="163" t="s">
        <v>86</v>
      </c>
      <c r="AY612" s="18" t="s">
        <v>222</v>
      </c>
      <c r="BE612" s="164">
        <f>IF(N612="základní",J612,0)</f>
        <v>0</v>
      </c>
      <c r="BF612" s="164">
        <f>IF(N612="snížená",J612,0)</f>
        <v>0</v>
      </c>
      <c r="BG612" s="164">
        <f>IF(N612="zákl. přenesená",J612,0)</f>
        <v>0</v>
      </c>
      <c r="BH612" s="164">
        <f>IF(N612="sníž. přenesená",J612,0)</f>
        <v>0</v>
      </c>
      <c r="BI612" s="164">
        <f>IF(N612="nulová",J612,0)</f>
        <v>0</v>
      </c>
      <c r="BJ612" s="18" t="s">
        <v>84</v>
      </c>
      <c r="BK612" s="164">
        <f>ROUND(I612*H612,2)</f>
        <v>0</v>
      </c>
      <c r="BL612" s="18" t="s">
        <v>228</v>
      </c>
      <c r="BM612" s="163" t="s">
        <v>856</v>
      </c>
    </row>
    <row r="613" spans="1:65" s="13" customFormat="1" ht="22.5">
      <c r="B613" s="165"/>
      <c r="D613" s="166" t="s">
        <v>229</v>
      </c>
      <c r="E613" s="167" t="s">
        <v>1</v>
      </c>
      <c r="F613" s="168" t="s">
        <v>857</v>
      </c>
      <c r="H613" s="169">
        <v>28.774999999999999</v>
      </c>
      <c r="I613" s="170"/>
      <c r="L613" s="165"/>
      <c r="M613" s="171"/>
      <c r="N613" s="172"/>
      <c r="O613" s="172"/>
      <c r="P613" s="172"/>
      <c r="Q613" s="172"/>
      <c r="R613" s="172"/>
      <c r="S613" s="172"/>
      <c r="T613" s="173"/>
      <c r="AT613" s="167" t="s">
        <v>229</v>
      </c>
      <c r="AU613" s="167" t="s">
        <v>86</v>
      </c>
      <c r="AV613" s="13" t="s">
        <v>86</v>
      </c>
      <c r="AW613" s="13" t="s">
        <v>32</v>
      </c>
      <c r="AX613" s="13" t="s">
        <v>77</v>
      </c>
      <c r="AY613" s="167" t="s">
        <v>222</v>
      </c>
    </row>
    <row r="614" spans="1:65" s="13" customFormat="1" ht="22.5">
      <c r="B614" s="165"/>
      <c r="D614" s="166" t="s">
        <v>229</v>
      </c>
      <c r="E614" s="167" t="s">
        <v>1</v>
      </c>
      <c r="F614" s="168" t="s">
        <v>858</v>
      </c>
      <c r="H614" s="169">
        <v>36.466000000000001</v>
      </c>
      <c r="I614" s="170"/>
      <c r="L614" s="165"/>
      <c r="M614" s="171"/>
      <c r="N614" s="172"/>
      <c r="O614" s="172"/>
      <c r="P614" s="172"/>
      <c r="Q614" s="172"/>
      <c r="R614" s="172"/>
      <c r="S614" s="172"/>
      <c r="T614" s="173"/>
      <c r="AT614" s="167" t="s">
        <v>229</v>
      </c>
      <c r="AU614" s="167" t="s">
        <v>86</v>
      </c>
      <c r="AV614" s="13" t="s">
        <v>86</v>
      </c>
      <c r="AW614" s="13" t="s">
        <v>32</v>
      </c>
      <c r="AX614" s="13" t="s">
        <v>77</v>
      </c>
      <c r="AY614" s="167" t="s">
        <v>222</v>
      </c>
    </row>
    <row r="615" spans="1:65" s="13" customFormat="1">
      <c r="B615" s="165"/>
      <c r="D615" s="166" t="s">
        <v>229</v>
      </c>
      <c r="E615" s="167" t="s">
        <v>1</v>
      </c>
      <c r="F615" s="168" t="s">
        <v>859</v>
      </c>
      <c r="H615" s="169">
        <v>54.432000000000002</v>
      </c>
      <c r="I615" s="170"/>
      <c r="L615" s="165"/>
      <c r="M615" s="171"/>
      <c r="N615" s="172"/>
      <c r="O615" s="172"/>
      <c r="P615" s="172"/>
      <c r="Q615" s="172"/>
      <c r="R615" s="172"/>
      <c r="S615" s="172"/>
      <c r="T615" s="173"/>
      <c r="AT615" s="167" t="s">
        <v>229</v>
      </c>
      <c r="AU615" s="167" t="s">
        <v>86</v>
      </c>
      <c r="AV615" s="13" t="s">
        <v>86</v>
      </c>
      <c r="AW615" s="13" t="s">
        <v>32</v>
      </c>
      <c r="AX615" s="13" t="s">
        <v>77</v>
      </c>
      <c r="AY615" s="167" t="s">
        <v>222</v>
      </c>
    </row>
    <row r="616" spans="1:65" s="13" customFormat="1">
      <c r="B616" s="165"/>
      <c r="D616" s="166" t="s">
        <v>229</v>
      </c>
      <c r="E616" s="167" t="s">
        <v>1</v>
      </c>
      <c r="F616" s="168" t="s">
        <v>860</v>
      </c>
      <c r="H616" s="169">
        <v>26.207999999999998</v>
      </c>
      <c r="I616" s="170"/>
      <c r="L616" s="165"/>
      <c r="M616" s="171"/>
      <c r="N616" s="172"/>
      <c r="O616" s="172"/>
      <c r="P616" s="172"/>
      <c r="Q616" s="172"/>
      <c r="R616" s="172"/>
      <c r="S616" s="172"/>
      <c r="T616" s="173"/>
      <c r="AT616" s="167" t="s">
        <v>229</v>
      </c>
      <c r="AU616" s="167" t="s">
        <v>86</v>
      </c>
      <c r="AV616" s="13" t="s">
        <v>86</v>
      </c>
      <c r="AW616" s="13" t="s">
        <v>32</v>
      </c>
      <c r="AX616" s="13" t="s">
        <v>77</v>
      </c>
      <c r="AY616" s="167" t="s">
        <v>222</v>
      </c>
    </row>
    <row r="617" spans="1:65" s="13" customFormat="1">
      <c r="B617" s="165"/>
      <c r="D617" s="166" t="s">
        <v>229</v>
      </c>
      <c r="E617" s="167" t="s">
        <v>1</v>
      </c>
      <c r="F617" s="168" t="s">
        <v>861</v>
      </c>
      <c r="H617" s="169">
        <v>45.64</v>
      </c>
      <c r="I617" s="170"/>
      <c r="L617" s="165"/>
      <c r="M617" s="171"/>
      <c r="N617" s="172"/>
      <c r="O617" s="172"/>
      <c r="P617" s="172"/>
      <c r="Q617" s="172"/>
      <c r="R617" s="172"/>
      <c r="S617" s="172"/>
      <c r="T617" s="173"/>
      <c r="AT617" s="167" t="s">
        <v>229</v>
      </c>
      <c r="AU617" s="167" t="s">
        <v>86</v>
      </c>
      <c r="AV617" s="13" t="s">
        <v>86</v>
      </c>
      <c r="AW617" s="13" t="s">
        <v>32</v>
      </c>
      <c r="AX617" s="13" t="s">
        <v>77</v>
      </c>
      <c r="AY617" s="167" t="s">
        <v>222</v>
      </c>
    </row>
    <row r="618" spans="1:65" s="14" customFormat="1">
      <c r="B618" s="174"/>
      <c r="D618" s="166" t="s">
        <v>229</v>
      </c>
      <c r="E618" s="175" t="s">
        <v>1</v>
      </c>
      <c r="F618" s="176" t="s">
        <v>231</v>
      </c>
      <c r="H618" s="177">
        <v>191.52099999999999</v>
      </c>
      <c r="I618" s="178"/>
      <c r="L618" s="174"/>
      <c r="M618" s="179"/>
      <c r="N618" s="180"/>
      <c r="O618" s="180"/>
      <c r="P618" s="180"/>
      <c r="Q618" s="180"/>
      <c r="R618" s="180"/>
      <c r="S618" s="180"/>
      <c r="T618" s="181"/>
      <c r="AT618" s="175" t="s">
        <v>229</v>
      </c>
      <c r="AU618" s="175" t="s">
        <v>86</v>
      </c>
      <c r="AV618" s="14" t="s">
        <v>228</v>
      </c>
      <c r="AW618" s="14" t="s">
        <v>32</v>
      </c>
      <c r="AX618" s="14" t="s">
        <v>84</v>
      </c>
      <c r="AY618" s="175" t="s">
        <v>222</v>
      </c>
    </row>
    <row r="619" spans="1:65" s="2" customFormat="1" ht="24.2" customHeight="1">
      <c r="A619" s="33"/>
      <c r="B619" s="150"/>
      <c r="C619" s="151" t="s">
        <v>862</v>
      </c>
      <c r="D619" s="151" t="s">
        <v>224</v>
      </c>
      <c r="E619" s="152" t="s">
        <v>863</v>
      </c>
      <c r="F619" s="153" t="s">
        <v>864</v>
      </c>
      <c r="G619" s="154" t="s">
        <v>227</v>
      </c>
      <c r="H619" s="155">
        <v>191.52099999999999</v>
      </c>
      <c r="I619" s="156"/>
      <c r="J619" s="157">
        <f>ROUND(I619*H619,2)</f>
        <v>0</v>
      </c>
      <c r="K619" s="158"/>
      <c r="L619" s="34"/>
      <c r="M619" s="159" t="s">
        <v>1</v>
      </c>
      <c r="N619" s="160" t="s">
        <v>42</v>
      </c>
      <c r="O619" s="59"/>
      <c r="P619" s="161">
        <f>O619*H619</f>
        <v>0</v>
      </c>
      <c r="Q619" s="161">
        <v>0</v>
      </c>
      <c r="R619" s="161">
        <f>Q619*H619</f>
        <v>0</v>
      </c>
      <c r="S619" s="161">
        <v>0</v>
      </c>
      <c r="T619" s="162">
        <f>S619*H619</f>
        <v>0</v>
      </c>
      <c r="U619" s="33"/>
      <c r="V619" s="33"/>
      <c r="W619" s="33"/>
      <c r="X619" s="33"/>
      <c r="Y619" s="33"/>
      <c r="Z619" s="33"/>
      <c r="AA619" s="33"/>
      <c r="AB619" s="33"/>
      <c r="AC619" s="33"/>
      <c r="AD619" s="33"/>
      <c r="AE619" s="33"/>
      <c r="AR619" s="163" t="s">
        <v>228</v>
      </c>
      <c r="AT619" s="163" t="s">
        <v>224</v>
      </c>
      <c r="AU619" s="163" t="s">
        <v>86</v>
      </c>
      <c r="AY619" s="18" t="s">
        <v>222</v>
      </c>
      <c r="BE619" s="164">
        <f>IF(N619="základní",J619,0)</f>
        <v>0</v>
      </c>
      <c r="BF619" s="164">
        <f>IF(N619="snížená",J619,0)</f>
        <v>0</v>
      </c>
      <c r="BG619" s="164">
        <f>IF(N619="zákl. přenesená",J619,0)</f>
        <v>0</v>
      </c>
      <c r="BH619" s="164">
        <f>IF(N619="sníž. přenesená",J619,0)</f>
        <v>0</v>
      </c>
      <c r="BI619" s="164">
        <f>IF(N619="nulová",J619,0)</f>
        <v>0</v>
      </c>
      <c r="BJ619" s="18" t="s">
        <v>84</v>
      </c>
      <c r="BK619" s="164">
        <f>ROUND(I619*H619,2)</f>
        <v>0</v>
      </c>
      <c r="BL619" s="18" t="s">
        <v>228</v>
      </c>
      <c r="BM619" s="163" t="s">
        <v>865</v>
      </c>
    </row>
    <row r="620" spans="1:65" s="2" customFormat="1" ht="24.2" customHeight="1">
      <c r="A620" s="33"/>
      <c r="B620" s="150"/>
      <c r="C620" s="151" t="s">
        <v>489</v>
      </c>
      <c r="D620" s="151" t="s">
        <v>224</v>
      </c>
      <c r="E620" s="152" t="s">
        <v>866</v>
      </c>
      <c r="F620" s="153" t="s">
        <v>867</v>
      </c>
      <c r="G620" s="154" t="s">
        <v>313</v>
      </c>
      <c r="H620" s="155">
        <v>0</v>
      </c>
      <c r="I620" s="156"/>
      <c r="J620" s="157">
        <f>ROUND(I620*H620,2)</f>
        <v>0</v>
      </c>
      <c r="K620" s="158"/>
      <c r="L620" s="34"/>
      <c r="M620" s="159" t="s">
        <v>1</v>
      </c>
      <c r="N620" s="160" t="s">
        <v>42</v>
      </c>
      <c r="O620" s="59"/>
      <c r="P620" s="161">
        <f>O620*H620</f>
        <v>0</v>
      </c>
      <c r="Q620" s="161">
        <v>1.0508900000000001</v>
      </c>
      <c r="R620" s="161">
        <f>Q620*H620</f>
        <v>0</v>
      </c>
      <c r="S620" s="161">
        <v>0</v>
      </c>
      <c r="T620" s="162">
        <f>S620*H620</f>
        <v>0</v>
      </c>
      <c r="U620" s="33"/>
      <c r="V620" s="33"/>
      <c r="W620" s="33"/>
      <c r="X620" s="33"/>
      <c r="Y620" s="33"/>
      <c r="Z620" s="33"/>
      <c r="AA620" s="33"/>
      <c r="AB620" s="33"/>
      <c r="AC620" s="33"/>
      <c r="AD620" s="33"/>
      <c r="AE620" s="33"/>
      <c r="AR620" s="163" t="s">
        <v>228</v>
      </c>
      <c r="AT620" s="163" t="s">
        <v>224</v>
      </c>
      <c r="AU620" s="163" t="s">
        <v>86</v>
      </c>
      <c r="AY620" s="18" t="s">
        <v>222</v>
      </c>
      <c r="BE620" s="164">
        <f>IF(N620="základní",J620,0)</f>
        <v>0</v>
      </c>
      <c r="BF620" s="164">
        <f>IF(N620="snížená",J620,0)</f>
        <v>0</v>
      </c>
      <c r="BG620" s="164">
        <f>IF(N620="zákl. přenesená",J620,0)</f>
        <v>0</v>
      </c>
      <c r="BH620" s="164">
        <f>IF(N620="sníž. přenesená",J620,0)</f>
        <v>0</v>
      </c>
      <c r="BI620" s="164">
        <f>IF(N620="nulová",J620,0)</f>
        <v>0</v>
      </c>
      <c r="BJ620" s="18" t="s">
        <v>84</v>
      </c>
      <c r="BK620" s="164">
        <f>ROUND(I620*H620,2)</f>
        <v>0</v>
      </c>
      <c r="BL620" s="18" t="s">
        <v>228</v>
      </c>
      <c r="BM620" s="163" t="s">
        <v>868</v>
      </c>
    </row>
    <row r="621" spans="1:65" s="13" customFormat="1">
      <c r="B621" s="165"/>
      <c r="D621" s="166" t="s">
        <v>229</v>
      </c>
      <c r="E621" s="167" t="s">
        <v>1</v>
      </c>
      <c r="F621" s="168" t="s">
        <v>869</v>
      </c>
      <c r="H621" s="169">
        <v>0</v>
      </c>
      <c r="I621" s="170"/>
      <c r="L621" s="165"/>
      <c r="M621" s="171"/>
      <c r="N621" s="172"/>
      <c r="O621" s="172"/>
      <c r="P621" s="172"/>
      <c r="Q621" s="172"/>
      <c r="R621" s="172"/>
      <c r="S621" s="172"/>
      <c r="T621" s="173"/>
      <c r="AT621" s="167" t="s">
        <v>229</v>
      </c>
      <c r="AU621" s="167" t="s">
        <v>86</v>
      </c>
      <c r="AV621" s="13" t="s">
        <v>86</v>
      </c>
      <c r="AW621" s="13" t="s">
        <v>32</v>
      </c>
      <c r="AX621" s="13" t="s">
        <v>77</v>
      </c>
      <c r="AY621" s="167" t="s">
        <v>222</v>
      </c>
    </row>
    <row r="622" spans="1:65" s="14" customFormat="1">
      <c r="B622" s="174"/>
      <c r="D622" s="166" t="s">
        <v>229</v>
      </c>
      <c r="E622" s="175" t="s">
        <v>1</v>
      </c>
      <c r="F622" s="176" t="s">
        <v>231</v>
      </c>
      <c r="H622" s="177">
        <v>0</v>
      </c>
      <c r="I622" s="178"/>
      <c r="L622" s="174"/>
      <c r="M622" s="179"/>
      <c r="N622" s="180"/>
      <c r="O622" s="180"/>
      <c r="P622" s="180"/>
      <c r="Q622" s="180"/>
      <c r="R622" s="180"/>
      <c r="S622" s="180"/>
      <c r="T622" s="181"/>
      <c r="AT622" s="175" t="s">
        <v>229</v>
      </c>
      <c r="AU622" s="175" t="s">
        <v>86</v>
      </c>
      <c r="AV622" s="14" t="s">
        <v>228</v>
      </c>
      <c r="AW622" s="14" t="s">
        <v>32</v>
      </c>
      <c r="AX622" s="14" t="s">
        <v>84</v>
      </c>
      <c r="AY622" s="175" t="s">
        <v>222</v>
      </c>
    </row>
    <row r="623" spans="1:65" s="2" customFormat="1" ht="16.5" customHeight="1">
      <c r="A623" s="33"/>
      <c r="B623" s="150"/>
      <c r="C623" s="151" t="s">
        <v>870</v>
      </c>
      <c r="D623" s="151" t="s">
        <v>224</v>
      </c>
      <c r="E623" s="152" t="s">
        <v>871</v>
      </c>
      <c r="F623" s="153" t="s">
        <v>872</v>
      </c>
      <c r="G623" s="154" t="s">
        <v>227</v>
      </c>
      <c r="H623" s="155">
        <v>177.53</v>
      </c>
      <c r="I623" s="156"/>
      <c r="J623" s="157">
        <f>ROUND(I623*H623,2)</f>
        <v>0</v>
      </c>
      <c r="K623" s="158"/>
      <c r="L623" s="34"/>
      <c r="M623" s="159" t="s">
        <v>1</v>
      </c>
      <c r="N623" s="160" t="s">
        <v>42</v>
      </c>
      <c r="O623" s="59"/>
      <c r="P623" s="161">
        <f>O623*H623</f>
        <v>0</v>
      </c>
      <c r="Q623" s="161">
        <v>5.4600000000000003E-2</v>
      </c>
      <c r="R623" s="161">
        <f>Q623*H623</f>
        <v>9.6931380000000011</v>
      </c>
      <c r="S623" s="161">
        <v>0</v>
      </c>
      <c r="T623" s="162">
        <f>S623*H623</f>
        <v>0</v>
      </c>
      <c r="U623" s="33"/>
      <c r="V623" s="33"/>
      <c r="W623" s="33"/>
      <c r="X623" s="33"/>
      <c r="Y623" s="33"/>
      <c r="Z623" s="33"/>
      <c r="AA623" s="33"/>
      <c r="AB623" s="33"/>
      <c r="AC623" s="33"/>
      <c r="AD623" s="33"/>
      <c r="AE623" s="33"/>
      <c r="AR623" s="163" t="s">
        <v>228</v>
      </c>
      <c r="AT623" s="163" t="s">
        <v>224</v>
      </c>
      <c r="AU623" s="163" t="s">
        <v>86</v>
      </c>
      <c r="AY623" s="18" t="s">
        <v>222</v>
      </c>
      <c r="BE623" s="164">
        <f>IF(N623="základní",J623,0)</f>
        <v>0</v>
      </c>
      <c r="BF623" s="164">
        <f>IF(N623="snížená",J623,0)</f>
        <v>0</v>
      </c>
      <c r="BG623" s="164">
        <f>IF(N623="zákl. přenesená",J623,0)</f>
        <v>0</v>
      </c>
      <c r="BH623" s="164">
        <f>IF(N623="sníž. přenesená",J623,0)</f>
        <v>0</v>
      </c>
      <c r="BI623" s="164">
        <f>IF(N623="nulová",J623,0)</f>
        <v>0</v>
      </c>
      <c r="BJ623" s="18" t="s">
        <v>84</v>
      </c>
      <c r="BK623" s="164">
        <f>ROUND(I623*H623,2)</f>
        <v>0</v>
      </c>
      <c r="BL623" s="18" t="s">
        <v>228</v>
      </c>
      <c r="BM623" s="163" t="s">
        <v>873</v>
      </c>
    </row>
    <row r="624" spans="1:65" s="13" customFormat="1">
      <c r="B624" s="165"/>
      <c r="D624" s="166" t="s">
        <v>229</v>
      </c>
      <c r="E624" s="167" t="s">
        <v>1</v>
      </c>
      <c r="F624" s="168" t="s">
        <v>874</v>
      </c>
      <c r="H624" s="169">
        <v>7.0949999999999998</v>
      </c>
      <c r="I624" s="170"/>
      <c r="L624" s="165"/>
      <c r="M624" s="171"/>
      <c r="N624" s="172"/>
      <c r="O624" s="172"/>
      <c r="P624" s="172"/>
      <c r="Q624" s="172"/>
      <c r="R624" s="172"/>
      <c r="S624" s="172"/>
      <c r="T624" s="173"/>
      <c r="AT624" s="167" t="s">
        <v>229</v>
      </c>
      <c r="AU624" s="167" t="s">
        <v>86</v>
      </c>
      <c r="AV624" s="13" t="s">
        <v>86</v>
      </c>
      <c r="AW624" s="13" t="s">
        <v>32</v>
      </c>
      <c r="AX624" s="13" t="s">
        <v>77</v>
      </c>
      <c r="AY624" s="167" t="s">
        <v>222</v>
      </c>
    </row>
    <row r="625" spans="1:65" s="13" customFormat="1">
      <c r="B625" s="165"/>
      <c r="D625" s="166" t="s">
        <v>229</v>
      </c>
      <c r="E625" s="167" t="s">
        <v>1</v>
      </c>
      <c r="F625" s="168" t="s">
        <v>875</v>
      </c>
      <c r="H625" s="169">
        <v>134.31</v>
      </c>
      <c r="I625" s="170"/>
      <c r="L625" s="165"/>
      <c r="M625" s="171"/>
      <c r="N625" s="172"/>
      <c r="O625" s="172"/>
      <c r="P625" s="172"/>
      <c r="Q625" s="172"/>
      <c r="R625" s="172"/>
      <c r="S625" s="172"/>
      <c r="T625" s="173"/>
      <c r="AT625" s="167" t="s">
        <v>229</v>
      </c>
      <c r="AU625" s="167" t="s">
        <v>86</v>
      </c>
      <c r="AV625" s="13" t="s">
        <v>86</v>
      </c>
      <c r="AW625" s="13" t="s">
        <v>32</v>
      </c>
      <c r="AX625" s="13" t="s">
        <v>77</v>
      </c>
      <c r="AY625" s="167" t="s">
        <v>222</v>
      </c>
    </row>
    <row r="626" spans="1:65" s="13" customFormat="1">
      <c r="B626" s="165"/>
      <c r="D626" s="166" t="s">
        <v>229</v>
      </c>
      <c r="E626" s="167" t="s">
        <v>1</v>
      </c>
      <c r="F626" s="168" t="s">
        <v>876</v>
      </c>
      <c r="H626" s="169">
        <v>12.75</v>
      </c>
      <c r="I626" s="170"/>
      <c r="L626" s="165"/>
      <c r="M626" s="171"/>
      <c r="N626" s="172"/>
      <c r="O626" s="172"/>
      <c r="P626" s="172"/>
      <c r="Q626" s="172"/>
      <c r="R626" s="172"/>
      <c r="S626" s="172"/>
      <c r="T626" s="173"/>
      <c r="AT626" s="167" t="s">
        <v>229</v>
      </c>
      <c r="AU626" s="167" t="s">
        <v>86</v>
      </c>
      <c r="AV626" s="13" t="s">
        <v>86</v>
      </c>
      <c r="AW626" s="13" t="s">
        <v>32</v>
      </c>
      <c r="AX626" s="13" t="s">
        <v>77</v>
      </c>
      <c r="AY626" s="167" t="s">
        <v>222</v>
      </c>
    </row>
    <row r="627" spans="1:65" s="13" customFormat="1">
      <c r="B627" s="165"/>
      <c r="D627" s="166" t="s">
        <v>229</v>
      </c>
      <c r="E627" s="167" t="s">
        <v>1</v>
      </c>
      <c r="F627" s="168" t="s">
        <v>877</v>
      </c>
      <c r="H627" s="169">
        <v>23.375</v>
      </c>
      <c r="I627" s="170"/>
      <c r="L627" s="165"/>
      <c r="M627" s="171"/>
      <c r="N627" s="172"/>
      <c r="O627" s="172"/>
      <c r="P627" s="172"/>
      <c r="Q627" s="172"/>
      <c r="R627" s="172"/>
      <c r="S627" s="172"/>
      <c r="T627" s="173"/>
      <c r="AT627" s="167" t="s">
        <v>229</v>
      </c>
      <c r="AU627" s="167" t="s">
        <v>86</v>
      </c>
      <c r="AV627" s="13" t="s">
        <v>86</v>
      </c>
      <c r="AW627" s="13" t="s">
        <v>32</v>
      </c>
      <c r="AX627" s="13" t="s">
        <v>77</v>
      </c>
      <c r="AY627" s="167" t="s">
        <v>222</v>
      </c>
    </row>
    <row r="628" spans="1:65" s="14" customFormat="1">
      <c r="B628" s="174"/>
      <c r="D628" s="166" t="s">
        <v>229</v>
      </c>
      <c r="E628" s="175" t="s">
        <v>1</v>
      </c>
      <c r="F628" s="176" t="s">
        <v>231</v>
      </c>
      <c r="H628" s="177">
        <v>177.53</v>
      </c>
      <c r="I628" s="178"/>
      <c r="L628" s="174"/>
      <c r="M628" s="179"/>
      <c r="N628" s="180"/>
      <c r="O628" s="180"/>
      <c r="P628" s="180"/>
      <c r="Q628" s="180"/>
      <c r="R628" s="180"/>
      <c r="S628" s="180"/>
      <c r="T628" s="181"/>
      <c r="AT628" s="175" t="s">
        <v>229</v>
      </c>
      <c r="AU628" s="175" t="s">
        <v>86</v>
      </c>
      <c r="AV628" s="14" t="s">
        <v>228</v>
      </c>
      <c r="AW628" s="14" t="s">
        <v>32</v>
      </c>
      <c r="AX628" s="14" t="s">
        <v>84</v>
      </c>
      <c r="AY628" s="175" t="s">
        <v>222</v>
      </c>
    </row>
    <row r="629" spans="1:65" s="2" customFormat="1" ht="16.5" customHeight="1">
      <c r="A629" s="33"/>
      <c r="B629" s="150"/>
      <c r="C629" s="151" t="s">
        <v>495</v>
      </c>
      <c r="D629" s="151" t="s">
        <v>224</v>
      </c>
      <c r="E629" s="152" t="s">
        <v>878</v>
      </c>
      <c r="F629" s="153" t="s">
        <v>879</v>
      </c>
      <c r="G629" s="154" t="s">
        <v>227</v>
      </c>
      <c r="H629" s="155">
        <v>5.9969999999999999</v>
      </c>
      <c r="I629" s="156"/>
      <c r="J629" s="157">
        <f>ROUND(I629*H629,2)</f>
        <v>0</v>
      </c>
      <c r="K629" s="158"/>
      <c r="L629" s="34"/>
      <c r="M629" s="159" t="s">
        <v>1</v>
      </c>
      <c r="N629" s="160" t="s">
        <v>42</v>
      </c>
      <c r="O629" s="59"/>
      <c r="P629" s="161">
        <f>O629*H629</f>
        <v>0</v>
      </c>
      <c r="Q629" s="161">
        <v>8.3409999999999998E-2</v>
      </c>
      <c r="R629" s="161">
        <f>Q629*H629</f>
        <v>0.50020977</v>
      </c>
      <c r="S629" s="161">
        <v>0</v>
      </c>
      <c r="T629" s="162">
        <f>S629*H629</f>
        <v>0</v>
      </c>
      <c r="U629" s="33"/>
      <c r="V629" s="33"/>
      <c r="W629" s="33"/>
      <c r="X629" s="33"/>
      <c r="Y629" s="33"/>
      <c r="Z629" s="33"/>
      <c r="AA629" s="33"/>
      <c r="AB629" s="33"/>
      <c r="AC629" s="33"/>
      <c r="AD629" s="33"/>
      <c r="AE629" s="33"/>
      <c r="AR629" s="163" t="s">
        <v>228</v>
      </c>
      <c r="AT629" s="163" t="s">
        <v>224</v>
      </c>
      <c r="AU629" s="163" t="s">
        <v>86</v>
      </c>
      <c r="AY629" s="18" t="s">
        <v>222</v>
      </c>
      <c r="BE629" s="164">
        <f>IF(N629="základní",J629,0)</f>
        <v>0</v>
      </c>
      <c r="BF629" s="164">
        <f>IF(N629="snížená",J629,0)</f>
        <v>0</v>
      </c>
      <c r="BG629" s="164">
        <f>IF(N629="zákl. přenesená",J629,0)</f>
        <v>0</v>
      </c>
      <c r="BH629" s="164">
        <f>IF(N629="sníž. přenesená",J629,0)</f>
        <v>0</v>
      </c>
      <c r="BI629" s="164">
        <f>IF(N629="nulová",J629,0)</f>
        <v>0</v>
      </c>
      <c r="BJ629" s="18" t="s">
        <v>84</v>
      </c>
      <c r="BK629" s="164">
        <f>ROUND(I629*H629,2)</f>
        <v>0</v>
      </c>
      <c r="BL629" s="18" t="s">
        <v>228</v>
      </c>
      <c r="BM629" s="163" t="s">
        <v>880</v>
      </c>
    </row>
    <row r="630" spans="1:65" s="13" customFormat="1">
      <c r="B630" s="165"/>
      <c r="D630" s="166" t="s">
        <v>229</v>
      </c>
      <c r="E630" s="167" t="s">
        <v>1</v>
      </c>
      <c r="F630" s="168" t="s">
        <v>881</v>
      </c>
      <c r="H630" s="169">
        <v>5.9969999999999999</v>
      </c>
      <c r="I630" s="170"/>
      <c r="L630" s="165"/>
      <c r="M630" s="171"/>
      <c r="N630" s="172"/>
      <c r="O630" s="172"/>
      <c r="P630" s="172"/>
      <c r="Q630" s="172"/>
      <c r="R630" s="172"/>
      <c r="S630" s="172"/>
      <c r="T630" s="173"/>
      <c r="AT630" s="167" t="s">
        <v>229</v>
      </c>
      <c r="AU630" s="167" t="s">
        <v>86</v>
      </c>
      <c r="AV630" s="13" t="s">
        <v>86</v>
      </c>
      <c r="AW630" s="13" t="s">
        <v>32</v>
      </c>
      <c r="AX630" s="13" t="s">
        <v>77</v>
      </c>
      <c r="AY630" s="167" t="s">
        <v>222</v>
      </c>
    </row>
    <row r="631" spans="1:65" s="14" customFormat="1">
      <c r="B631" s="174"/>
      <c r="D631" s="166" t="s">
        <v>229</v>
      </c>
      <c r="E631" s="175" t="s">
        <v>1</v>
      </c>
      <c r="F631" s="176" t="s">
        <v>231</v>
      </c>
      <c r="H631" s="177">
        <v>5.9969999999999999</v>
      </c>
      <c r="I631" s="178"/>
      <c r="L631" s="174"/>
      <c r="M631" s="179"/>
      <c r="N631" s="180"/>
      <c r="O631" s="180"/>
      <c r="P631" s="180"/>
      <c r="Q631" s="180"/>
      <c r="R631" s="180"/>
      <c r="S631" s="180"/>
      <c r="T631" s="181"/>
      <c r="AT631" s="175" t="s">
        <v>229</v>
      </c>
      <c r="AU631" s="175" t="s">
        <v>86</v>
      </c>
      <c r="AV631" s="14" t="s">
        <v>228</v>
      </c>
      <c r="AW631" s="14" t="s">
        <v>32</v>
      </c>
      <c r="AX631" s="14" t="s">
        <v>84</v>
      </c>
      <c r="AY631" s="175" t="s">
        <v>222</v>
      </c>
    </row>
    <row r="632" spans="1:65" s="2" customFormat="1" ht="24.2" customHeight="1">
      <c r="A632" s="33"/>
      <c r="B632" s="150"/>
      <c r="C632" s="151" t="s">
        <v>882</v>
      </c>
      <c r="D632" s="151" t="s">
        <v>224</v>
      </c>
      <c r="E632" s="152" t="s">
        <v>883</v>
      </c>
      <c r="F632" s="153" t="s">
        <v>884</v>
      </c>
      <c r="G632" s="154" t="s">
        <v>227</v>
      </c>
      <c r="H632" s="155">
        <v>254.47</v>
      </c>
      <c r="I632" s="156"/>
      <c r="J632" s="157">
        <f>ROUND(I632*H632,2)</f>
        <v>0</v>
      </c>
      <c r="K632" s="158"/>
      <c r="L632" s="34"/>
      <c r="M632" s="159" t="s">
        <v>1</v>
      </c>
      <c r="N632" s="160" t="s">
        <v>42</v>
      </c>
      <c r="O632" s="59"/>
      <c r="P632" s="161">
        <f>O632*H632</f>
        <v>0</v>
      </c>
      <c r="Q632" s="161">
        <v>9.7000000000000005E-4</v>
      </c>
      <c r="R632" s="161">
        <f>Q632*H632</f>
        <v>0.24683590000000002</v>
      </c>
      <c r="S632" s="161">
        <v>0</v>
      </c>
      <c r="T632" s="162">
        <f>S632*H632</f>
        <v>0</v>
      </c>
      <c r="U632" s="33"/>
      <c r="V632" s="33"/>
      <c r="W632" s="33"/>
      <c r="X632" s="33"/>
      <c r="Y632" s="33"/>
      <c r="Z632" s="33"/>
      <c r="AA632" s="33"/>
      <c r="AB632" s="33"/>
      <c r="AC632" s="33"/>
      <c r="AD632" s="33"/>
      <c r="AE632" s="33"/>
      <c r="AR632" s="163" t="s">
        <v>228</v>
      </c>
      <c r="AT632" s="163" t="s">
        <v>224</v>
      </c>
      <c r="AU632" s="163" t="s">
        <v>86</v>
      </c>
      <c r="AY632" s="18" t="s">
        <v>222</v>
      </c>
      <c r="BE632" s="164">
        <f>IF(N632="základní",J632,0)</f>
        <v>0</v>
      </c>
      <c r="BF632" s="164">
        <f>IF(N632="snížená",J632,0)</f>
        <v>0</v>
      </c>
      <c r="BG632" s="164">
        <f>IF(N632="zákl. přenesená",J632,0)</f>
        <v>0</v>
      </c>
      <c r="BH632" s="164">
        <f>IF(N632="sníž. přenesená",J632,0)</f>
        <v>0</v>
      </c>
      <c r="BI632" s="164">
        <f>IF(N632="nulová",J632,0)</f>
        <v>0</v>
      </c>
      <c r="BJ632" s="18" t="s">
        <v>84</v>
      </c>
      <c r="BK632" s="164">
        <f>ROUND(I632*H632,2)</f>
        <v>0</v>
      </c>
      <c r="BL632" s="18" t="s">
        <v>228</v>
      </c>
      <c r="BM632" s="163" t="s">
        <v>885</v>
      </c>
    </row>
    <row r="633" spans="1:65" s="16" customFormat="1">
      <c r="B633" s="190"/>
      <c r="D633" s="166" t="s">
        <v>229</v>
      </c>
      <c r="E633" s="191" t="s">
        <v>1</v>
      </c>
      <c r="F633" s="192" t="s">
        <v>886</v>
      </c>
      <c r="H633" s="191" t="s">
        <v>1</v>
      </c>
      <c r="I633" s="193"/>
      <c r="L633" s="190"/>
      <c r="M633" s="194"/>
      <c r="N633" s="195"/>
      <c r="O633" s="195"/>
      <c r="P633" s="195"/>
      <c r="Q633" s="195"/>
      <c r="R633" s="195"/>
      <c r="S633" s="195"/>
      <c r="T633" s="196"/>
      <c r="AT633" s="191" t="s">
        <v>229</v>
      </c>
      <c r="AU633" s="191" t="s">
        <v>86</v>
      </c>
      <c r="AV633" s="16" t="s">
        <v>84</v>
      </c>
      <c r="AW633" s="16" t="s">
        <v>32</v>
      </c>
      <c r="AX633" s="16" t="s">
        <v>77</v>
      </c>
      <c r="AY633" s="191" t="s">
        <v>222</v>
      </c>
    </row>
    <row r="634" spans="1:65" s="13" customFormat="1">
      <c r="B634" s="165"/>
      <c r="D634" s="166" t="s">
        <v>229</v>
      </c>
      <c r="E634" s="167" t="s">
        <v>1</v>
      </c>
      <c r="F634" s="168" t="s">
        <v>887</v>
      </c>
      <c r="H634" s="169">
        <v>96.021000000000001</v>
      </c>
      <c r="I634" s="170"/>
      <c r="L634" s="165"/>
      <c r="M634" s="171"/>
      <c r="N634" s="172"/>
      <c r="O634" s="172"/>
      <c r="P634" s="172"/>
      <c r="Q634" s="172"/>
      <c r="R634" s="172"/>
      <c r="S634" s="172"/>
      <c r="T634" s="173"/>
      <c r="AT634" s="167" t="s">
        <v>229</v>
      </c>
      <c r="AU634" s="167" t="s">
        <v>86</v>
      </c>
      <c r="AV634" s="13" t="s">
        <v>86</v>
      </c>
      <c r="AW634" s="13" t="s">
        <v>32</v>
      </c>
      <c r="AX634" s="13" t="s">
        <v>77</v>
      </c>
      <c r="AY634" s="167" t="s">
        <v>222</v>
      </c>
    </row>
    <row r="635" spans="1:65" s="13" customFormat="1">
      <c r="B635" s="165"/>
      <c r="D635" s="166" t="s">
        <v>229</v>
      </c>
      <c r="E635" s="167" t="s">
        <v>1</v>
      </c>
      <c r="F635" s="168" t="s">
        <v>888</v>
      </c>
      <c r="H635" s="169">
        <v>175.833</v>
      </c>
      <c r="I635" s="170"/>
      <c r="L635" s="165"/>
      <c r="M635" s="171"/>
      <c r="N635" s="172"/>
      <c r="O635" s="172"/>
      <c r="P635" s="172"/>
      <c r="Q635" s="172"/>
      <c r="R635" s="172"/>
      <c r="S635" s="172"/>
      <c r="T635" s="173"/>
      <c r="AT635" s="167" t="s">
        <v>229</v>
      </c>
      <c r="AU635" s="167" t="s">
        <v>86</v>
      </c>
      <c r="AV635" s="13" t="s">
        <v>86</v>
      </c>
      <c r="AW635" s="13" t="s">
        <v>32</v>
      </c>
      <c r="AX635" s="13" t="s">
        <v>77</v>
      </c>
      <c r="AY635" s="167" t="s">
        <v>222</v>
      </c>
    </row>
    <row r="636" spans="1:65" s="13" customFormat="1" ht="22.5">
      <c r="B636" s="165"/>
      <c r="D636" s="166" t="s">
        <v>229</v>
      </c>
      <c r="E636" s="167" t="s">
        <v>1</v>
      </c>
      <c r="F636" s="168" t="s">
        <v>889</v>
      </c>
      <c r="H636" s="169">
        <v>-17.384</v>
      </c>
      <c r="I636" s="170"/>
      <c r="L636" s="165"/>
      <c r="M636" s="171"/>
      <c r="N636" s="172"/>
      <c r="O636" s="172"/>
      <c r="P636" s="172"/>
      <c r="Q636" s="172"/>
      <c r="R636" s="172"/>
      <c r="S636" s="172"/>
      <c r="T636" s="173"/>
      <c r="AT636" s="167" t="s">
        <v>229</v>
      </c>
      <c r="AU636" s="167" t="s">
        <v>86</v>
      </c>
      <c r="AV636" s="13" t="s">
        <v>86</v>
      </c>
      <c r="AW636" s="13" t="s">
        <v>32</v>
      </c>
      <c r="AX636" s="13" t="s">
        <v>77</v>
      </c>
      <c r="AY636" s="167" t="s">
        <v>222</v>
      </c>
    </row>
    <row r="637" spans="1:65" s="14" customFormat="1">
      <c r="B637" s="174"/>
      <c r="D637" s="166" t="s">
        <v>229</v>
      </c>
      <c r="E637" s="175" t="s">
        <v>1</v>
      </c>
      <c r="F637" s="176" t="s">
        <v>231</v>
      </c>
      <c r="H637" s="177">
        <v>254.47</v>
      </c>
      <c r="I637" s="178"/>
      <c r="L637" s="174"/>
      <c r="M637" s="179"/>
      <c r="N637" s="180"/>
      <c r="O637" s="180"/>
      <c r="P637" s="180"/>
      <c r="Q637" s="180"/>
      <c r="R637" s="180"/>
      <c r="S637" s="180"/>
      <c r="T637" s="181"/>
      <c r="AT637" s="175" t="s">
        <v>229</v>
      </c>
      <c r="AU637" s="175" t="s">
        <v>86</v>
      </c>
      <c r="AV637" s="14" t="s">
        <v>228</v>
      </c>
      <c r="AW637" s="14" t="s">
        <v>32</v>
      </c>
      <c r="AX637" s="14" t="s">
        <v>84</v>
      </c>
      <c r="AY637" s="175" t="s">
        <v>222</v>
      </c>
    </row>
    <row r="638" spans="1:65" s="2" customFormat="1" ht="24.2" customHeight="1">
      <c r="A638" s="33"/>
      <c r="B638" s="150"/>
      <c r="C638" s="151" t="s">
        <v>505</v>
      </c>
      <c r="D638" s="151" t="s">
        <v>224</v>
      </c>
      <c r="E638" s="152" t="s">
        <v>890</v>
      </c>
      <c r="F638" s="153" t="s">
        <v>891</v>
      </c>
      <c r="G638" s="154" t="s">
        <v>242</v>
      </c>
      <c r="H638" s="155">
        <v>17.100000000000001</v>
      </c>
      <c r="I638" s="156"/>
      <c r="J638" s="157">
        <f>ROUND(I638*H638,2)</f>
        <v>0</v>
      </c>
      <c r="K638" s="158"/>
      <c r="L638" s="34"/>
      <c r="M638" s="159" t="s">
        <v>1</v>
      </c>
      <c r="N638" s="160" t="s">
        <v>42</v>
      </c>
      <c r="O638" s="59"/>
      <c r="P638" s="161">
        <f>O638*H638</f>
        <v>0</v>
      </c>
      <c r="Q638" s="161">
        <v>4.9500000000000002E-2</v>
      </c>
      <c r="R638" s="161">
        <f>Q638*H638</f>
        <v>0.84645000000000015</v>
      </c>
      <c r="S638" s="161">
        <v>0</v>
      </c>
      <c r="T638" s="162">
        <f>S638*H638</f>
        <v>0</v>
      </c>
      <c r="U638" s="33"/>
      <c r="V638" s="33"/>
      <c r="W638" s="33"/>
      <c r="X638" s="33"/>
      <c r="Y638" s="33"/>
      <c r="Z638" s="33"/>
      <c r="AA638" s="33"/>
      <c r="AB638" s="33"/>
      <c r="AC638" s="33"/>
      <c r="AD638" s="33"/>
      <c r="AE638" s="33"/>
      <c r="AR638" s="163" t="s">
        <v>228</v>
      </c>
      <c r="AT638" s="163" t="s">
        <v>224</v>
      </c>
      <c r="AU638" s="163" t="s">
        <v>86</v>
      </c>
      <c r="AY638" s="18" t="s">
        <v>222</v>
      </c>
      <c r="BE638" s="164">
        <f>IF(N638="základní",J638,0)</f>
        <v>0</v>
      </c>
      <c r="BF638" s="164">
        <f>IF(N638="snížená",J638,0)</f>
        <v>0</v>
      </c>
      <c r="BG638" s="164">
        <f>IF(N638="zákl. přenesená",J638,0)</f>
        <v>0</v>
      </c>
      <c r="BH638" s="164">
        <f>IF(N638="sníž. přenesená",J638,0)</f>
        <v>0</v>
      </c>
      <c r="BI638" s="164">
        <f>IF(N638="nulová",J638,0)</f>
        <v>0</v>
      </c>
      <c r="BJ638" s="18" t="s">
        <v>84</v>
      </c>
      <c r="BK638" s="164">
        <f>ROUND(I638*H638,2)</f>
        <v>0</v>
      </c>
      <c r="BL638" s="18" t="s">
        <v>228</v>
      </c>
      <c r="BM638" s="163" t="s">
        <v>892</v>
      </c>
    </row>
    <row r="639" spans="1:65" s="2" customFormat="1" ht="24.2" customHeight="1">
      <c r="A639" s="33"/>
      <c r="B639" s="150"/>
      <c r="C639" s="197" t="s">
        <v>893</v>
      </c>
      <c r="D639" s="197" t="s">
        <v>310</v>
      </c>
      <c r="E639" s="198" t="s">
        <v>894</v>
      </c>
      <c r="F639" s="199" t="s">
        <v>895</v>
      </c>
      <c r="G639" s="200" t="s">
        <v>242</v>
      </c>
      <c r="H639" s="201">
        <v>17.954999999999998</v>
      </c>
      <c r="I639" s="202"/>
      <c r="J639" s="203">
        <f>ROUND(I639*H639,2)</f>
        <v>0</v>
      </c>
      <c r="K639" s="204"/>
      <c r="L639" s="205"/>
      <c r="M639" s="206" t="s">
        <v>1</v>
      </c>
      <c r="N639" s="207" t="s">
        <v>42</v>
      </c>
      <c r="O639" s="59"/>
      <c r="P639" s="161">
        <f>O639*H639</f>
        <v>0</v>
      </c>
      <c r="Q639" s="161">
        <v>0</v>
      </c>
      <c r="R639" s="161">
        <f>Q639*H639</f>
        <v>0</v>
      </c>
      <c r="S639" s="161">
        <v>0</v>
      </c>
      <c r="T639" s="162">
        <f>S639*H639</f>
        <v>0</v>
      </c>
      <c r="U639" s="33"/>
      <c r="V639" s="33"/>
      <c r="W639" s="33"/>
      <c r="X639" s="33"/>
      <c r="Y639" s="33"/>
      <c r="Z639" s="33"/>
      <c r="AA639" s="33"/>
      <c r="AB639" s="33"/>
      <c r="AC639" s="33"/>
      <c r="AD639" s="33"/>
      <c r="AE639" s="33"/>
      <c r="AR639" s="163" t="s">
        <v>243</v>
      </c>
      <c r="AT639" s="163" t="s">
        <v>310</v>
      </c>
      <c r="AU639" s="163" t="s">
        <v>86</v>
      </c>
      <c r="AY639" s="18" t="s">
        <v>222</v>
      </c>
      <c r="BE639" s="164">
        <f>IF(N639="základní",J639,0)</f>
        <v>0</v>
      </c>
      <c r="BF639" s="164">
        <f>IF(N639="snížená",J639,0)</f>
        <v>0</v>
      </c>
      <c r="BG639" s="164">
        <f>IF(N639="zákl. přenesená",J639,0)</f>
        <v>0</v>
      </c>
      <c r="BH639" s="164">
        <f>IF(N639="sníž. přenesená",J639,0)</f>
        <v>0</v>
      </c>
      <c r="BI639" s="164">
        <f>IF(N639="nulová",J639,0)</f>
        <v>0</v>
      </c>
      <c r="BJ639" s="18" t="s">
        <v>84</v>
      </c>
      <c r="BK639" s="164">
        <f>ROUND(I639*H639,2)</f>
        <v>0</v>
      </c>
      <c r="BL639" s="18" t="s">
        <v>228</v>
      </c>
      <c r="BM639" s="163" t="s">
        <v>896</v>
      </c>
    </row>
    <row r="640" spans="1:65" s="2" customFormat="1" ht="33" customHeight="1">
      <c r="A640" s="33"/>
      <c r="B640" s="150"/>
      <c r="C640" s="151" t="s">
        <v>516</v>
      </c>
      <c r="D640" s="151" t="s">
        <v>224</v>
      </c>
      <c r="E640" s="152" t="s">
        <v>897</v>
      </c>
      <c r="F640" s="153" t="s">
        <v>898</v>
      </c>
      <c r="G640" s="154" t="s">
        <v>242</v>
      </c>
      <c r="H640" s="155">
        <v>6</v>
      </c>
      <c r="I640" s="156"/>
      <c r="J640" s="157">
        <f>ROUND(I640*H640,2)</f>
        <v>0</v>
      </c>
      <c r="K640" s="158"/>
      <c r="L640" s="34"/>
      <c r="M640" s="159" t="s">
        <v>1</v>
      </c>
      <c r="N640" s="160" t="s">
        <v>42</v>
      </c>
      <c r="O640" s="59"/>
      <c r="P640" s="161">
        <f>O640*H640</f>
        <v>0</v>
      </c>
      <c r="Q640" s="161">
        <v>8.8940000000000005E-2</v>
      </c>
      <c r="R640" s="161">
        <f>Q640*H640</f>
        <v>0.53364</v>
      </c>
      <c r="S640" s="161">
        <v>0</v>
      </c>
      <c r="T640" s="162">
        <f>S640*H640</f>
        <v>0</v>
      </c>
      <c r="U640" s="33"/>
      <c r="V640" s="33"/>
      <c r="W640" s="33"/>
      <c r="X640" s="33"/>
      <c r="Y640" s="33"/>
      <c r="Z640" s="33"/>
      <c r="AA640" s="33"/>
      <c r="AB640" s="33"/>
      <c r="AC640" s="33"/>
      <c r="AD640" s="33"/>
      <c r="AE640" s="33"/>
      <c r="AR640" s="163" t="s">
        <v>228</v>
      </c>
      <c r="AT640" s="163" t="s">
        <v>224</v>
      </c>
      <c r="AU640" s="163" t="s">
        <v>86</v>
      </c>
      <c r="AY640" s="18" t="s">
        <v>222</v>
      </c>
      <c r="BE640" s="164">
        <f>IF(N640="základní",J640,0)</f>
        <v>0</v>
      </c>
      <c r="BF640" s="164">
        <f>IF(N640="snížená",J640,0)</f>
        <v>0</v>
      </c>
      <c r="BG640" s="164">
        <f>IF(N640="zákl. přenesená",J640,0)</f>
        <v>0</v>
      </c>
      <c r="BH640" s="164">
        <f>IF(N640="sníž. přenesená",J640,0)</f>
        <v>0</v>
      </c>
      <c r="BI640" s="164">
        <f>IF(N640="nulová",J640,0)</f>
        <v>0</v>
      </c>
      <c r="BJ640" s="18" t="s">
        <v>84</v>
      </c>
      <c r="BK640" s="164">
        <f>ROUND(I640*H640,2)</f>
        <v>0</v>
      </c>
      <c r="BL640" s="18" t="s">
        <v>228</v>
      </c>
      <c r="BM640" s="163" t="s">
        <v>899</v>
      </c>
    </row>
    <row r="641" spans="1:65" s="13" customFormat="1">
      <c r="B641" s="165"/>
      <c r="D641" s="166" t="s">
        <v>229</v>
      </c>
      <c r="E641" s="167" t="s">
        <v>1</v>
      </c>
      <c r="F641" s="168" t="s">
        <v>900</v>
      </c>
      <c r="H641" s="169">
        <v>2.4</v>
      </c>
      <c r="I641" s="170"/>
      <c r="L641" s="165"/>
      <c r="M641" s="171"/>
      <c r="N641" s="172"/>
      <c r="O641" s="172"/>
      <c r="P641" s="172"/>
      <c r="Q641" s="172"/>
      <c r="R641" s="172"/>
      <c r="S641" s="172"/>
      <c r="T641" s="173"/>
      <c r="AT641" s="167" t="s">
        <v>229</v>
      </c>
      <c r="AU641" s="167" t="s">
        <v>86</v>
      </c>
      <c r="AV641" s="13" t="s">
        <v>86</v>
      </c>
      <c r="AW641" s="13" t="s">
        <v>32</v>
      </c>
      <c r="AX641" s="13" t="s">
        <v>77</v>
      </c>
      <c r="AY641" s="167" t="s">
        <v>222</v>
      </c>
    </row>
    <row r="642" spans="1:65" s="13" customFormat="1">
      <c r="B642" s="165"/>
      <c r="D642" s="166" t="s">
        <v>229</v>
      </c>
      <c r="E642" s="167" t="s">
        <v>1</v>
      </c>
      <c r="F642" s="168" t="s">
        <v>901</v>
      </c>
      <c r="H642" s="169">
        <v>3.6</v>
      </c>
      <c r="I642" s="170"/>
      <c r="L642" s="165"/>
      <c r="M642" s="171"/>
      <c r="N642" s="172"/>
      <c r="O642" s="172"/>
      <c r="P642" s="172"/>
      <c r="Q642" s="172"/>
      <c r="R642" s="172"/>
      <c r="S642" s="172"/>
      <c r="T642" s="173"/>
      <c r="AT642" s="167" t="s">
        <v>229</v>
      </c>
      <c r="AU642" s="167" t="s">
        <v>86</v>
      </c>
      <c r="AV642" s="13" t="s">
        <v>86</v>
      </c>
      <c r="AW642" s="13" t="s">
        <v>32</v>
      </c>
      <c r="AX642" s="13" t="s">
        <v>77</v>
      </c>
      <c r="AY642" s="167" t="s">
        <v>222</v>
      </c>
    </row>
    <row r="643" spans="1:65" s="14" customFormat="1">
      <c r="B643" s="174"/>
      <c r="D643" s="166" t="s">
        <v>229</v>
      </c>
      <c r="E643" s="175" t="s">
        <v>1</v>
      </c>
      <c r="F643" s="176" t="s">
        <v>231</v>
      </c>
      <c r="H643" s="177">
        <v>6</v>
      </c>
      <c r="I643" s="178"/>
      <c r="L643" s="174"/>
      <c r="M643" s="179"/>
      <c r="N643" s="180"/>
      <c r="O643" s="180"/>
      <c r="P643" s="180"/>
      <c r="Q643" s="180"/>
      <c r="R643" s="180"/>
      <c r="S643" s="180"/>
      <c r="T643" s="181"/>
      <c r="AT643" s="175" t="s">
        <v>229</v>
      </c>
      <c r="AU643" s="175" t="s">
        <v>86</v>
      </c>
      <c r="AV643" s="14" t="s">
        <v>228</v>
      </c>
      <c r="AW643" s="14" t="s">
        <v>32</v>
      </c>
      <c r="AX643" s="14" t="s">
        <v>84</v>
      </c>
      <c r="AY643" s="175" t="s">
        <v>222</v>
      </c>
    </row>
    <row r="644" spans="1:65" s="2" customFormat="1" ht="33" customHeight="1">
      <c r="A644" s="33"/>
      <c r="B644" s="150"/>
      <c r="C644" s="151" t="s">
        <v>902</v>
      </c>
      <c r="D644" s="151" t="s">
        <v>224</v>
      </c>
      <c r="E644" s="152" t="s">
        <v>903</v>
      </c>
      <c r="F644" s="153" t="s">
        <v>904</v>
      </c>
      <c r="G644" s="154" t="s">
        <v>242</v>
      </c>
      <c r="H644" s="155">
        <v>53.28</v>
      </c>
      <c r="I644" s="156"/>
      <c r="J644" s="157">
        <f>ROUND(I644*H644,2)</f>
        <v>0</v>
      </c>
      <c r="K644" s="158"/>
      <c r="L644" s="34"/>
      <c r="M644" s="159" t="s">
        <v>1</v>
      </c>
      <c r="N644" s="160" t="s">
        <v>42</v>
      </c>
      <c r="O644" s="59"/>
      <c r="P644" s="161">
        <f>O644*H644</f>
        <v>0</v>
      </c>
      <c r="Q644" s="161">
        <v>0.11457000000000001</v>
      </c>
      <c r="R644" s="161">
        <f>Q644*H644</f>
        <v>6.1042896000000004</v>
      </c>
      <c r="S644" s="161">
        <v>0</v>
      </c>
      <c r="T644" s="162">
        <f>S644*H644</f>
        <v>0</v>
      </c>
      <c r="U644" s="33"/>
      <c r="V644" s="33"/>
      <c r="W644" s="33"/>
      <c r="X644" s="33"/>
      <c r="Y644" s="33"/>
      <c r="Z644" s="33"/>
      <c r="AA644" s="33"/>
      <c r="AB644" s="33"/>
      <c r="AC644" s="33"/>
      <c r="AD644" s="33"/>
      <c r="AE644" s="33"/>
      <c r="AR644" s="163" t="s">
        <v>228</v>
      </c>
      <c r="AT644" s="163" t="s">
        <v>224</v>
      </c>
      <c r="AU644" s="163" t="s">
        <v>86</v>
      </c>
      <c r="AY644" s="18" t="s">
        <v>222</v>
      </c>
      <c r="BE644" s="164">
        <f>IF(N644="základní",J644,0)</f>
        <v>0</v>
      </c>
      <c r="BF644" s="164">
        <f>IF(N644="snížená",J644,0)</f>
        <v>0</v>
      </c>
      <c r="BG644" s="164">
        <f>IF(N644="zákl. přenesená",J644,0)</f>
        <v>0</v>
      </c>
      <c r="BH644" s="164">
        <f>IF(N644="sníž. přenesená",J644,0)</f>
        <v>0</v>
      </c>
      <c r="BI644" s="164">
        <f>IF(N644="nulová",J644,0)</f>
        <v>0</v>
      </c>
      <c r="BJ644" s="18" t="s">
        <v>84</v>
      </c>
      <c r="BK644" s="164">
        <f>ROUND(I644*H644,2)</f>
        <v>0</v>
      </c>
      <c r="BL644" s="18" t="s">
        <v>228</v>
      </c>
      <c r="BM644" s="163" t="s">
        <v>905</v>
      </c>
    </row>
    <row r="645" spans="1:65" s="13" customFormat="1">
      <c r="B645" s="165"/>
      <c r="D645" s="166" t="s">
        <v>229</v>
      </c>
      <c r="E645" s="167" t="s">
        <v>1</v>
      </c>
      <c r="F645" s="168" t="s">
        <v>906</v>
      </c>
      <c r="H645" s="169">
        <v>5.2</v>
      </c>
      <c r="I645" s="170"/>
      <c r="L645" s="165"/>
      <c r="M645" s="171"/>
      <c r="N645" s="172"/>
      <c r="O645" s="172"/>
      <c r="P645" s="172"/>
      <c r="Q645" s="172"/>
      <c r="R645" s="172"/>
      <c r="S645" s="172"/>
      <c r="T645" s="173"/>
      <c r="AT645" s="167" t="s">
        <v>229</v>
      </c>
      <c r="AU645" s="167" t="s">
        <v>86</v>
      </c>
      <c r="AV645" s="13" t="s">
        <v>86</v>
      </c>
      <c r="AW645" s="13" t="s">
        <v>32</v>
      </c>
      <c r="AX645" s="13" t="s">
        <v>77</v>
      </c>
      <c r="AY645" s="167" t="s">
        <v>222</v>
      </c>
    </row>
    <row r="646" spans="1:65" s="13" customFormat="1">
      <c r="B646" s="165"/>
      <c r="D646" s="166" t="s">
        <v>229</v>
      </c>
      <c r="E646" s="167" t="s">
        <v>1</v>
      </c>
      <c r="F646" s="168" t="s">
        <v>907</v>
      </c>
      <c r="H646" s="169">
        <v>1.6</v>
      </c>
      <c r="I646" s="170"/>
      <c r="L646" s="165"/>
      <c r="M646" s="171"/>
      <c r="N646" s="172"/>
      <c r="O646" s="172"/>
      <c r="P646" s="172"/>
      <c r="Q646" s="172"/>
      <c r="R646" s="172"/>
      <c r="S646" s="172"/>
      <c r="T646" s="173"/>
      <c r="AT646" s="167" t="s">
        <v>229</v>
      </c>
      <c r="AU646" s="167" t="s">
        <v>86</v>
      </c>
      <c r="AV646" s="13" t="s">
        <v>86</v>
      </c>
      <c r="AW646" s="13" t="s">
        <v>32</v>
      </c>
      <c r="AX646" s="13" t="s">
        <v>77</v>
      </c>
      <c r="AY646" s="167" t="s">
        <v>222</v>
      </c>
    </row>
    <row r="647" spans="1:65" s="13" customFormat="1">
      <c r="B647" s="165"/>
      <c r="D647" s="166" t="s">
        <v>229</v>
      </c>
      <c r="E647" s="167" t="s">
        <v>1</v>
      </c>
      <c r="F647" s="168" t="s">
        <v>908</v>
      </c>
      <c r="H647" s="169">
        <v>46.48</v>
      </c>
      <c r="I647" s="170"/>
      <c r="L647" s="165"/>
      <c r="M647" s="171"/>
      <c r="N647" s="172"/>
      <c r="O647" s="172"/>
      <c r="P647" s="172"/>
      <c r="Q647" s="172"/>
      <c r="R647" s="172"/>
      <c r="S647" s="172"/>
      <c r="T647" s="173"/>
      <c r="AT647" s="167" t="s">
        <v>229</v>
      </c>
      <c r="AU647" s="167" t="s">
        <v>86</v>
      </c>
      <c r="AV647" s="13" t="s">
        <v>86</v>
      </c>
      <c r="AW647" s="13" t="s">
        <v>32</v>
      </c>
      <c r="AX647" s="13" t="s">
        <v>77</v>
      </c>
      <c r="AY647" s="167" t="s">
        <v>222</v>
      </c>
    </row>
    <row r="648" spans="1:65" s="14" customFormat="1">
      <c r="B648" s="174"/>
      <c r="D648" s="166" t="s">
        <v>229</v>
      </c>
      <c r="E648" s="175" t="s">
        <v>1</v>
      </c>
      <c r="F648" s="176" t="s">
        <v>231</v>
      </c>
      <c r="H648" s="177">
        <v>53.28</v>
      </c>
      <c r="I648" s="178"/>
      <c r="L648" s="174"/>
      <c r="M648" s="179"/>
      <c r="N648" s="180"/>
      <c r="O648" s="180"/>
      <c r="P648" s="180"/>
      <c r="Q648" s="180"/>
      <c r="R648" s="180"/>
      <c r="S648" s="180"/>
      <c r="T648" s="181"/>
      <c r="AT648" s="175" t="s">
        <v>229</v>
      </c>
      <c r="AU648" s="175" t="s">
        <v>86</v>
      </c>
      <c r="AV648" s="14" t="s">
        <v>228</v>
      </c>
      <c r="AW648" s="14" t="s">
        <v>32</v>
      </c>
      <c r="AX648" s="14" t="s">
        <v>84</v>
      </c>
      <c r="AY648" s="175" t="s">
        <v>222</v>
      </c>
    </row>
    <row r="649" spans="1:65" s="2" customFormat="1" ht="37.9" customHeight="1">
      <c r="A649" s="33"/>
      <c r="B649" s="150"/>
      <c r="C649" s="151" t="s">
        <v>520</v>
      </c>
      <c r="D649" s="151" t="s">
        <v>224</v>
      </c>
      <c r="E649" s="152" t="s">
        <v>909</v>
      </c>
      <c r="F649" s="153" t="s">
        <v>910</v>
      </c>
      <c r="G649" s="154" t="s">
        <v>227</v>
      </c>
      <c r="H649" s="155">
        <v>13.146000000000001</v>
      </c>
      <c r="I649" s="156"/>
      <c r="J649" s="157">
        <f>ROUND(I649*H649,2)</f>
        <v>0</v>
      </c>
      <c r="K649" s="158"/>
      <c r="L649" s="34"/>
      <c r="M649" s="159" t="s">
        <v>1</v>
      </c>
      <c r="N649" s="160" t="s">
        <v>42</v>
      </c>
      <c r="O649" s="59"/>
      <c r="P649" s="161">
        <f>O649*H649</f>
        <v>0</v>
      </c>
      <c r="Q649" s="161">
        <v>0</v>
      </c>
      <c r="R649" s="161">
        <f>Q649*H649</f>
        <v>0</v>
      </c>
      <c r="S649" s="161">
        <v>0</v>
      </c>
      <c r="T649" s="162">
        <f>S649*H649</f>
        <v>0</v>
      </c>
      <c r="U649" s="33"/>
      <c r="V649" s="33"/>
      <c r="W649" s="33"/>
      <c r="X649" s="33"/>
      <c r="Y649" s="33"/>
      <c r="Z649" s="33"/>
      <c r="AA649" s="33"/>
      <c r="AB649" s="33"/>
      <c r="AC649" s="33"/>
      <c r="AD649" s="33"/>
      <c r="AE649" s="33"/>
      <c r="AR649" s="163" t="s">
        <v>228</v>
      </c>
      <c r="AT649" s="163" t="s">
        <v>224</v>
      </c>
      <c r="AU649" s="163" t="s">
        <v>86</v>
      </c>
      <c r="AY649" s="18" t="s">
        <v>222</v>
      </c>
      <c r="BE649" s="164">
        <f>IF(N649="základní",J649,0)</f>
        <v>0</v>
      </c>
      <c r="BF649" s="164">
        <f>IF(N649="snížená",J649,0)</f>
        <v>0</v>
      </c>
      <c r="BG649" s="164">
        <f>IF(N649="zákl. přenesená",J649,0)</f>
        <v>0</v>
      </c>
      <c r="BH649" s="164">
        <f>IF(N649="sníž. přenesená",J649,0)</f>
        <v>0</v>
      </c>
      <c r="BI649" s="164">
        <f>IF(N649="nulová",J649,0)</f>
        <v>0</v>
      </c>
      <c r="BJ649" s="18" t="s">
        <v>84</v>
      </c>
      <c r="BK649" s="164">
        <f>ROUND(I649*H649,2)</f>
        <v>0</v>
      </c>
      <c r="BL649" s="18" t="s">
        <v>228</v>
      </c>
      <c r="BM649" s="163" t="s">
        <v>911</v>
      </c>
    </row>
    <row r="650" spans="1:65" s="13" customFormat="1">
      <c r="B650" s="165"/>
      <c r="D650" s="166" t="s">
        <v>229</v>
      </c>
      <c r="E650" s="167" t="s">
        <v>1</v>
      </c>
      <c r="F650" s="168" t="s">
        <v>912</v>
      </c>
      <c r="H650" s="169">
        <v>3.2</v>
      </c>
      <c r="I650" s="170"/>
      <c r="L650" s="165"/>
      <c r="M650" s="171"/>
      <c r="N650" s="172"/>
      <c r="O650" s="172"/>
      <c r="P650" s="172"/>
      <c r="Q650" s="172"/>
      <c r="R650" s="172"/>
      <c r="S650" s="172"/>
      <c r="T650" s="173"/>
      <c r="AT650" s="167" t="s">
        <v>229</v>
      </c>
      <c r="AU650" s="167" t="s">
        <v>86</v>
      </c>
      <c r="AV650" s="13" t="s">
        <v>86</v>
      </c>
      <c r="AW650" s="13" t="s">
        <v>32</v>
      </c>
      <c r="AX650" s="13" t="s">
        <v>77</v>
      </c>
      <c r="AY650" s="167" t="s">
        <v>222</v>
      </c>
    </row>
    <row r="651" spans="1:65" s="13" customFormat="1">
      <c r="B651" s="165"/>
      <c r="D651" s="166" t="s">
        <v>229</v>
      </c>
      <c r="E651" s="167" t="s">
        <v>1</v>
      </c>
      <c r="F651" s="168" t="s">
        <v>913</v>
      </c>
      <c r="H651" s="169">
        <v>2.944</v>
      </c>
      <c r="I651" s="170"/>
      <c r="L651" s="165"/>
      <c r="M651" s="171"/>
      <c r="N651" s="172"/>
      <c r="O651" s="172"/>
      <c r="P651" s="172"/>
      <c r="Q651" s="172"/>
      <c r="R651" s="172"/>
      <c r="S651" s="172"/>
      <c r="T651" s="173"/>
      <c r="AT651" s="167" t="s">
        <v>229</v>
      </c>
      <c r="AU651" s="167" t="s">
        <v>86</v>
      </c>
      <c r="AV651" s="13" t="s">
        <v>86</v>
      </c>
      <c r="AW651" s="13" t="s">
        <v>32</v>
      </c>
      <c r="AX651" s="13" t="s">
        <v>77</v>
      </c>
      <c r="AY651" s="167" t="s">
        <v>222</v>
      </c>
    </row>
    <row r="652" spans="1:65" s="13" customFormat="1">
      <c r="B652" s="165"/>
      <c r="D652" s="166" t="s">
        <v>229</v>
      </c>
      <c r="E652" s="167" t="s">
        <v>1</v>
      </c>
      <c r="F652" s="168" t="s">
        <v>914</v>
      </c>
      <c r="H652" s="169">
        <v>5.0209999999999999</v>
      </c>
      <c r="I652" s="170"/>
      <c r="L652" s="165"/>
      <c r="M652" s="171"/>
      <c r="N652" s="172"/>
      <c r="O652" s="172"/>
      <c r="P652" s="172"/>
      <c r="Q652" s="172"/>
      <c r="R652" s="172"/>
      <c r="S652" s="172"/>
      <c r="T652" s="173"/>
      <c r="AT652" s="167" t="s">
        <v>229</v>
      </c>
      <c r="AU652" s="167" t="s">
        <v>86</v>
      </c>
      <c r="AV652" s="13" t="s">
        <v>86</v>
      </c>
      <c r="AW652" s="13" t="s">
        <v>32</v>
      </c>
      <c r="AX652" s="13" t="s">
        <v>77</v>
      </c>
      <c r="AY652" s="167" t="s">
        <v>222</v>
      </c>
    </row>
    <row r="653" spans="1:65" s="13" customFormat="1">
      <c r="B653" s="165"/>
      <c r="D653" s="166" t="s">
        <v>229</v>
      </c>
      <c r="E653" s="167" t="s">
        <v>1</v>
      </c>
      <c r="F653" s="168" t="s">
        <v>915</v>
      </c>
      <c r="H653" s="169">
        <v>1.9810000000000001</v>
      </c>
      <c r="I653" s="170"/>
      <c r="L653" s="165"/>
      <c r="M653" s="171"/>
      <c r="N653" s="172"/>
      <c r="O653" s="172"/>
      <c r="P653" s="172"/>
      <c r="Q653" s="172"/>
      <c r="R653" s="172"/>
      <c r="S653" s="172"/>
      <c r="T653" s="173"/>
      <c r="AT653" s="167" t="s">
        <v>229</v>
      </c>
      <c r="AU653" s="167" t="s">
        <v>86</v>
      </c>
      <c r="AV653" s="13" t="s">
        <v>86</v>
      </c>
      <c r="AW653" s="13" t="s">
        <v>32</v>
      </c>
      <c r="AX653" s="13" t="s">
        <v>77</v>
      </c>
      <c r="AY653" s="167" t="s">
        <v>222</v>
      </c>
    </row>
    <row r="654" spans="1:65" s="14" customFormat="1">
      <c r="B654" s="174"/>
      <c r="D654" s="166" t="s">
        <v>229</v>
      </c>
      <c r="E654" s="175" t="s">
        <v>1</v>
      </c>
      <c r="F654" s="176" t="s">
        <v>231</v>
      </c>
      <c r="H654" s="177">
        <v>13.146000000000001</v>
      </c>
      <c r="I654" s="178"/>
      <c r="L654" s="174"/>
      <c r="M654" s="179"/>
      <c r="N654" s="180"/>
      <c r="O654" s="180"/>
      <c r="P654" s="180"/>
      <c r="Q654" s="180"/>
      <c r="R654" s="180"/>
      <c r="S654" s="180"/>
      <c r="T654" s="181"/>
      <c r="AT654" s="175" t="s">
        <v>229</v>
      </c>
      <c r="AU654" s="175" t="s">
        <v>86</v>
      </c>
      <c r="AV654" s="14" t="s">
        <v>228</v>
      </c>
      <c r="AW654" s="14" t="s">
        <v>32</v>
      </c>
      <c r="AX654" s="14" t="s">
        <v>84</v>
      </c>
      <c r="AY654" s="175" t="s">
        <v>222</v>
      </c>
    </row>
    <row r="655" spans="1:65" s="12" customFormat="1" ht="22.9" customHeight="1">
      <c r="B655" s="137"/>
      <c r="D655" s="138" t="s">
        <v>76</v>
      </c>
      <c r="E655" s="148" t="s">
        <v>228</v>
      </c>
      <c r="F655" s="148" t="s">
        <v>916</v>
      </c>
      <c r="I655" s="140"/>
      <c r="J655" s="149">
        <f>BK655</f>
        <v>0</v>
      </c>
      <c r="L655" s="137"/>
      <c r="M655" s="142"/>
      <c r="N655" s="143"/>
      <c r="O655" s="143"/>
      <c r="P655" s="144">
        <f>SUM(P656:P996)</f>
        <v>0</v>
      </c>
      <c r="Q655" s="143"/>
      <c r="R655" s="144">
        <f>SUM(R656:R996)</f>
        <v>1738.3439674900001</v>
      </c>
      <c r="S655" s="143"/>
      <c r="T655" s="145">
        <f>SUM(T656:T996)</f>
        <v>0</v>
      </c>
      <c r="AR655" s="138" t="s">
        <v>84</v>
      </c>
      <c r="AT655" s="146" t="s">
        <v>76</v>
      </c>
      <c r="AU655" s="146" t="s">
        <v>84</v>
      </c>
      <c r="AY655" s="138" t="s">
        <v>222</v>
      </c>
      <c r="BK655" s="147">
        <f>SUM(BK656:BK996)</f>
        <v>0</v>
      </c>
    </row>
    <row r="656" spans="1:65" s="2" customFormat="1" ht="24.2" customHeight="1">
      <c r="A656" s="33"/>
      <c r="B656" s="150"/>
      <c r="C656" s="151" t="s">
        <v>917</v>
      </c>
      <c r="D656" s="151" t="s">
        <v>224</v>
      </c>
      <c r="E656" s="152" t="s">
        <v>918</v>
      </c>
      <c r="F656" s="153" t="s">
        <v>919</v>
      </c>
      <c r="G656" s="154" t="s">
        <v>348</v>
      </c>
      <c r="H656" s="155">
        <v>140</v>
      </c>
      <c r="I656" s="156"/>
      <c r="J656" s="157">
        <f>ROUND(I656*H656,2)</f>
        <v>0</v>
      </c>
      <c r="K656" s="158"/>
      <c r="L656" s="34"/>
      <c r="M656" s="159" t="s">
        <v>1</v>
      </c>
      <c r="N656" s="160" t="s">
        <v>42</v>
      </c>
      <c r="O656" s="59"/>
      <c r="P656" s="161">
        <f>O656*H656</f>
        <v>0</v>
      </c>
      <c r="Q656" s="161">
        <v>0.10667</v>
      </c>
      <c r="R656" s="161">
        <f>Q656*H656</f>
        <v>14.9338</v>
      </c>
      <c r="S656" s="161">
        <v>0</v>
      </c>
      <c r="T656" s="162">
        <f>S656*H656</f>
        <v>0</v>
      </c>
      <c r="U656" s="33"/>
      <c r="V656" s="33"/>
      <c r="W656" s="33"/>
      <c r="X656" s="33"/>
      <c r="Y656" s="33"/>
      <c r="Z656" s="33"/>
      <c r="AA656" s="33"/>
      <c r="AB656" s="33"/>
      <c r="AC656" s="33"/>
      <c r="AD656" s="33"/>
      <c r="AE656" s="33"/>
      <c r="AR656" s="163" t="s">
        <v>228</v>
      </c>
      <c r="AT656" s="163" t="s">
        <v>224</v>
      </c>
      <c r="AU656" s="163" t="s">
        <v>86</v>
      </c>
      <c r="AY656" s="18" t="s">
        <v>222</v>
      </c>
      <c r="BE656" s="164">
        <f>IF(N656="základní",J656,0)</f>
        <v>0</v>
      </c>
      <c r="BF656" s="164">
        <f>IF(N656="snížená",J656,0)</f>
        <v>0</v>
      </c>
      <c r="BG656" s="164">
        <f>IF(N656="zákl. přenesená",J656,0)</f>
        <v>0</v>
      </c>
      <c r="BH656" s="164">
        <f>IF(N656="sníž. přenesená",J656,0)</f>
        <v>0</v>
      </c>
      <c r="BI656" s="164">
        <f>IF(N656="nulová",J656,0)</f>
        <v>0</v>
      </c>
      <c r="BJ656" s="18" t="s">
        <v>84</v>
      </c>
      <c r="BK656" s="164">
        <f>ROUND(I656*H656,2)</f>
        <v>0</v>
      </c>
      <c r="BL656" s="18" t="s">
        <v>228</v>
      </c>
      <c r="BM656" s="163" t="s">
        <v>920</v>
      </c>
    </row>
    <row r="657" spans="1:65" s="13" customFormat="1">
      <c r="B657" s="165"/>
      <c r="D657" s="166" t="s">
        <v>229</v>
      </c>
      <c r="E657" s="167" t="s">
        <v>1</v>
      </c>
      <c r="F657" s="168" t="s">
        <v>921</v>
      </c>
      <c r="H657" s="169">
        <v>140</v>
      </c>
      <c r="I657" s="170"/>
      <c r="L657" s="165"/>
      <c r="M657" s="171"/>
      <c r="N657" s="172"/>
      <c r="O657" s="172"/>
      <c r="P657" s="172"/>
      <c r="Q657" s="172"/>
      <c r="R657" s="172"/>
      <c r="S657" s="172"/>
      <c r="T657" s="173"/>
      <c r="AT657" s="167" t="s">
        <v>229</v>
      </c>
      <c r="AU657" s="167" t="s">
        <v>86</v>
      </c>
      <c r="AV657" s="13" t="s">
        <v>86</v>
      </c>
      <c r="AW657" s="13" t="s">
        <v>32</v>
      </c>
      <c r="AX657" s="13" t="s">
        <v>77</v>
      </c>
      <c r="AY657" s="167" t="s">
        <v>222</v>
      </c>
    </row>
    <row r="658" spans="1:65" s="14" customFormat="1">
      <c r="B658" s="174"/>
      <c r="D658" s="166" t="s">
        <v>229</v>
      </c>
      <c r="E658" s="175" t="s">
        <v>1</v>
      </c>
      <c r="F658" s="176" t="s">
        <v>231</v>
      </c>
      <c r="H658" s="177">
        <v>140</v>
      </c>
      <c r="I658" s="178"/>
      <c r="L658" s="174"/>
      <c r="M658" s="179"/>
      <c r="N658" s="180"/>
      <c r="O658" s="180"/>
      <c r="P658" s="180"/>
      <c r="Q658" s="180"/>
      <c r="R658" s="180"/>
      <c r="S658" s="180"/>
      <c r="T658" s="181"/>
      <c r="AT658" s="175" t="s">
        <v>229</v>
      </c>
      <c r="AU658" s="175" t="s">
        <v>86</v>
      </c>
      <c r="AV658" s="14" t="s">
        <v>228</v>
      </c>
      <c r="AW658" s="14" t="s">
        <v>32</v>
      </c>
      <c r="AX658" s="14" t="s">
        <v>84</v>
      </c>
      <c r="AY658" s="175" t="s">
        <v>222</v>
      </c>
    </row>
    <row r="659" spans="1:65" s="2" customFormat="1" ht="16.5" customHeight="1">
      <c r="A659" s="33"/>
      <c r="B659" s="150"/>
      <c r="C659" s="197" t="s">
        <v>532</v>
      </c>
      <c r="D659" s="197" t="s">
        <v>310</v>
      </c>
      <c r="E659" s="198" t="s">
        <v>922</v>
      </c>
      <c r="F659" s="199" t="s">
        <v>923</v>
      </c>
      <c r="G659" s="200" t="s">
        <v>242</v>
      </c>
      <c r="H659" s="201">
        <v>399.1</v>
      </c>
      <c r="I659" s="202"/>
      <c r="J659" s="203">
        <f>ROUND(I659*H659,2)</f>
        <v>0</v>
      </c>
      <c r="K659" s="204"/>
      <c r="L659" s="205"/>
      <c r="M659" s="206" t="s">
        <v>1</v>
      </c>
      <c r="N659" s="207" t="s">
        <v>42</v>
      </c>
      <c r="O659" s="59"/>
      <c r="P659" s="161">
        <f>O659*H659</f>
        <v>0</v>
      </c>
      <c r="Q659" s="161">
        <v>0.41299999999999998</v>
      </c>
      <c r="R659" s="161">
        <f>Q659*H659</f>
        <v>164.82830000000001</v>
      </c>
      <c r="S659" s="161">
        <v>0</v>
      </c>
      <c r="T659" s="162">
        <f>S659*H659</f>
        <v>0</v>
      </c>
      <c r="U659" s="33"/>
      <c r="V659" s="33"/>
      <c r="W659" s="33"/>
      <c r="X659" s="33"/>
      <c r="Y659" s="33"/>
      <c r="Z659" s="33"/>
      <c r="AA659" s="33"/>
      <c r="AB659" s="33"/>
      <c r="AC659" s="33"/>
      <c r="AD659" s="33"/>
      <c r="AE659" s="33"/>
      <c r="AR659" s="163" t="s">
        <v>243</v>
      </c>
      <c r="AT659" s="163" t="s">
        <v>310</v>
      </c>
      <c r="AU659" s="163" t="s">
        <v>86</v>
      </c>
      <c r="AY659" s="18" t="s">
        <v>222</v>
      </c>
      <c r="BE659" s="164">
        <f>IF(N659="základní",J659,0)</f>
        <v>0</v>
      </c>
      <c r="BF659" s="164">
        <f>IF(N659="snížená",J659,0)</f>
        <v>0</v>
      </c>
      <c r="BG659" s="164">
        <f>IF(N659="zákl. přenesená",J659,0)</f>
        <v>0</v>
      </c>
      <c r="BH659" s="164">
        <f>IF(N659="sníž. přenesená",J659,0)</f>
        <v>0</v>
      </c>
      <c r="BI659" s="164">
        <f>IF(N659="nulová",J659,0)</f>
        <v>0</v>
      </c>
      <c r="BJ659" s="18" t="s">
        <v>84</v>
      </c>
      <c r="BK659" s="164">
        <f>ROUND(I659*H659,2)</f>
        <v>0</v>
      </c>
      <c r="BL659" s="18" t="s">
        <v>228</v>
      </c>
      <c r="BM659" s="163" t="s">
        <v>924</v>
      </c>
    </row>
    <row r="660" spans="1:65" s="13" customFormat="1">
      <c r="B660" s="165"/>
      <c r="D660" s="166" t="s">
        <v>229</v>
      </c>
      <c r="E660" s="167" t="s">
        <v>1</v>
      </c>
      <c r="F660" s="168" t="s">
        <v>925</v>
      </c>
      <c r="H660" s="169">
        <v>319.2</v>
      </c>
      <c r="I660" s="170"/>
      <c r="L660" s="165"/>
      <c r="M660" s="171"/>
      <c r="N660" s="172"/>
      <c r="O660" s="172"/>
      <c r="P660" s="172"/>
      <c r="Q660" s="172"/>
      <c r="R660" s="172"/>
      <c r="S660" s="172"/>
      <c r="T660" s="173"/>
      <c r="AT660" s="167" t="s">
        <v>229</v>
      </c>
      <c r="AU660" s="167" t="s">
        <v>86</v>
      </c>
      <c r="AV660" s="13" t="s">
        <v>86</v>
      </c>
      <c r="AW660" s="13" t="s">
        <v>32</v>
      </c>
      <c r="AX660" s="13" t="s">
        <v>77</v>
      </c>
      <c r="AY660" s="167" t="s">
        <v>222</v>
      </c>
    </row>
    <row r="661" spans="1:65" s="13" customFormat="1">
      <c r="B661" s="165"/>
      <c r="D661" s="166" t="s">
        <v>229</v>
      </c>
      <c r="E661" s="167" t="s">
        <v>1</v>
      </c>
      <c r="F661" s="168" t="s">
        <v>926</v>
      </c>
      <c r="H661" s="169">
        <v>79.900000000000006</v>
      </c>
      <c r="I661" s="170"/>
      <c r="L661" s="165"/>
      <c r="M661" s="171"/>
      <c r="N661" s="172"/>
      <c r="O661" s="172"/>
      <c r="P661" s="172"/>
      <c r="Q661" s="172"/>
      <c r="R661" s="172"/>
      <c r="S661" s="172"/>
      <c r="T661" s="173"/>
      <c r="AT661" s="167" t="s">
        <v>229</v>
      </c>
      <c r="AU661" s="167" t="s">
        <v>86</v>
      </c>
      <c r="AV661" s="13" t="s">
        <v>86</v>
      </c>
      <c r="AW661" s="13" t="s">
        <v>32</v>
      </c>
      <c r="AX661" s="13" t="s">
        <v>77</v>
      </c>
      <c r="AY661" s="167" t="s">
        <v>222</v>
      </c>
    </row>
    <row r="662" spans="1:65" s="14" customFormat="1">
      <c r="B662" s="174"/>
      <c r="D662" s="166" t="s">
        <v>229</v>
      </c>
      <c r="E662" s="175" t="s">
        <v>1</v>
      </c>
      <c r="F662" s="176" t="s">
        <v>231</v>
      </c>
      <c r="H662" s="177">
        <v>399.1</v>
      </c>
      <c r="I662" s="178"/>
      <c r="L662" s="174"/>
      <c r="M662" s="179"/>
      <c r="N662" s="180"/>
      <c r="O662" s="180"/>
      <c r="P662" s="180"/>
      <c r="Q662" s="180"/>
      <c r="R662" s="180"/>
      <c r="S662" s="180"/>
      <c r="T662" s="181"/>
      <c r="AT662" s="175" t="s">
        <v>229</v>
      </c>
      <c r="AU662" s="175" t="s">
        <v>86</v>
      </c>
      <c r="AV662" s="14" t="s">
        <v>228</v>
      </c>
      <c r="AW662" s="14" t="s">
        <v>32</v>
      </c>
      <c r="AX662" s="14" t="s">
        <v>84</v>
      </c>
      <c r="AY662" s="175" t="s">
        <v>222</v>
      </c>
    </row>
    <row r="663" spans="1:65" s="2" customFormat="1" ht="24.2" customHeight="1">
      <c r="A663" s="33"/>
      <c r="B663" s="150"/>
      <c r="C663" s="151" t="s">
        <v>927</v>
      </c>
      <c r="D663" s="151" t="s">
        <v>224</v>
      </c>
      <c r="E663" s="152" t="s">
        <v>928</v>
      </c>
      <c r="F663" s="153" t="s">
        <v>929</v>
      </c>
      <c r="G663" s="154" t="s">
        <v>348</v>
      </c>
      <c r="H663" s="155">
        <v>10</v>
      </c>
      <c r="I663" s="156"/>
      <c r="J663" s="157">
        <f>ROUND(I663*H663,2)</f>
        <v>0</v>
      </c>
      <c r="K663" s="158"/>
      <c r="L663" s="34"/>
      <c r="M663" s="159" t="s">
        <v>1</v>
      </c>
      <c r="N663" s="160" t="s">
        <v>42</v>
      </c>
      <c r="O663" s="59"/>
      <c r="P663" s="161">
        <f>O663*H663</f>
        <v>0</v>
      </c>
      <c r="Q663" s="161">
        <v>0.19292999999999999</v>
      </c>
      <c r="R663" s="161">
        <f>Q663*H663</f>
        <v>1.9293</v>
      </c>
      <c r="S663" s="161">
        <v>0</v>
      </c>
      <c r="T663" s="162">
        <f>S663*H663</f>
        <v>0</v>
      </c>
      <c r="U663" s="33"/>
      <c r="V663" s="33"/>
      <c r="W663" s="33"/>
      <c r="X663" s="33"/>
      <c r="Y663" s="33"/>
      <c r="Z663" s="33"/>
      <c r="AA663" s="33"/>
      <c r="AB663" s="33"/>
      <c r="AC663" s="33"/>
      <c r="AD663" s="33"/>
      <c r="AE663" s="33"/>
      <c r="AR663" s="163" t="s">
        <v>228</v>
      </c>
      <c r="AT663" s="163" t="s">
        <v>224</v>
      </c>
      <c r="AU663" s="163" t="s">
        <v>86</v>
      </c>
      <c r="AY663" s="18" t="s">
        <v>222</v>
      </c>
      <c r="BE663" s="164">
        <f>IF(N663="základní",J663,0)</f>
        <v>0</v>
      </c>
      <c r="BF663" s="164">
        <f>IF(N663="snížená",J663,0)</f>
        <v>0</v>
      </c>
      <c r="BG663" s="164">
        <f>IF(N663="zákl. přenesená",J663,0)</f>
        <v>0</v>
      </c>
      <c r="BH663" s="164">
        <f>IF(N663="sníž. přenesená",J663,0)</f>
        <v>0</v>
      </c>
      <c r="BI663" s="164">
        <f>IF(N663="nulová",J663,0)</f>
        <v>0</v>
      </c>
      <c r="BJ663" s="18" t="s">
        <v>84</v>
      </c>
      <c r="BK663" s="164">
        <f>ROUND(I663*H663,2)</f>
        <v>0</v>
      </c>
      <c r="BL663" s="18" t="s">
        <v>228</v>
      </c>
      <c r="BM663" s="163" t="s">
        <v>930</v>
      </c>
    </row>
    <row r="664" spans="1:65" s="2" customFormat="1" ht="16.5" customHeight="1">
      <c r="A664" s="33"/>
      <c r="B664" s="150"/>
      <c r="C664" s="197" t="s">
        <v>546</v>
      </c>
      <c r="D664" s="197" t="s">
        <v>310</v>
      </c>
      <c r="E664" s="198" t="s">
        <v>931</v>
      </c>
      <c r="F664" s="199" t="s">
        <v>923</v>
      </c>
      <c r="G664" s="200" t="s">
        <v>242</v>
      </c>
      <c r="H664" s="201">
        <v>83.5</v>
      </c>
      <c r="I664" s="202"/>
      <c r="J664" s="203">
        <f>ROUND(I664*H664,2)</f>
        <v>0</v>
      </c>
      <c r="K664" s="204"/>
      <c r="L664" s="205"/>
      <c r="M664" s="206" t="s">
        <v>1</v>
      </c>
      <c r="N664" s="207" t="s">
        <v>42</v>
      </c>
      <c r="O664" s="59"/>
      <c r="P664" s="161">
        <f>O664*H664</f>
        <v>0</v>
      </c>
      <c r="Q664" s="161">
        <v>0.41299999999999998</v>
      </c>
      <c r="R664" s="161">
        <f>Q664*H664</f>
        <v>34.485499999999995</v>
      </c>
      <c r="S664" s="161">
        <v>0</v>
      </c>
      <c r="T664" s="162">
        <f>S664*H664</f>
        <v>0</v>
      </c>
      <c r="U664" s="33"/>
      <c r="V664" s="33"/>
      <c r="W664" s="33"/>
      <c r="X664" s="33"/>
      <c r="Y664" s="33"/>
      <c r="Z664" s="33"/>
      <c r="AA664" s="33"/>
      <c r="AB664" s="33"/>
      <c r="AC664" s="33"/>
      <c r="AD664" s="33"/>
      <c r="AE664" s="33"/>
      <c r="AR664" s="163" t="s">
        <v>243</v>
      </c>
      <c r="AT664" s="163" t="s">
        <v>310</v>
      </c>
      <c r="AU664" s="163" t="s">
        <v>86</v>
      </c>
      <c r="AY664" s="18" t="s">
        <v>222</v>
      </c>
      <c r="BE664" s="164">
        <f>IF(N664="základní",J664,0)</f>
        <v>0</v>
      </c>
      <c r="BF664" s="164">
        <f>IF(N664="snížená",J664,0)</f>
        <v>0</v>
      </c>
      <c r="BG664" s="164">
        <f>IF(N664="zákl. přenesená",J664,0)</f>
        <v>0</v>
      </c>
      <c r="BH664" s="164">
        <f>IF(N664="sníž. přenesená",J664,0)</f>
        <v>0</v>
      </c>
      <c r="BI664" s="164">
        <f>IF(N664="nulová",J664,0)</f>
        <v>0</v>
      </c>
      <c r="BJ664" s="18" t="s">
        <v>84</v>
      </c>
      <c r="BK664" s="164">
        <f>ROUND(I664*H664,2)</f>
        <v>0</v>
      </c>
      <c r="BL664" s="18" t="s">
        <v>228</v>
      </c>
      <c r="BM664" s="163" t="s">
        <v>932</v>
      </c>
    </row>
    <row r="665" spans="1:65" s="13" customFormat="1">
      <c r="B665" s="165"/>
      <c r="D665" s="166" t="s">
        <v>229</v>
      </c>
      <c r="E665" s="167" t="s">
        <v>1</v>
      </c>
      <c r="F665" s="168" t="s">
        <v>933</v>
      </c>
      <c r="H665" s="169">
        <v>83.5</v>
      </c>
      <c r="I665" s="170"/>
      <c r="L665" s="165"/>
      <c r="M665" s="171"/>
      <c r="N665" s="172"/>
      <c r="O665" s="172"/>
      <c r="P665" s="172"/>
      <c r="Q665" s="172"/>
      <c r="R665" s="172"/>
      <c r="S665" s="172"/>
      <c r="T665" s="173"/>
      <c r="AT665" s="167" t="s">
        <v>229</v>
      </c>
      <c r="AU665" s="167" t="s">
        <v>86</v>
      </c>
      <c r="AV665" s="13" t="s">
        <v>86</v>
      </c>
      <c r="AW665" s="13" t="s">
        <v>32</v>
      </c>
      <c r="AX665" s="13" t="s">
        <v>77</v>
      </c>
      <c r="AY665" s="167" t="s">
        <v>222</v>
      </c>
    </row>
    <row r="666" spans="1:65" s="14" customFormat="1">
      <c r="B666" s="174"/>
      <c r="D666" s="166" t="s">
        <v>229</v>
      </c>
      <c r="E666" s="175" t="s">
        <v>1</v>
      </c>
      <c r="F666" s="176" t="s">
        <v>231</v>
      </c>
      <c r="H666" s="177">
        <v>83.5</v>
      </c>
      <c r="I666" s="178"/>
      <c r="L666" s="174"/>
      <c r="M666" s="179"/>
      <c r="N666" s="180"/>
      <c r="O666" s="180"/>
      <c r="P666" s="180"/>
      <c r="Q666" s="180"/>
      <c r="R666" s="180"/>
      <c r="S666" s="180"/>
      <c r="T666" s="181"/>
      <c r="AT666" s="175" t="s">
        <v>229</v>
      </c>
      <c r="AU666" s="175" t="s">
        <v>86</v>
      </c>
      <c r="AV666" s="14" t="s">
        <v>228</v>
      </c>
      <c r="AW666" s="14" t="s">
        <v>32</v>
      </c>
      <c r="AX666" s="14" t="s">
        <v>84</v>
      </c>
      <c r="AY666" s="175" t="s">
        <v>222</v>
      </c>
    </row>
    <row r="667" spans="1:65" s="2" customFormat="1" ht="24.2" customHeight="1">
      <c r="A667" s="33"/>
      <c r="B667" s="150"/>
      <c r="C667" s="151" t="s">
        <v>934</v>
      </c>
      <c r="D667" s="151" t="s">
        <v>224</v>
      </c>
      <c r="E667" s="152" t="s">
        <v>935</v>
      </c>
      <c r="F667" s="153" t="s">
        <v>936</v>
      </c>
      <c r="G667" s="154" t="s">
        <v>227</v>
      </c>
      <c r="H667" s="155">
        <v>22.376000000000001</v>
      </c>
      <c r="I667" s="156"/>
      <c r="J667" s="157">
        <f>ROUND(I667*H667,2)</f>
        <v>0</v>
      </c>
      <c r="K667" s="158"/>
      <c r="L667" s="34"/>
      <c r="M667" s="159" t="s">
        <v>1</v>
      </c>
      <c r="N667" s="160" t="s">
        <v>42</v>
      </c>
      <c r="O667" s="59"/>
      <c r="P667" s="161">
        <f>O667*H667</f>
        <v>0</v>
      </c>
      <c r="Q667" s="161">
        <v>0.57726</v>
      </c>
      <c r="R667" s="161">
        <f>Q667*H667</f>
        <v>12.916769760000001</v>
      </c>
      <c r="S667" s="161">
        <v>0</v>
      </c>
      <c r="T667" s="162">
        <f>S667*H667</f>
        <v>0</v>
      </c>
      <c r="U667" s="33"/>
      <c r="V667" s="33"/>
      <c r="W667" s="33"/>
      <c r="X667" s="33"/>
      <c r="Y667" s="33"/>
      <c r="Z667" s="33"/>
      <c r="AA667" s="33"/>
      <c r="AB667" s="33"/>
      <c r="AC667" s="33"/>
      <c r="AD667" s="33"/>
      <c r="AE667" s="33"/>
      <c r="AR667" s="163" t="s">
        <v>228</v>
      </c>
      <c r="AT667" s="163" t="s">
        <v>224</v>
      </c>
      <c r="AU667" s="163" t="s">
        <v>86</v>
      </c>
      <c r="AY667" s="18" t="s">
        <v>222</v>
      </c>
      <c r="BE667" s="164">
        <f>IF(N667="základní",J667,0)</f>
        <v>0</v>
      </c>
      <c r="BF667" s="164">
        <f>IF(N667="snížená",J667,0)</f>
        <v>0</v>
      </c>
      <c r="BG667" s="164">
        <f>IF(N667="zákl. přenesená",J667,0)</f>
        <v>0</v>
      </c>
      <c r="BH667" s="164">
        <f>IF(N667="sníž. přenesená",J667,0)</f>
        <v>0</v>
      </c>
      <c r="BI667" s="164">
        <f>IF(N667="nulová",J667,0)</f>
        <v>0</v>
      </c>
      <c r="BJ667" s="18" t="s">
        <v>84</v>
      </c>
      <c r="BK667" s="164">
        <f>ROUND(I667*H667,2)</f>
        <v>0</v>
      </c>
      <c r="BL667" s="18" t="s">
        <v>228</v>
      </c>
      <c r="BM667" s="163" t="s">
        <v>937</v>
      </c>
    </row>
    <row r="668" spans="1:65" s="16" customFormat="1">
      <c r="B668" s="190"/>
      <c r="D668" s="166" t="s">
        <v>229</v>
      </c>
      <c r="E668" s="191" t="s">
        <v>1</v>
      </c>
      <c r="F668" s="192" t="s">
        <v>938</v>
      </c>
      <c r="H668" s="191" t="s">
        <v>1</v>
      </c>
      <c r="I668" s="193"/>
      <c r="L668" s="190"/>
      <c r="M668" s="194"/>
      <c r="N668" s="195"/>
      <c r="O668" s="195"/>
      <c r="P668" s="195"/>
      <c r="Q668" s="195"/>
      <c r="R668" s="195"/>
      <c r="S668" s="195"/>
      <c r="T668" s="196"/>
      <c r="AT668" s="191" t="s">
        <v>229</v>
      </c>
      <c r="AU668" s="191" t="s">
        <v>86</v>
      </c>
      <c r="AV668" s="16" t="s">
        <v>84</v>
      </c>
      <c r="AW668" s="16" t="s">
        <v>32</v>
      </c>
      <c r="AX668" s="16" t="s">
        <v>77</v>
      </c>
      <c r="AY668" s="191" t="s">
        <v>222</v>
      </c>
    </row>
    <row r="669" spans="1:65" s="13" customFormat="1">
      <c r="B669" s="165"/>
      <c r="D669" s="166" t="s">
        <v>229</v>
      </c>
      <c r="E669" s="167" t="s">
        <v>1</v>
      </c>
      <c r="F669" s="168" t="s">
        <v>939</v>
      </c>
      <c r="H669" s="169">
        <v>12.313000000000001</v>
      </c>
      <c r="I669" s="170"/>
      <c r="L669" s="165"/>
      <c r="M669" s="171"/>
      <c r="N669" s="172"/>
      <c r="O669" s="172"/>
      <c r="P669" s="172"/>
      <c r="Q669" s="172"/>
      <c r="R669" s="172"/>
      <c r="S669" s="172"/>
      <c r="T669" s="173"/>
      <c r="AT669" s="167" t="s">
        <v>229</v>
      </c>
      <c r="AU669" s="167" t="s">
        <v>86</v>
      </c>
      <c r="AV669" s="13" t="s">
        <v>86</v>
      </c>
      <c r="AW669" s="13" t="s">
        <v>32</v>
      </c>
      <c r="AX669" s="13" t="s">
        <v>77</v>
      </c>
      <c r="AY669" s="167" t="s">
        <v>222</v>
      </c>
    </row>
    <row r="670" spans="1:65" s="13" customFormat="1">
      <c r="B670" s="165"/>
      <c r="D670" s="166" t="s">
        <v>229</v>
      </c>
      <c r="E670" s="167" t="s">
        <v>1</v>
      </c>
      <c r="F670" s="168" t="s">
        <v>940</v>
      </c>
      <c r="H670" s="169">
        <v>10.063000000000001</v>
      </c>
      <c r="I670" s="170"/>
      <c r="L670" s="165"/>
      <c r="M670" s="171"/>
      <c r="N670" s="172"/>
      <c r="O670" s="172"/>
      <c r="P670" s="172"/>
      <c r="Q670" s="172"/>
      <c r="R670" s="172"/>
      <c r="S670" s="172"/>
      <c r="T670" s="173"/>
      <c r="AT670" s="167" t="s">
        <v>229</v>
      </c>
      <c r="AU670" s="167" t="s">
        <v>86</v>
      </c>
      <c r="AV670" s="13" t="s">
        <v>86</v>
      </c>
      <c r="AW670" s="13" t="s">
        <v>32</v>
      </c>
      <c r="AX670" s="13" t="s">
        <v>77</v>
      </c>
      <c r="AY670" s="167" t="s">
        <v>222</v>
      </c>
    </row>
    <row r="671" spans="1:65" s="14" customFormat="1">
      <c r="B671" s="174"/>
      <c r="D671" s="166" t="s">
        <v>229</v>
      </c>
      <c r="E671" s="175" t="s">
        <v>1</v>
      </c>
      <c r="F671" s="176" t="s">
        <v>231</v>
      </c>
      <c r="H671" s="177">
        <v>22.376000000000001</v>
      </c>
      <c r="I671" s="178"/>
      <c r="L671" s="174"/>
      <c r="M671" s="179"/>
      <c r="N671" s="180"/>
      <c r="O671" s="180"/>
      <c r="P671" s="180"/>
      <c r="Q671" s="180"/>
      <c r="R671" s="180"/>
      <c r="S671" s="180"/>
      <c r="T671" s="181"/>
      <c r="AT671" s="175" t="s">
        <v>229</v>
      </c>
      <c r="AU671" s="175" t="s">
        <v>86</v>
      </c>
      <c r="AV671" s="14" t="s">
        <v>228</v>
      </c>
      <c r="AW671" s="14" t="s">
        <v>32</v>
      </c>
      <c r="AX671" s="14" t="s">
        <v>84</v>
      </c>
      <c r="AY671" s="175" t="s">
        <v>222</v>
      </c>
    </row>
    <row r="672" spans="1:65" s="2" customFormat="1" ht="16.5" customHeight="1">
      <c r="A672" s="33"/>
      <c r="B672" s="150"/>
      <c r="C672" s="151" t="s">
        <v>550</v>
      </c>
      <c r="D672" s="151" t="s">
        <v>224</v>
      </c>
      <c r="E672" s="152" t="s">
        <v>941</v>
      </c>
      <c r="F672" s="153" t="s">
        <v>942</v>
      </c>
      <c r="G672" s="154" t="s">
        <v>252</v>
      </c>
      <c r="H672" s="155">
        <v>248.994</v>
      </c>
      <c r="I672" s="156"/>
      <c r="J672" s="157">
        <f>ROUND(I672*H672,2)</f>
        <v>0</v>
      </c>
      <c r="K672" s="158"/>
      <c r="L672" s="34"/>
      <c r="M672" s="159" t="s">
        <v>1</v>
      </c>
      <c r="N672" s="160" t="s">
        <v>42</v>
      </c>
      <c r="O672" s="59"/>
      <c r="P672" s="161">
        <f>O672*H672</f>
        <v>0</v>
      </c>
      <c r="Q672" s="161">
        <v>2.5020099999999998</v>
      </c>
      <c r="R672" s="161">
        <f>Q672*H672</f>
        <v>622.98547794000001</v>
      </c>
      <c r="S672" s="161">
        <v>0</v>
      </c>
      <c r="T672" s="162">
        <f>S672*H672</f>
        <v>0</v>
      </c>
      <c r="U672" s="33"/>
      <c r="V672" s="33"/>
      <c r="W672" s="33"/>
      <c r="X672" s="33"/>
      <c r="Y672" s="33"/>
      <c r="Z672" s="33"/>
      <c r="AA672" s="33"/>
      <c r="AB672" s="33"/>
      <c r="AC672" s="33"/>
      <c r="AD672" s="33"/>
      <c r="AE672" s="33"/>
      <c r="AR672" s="163" t="s">
        <v>228</v>
      </c>
      <c r="AT672" s="163" t="s">
        <v>224</v>
      </c>
      <c r="AU672" s="163" t="s">
        <v>86</v>
      </c>
      <c r="AY672" s="18" t="s">
        <v>222</v>
      </c>
      <c r="BE672" s="164">
        <f>IF(N672="základní",J672,0)</f>
        <v>0</v>
      </c>
      <c r="BF672" s="164">
        <f>IF(N672="snížená",J672,0)</f>
        <v>0</v>
      </c>
      <c r="BG672" s="164">
        <f>IF(N672="zákl. přenesená",J672,0)</f>
        <v>0</v>
      </c>
      <c r="BH672" s="164">
        <f>IF(N672="sníž. přenesená",J672,0)</f>
        <v>0</v>
      </c>
      <c r="BI672" s="164">
        <f>IF(N672="nulová",J672,0)</f>
        <v>0</v>
      </c>
      <c r="BJ672" s="18" t="s">
        <v>84</v>
      </c>
      <c r="BK672" s="164">
        <f>ROUND(I672*H672,2)</f>
        <v>0</v>
      </c>
      <c r="BL672" s="18" t="s">
        <v>228</v>
      </c>
      <c r="BM672" s="163" t="s">
        <v>943</v>
      </c>
    </row>
    <row r="673" spans="2:51" s="16" customFormat="1">
      <c r="B673" s="190"/>
      <c r="D673" s="166" t="s">
        <v>229</v>
      </c>
      <c r="E673" s="191" t="s">
        <v>1</v>
      </c>
      <c r="F673" s="192" t="s">
        <v>944</v>
      </c>
      <c r="H673" s="191" t="s">
        <v>1</v>
      </c>
      <c r="I673" s="193"/>
      <c r="L673" s="190"/>
      <c r="M673" s="194"/>
      <c r="N673" s="195"/>
      <c r="O673" s="195"/>
      <c r="P673" s="195"/>
      <c r="Q673" s="195"/>
      <c r="R673" s="195"/>
      <c r="S673" s="195"/>
      <c r="T673" s="196"/>
      <c r="AT673" s="191" t="s">
        <v>229</v>
      </c>
      <c r="AU673" s="191" t="s">
        <v>86</v>
      </c>
      <c r="AV673" s="16" t="s">
        <v>84</v>
      </c>
      <c r="AW673" s="16" t="s">
        <v>32</v>
      </c>
      <c r="AX673" s="16" t="s">
        <v>77</v>
      </c>
      <c r="AY673" s="191" t="s">
        <v>222</v>
      </c>
    </row>
    <row r="674" spans="2:51" s="13" customFormat="1">
      <c r="B674" s="165"/>
      <c r="D674" s="166" t="s">
        <v>229</v>
      </c>
      <c r="E674" s="167" t="s">
        <v>1</v>
      </c>
      <c r="F674" s="168" t="s">
        <v>945</v>
      </c>
      <c r="H674" s="169">
        <v>4.9450000000000003</v>
      </c>
      <c r="I674" s="170"/>
      <c r="L674" s="165"/>
      <c r="M674" s="171"/>
      <c r="N674" s="172"/>
      <c r="O674" s="172"/>
      <c r="P674" s="172"/>
      <c r="Q674" s="172"/>
      <c r="R674" s="172"/>
      <c r="S674" s="172"/>
      <c r="T674" s="173"/>
      <c r="AT674" s="167" t="s">
        <v>229</v>
      </c>
      <c r="AU674" s="167" t="s">
        <v>86</v>
      </c>
      <c r="AV674" s="13" t="s">
        <v>86</v>
      </c>
      <c r="AW674" s="13" t="s">
        <v>32</v>
      </c>
      <c r="AX674" s="13" t="s">
        <v>77</v>
      </c>
      <c r="AY674" s="167" t="s">
        <v>222</v>
      </c>
    </row>
    <row r="675" spans="2:51" s="13" customFormat="1" ht="22.5">
      <c r="B675" s="165"/>
      <c r="D675" s="166" t="s">
        <v>229</v>
      </c>
      <c r="E675" s="167" t="s">
        <v>1</v>
      </c>
      <c r="F675" s="168" t="s">
        <v>946</v>
      </c>
      <c r="H675" s="169">
        <v>8.6240000000000006</v>
      </c>
      <c r="I675" s="170"/>
      <c r="L675" s="165"/>
      <c r="M675" s="171"/>
      <c r="N675" s="172"/>
      <c r="O675" s="172"/>
      <c r="P675" s="172"/>
      <c r="Q675" s="172"/>
      <c r="R675" s="172"/>
      <c r="S675" s="172"/>
      <c r="T675" s="173"/>
      <c r="AT675" s="167" t="s">
        <v>229</v>
      </c>
      <c r="AU675" s="167" t="s">
        <v>86</v>
      </c>
      <c r="AV675" s="13" t="s">
        <v>86</v>
      </c>
      <c r="AW675" s="13" t="s">
        <v>32</v>
      </c>
      <c r="AX675" s="13" t="s">
        <v>77</v>
      </c>
      <c r="AY675" s="167" t="s">
        <v>222</v>
      </c>
    </row>
    <row r="676" spans="2:51" s="13" customFormat="1" ht="22.5">
      <c r="B676" s="165"/>
      <c r="D676" s="166" t="s">
        <v>229</v>
      </c>
      <c r="E676" s="167" t="s">
        <v>1</v>
      </c>
      <c r="F676" s="168" t="s">
        <v>947</v>
      </c>
      <c r="H676" s="169">
        <v>9.1910000000000007</v>
      </c>
      <c r="I676" s="170"/>
      <c r="L676" s="165"/>
      <c r="M676" s="171"/>
      <c r="N676" s="172"/>
      <c r="O676" s="172"/>
      <c r="P676" s="172"/>
      <c r="Q676" s="172"/>
      <c r="R676" s="172"/>
      <c r="S676" s="172"/>
      <c r="T676" s="173"/>
      <c r="AT676" s="167" t="s">
        <v>229</v>
      </c>
      <c r="AU676" s="167" t="s">
        <v>86</v>
      </c>
      <c r="AV676" s="13" t="s">
        <v>86</v>
      </c>
      <c r="AW676" s="13" t="s">
        <v>32</v>
      </c>
      <c r="AX676" s="13" t="s">
        <v>77</v>
      </c>
      <c r="AY676" s="167" t="s">
        <v>222</v>
      </c>
    </row>
    <row r="677" spans="2:51" s="13" customFormat="1" ht="22.5">
      <c r="B677" s="165"/>
      <c r="D677" s="166" t="s">
        <v>229</v>
      </c>
      <c r="E677" s="167" t="s">
        <v>1</v>
      </c>
      <c r="F677" s="168" t="s">
        <v>948</v>
      </c>
      <c r="H677" s="169">
        <v>87.680999999999997</v>
      </c>
      <c r="I677" s="170"/>
      <c r="L677" s="165"/>
      <c r="M677" s="171"/>
      <c r="N677" s="172"/>
      <c r="O677" s="172"/>
      <c r="P677" s="172"/>
      <c r="Q677" s="172"/>
      <c r="R677" s="172"/>
      <c r="S677" s="172"/>
      <c r="T677" s="173"/>
      <c r="AT677" s="167" t="s">
        <v>229</v>
      </c>
      <c r="AU677" s="167" t="s">
        <v>86</v>
      </c>
      <c r="AV677" s="13" t="s">
        <v>86</v>
      </c>
      <c r="AW677" s="13" t="s">
        <v>32</v>
      </c>
      <c r="AX677" s="13" t="s">
        <v>77</v>
      </c>
      <c r="AY677" s="167" t="s">
        <v>222</v>
      </c>
    </row>
    <row r="678" spans="2:51" s="13" customFormat="1" ht="22.5">
      <c r="B678" s="165"/>
      <c r="D678" s="166" t="s">
        <v>229</v>
      </c>
      <c r="E678" s="167" t="s">
        <v>1</v>
      </c>
      <c r="F678" s="168" t="s">
        <v>949</v>
      </c>
      <c r="H678" s="169">
        <v>21.698</v>
      </c>
      <c r="I678" s="170"/>
      <c r="L678" s="165"/>
      <c r="M678" s="171"/>
      <c r="N678" s="172"/>
      <c r="O678" s="172"/>
      <c r="P678" s="172"/>
      <c r="Q678" s="172"/>
      <c r="R678" s="172"/>
      <c r="S678" s="172"/>
      <c r="T678" s="173"/>
      <c r="AT678" s="167" t="s">
        <v>229</v>
      </c>
      <c r="AU678" s="167" t="s">
        <v>86</v>
      </c>
      <c r="AV678" s="13" t="s">
        <v>86</v>
      </c>
      <c r="AW678" s="13" t="s">
        <v>32</v>
      </c>
      <c r="AX678" s="13" t="s">
        <v>77</v>
      </c>
      <c r="AY678" s="167" t="s">
        <v>222</v>
      </c>
    </row>
    <row r="679" spans="2:51" s="13" customFormat="1" ht="22.5">
      <c r="B679" s="165"/>
      <c r="D679" s="166" t="s">
        <v>229</v>
      </c>
      <c r="E679" s="167" t="s">
        <v>1</v>
      </c>
      <c r="F679" s="168" t="s">
        <v>950</v>
      </c>
      <c r="H679" s="169">
        <v>1.798</v>
      </c>
      <c r="I679" s="170"/>
      <c r="L679" s="165"/>
      <c r="M679" s="171"/>
      <c r="N679" s="172"/>
      <c r="O679" s="172"/>
      <c r="P679" s="172"/>
      <c r="Q679" s="172"/>
      <c r="R679" s="172"/>
      <c r="S679" s="172"/>
      <c r="T679" s="173"/>
      <c r="AT679" s="167" t="s">
        <v>229</v>
      </c>
      <c r="AU679" s="167" t="s">
        <v>86</v>
      </c>
      <c r="AV679" s="13" t="s">
        <v>86</v>
      </c>
      <c r="AW679" s="13" t="s">
        <v>32</v>
      </c>
      <c r="AX679" s="13" t="s">
        <v>77</v>
      </c>
      <c r="AY679" s="167" t="s">
        <v>222</v>
      </c>
    </row>
    <row r="680" spans="2:51" s="13" customFormat="1">
      <c r="B680" s="165"/>
      <c r="D680" s="166" t="s">
        <v>229</v>
      </c>
      <c r="E680" s="167" t="s">
        <v>1</v>
      </c>
      <c r="F680" s="168" t="s">
        <v>951</v>
      </c>
      <c r="H680" s="169">
        <v>4.7839999999999998</v>
      </c>
      <c r="I680" s="170"/>
      <c r="L680" s="165"/>
      <c r="M680" s="171"/>
      <c r="N680" s="172"/>
      <c r="O680" s="172"/>
      <c r="P680" s="172"/>
      <c r="Q680" s="172"/>
      <c r="R680" s="172"/>
      <c r="S680" s="172"/>
      <c r="T680" s="173"/>
      <c r="AT680" s="167" t="s">
        <v>229</v>
      </c>
      <c r="AU680" s="167" t="s">
        <v>86</v>
      </c>
      <c r="AV680" s="13" t="s">
        <v>86</v>
      </c>
      <c r="AW680" s="13" t="s">
        <v>32</v>
      </c>
      <c r="AX680" s="13" t="s">
        <v>77</v>
      </c>
      <c r="AY680" s="167" t="s">
        <v>222</v>
      </c>
    </row>
    <row r="681" spans="2:51" s="13" customFormat="1">
      <c r="B681" s="165"/>
      <c r="D681" s="166" t="s">
        <v>229</v>
      </c>
      <c r="E681" s="167" t="s">
        <v>1</v>
      </c>
      <c r="F681" s="168" t="s">
        <v>952</v>
      </c>
      <c r="H681" s="169">
        <v>1.6679999999999999</v>
      </c>
      <c r="I681" s="170"/>
      <c r="L681" s="165"/>
      <c r="M681" s="171"/>
      <c r="N681" s="172"/>
      <c r="O681" s="172"/>
      <c r="P681" s="172"/>
      <c r="Q681" s="172"/>
      <c r="R681" s="172"/>
      <c r="S681" s="172"/>
      <c r="T681" s="173"/>
      <c r="AT681" s="167" t="s">
        <v>229</v>
      </c>
      <c r="AU681" s="167" t="s">
        <v>86</v>
      </c>
      <c r="AV681" s="13" t="s">
        <v>86</v>
      </c>
      <c r="AW681" s="13" t="s">
        <v>32</v>
      </c>
      <c r="AX681" s="13" t="s">
        <v>77</v>
      </c>
      <c r="AY681" s="167" t="s">
        <v>222</v>
      </c>
    </row>
    <row r="682" spans="2:51" s="15" customFormat="1">
      <c r="B682" s="182"/>
      <c r="D682" s="166" t="s">
        <v>229</v>
      </c>
      <c r="E682" s="183" t="s">
        <v>1</v>
      </c>
      <c r="F682" s="184" t="s">
        <v>258</v>
      </c>
      <c r="H682" s="185">
        <v>140.38900000000001</v>
      </c>
      <c r="I682" s="186"/>
      <c r="L682" s="182"/>
      <c r="M682" s="187"/>
      <c r="N682" s="188"/>
      <c r="O682" s="188"/>
      <c r="P682" s="188"/>
      <c r="Q682" s="188"/>
      <c r="R682" s="188"/>
      <c r="S682" s="188"/>
      <c r="T682" s="189"/>
      <c r="AT682" s="183" t="s">
        <v>229</v>
      </c>
      <c r="AU682" s="183" t="s">
        <v>86</v>
      </c>
      <c r="AV682" s="15" t="s">
        <v>235</v>
      </c>
      <c r="AW682" s="15" t="s">
        <v>32</v>
      </c>
      <c r="AX682" s="15" t="s">
        <v>77</v>
      </c>
      <c r="AY682" s="183" t="s">
        <v>222</v>
      </c>
    </row>
    <row r="683" spans="2:51" s="16" customFormat="1">
      <c r="B683" s="190"/>
      <c r="D683" s="166" t="s">
        <v>229</v>
      </c>
      <c r="E683" s="191" t="s">
        <v>1</v>
      </c>
      <c r="F683" s="192" t="s">
        <v>600</v>
      </c>
      <c r="H683" s="191" t="s">
        <v>1</v>
      </c>
      <c r="I683" s="193"/>
      <c r="L683" s="190"/>
      <c r="M683" s="194"/>
      <c r="N683" s="195"/>
      <c r="O683" s="195"/>
      <c r="P683" s="195"/>
      <c r="Q683" s="195"/>
      <c r="R683" s="195"/>
      <c r="S683" s="195"/>
      <c r="T683" s="196"/>
      <c r="AT683" s="191" t="s">
        <v>229</v>
      </c>
      <c r="AU683" s="191" t="s">
        <v>86</v>
      </c>
      <c r="AV683" s="16" t="s">
        <v>84</v>
      </c>
      <c r="AW683" s="16" t="s">
        <v>32</v>
      </c>
      <c r="AX683" s="16" t="s">
        <v>77</v>
      </c>
      <c r="AY683" s="191" t="s">
        <v>222</v>
      </c>
    </row>
    <row r="684" spans="2:51" s="13" customFormat="1" ht="22.5">
      <c r="B684" s="165"/>
      <c r="D684" s="166" t="s">
        <v>229</v>
      </c>
      <c r="E684" s="167" t="s">
        <v>1</v>
      </c>
      <c r="F684" s="168" t="s">
        <v>953</v>
      </c>
      <c r="H684" s="169">
        <v>40.954999999999998</v>
      </c>
      <c r="I684" s="170"/>
      <c r="L684" s="165"/>
      <c r="M684" s="171"/>
      <c r="N684" s="172"/>
      <c r="O684" s="172"/>
      <c r="P684" s="172"/>
      <c r="Q684" s="172"/>
      <c r="R684" s="172"/>
      <c r="S684" s="172"/>
      <c r="T684" s="173"/>
      <c r="AT684" s="167" t="s">
        <v>229</v>
      </c>
      <c r="AU684" s="167" t="s">
        <v>86</v>
      </c>
      <c r="AV684" s="13" t="s">
        <v>86</v>
      </c>
      <c r="AW684" s="13" t="s">
        <v>32</v>
      </c>
      <c r="AX684" s="13" t="s">
        <v>77</v>
      </c>
      <c r="AY684" s="167" t="s">
        <v>222</v>
      </c>
    </row>
    <row r="685" spans="2:51" s="13" customFormat="1">
      <c r="B685" s="165"/>
      <c r="D685" s="166" t="s">
        <v>229</v>
      </c>
      <c r="E685" s="167" t="s">
        <v>1</v>
      </c>
      <c r="F685" s="168" t="s">
        <v>954</v>
      </c>
      <c r="H685" s="169">
        <v>1.1339999999999999</v>
      </c>
      <c r="I685" s="170"/>
      <c r="L685" s="165"/>
      <c r="M685" s="171"/>
      <c r="N685" s="172"/>
      <c r="O685" s="172"/>
      <c r="P685" s="172"/>
      <c r="Q685" s="172"/>
      <c r="R685" s="172"/>
      <c r="S685" s="172"/>
      <c r="T685" s="173"/>
      <c r="AT685" s="167" t="s">
        <v>229</v>
      </c>
      <c r="AU685" s="167" t="s">
        <v>86</v>
      </c>
      <c r="AV685" s="13" t="s">
        <v>86</v>
      </c>
      <c r="AW685" s="13" t="s">
        <v>32</v>
      </c>
      <c r="AX685" s="13" t="s">
        <v>77</v>
      </c>
      <c r="AY685" s="167" t="s">
        <v>222</v>
      </c>
    </row>
    <row r="686" spans="2:51" s="13" customFormat="1">
      <c r="B686" s="165"/>
      <c r="D686" s="166" t="s">
        <v>229</v>
      </c>
      <c r="E686" s="167" t="s">
        <v>1</v>
      </c>
      <c r="F686" s="168" t="s">
        <v>955</v>
      </c>
      <c r="H686" s="169">
        <v>2.101</v>
      </c>
      <c r="I686" s="170"/>
      <c r="L686" s="165"/>
      <c r="M686" s="171"/>
      <c r="N686" s="172"/>
      <c r="O686" s="172"/>
      <c r="P686" s="172"/>
      <c r="Q686" s="172"/>
      <c r="R686" s="172"/>
      <c r="S686" s="172"/>
      <c r="T686" s="173"/>
      <c r="AT686" s="167" t="s">
        <v>229</v>
      </c>
      <c r="AU686" s="167" t="s">
        <v>86</v>
      </c>
      <c r="AV686" s="13" t="s">
        <v>86</v>
      </c>
      <c r="AW686" s="13" t="s">
        <v>32</v>
      </c>
      <c r="AX686" s="13" t="s">
        <v>77</v>
      </c>
      <c r="AY686" s="167" t="s">
        <v>222</v>
      </c>
    </row>
    <row r="687" spans="2:51" s="13" customFormat="1">
      <c r="B687" s="165"/>
      <c r="D687" s="166" t="s">
        <v>229</v>
      </c>
      <c r="E687" s="167" t="s">
        <v>1</v>
      </c>
      <c r="F687" s="168" t="s">
        <v>956</v>
      </c>
      <c r="H687" s="169">
        <v>23.667000000000002</v>
      </c>
      <c r="I687" s="170"/>
      <c r="L687" s="165"/>
      <c r="M687" s="171"/>
      <c r="N687" s="172"/>
      <c r="O687" s="172"/>
      <c r="P687" s="172"/>
      <c r="Q687" s="172"/>
      <c r="R687" s="172"/>
      <c r="S687" s="172"/>
      <c r="T687" s="173"/>
      <c r="AT687" s="167" t="s">
        <v>229</v>
      </c>
      <c r="AU687" s="167" t="s">
        <v>86</v>
      </c>
      <c r="AV687" s="13" t="s">
        <v>86</v>
      </c>
      <c r="AW687" s="13" t="s">
        <v>32</v>
      </c>
      <c r="AX687" s="13" t="s">
        <v>77</v>
      </c>
      <c r="AY687" s="167" t="s">
        <v>222</v>
      </c>
    </row>
    <row r="688" spans="2:51" s="13" customFormat="1">
      <c r="B688" s="165"/>
      <c r="D688" s="166" t="s">
        <v>229</v>
      </c>
      <c r="E688" s="167" t="s">
        <v>1</v>
      </c>
      <c r="F688" s="168" t="s">
        <v>957</v>
      </c>
      <c r="H688" s="169">
        <v>1.333</v>
      </c>
      <c r="I688" s="170"/>
      <c r="L688" s="165"/>
      <c r="M688" s="171"/>
      <c r="N688" s="172"/>
      <c r="O688" s="172"/>
      <c r="P688" s="172"/>
      <c r="Q688" s="172"/>
      <c r="R688" s="172"/>
      <c r="S688" s="172"/>
      <c r="T688" s="173"/>
      <c r="AT688" s="167" t="s">
        <v>229</v>
      </c>
      <c r="AU688" s="167" t="s">
        <v>86</v>
      </c>
      <c r="AV688" s="13" t="s">
        <v>86</v>
      </c>
      <c r="AW688" s="13" t="s">
        <v>32</v>
      </c>
      <c r="AX688" s="13" t="s">
        <v>77</v>
      </c>
      <c r="AY688" s="167" t="s">
        <v>222</v>
      </c>
    </row>
    <row r="689" spans="1:65" s="15" customFormat="1">
      <c r="B689" s="182"/>
      <c r="D689" s="166" t="s">
        <v>229</v>
      </c>
      <c r="E689" s="183" t="s">
        <v>1</v>
      </c>
      <c r="F689" s="184" t="s">
        <v>258</v>
      </c>
      <c r="H689" s="185">
        <v>69.19</v>
      </c>
      <c r="I689" s="186"/>
      <c r="L689" s="182"/>
      <c r="M689" s="187"/>
      <c r="N689" s="188"/>
      <c r="O689" s="188"/>
      <c r="P689" s="188"/>
      <c r="Q689" s="188"/>
      <c r="R689" s="188"/>
      <c r="S689" s="188"/>
      <c r="T689" s="189"/>
      <c r="AT689" s="183" t="s">
        <v>229</v>
      </c>
      <c r="AU689" s="183" t="s">
        <v>86</v>
      </c>
      <c r="AV689" s="15" t="s">
        <v>235</v>
      </c>
      <c r="AW689" s="15" t="s">
        <v>32</v>
      </c>
      <c r="AX689" s="15" t="s">
        <v>77</v>
      </c>
      <c r="AY689" s="183" t="s">
        <v>222</v>
      </c>
    </row>
    <row r="690" spans="1:65" s="16" customFormat="1">
      <c r="B690" s="190"/>
      <c r="D690" s="166" t="s">
        <v>229</v>
      </c>
      <c r="E690" s="191" t="s">
        <v>1</v>
      </c>
      <c r="F690" s="192" t="s">
        <v>606</v>
      </c>
      <c r="H690" s="191" t="s">
        <v>1</v>
      </c>
      <c r="I690" s="193"/>
      <c r="L690" s="190"/>
      <c r="M690" s="194"/>
      <c r="N690" s="195"/>
      <c r="O690" s="195"/>
      <c r="P690" s="195"/>
      <c r="Q690" s="195"/>
      <c r="R690" s="195"/>
      <c r="S690" s="195"/>
      <c r="T690" s="196"/>
      <c r="AT690" s="191" t="s">
        <v>229</v>
      </c>
      <c r="AU690" s="191" t="s">
        <v>86</v>
      </c>
      <c r="AV690" s="16" t="s">
        <v>84</v>
      </c>
      <c r="AW690" s="16" t="s">
        <v>32</v>
      </c>
      <c r="AX690" s="16" t="s">
        <v>77</v>
      </c>
      <c r="AY690" s="191" t="s">
        <v>222</v>
      </c>
    </row>
    <row r="691" spans="1:65" s="13" customFormat="1">
      <c r="B691" s="165"/>
      <c r="D691" s="166" t="s">
        <v>229</v>
      </c>
      <c r="E691" s="167" t="s">
        <v>1</v>
      </c>
      <c r="F691" s="168" t="s">
        <v>958</v>
      </c>
      <c r="H691" s="169">
        <v>8.125</v>
      </c>
      <c r="I691" s="170"/>
      <c r="L691" s="165"/>
      <c r="M691" s="171"/>
      <c r="N691" s="172"/>
      <c r="O691" s="172"/>
      <c r="P691" s="172"/>
      <c r="Q691" s="172"/>
      <c r="R691" s="172"/>
      <c r="S691" s="172"/>
      <c r="T691" s="173"/>
      <c r="AT691" s="167" t="s">
        <v>229</v>
      </c>
      <c r="AU691" s="167" t="s">
        <v>86</v>
      </c>
      <c r="AV691" s="13" t="s">
        <v>86</v>
      </c>
      <c r="AW691" s="13" t="s">
        <v>32</v>
      </c>
      <c r="AX691" s="13" t="s">
        <v>77</v>
      </c>
      <c r="AY691" s="167" t="s">
        <v>222</v>
      </c>
    </row>
    <row r="692" spans="1:65" s="13" customFormat="1">
      <c r="B692" s="165"/>
      <c r="D692" s="166" t="s">
        <v>229</v>
      </c>
      <c r="E692" s="167" t="s">
        <v>1</v>
      </c>
      <c r="F692" s="168" t="s">
        <v>959</v>
      </c>
      <c r="H692" s="169">
        <v>28.716000000000001</v>
      </c>
      <c r="I692" s="170"/>
      <c r="L692" s="165"/>
      <c r="M692" s="171"/>
      <c r="N692" s="172"/>
      <c r="O692" s="172"/>
      <c r="P692" s="172"/>
      <c r="Q692" s="172"/>
      <c r="R692" s="172"/>
      <c r="S692" s="172"/>
      <c r="T692" s="173"/>
      <c r="AT692" s="167" t="s">
        <v>229</v>
      </c>
      <c r="AU692" s="167" t="s">
        <v>86</v>
      </c>
      <c r="AV692" s="13" t="s">
        <v>86</v>
      </c>
      <c r="AW692" s="13" t="s">
        <v>32</v>
      </c>
      <c r="AX692" s="13" t="s">
        <v>77</v>
      </c>
      <c r="AY692" s="167" t="s">
        <v>222</v>
      </c>
    </row>
    <row r="693" spans="1:65" s="13" customFormat="1">
      <c r="B693" s="165"/>
      <c r="D693" s="166" t="s">
        <v>229</v>
      </c>
      <c r="E693" s="167" t="s">
        <v>1</v>
      </c>
      <c r="F693" s="168" t="s">
        <v>960</v>
      </c>
      <c r="H693" s="169">
        <v>1.282</v>
      </c>
      <c r="I693" s="170"/>
      <c r="L693" s="165"/>
      <c r="M693" s="171"/>
      <c r="N693" s="172"/>
      <c r="O693" s="172"/>
      <c r="P693" s="172"/>
      <c r="Q693" s="172"/>
      <c r="R693" s="172"/>
      <c r="S693" s="172"/>
      <c r="T693" s="173"/>
      <c r="AT693" s="167" t="s">
        <v>229</v>
      </c>
      <c r="AU693" s="167" t="s">
        <v>86</v>
      </c>
      <c r="AV693" s="13" t="s">
        <v>86</v>
      </c>
      <c r="AW693" s="13" t="s">
        <v>32</v>
      </c>
      <c r="AX693" s="13" t="s">
        <v>77</v>
      </c>
      <c r="AY693" s="167" t="s">
        <v>222</v>
      </c>
    </row>
    <row r="694" spans="1:65" s="13" customFormat="1">
      <c r="B694" s="165"/>
      <c r="D694" s="166" t="s">
        <v>229</v>
      </c>
      <c r="E694" s="167" t="s">
        <v>1</v>
      </c>
      <c r="F694" s="168" t="s">
        <v>961</v>
      </c>
      <c r="H694" s="169">
        <v>0.21</v>
      </c>
      <c r="I694" s="170"/>
      <c r="L694" s="165"/>
      <c r="M694" s="171"/>
      <c r="N694" s="172"/>
      <c r="O694" s="172"/>
      <c r="P694" s="172"/>
      <c r="Q694" s="172"/>
      <c r="R694" s="172"/>
      <c r="S694" s="172"/>
      <c r="T694" s="173"/>
      <c r="AT694" s="167" t="s">
        <v>229</v>
      </c>
      <c r="AU694" s="167" t="s">
        <v>86</v>
      </c>
      <c r="AV694" s="13" t="s">
        <v>86</v>
      </c>
      <c r="AW694" s="13" t="s">
        <v>32</v>
      </c>
      <c r="AX694" s="13" t="s">
        <v>77</v>
      </c>
      <c r="AY694" s="167" t="s">
        <v>222</v>
      </c>
    </row>
    <row r="695" spans="1:65" s="15" customFormat="1">
      <c r="B695" s="182"/>
      <c r="D695" s="166" t="s">
        <v>229</v>
      </c>
      <c r="E695" s="183" t="s">
        <v>1</v>
      </c>
      <c r="F695" s="184" t="s">
        <v>258</v>
      </c>
      <c r="H695" s="185">
        <v>38.332999999999998</v>
      </c>
      <c r="I695" s="186"/>
      <c r="L695" s="182"/>
      <c r="M695" s="187"/>
      <c r="N695" s="188"/>
      <c r="O695" s="188"/>
      <c r="P695" s="188"/>
      <c r="Q695" s="188"/>
      <c r="R695" s="188"/>
      <c r="S695" s="188"/>
      <c r="T695" s="189"/>
      <c r="AT695" s="183" t="s">
        <v>229</v>
      </c>
      <c r="AU695" s="183" t="s">
        <v>86</v>
      </c>
      <c r="AV695" s="15" t="s">
        <v>235</v>
      </c>
      <c r="AW695" s="15" t="s">
        <v>32</v>
      </c>
      <c r="AX695" s="15" t="s">
        <v>77</v>
      </c>
      <c r="AY695" s="183" t="s">
        <v>222</v>
      </c>
    </row>
    <row r="696" spans="1:65" s="13" customFormat="1">
      <c r="B696" s="165"/>
      <c r="D696" s="166" t="s">
        <v>229</v>
      </c>
      <c r="E696" s="167" t="s">
        <v>1</v>
      </c>
      <c r="F696" s="168" t="s">
        <v>962</v>
      </c>
      <c r="H696" s="169">
        <v>0.872</v>
      </c>
      <c r="I696" s="170"/>
      <c r="L696" s="165"/>
      <c r="M696" s="171"/>
      <c r="N696" s="172"/>
      <c r="O696" s="172"/>
      <c r="P696" s="172"/>
      <c r="Q696" s="172"/>
      <c r="R696" s="172"/>
      <c r="S696" s="172"/>
      <c r="T696" s="173"/>
      <c r="AT696" s="167" t="s">
        <v>229</v>
      </c>
      <c r="AU696" s="167" t="s">
        <v>86</v>
      </c>
      <c r="AV696" s="13" t="s">
        <v>86</v>
      </c>
      <c r="AW696" s="13" t="s">
        <v>32</v>
      </c>
      <c r="AX696" s="13" t="s">
        <v>77</v>
      </c>
      <c r="AY696" s="167" t="s">
        <v>222</v>
      </c>
    </row>
    <row r="697" spans="1:65" s="13" customFormat="1">
      <c r="B697" s="165"/>
      <c r="D697" s="166" t="s">
        <v>229</v>
      </c>
      <c r="E697" s="167" t="s">
        <v>1</v>
      </c>
      <c r="F697" s="168" t="s">
        <v>961</v>
      </c>
      <c r="H697" s="169">
        <v>0.21</v>
      </c>
      <c r="I697" s="170"/>
      <c r="L697" s="165"/>
      <c r="M697" s="171"/>
      <c r="N697" s="172"/>
      <c r="O697" s="172"/>
      <c r="P697" s="172"/>
      <c r="Q697" s="172"/>
      <c r="R697" s="172"/>
      <c r="S697" s="172"/>
      <c r="T697" s="173"/>
      <c r="AT697" s="167" t="s">
        <v>229</v>
      </c>
      <c r="AU697" s="167" t="s">
        <v>86</v>
      </c>
      <c r="AV697" s="13" t="s">
        <v>86</v>
      </c>
      <c r="AW697" s="13" t="s">
        <v>32</v>
      </c>
      <c r="AX697" s="13" t="s">
        <v>77</v>
      </c>
      <c r="AY697" s="167" t="s">
        <v>222</v>
      </c>
    </row>
    <row r="698" spans="1:65" s="15" customFormat="1">
      <c r="B698" s="182"/>
      <c r="D698" s="166" t="s">
        <v>229</v>
      </c>
      <c r="E698" s="183" t="s">
        <v>1</v>
      </c>
      <c r="F698" s="184" t="s">
        <v>258</v>
      </c>
      <c r="H698" s="185">
        <v>1.0820000000000001</v>
      </c>
      <c r="I698" s="186"/>
      <c r="L698" s="182"/>
      <c r="M698" s="187"/>
      <c r="N698" s="188"/>
      <c r="O698" s="188"/>
      <c r="P698" s="188"/>
      <c r="Q698" s="188"/>
      <c r="R698" s="188"/>
      <c r="S698" s="188"/>
      <c r="T698" s="189"/>
      <c r="AT698" s="183" t="s">
        <v>229</v>
      </c>
      <c r="AU698" s="183" t="s">
        <v>86</v>
      </c>
      <c r="AV698" s="15" t="s">
        <v>235</v>
      </c>
      <c r="AW698" s="15" t="s">
        <v>32</v>
      </c>
      <c r="AX698" s="15" t="s">
        <v>77</v>
      </c>
      <c r="AY698" s="183" t="s">
        <v>222</v>
      </c>
    </row>
    <row r="699" spans="1:65" s="14" customFormat="1">
      <c r="B699" s="174"/>
      <c r="D699" s="166" t="s">
        <v>229</v>
      </c>
      <c r="E699" s="175" t="s">
        <v>1</v>
      </c>
      <c r="F699" s="176" t="s">
        <v>231</v>
      </c>
      <c r="H699" s="177">
        <v>248.994</v>
      </c>
      <c r="I699" s="178"/>
      <c r="L699" s="174"/>
      <c r="M699" s="179"/>
      <c r="N699" s="180"/>
      <c r="O699" s="180"/>
      <c r="P699" s="180"/>
      <c r="Q699" s="180"/>
      <c r="R699" s="180"/>
      <c r="S699" s="180"/>
      <c r="T699" s="181"/>
      <c r="AT699" s="175" t="s">
        <v>229</v>
      </c>
      <c r="AU699" s="175" t="s">
        <v>86</v>
      </c>
      <c r="AV699" s="14" t="s">
        <v>228</v>
      </c>
      <c r="AW699" s="14" t="s">
        <v>32</v>
      </c>
      <c r="AX699" s="14" t="s">
        <v>84</v>
      </c>
      <c r="AY699" s="175" t="s">
        <v>222</v>
      </c>
    </row>
    <row r="700" spans="1:65" s="2" customFormat="1" ht="16.5" customHeight="1">
      <c r="A700" s="33"/>
      <c r="B700" s="150"/>
      <c r="C700" s="151" t="s">
        <v>963</v>
      </c>
      <c r="D700" s="151" t="s">
        <v>224</v>
      </c>
      <c r="E700" s="152" t="s">
        <v>964</v>
      </c>
      <c r="F700" s="153" t="s">
        <v>965</v>
      </c>
      <c r="G700" s="154" t="s">
        <v>252</v>
      </c>
      <c r="H700" s="155">
        <v>36.012999999999998</v>
      </c>
      <c r="I700" s="156"/>
      <c r="J700" s="157">
        <f>ROUND(I700*H700,2)</f>
        <v>0</v>
      </c>
      <c r="K700" s="158"/>
      <c r="L700" s="34"/>
      <c r="M700" s="159" t="s">
        <v>1</v>
      </c>
      <c r="N700" s="160" t="s">
        <v>42</v>
      </c>
      <c r="O700" s="59"/>
      <c r="P700" s="161">
        <f>O700*H700</f>
        <v>0</v>
      </c>
      <c r="Q700" s="161">
        <v>2.5020099999999998</v>
      </c>
      <c r="R700" s="161">
        <f>Q700*H700</f>
        <v>90.104886129999983</v>
      </c>
      <c r="S700" s="161">
        <v>0</v>
      </c>
      <c r="T700" s="162">
        <f>S700*H700</f>
        <v>0</v>
      </c>
      <c r="U700" s="33"/>
      <c r="V700" s="33"/>
      <c r="W700" s="33"/>
      <c r="X700" s="33"/>
      <c r="Y700" s="33"/>
      <c r="Z700" s="33"/>
      <c r="AA700" s="33"/>
      <c r="AB700" s="33"/>
      <c r="AC700" s="33"/>
      <c r="AD700" s="33"/>
      <c r="AE700" s="33"/>
      <c r="AR700" s="163" t="s">
        <v>228</v>
      </c>
      <c r="AT700" s="163" t="s">
        <v>224</v>
      </c>
      <c r="AU700" s="163" t="s">
        <v>86</v>
      </c>
      <c r="AY700" s="18" t="s">
        <v>222</v>
      </c>
      <c r="BE700" s="164">
        <f>IF(N700="základní",J700,0)</f>
        <v>0</v>
      </c>
      <c r="BF700" s="164">
        <f>IF(N700="snížená",J700,0)</f>
        <v>0</v>
      </c>
      <c r="BG700" s="164">
        <f>IF(N700="zákl. přenesená",J700,0)</f>
        <v>0</v>
      </c>
      <c r="BH700" s="164">
        <f>IF(N700="sníž. přenesená",J700,0)</f>
        <v>0</v>
      </c>
      <c r="BI700" s="164">
        <f>IF(N700="nulová",J700,0)</f>
        <v>0</v>
      </c>
      <c r="BJ700" s="18" t="s">
        <v>84</v>
      </c>
      <c r="BK700" s="164">
        <f>ROUND(I700*H700,2)</f>
        <v>0</v>
      </c>
      <c r="BL700" s="18" t="s">
        <v>228</v>
      </c>
      <c r="BM700" s="163" t="s">
        <v>966</v>
      </c>
    </row>
    <row r="701" spans="1:65" s="16" customFormat="1">
      <c r="B701" s="190"/>
      <c r="D701" s="166" t="s">
        <v>229</v>
      </c>
      <c r="E701" s="191" t="s">
        <v>1</v>
      </c>
      <c r="F701" s="192" t="s">
        <v>967</v>
      </c>
      <c r="H701" s="191" t="s">
        <v>1</v>
      </c>
      <c r="I701" s="193"/>
      <c r="L701" s="190"/>
      <c r="M701" s="194"/>
      <c r="N701" s="195"/>
      <c r="O701" s="195"/>
      <c r="P701" s="195"/>
      <c r="Q701" s="195"/>
      <c r="R701" s="195"/>
      <c r="S701" s="195"/>
      <c r="T701" s="196"/>
      <c r="AT701" s="191" t="s">
        <v>229</v>
      </c>
      <c r="AU701" s="191" t="s">
        <v>86</v>
      </c>
      <c r="AV701" s="16" t="s">
        <v>84</v>
      </c>
      <c r="AW701" s="16" t="s">
        <v>32</v>
      </c>
      <c r="AX701" s="16" t="s">
        <v>77</v>
      </c>
      <c r="AY701" s="191" t="s">
        <v>222</v>
      </c>
    </row>
    <row r="702" spans="1:65" s="13" customFormat="1">
      <c r="B702" s="165"/>
      <c r="D702" s="166" t="s">
        <v>229</v>
      </c>
      <c r="E702" s="167" t="s">
        <v>1</v>
      </c>
      <c r="F702" s="168" t="s">
        <v>968</v>
      </c>
      <c r="H702" s="169">
        <v>26.88</v>
      </c>
      <c r="I702" s="170"/>
      <c r="L702" s="165"/>
      <c r="M702" s="171"/>
      <c r="N702" s="172"/>
      <c r="O702" s="172"/>
      <c r="P702" s="172"/>
      <c r="Q702" s="172"/>
      <c r="R702" s="172"/>
      <c r="S702" s="172"/>
      <c r="T702" s="173"/>
      <c r="AT702" s="167" t="s">
        <v>229</v>
      </c>
      <c r="AU702" s="167" t="s">
        <v>86</v>
      </c>
      <c r="AV702" s="13" t="s">
        <v>86</v>
      </c>
      <c r="AW702" s="13" t="s">
        <v>32</v>
      </c>
      <c r="AX702" s="13" t="s">
        <v>77</v>
      </c>
      <c r="AY702" s="167" t="s">
        <v>222</v>
      </c>
    </row>
    <row r="703" spans="1:65" s="13" customFormat="1">
      <c r="B703" s="165"/>
      <c r="D703" s="166" t="s">
        <v>229</v>
      </c>
      <c r="E703" s="167" t="s">
        <v>1</v>
      </c>
      <c r="F703" s="168" t="s">
        <v>969</v>
      </c>
      <c r="H703" s="169">
        <v>2.4769999999999999</v>
      </c>
      <c r="I703" s="170"/>
      <c r="L703" s="165"/>
      <c r="M703" s="171"/>
      <c r="N703" s="172"/>
      <c r="O703" s="172"/>
      <c r="P703" s="172"/>
      <c r="Q703" s="172"/>
      <c r="R703" s="172"/>
      <c r="S703" s="172"/>
      <c r="T703" s="173"/>
      <c r="AT703" s="167" t="s">
        <v>229</v>
      </c>
      <c r="AU703" s="167" t="s">
        <v>86</v>
      </c>
      <c r="AV703" s="13" t="s">
        <v>86</v>
      </c>
      <c r="AW703" s="13" t="s">
        <v>32</v>
      </c>
      <c r="AX703" s="13" t="s">
        <v>77</v>
      </c>
      <c r="AY703" s="167" t="s">
        <v>222</v>
      </c>
    </row>
    <row r="704" spans="1:65" s="13" customFormat="1">
      <c r="B704" s="165"/>
      <c r="D704" s="166" t="s">
        <v>229</v>
      </c>
      <c r="E704" s="167" t="s">
        <v>1</v>
      </c>
      <c r="F704" s="168" t="s">
        <v>970</v>
      </c>
      <c r="H704" s="169">
        <v>2.5920000000000001</v>
      </c>
      <c r="I704" s="170"/>
      <c r="L704" s="165"/>
      <c r="M704" s="171"/>
      <c r="N704" s="172"/>
      <c r="O704" s="172"/>
      <c r="P704" s="172"/>
      <c r="Q704" s="172"/>
      <c r="R704" s="172"/>
      <c r="S704" s="172"/>
      <c r="T704" s="173"/>
      <c r="AT704" s="167" t="s">
        <v>229</v>
      </c>
      <c r="AU704" s="167" t="s">
        <v>86</v>
      </c>
      <c r="AV704" s="13" t="s">
        <v>86</v>
      </c>
      <c r="AW704" s="13" t="s">
        <v>32</v>
      </c>
      <c r="AX704" s="13" t="s">
        <v>77</v>
      </c>
      <c r="AY704" s="167" t="s">
        <v>222</v>
      </c>
    </row>
    <row r="705" spans="1:65" s="13" customFormat="1">
      <c r="B705" s="165"/>
      <c r="D705" s="166" t="s">
        <v>229</v>
      </c>
      <c r="E705" s="167" t="s">
        <v>1</v>
      </c>
      <c r="F705" s="168" t="s">
        <v>971</v>
      </c>
      <c r="H705" s="169">
        <v>1.76</v>
      </c>
      <c r="I705" s="170"/>
      <c r="L705" s="165"/>
      <c r="M705" s="171"/>
      <c r="N705" s="172"/>
      <c r="O705" s="172"/>
      <c r="P705" s="172"/>
      <c r="Q705" s="172"/>
      <c r="R705" s="172"/>
      <c r="S705" s="172"/>
      <c r="T705" s="173"/>
      <c r="AT705" s="167" t="s">
        <v>229</v>
      </c>
      <c r="AU705" s="167" t="s">
        <v>86</v>
      </c>
      <c r="AV705" s="13" t="s">
        <v>86</v>
      </c>
      <c r="AW705" s="13" t="s">
        <v>32</v>
      </c>
      <c r="AX705" s="13" t="s">
        <v>77</v>
      </c>
      <c r="AY705" s="167" t="s">
        <v>222</v>
      </c>
    </row>
    <row r="706" spans="1:65" s="13" customFormat="1">
      <c r="B706" s="165"/>
      <c r="D706" s="166" t="s">
        <v>229</v>
      </c>
      <c r="E706" s="167" t="s">
        <v>1</v>
      </c>
      <c r="F706" s="168" t="s">
        <v>972</v>
      </c>
      <c r="H706" s="169">
        <v>2.3039999999999998</v>
      </c>
      <c r="I706" s="170"/>
      <c r="L706" s="165"/>
      <c r="M706" s="171"/>
      <c r="N706" s="172"/>
      <c r="O706" s="172"/>
      <c r="P706" s="172"/>
      <c r="Q706" s="172"/>
      <c r="R706" s="172"/>
      <c r="S706" s="172"/>
      <c r="T706" s="173"/>
      <c r="AT706" s="167" t="s">
        <v>229</v>
      </c>
      <c r="AU706" s="167" t="s">
        <v>86</v>
      </c>
      <c r="AV706" s="13" t="s">
        <v>86</v>
      </c>
      <c r="AW706" s="13" t="s">
        <v>32</v>
      </c>
      <c r="AX706" s="13" t="s">
        <v>77</v>
      </c>
      <c r="AY706" s="167" t="s">
        <v>222</v>
      </c>
    </row>
    <row r="707" spans="1:65" s="14" customFormat="1">
      <c r="B707" s="174"/>
      <c r="D707" s="166" t="s">
        <v>229</v>
      </c>
      <c r="E707" s="175" t="s">
        <v>1</v>
      </c>
      <c r="F707" s="176" t="s">
        <v>231</v>
      </c>
      <c r="H707" s="177">
        <v>36.012999999999998</v>
      </c>
      <c r="I707" s="178"/>
      <c r="L707" s="174"/>
      <c r="M707" s="179"/>
      <c r="N707" s="180"/>
      <c r="O707" s="180"/>
      <c r="P707" s="180"/>
      <c r="Q707" s="180"/>
      <c r="R707" s="180"/>
      <c r="S707" s="180"/>
      <c r="T707" s="181"/>
      <c r="AT707" s="175" t="s">
        <v>229</v>
      </c>
      <c r="AU707" s="175" t="s">
        <v>86</v>
      </c>
      <c r="AV707" s="14" t="s">
        <v>228</v>
      </c>
      <c r="AW707" s="14" t="s">
        <v>32</v>
      </c>
      <c r="AX707" s="14" t="s">
        <v>84</v>
      </c>
      <c r="AY707" s="175" t="s">
        <v>222</v>
      </c>
    </row>
    <row r="708" spans="1:65" s="2" customFormat="1" ht="16.5" customHeight="1">
      <c r="A708" s="33"/>
      <c r="B708" s="150"/>
      <c r="C708" s="151" t="s">
        <v>562</v>
      </c>
      <c r="D708" s="151" t="s">
        <v>224</v>
      </c>
      <c r="E708" s="152" t="s">
        <v>973</v>
      </c>
      <c r="F708" s="153" t="s">
        <v>974</v>
      </c>
      <c r="G708" s="154" t="s">
        <v>252</v>
      </c>
      <c r="H708" s="155">
        <v>48.524000000000001</v>
      </c>
      <c r="I708" s="156"/>
      <c r="J708" s="157">
        <f>ROUND(I708*H708,2)</f>
        <v>0</v>
      </c>
      <c r="K708" s="158"/>
      <c r="L708" s="34"/>
      <c r="M708" s="159" t="s">
        <v>1</v>
      </c>
      <c r="N708" s="160" t="s">
        <v>42</v>
      </c>
      <c r="O708" s="59"/>
      <c r="P708" s="161">
        <f>O708*H708</f>
        <v>0</v>
      </c>
      <c r="Q708" s="161">
        <v>2.5020099999999998</v>
      </c>
      <c r="R708" s="161">
        <f>Q708*H708</f>
        <v>121.40753323999999</v>
      </c>
      <c r="S708" s="161">
        <v>0</v>
      </c>
      <c r="T708" s="162">
        <f>S708*H708</f>
        <v>0</v>
      </c>
      <c r="U708" s="33"/>
      <c r="V708" s="33"/>
      <c r="W708" s="33"/>
      <c r="X708" s="33"/>
      <c r="Y708" s="33"/>
      <c r="Z708" s="33"/>
      <c r="AA708" s="33"/>
      <c r="AB708" s="33"/>
      <c r="AC708" s="33"/>
      <c r="AD708" s="33"/>
      <c r="AE708" s="33"/>
      <c r="AR708" s="163" t="s">
        <v>228</v>
      </c>
      <c r="AT708" s="163" t="s">
        <v>224</v>
      </c>
      <c r="AU708" s="163" t="s">
        <v>86</v>
      </c>
      <c r="AY708" s="18" t="s">
        <v>222</v>
      </c>
      <c r="BE708" s="164">
        <f>IF(N708="základní",J708,0)</f>
        <v>0</v>
      </c>
      <c r="BF708" s="164">
        <f>IF(N708="snížená",J708,0)</f>
        <v>0</v>
      </c>
      <c r="BG708" s="164">
        <f>IF(N708="zákl. přenesená",J708,0)</f>
        <v>0</v>
      </c>
      <c r="BH708" s="164">
        <f>IF(N708="sníž. přenesená",J708,0)</f>
        <v>0</v>
      </c>
      <c r="BI708" s="164">
        <f>IF(N708="nulová",J708,0)</f>
        <v>0</v>
      </c>
      <c r="BJ708" s="18" t="s">
        <v>84</v>
      </c>
      <c r="BK708" s="164">
        <f>ROUND(I708*H708,2)</f>
        <v>0</v>
      </c>
      <c r="BL708" s="18" t="s">
        <v>228</v>
      </c>
      <c r="BM708" s="163" t="s">
        <v>975</v>
      </c>
    </row>
    <row r="709" spans="1:65" s="16" customFormat="1">
      <c r="B709" s="190"/>
      <c r="D709" s="166" t="s">
        <v>229</v>
      </c>
      <c r="E709" s="191" t="s">
        <v>1</v>
      </c>
      <c r="F709" s="192" t="s">
        <v>944</v>
      </c>
      <c r="H709" s="191" t="s">
        <v>1</v>
      </c>
      <c r="I709" s="193"/>
      <c r="L709" s="190"/>
      <c r="M709" s="194"/>
      <c r="N709" s="195"/>
      <c r="O709" s="195"/>
      <c r="P709" s="195"/>
      <c r="Q709" s="195"/>
      <c r="R709" s="195"/>
      <c r="S709" s="195"/>
      <c r="T709" s="196"/>
      <c r="AT709" s="191" t="s">
        <v>229</v>
      </c>
      <c r="AU709" s="191" t="s">
        <v>86</v>
      </c>
      <c r="AV709" s="16" t="s">
        <v>84</v>
      </c>
      <c r="AW709" s="16" t="s">
        <v>32</v>
      </c>
      <c r="AX709" s="16" t="s">
        <v>77</v>
      </c>
      <c r="AY709" s="191" t="s">
        <v>222</v>
      </c>
    </row>
    <row r="710" spans="1:65" s="13" customFormat="1" ht="22.5">
      <c r="B710" s="165"/>
      <c r="D710" s="166" t="s">
        <v>229</v>
      </c>
      <c r="E710" s="167" t="s">
        <v>1</v>
      </c>
      <c r="F710" s="168" t="s">
        <v>976</v>
      </c>
      <c r="H710" s="169">
        <v>40.286999999999999</v>
      </c>
      <c r="I710" s="170"/>
      <c r="L710" s="165"/>
      <c r="M710" s="171"/>
      <c r="N710" s="172"/>
      <c r="O710" s="172"/>
      <c r="P710" s="172"/>
      <c r="Q710" s="172"/>
      <c r="R710" s="172"/>
      <c r="S710" s="172"/>
      <c r="T710" s="173"/>
      <c r="AT710" s="167" t="s">
        <v>229</v>
      </c>
      <c r="AU710" s="167" t="s">
        <v>86</v>
      </c>
      <c r="AV710" s="13" t="s">
        <v>86</v>
      </c>
      <c r="AW710" s="13" t="s">
        <v>32</v>
      </c>
      <c r="AX710" s="13" t="s">
        <v>77</v>
      </c>
      <c r="AY710" s="167" t="s">
        <v>222</v>
      </c>
    </row>
    <row r="711" spans="1:65" s="13" customFormat="1">
      <c r="B711" s="165"/>
      <c r="D711" s="166" t="s">
        <v>229</v>
      </c>
      <c r="E711" s="167" t="s">
        <v>1</v>
      </c>
      <c r="F711" s="168" t="s">
        <v>977</v>
      </c>
      <c r="H711" s="169">
        <v>2.4670000000000001</v>
      </c>
      <c r="I711" s="170"/>
      <c r="L711" s="165"/>
      <c r="M711" s="171"/>
      <c r="N711" s="172"/>
      <c r="O711" s="172"/>
      <c r="P711" s="172"/>
      <c r="Q711" s="172"/>
      <c r="R711" s="172"/>
      <c r="S711" s="172"/>
      <c r="T711" s="173"/>
      <c r="AT711" s="167" t="s">
        <v>229</v>
      </c>
      <c r="AU711" s="167" t="s">
        <v>86</v>
      </c>
      <c r="AV711" s="13" t="s">
        <v>86</v>
      </c>
      <c r="AW711" s="13" t="s">
        <v>32</v>
      </c>
      <c r="AX711" s="13" t="s">
        <v>77</v>
      </c>
      <c r="AY711" s="167" t="s">
        <v>222</v>
      </c>
    </row>
    <row r="712" spans="1:65" s="13" customFormat="1">
      <c r="B712" s="165"/>
      <c r="D712" s="166" t="s">
        <v>229</v>
      </c>
      <c r="E712" s="167" t="s">
        <v>1</v>
      </c>
      <c r="F712" s="168" t="s">
        <v>978</v>
      </c>
      <c r="H712" s="169">
        <v>2.0619999999999998</v>
      </c>
      <c r="I712" s="170"/>
      <c r="L712" s="165"/>
      <c r="M712" s="171"/>
      <c r="N712" s="172"/>
      <c r="O712" s="172"/>
      <c r="P712" s="172"/>
      <c r="Q712" s="172"/>
      <c r="R712" s="172"/>
      <c r="S712" s="172"/>
      <c r="T712" s="173"/>
      <c r="AT712" s="167" t="s">
        <v>229</v>
      </c>
      <c r="AU712" s="167" t="s">
        <v>86</v>
      </c>
      <c r="AV712" s="13" t="s">
        <v>86</v>
      </c>
      <c r="AW712" s="13" t="s">
        <v>32</v>
      </c>
      <c r="AX712" s="13" t="s">
        <v>77</v>
      </c>
      <c r="AY712" s="167" t="s">
        <v>222</v>
      </c>
    </row>
    <row r="713" spans="1:65" s="13" customFormat="1">
      <c r="B713" s="165"/>
      <c r="D713" s="166" t="s">
        <v>229</v>
      </c>
      <c r="E713" s="167" t="s">
        <v>1</v>
      </c>
      <c r="F713" s="168" t="s">
        <v>979</v>
      </c>
      <c r="H713" s="169">
        <v>3.7080000000000002</v>
      </c>
      <c r="I713" s="170"/>
      <c r="L713" s="165"/>
      <c r="M713" s="171"/>
      <c r="N713" s="172"/>
      <c r="O713" s="172"/>
      <c r="P713" s="172"/>
      <c r="Q713" s="172"/>
      <c r="R713" s="172"/>
      <c r="S713" s="172"/>
      <c r="T713" s="173"/>
      <c r="AT713" s="167" t="s">
        <v>229</v>
      </c>
      <c r="AU713" s="167" t="s">
        <v>86</v>
      </c>
      <c r="AV713" s="13" t="s">
        <v>86</v>
      </c>
      <c r="AW713" s="13" t="s">
        <v>32</v>
      </c>
      <c r="AX713" s="13" t="s">
        <v>77</v>
      </c>
      <c r="AY713" s="167" t="s">
        <v>222</v>
      </c>
    </row>
    <row r="714" spans="1:65" s="14" customFormat="1">
      <c r="B714" s="174"/>
      <c r="D714" s="166" t="s">
        <v>229</v>
      </c>
      <c r="E714" s="175" t="s">
        <v>1</v>
      </c>
      <c r="F714" s="176" t="s">
        <v>231</v>
      </c>
      <c r="H714" s="177">
        <v>48.524000000000001</v>
      </c>
      <c r="I714" s="178"/>
      <c r="L714" s="174"/>
      <c r="M714" s="179"/>
      <c r="N714" s="180"/>
      <c r="O714" s="180"/>
      <c r="P714" s="180"/>
      <c r="Q714" s="180"/>
      <c r="R714" s="180"/>
      <c r="S714" s="180"/>
      <c r="T714" s="181"/>
      <c r="AT714" s="175" t="s">
        <v>229</v>
      </c>
      <c r="AU714" s="175" t="s">
        <v>86</v>
      </c>
      <c r="AV714" s="14" t="s">
        <v>228</v>
      </c>
      <c r="AW714" s="14" t="s">
        <v>32</v>
      </c>
      <c r="AX714" s="14" t="s">
        <v>84</v>
      </c>
      <c r="AY714" s="175" t="s">
        <v>222</v>
      </c>
    </row>
    <row r="715" spans="1:65" s="2" customFormat="1" ht="16.5" customHeight="1">
      <c r="A715" s="33"/>
      <c r="B715" s="150"/>
      <c r="C715" s="151" t="s">
        <v>980</v>
      </c>
      <c r="D715" s="151" t="s">
        <v>224</v>
      </c>
      <c r="E715" s="152" t="s">
        <v>981</v>
      </c>
      <c r="F715" s="153" t="s">
        <v>982</v>
      </c>
      <c r="G715" s="154" t="s">
        <v>252</v>
      </c>
      <c r="H715" s="155">
        <v>1.3260000000000001</v>
      </c>
      <c r="I715" s="156"/>
      <c r="J715" s="157">
        <f>ROUND(I715*H715,2)</f>
        <v>0</v>
      </c>
      <c r="K715" s="158"/>
      <c r="L715" s="34"/>
      <c r="M715" s="159" t="s">
        <v>1</v>
      </c>
      <c r="N715" s="160" t="s">
        <v>42</v>
      </c>
      <c r="O715" s="59"/>
      <c r="P715" s="161">
        <f>O715*H715</f>
        <v>0</v>
      </c>
      <c r="Q715" s="161">
        <v>2.5020099999999998</v>
      </c>
      <c r="R715" s="161">
        <f>Q715*H715</f>
        <v>3.3176652600000001</v>
      </c>
      <c r="S715" s="161">
        <v>0</v>
      </c>
      <c r="T715" s="162">
        <f>S715*H715</f>
        <v>0</v>
      </c>
      <c r="U715" s="33"/>
      <c r="V715" s="33"/>
      <c r="W715" s="33"/>
      <c r="X715" s="33"/>
      <c r="Y715" s="33"/>
      <c r="Z715" s="33"/>
      <c r="AA715" s="33"/>
      <c r="AB715" s="33"/>
      <c r="AC715" s="33"/>
      <c r="AD715" s="33"/>
      <c r="AE715" s="33"/>
      <c r="AR715" s="163" t="s">
        <v>228</v>
      </c>
      <c r="AT715" s="163" t="s">
        <v>224</v>
      </c>
      <c r="AU715" s="163" t="s">
        <v>86</v>
      </c>
      <c r="AY715" s="18" t="s">
        <v>222</v>
      </c>
      <c r="BE715" s="164">
        <f>IF(N715="základní",J715,0)</f>
        <v>0</v>
      </c>
      <c r="BF715" s="164">
        <f>IF(N715="snížená",J715,0)</f>
        <v>0</v>
      </c>
      <c r="BG715" s="164">
        <f>IF(N715="zákl. přenesená",J715,0)</f>
        <v>0</v>
      </c>
      <c r="BH715" s="164">
        <f>IF(N715="sníž. přenesená",J715,0)</f>
        <v>0</v>
      </c>
      <c r="BI715" s="164">
        <f>IF(N715="nulová",J715,0)</f>
        <v>0</v>
      </c>
      <c r="BJ715" s="18" t="s">
        <v>84</v>
      </c>
      <c r="BK715" s="164">
        <f>ROUND(I715*H715,2)</f>
        <v>0</v>
      </c>
      <c r="BL715" s="18" t="s">
        <v>228</v>
      </c>
      <c r="BM715" s="163" t="s">
        <v>983</v>
      </c>
    </row>
    <row r="716" spans="1:65" s="13" customFormat="1">
      <c r="B716" s="165"/>
      <c r="D716" s="166" t="s">
        <v>229</v>
      </c>
      <c r="E716" s="167" t="s">
        <v>1</v>
      </c>
      <c r="F716" s="168" t="s">
        <v>984</v>
      </c>
      <c r="H716" s="169">
        <v>1.3260000000000001</v>
      </c>
      <c r="I716" s="170"/>
      <c r="L716" s="165"/>
      <c r="M716" s="171"/>
      <c r="N716" s="172"/>
      <c r="O716" s="172"/>
      <c r="P716" s="172"/>
      <c r="Q716" s="172"/>
      <c r="R716" s="172"/>
      <c r="S716" s="172"/>
      <c r="T716" s="173"/>
      <c r="AT716" s="167" t="s">
        <v>229</v>
      </c>
      <c r="AU716" s="167" t="s">
        <v>86</v>
      </c>
      <c r="AV716" s="13" t="s">
        <v>86</v>
      </c>
      <c r="AW716" s="13" t="s">
        <v>32</v>
      </c>
      <c r="AX716" s="13" t="s">
        <v>77</v>
      </c>
      <c r="AY716" s="167" t="s">
        <v>222</v>
      </c>
    </row>
    <row r="717" spans="1:65" s="14" customFormat="1">
      <c r="B717" s="174"/>
      <c r="D717" s="166" t="s">
        <v>229</v>
      </c>
      <c r="E717" s="175" t="s">
        <v>1</v>
      </c>
      <c r="F717" s="176" t="s">
        <v>231</v>
      </c>
      <c r="H717" s="177">
        <v>1.3260000000000001</v>
      </c>
      <c r="I717" s="178"/>
      <c r="L717" s="174"/>
      <c r="M717" s="179"/>
      <c r="N717" s="180"/>
      <c r="O717" s="180"/>
      <c r="P717" s="180"/>
      <c r="Q717" s="180"/>
      <c r="R717" s="180"/>
      <c r="S717" s="180"/>
      <c r="T717" s="181"/>
      <c r="AT717" s="175" t="s">
        <v>229</v>
      </c>
      <c r="AU717" s="175" t="s">
        <v>86</v>
      </c>
      <c r="AV717" s="14" t="s">
        <v>228</v>
      </c>
      <c r="AW717" s="14" t="s">
        <v>32</v>
      </c>
      <c r="AX717" s="14" t="s">
        <v>84</v>
      </c>
      <c r="AY717" s="175" t="s">
        <v>222</v>
      </c>
    </row>
    <row r="718" spans="1:65" s="2" customFormat="1" ht="24.2" customHeight="1">
      <c r="A718" s="33"/>
      <c r="B718" s="150"/>
      <c r="C718" s="151" t="s">
        <v>565</v>
      </c>
      <c r="D718" s="151" t="s">
        <v>224</v>
      </c>
      <c r="E718" s="152" t="s">
        <v>985</v>
      </c>
      <c r="F718" s="153" t="s">
        <v>986</v>
      </c>
      <c r="G718" s="154" t="s">
        <v>227</v>
      </c>
      <c r="H718" s="155">
        <v>1439.319</v>
      </c>
      <c r="I718" s="156"/>
      <c r="J718" s="157">
        <f>ROUND(I718*H718,2)</f>
        <v>0</v>
      </c>
      <c r="K718" s="158"/>
      <c r="L718" s="34"/>
      <c r="M718" s="159" t="s">
        <v>1</v>
      </c>
      <c r="N718" s="160" t="s">
        <v>42</v>
      </c>
      <c r="O718" s="59"/>
      <c r="P718" s="161">
        <f>O718*H718</f>
        <v>0</v>
      </c>
      <c r="Q718" s="161">
        <v>5.5199999999999997E-3</v>
      </c>
      <c r="R718" s="161">
        <f>Q718*H718</f>
        <v>7.9450408799999996</v>
      </c>
      <c r="S718" s="161">
        <v>0</v>
      </c>
      <c r="T718" s="162">
        <f>S718*H718</f>
        <v>0</v>
      </c>
      <c r="U718" s="33"/>
      <c r="V718" s="33"/>
      <c r="W718" s="33"/>
      <c r="X718" s="33"/>
      <c r="Y718" s="33"/>
      <c r="Z718" s="33"/>
      <c r="AA718" s="33"/>
      <c r="AB718" s="33"/>
      <c r="AC718" s="33"/>
      <c r="AD718" s="33"/>
      <c r="AE718" s="33"/>
      <c r="AR718" s="163" t="s">
        <v>228</v>
      </c>
      <c r="AT718" s="163" t="s">
        <v>224</v>
      </c>
      <c r="AU718" s="163" t="s">
        <v>86</v>
      </c>
      <c r="AY718" s="18" t="s">
        <v>222</v>
      </c>
      <c r="BE718" s="164">
        <f>IF(N718="základní",J718,0)</f>
        <v>0</v>
      </c>
      <c r="BF718" s="164">
        <f>IF(N718="snížená",J718,0)</f>
        <v>0</v>
      </c>
      <c r="BG718" s="164">
        <f>IF(N718="zákl. přenesená",J718,0)</f>
        <v>0</v>
      </c>
      <c r="BH718" s="164">
        <f>IF(N718="sníž. přenesená",J718,0)</f>
        <v>0</v>
      </c>
      <c r="BI718" s="164">
        <f>IF(N718="nulová",J718,0)</f>
        <v>0</v>
      </c>
      <c r="BJ718" s="18" t="s">
        <v>84</v>
      </c>
      <c r="BK718" s="164">
        <f>ROUND(I718*H718,2)</f>
        <v>0</v>
      </c>
      <c r="BL718" s="18" t="s">
        <v>228</v>
      </c>
      <c r="BM718" s="163" t="s">
        <v>987</v>
      </c>
    </row>
    <row r="719" spans="1:65" s="16" customFormat="1">
      <c r="B719" s="190"/>
      <c r="D719" s="166" t="s">
        <v>229</v>
      </c>
      <c r="E719" s="191" t="s">
        <v>1</v>
      </c>
      <c r="F719" s="192" t="s">
        <v>944</v>
      </c>
      <c r="H719" s="191" t="s">
        <v>1</v>
      </c>
      <c r="I719" s="193"/>
      <c r="L719" s="190"/>
      <c r="M719" s="194"/>
      <c r="N719" s="195"/>
      <c r="O719" s="195"/>
      <c r="P719" s="195"/>
      <c r="Q719" s="195"/>
      <c r="R719" s="195"/>
      <c r="S719" s="195"/>
      <c r="T719" s="196"/>
      <c r="AT719" s="191" t="s">
        <v>229</v>
      </c>
      <c r="AU719" s="191" t="s">
        <v>86</v>
      </c>
      <c r="AV719" s="16" t="s">
        <v>84</v>
      </c>
      <c r="AW719" s="16" t="s">
        <v>32</v>
      </c>
      <c r="AX719" s="16" t="s">
        <v>77</v>
      </c>
      <c r="AY719" s="191" t="s">
        <v>222</v>
      </c>
    </row>
    <row r="720" spans="1:65" s="13" customFormat="1">
      <c r="B720" s="165"/>
      <c r="D720" s="166" t="s">
        <v>229</v>
      </c>
      <c r="E720" s="167" t="s">
        <v>1</v>
      </c>
      <c r="F720" s="168" t="s">
        <v>988</v>
      </c>
      <c r="H720" s="169">
        <v>21.864999999999998</v>
      </c>
      <c r="I720" s="170"/>
      <c r="L720" s="165"/>
      <c r="M720" s="171"/>
      <c r="N720" s="172"/>
      <c r="O720" s="172"/>
      <c r="P720" s="172"/>
      <c r="Q720" s="172"/>
      <c r="R720" s="172"/>
      <c r="S720" s="172"/>
      <c r="T720" s="173"/>
      <c r="AT720" s="167" t="s">
        <v>229</v>
      </c>
      <c r="AU720" s="167" t="s">
        <v>86</v>
      </c>
      <c r="AV720" s="13" t="s">
        <v>86</v>
      </c>
      <c r="AW720" s="13" t="s">
        <v>32</v>
      </c>
      <c r="AX720" s="13" t="s">
        <v>77</v>
      </c>
      <c r="AY720" s="167" t="s">
        <v>222</v>
      </c>
    </row>
    <row r="721" spans="2:51" s="13" customFormat="1" ht="22.5">
      <c r="B721" s="165"/>
      <c r="D721" s="166" t="s">
        <v>229</v>
      </c>
      <c r="E721" s="167" t="s">
        <v>1</v>
      </c>
      <c r="F721" s="168" t="s">
        <v>989</v>
      </c>
      <c r="H721" s="169">
        <v>38.816000000000003</v>
      </c>
      <c r="I721" s="170"/>
      <c r="L721" s="165"/>
      <c r="M721" s="171"/>
      <c r="N721" s="172"/>
      <c r="O721" s="172"/>
      <c r="P721" s="172"/>
      <c r="Q721" s="172"/>
      <c r="R721" s="172"/>
      <c r="S721" s="172"/>
      <c r="T721" s="173"/>
      <c r="AT721" s="167" t="s">
        <v>229</v>
      </c>
      <c r="AU721" s="167" t="s">
        <v>86</v>
      </c>
      <c r="AV721" s="13" t="s">
        <v>86</v>
      </c>
      <c r="AW721" s="13" t="s">
        <v>32</v>
      </c>
      <c r="AX721" s="13" t="s">
        <v>77</v>
      </c>
      <c r="AY721" s="167" t="s">
        <v>222</v>
      </c>
    </row>
    <row r="722" spans="2:51" s="13" customFormat="1" ht="33.75">
      <c r="B722" s="165"/>
      <c r="D722" s="166" t="s">
        <v>229</v>
      </c>
      <c r="E722" s="167" t="s">
        <v>1</v>
      </c>
      <c r="F722" s="168" t="s">
        <v>990</v>
      </c>
      <c r="H722" s="169">
        <v>46.701999999999998</v>
      </c>
      <c r="I722" s="170"/>
      <c r="L722" s="165"/>
      <c r="M722" s="171"/>
      <c r="N722" s="172"/>
      <c r="O722" s="172"/>
      <c r="P722" s="172"/>
      <c r="Q722" s="172"/>
      <c r="R722" s="172"/>
      <c r="S722" s="172"/>
      <c r="T722" s="173"/>
      <c r="AT722" s="167" t="s">
        <v>229</v>
      </c>
      <c r="AU722" s="167" t="s">
        <v>86</v>
      </c>
      <c r="AV722" s="13" t="s">
        <v>86</v>
      </c>
      <c r="AW722" s="13" t="s">
        <v>32</v>
      </c>
      <c r="AX722" s="13" t="s">
        <v>77</v>
      </c>
      <c r="AY722" s="167" t="s">
        <v>222</v>
      </c>
    </row>
    <row r="723" spans="2:51" s="13" customFormat="1" ht="33.75">
      <c r="B723" s="165"/>
      <c r="D723" s="166" t="s">
        <v>229</v>
      </c>
      <c r="E723" s="167" t="s">
        <v>1</v>
      </c>
      <c r="F723" s="168" t="s">
        <v>991</v>
      </c>
      <c r="H723" s="169">
        <v>373.524</v>
      </c>
      <c r="I723" s="170"/>
      <c r="L723" s="165"/>
      <c r="M723" s="171"/>
      <c r="N723" s="172"/>
      <c r="O723" s="172"/>
      <c r="P723" s="172"/>
      <c r="Q723" s="172"/>
      <c r="R723" s="172"/>
      <c r="S723" s="172"/>
      <c r="T723" s="173"/>
      <c r="AT723" s="167" t="s">
        <v>229</v>
      </c>
      <c r="AU723" s="167" t="s">
        <v>86</v>
      </c>
      <c r="AV723" s="13" t="s">
        <v>86</v>
      </c>
      <c r="AW723" s="13" t="s">
        <v>32</v>
      </c>
      <c r="AX723" s="13" t="s">
        <v>77</v>
      </c>
      <c r="AY723" s="167" t="s">
        <v>222</v>
      </c>
    </row>
    <row r="724" spans="2:51" s="13" customFormat="1" ht="33.75">
      <c r="B724" s="165"/>
      <c r="D724" s="166" t="s">
        <v>229</v>
      </c>
      <c r="E724" s="167" t="s">
        <v>1</v>
      </c>
      <c r="F724" s="168" t="s">
        <v>992</v>
      </c>
      <c r="H724" s="169">
        <v>106.227</v>
      </c>
      <c r="I724" s="170"/>
      <c r="L724" s="165"/>
      <c r="M724" s="171"/>
      <c r="N724" s="172"/>
      <c r="O724" s="172"/>
      <c r="P724" s="172"/>
      <c r="Q724" s="172"/>
      <c r="R724" s="172"/>
      <c r="S724" s="172"/>
      <c r="T724" s="173"/>
      <c r="AT724" s="167" t="s">
        <v>229</v>
      </c>
      <c r="AU724" s="167" t="s">
        <v>86</v>
      </c>
      <c r="AV724" s="13" t="s">
        <v>86</v>
      </c>
      <c r="AW724" s="13" t="s">
        <v>32</v>
      </c>
      <c r="AX724" s="13" t="s">
        <v>77</v>
      </c>
      <c r="AY724" s="167" t="s">
        <v>222</v>
      </c>
    </row>
    <row r="725" spans="2:51" s="13" customFormat="1" ht="33.75">
      <c r="B725" s="165"/>
      <c r="D725" s="166" t="s">
        <v>229</v>
      </c>
      <c r="E725" s="167" t="s">
        <v>1</v>
      </c>
      <c r="F725" s="168" t="s">
        <v>993</v>
      </c>
      <c r="H725" s="169">
        <v>14.36</v>
      </c>
      <c r="I725" s="170"/>
      <c r="L725" s="165"/>
      <c r="M725" s="171"/>
      <c r="N725" s="172"/>
      <c r="O725" s="172"/>
      <c r="P725" s="172"/>
      <c r="Q725" s="172"/>
      <c r="R725" s="172"/>
      <c r="S725" s="172"/>
      <c r="T725" s="173"/>
      <c r="AT725" s="167" t="s">
        <v>229</v>
      </c>
      <c r="AU725" s="167" t="s">
        <v>86</v>
      </c>
      <c r="AV725" s="13" t="s">
        <v>86</v>
      </c>
      <c r="AW725" s="13" t="s">
        <v>32</v>
      </c>
      <c r="AX725" s="13" t="s">
        <v>77</v>
      </c>
      <c r="AY725" s="167" t="s">
        <v>222</v>
      </c>
    </row>
    <row r="726" spans="2:51" s="13" customFormat="1" ht="33.75">
      <c r="B726" s="165"/>
      <c r="D726" s="166" t="s">
        <v>229</v>
      </c>
      <c r="E726" s="167" t="s">
        <v>1</v>
      </c>
      <c r="F726" s="168" t="s">
        <v>994</v>
      </c>
      <c r="H726" s="169">
        <v>26.033000000000001</v>
      </c>
      <c r="I726" s="170"/>
      <c r="L726" s="165"/>
      <c r="M726" s="171"/>
      <c r="N726" s="172"/>
      <c r="O726" s="172"/>
      <c r="P726" s="172"/>
      <c r="Q726" s="172"/>
      <c r="R726" s="172"/>
      <c r="S726" s="172"/>
      <c r="T726" s="173"/>
      <c r="AT726" s="167" t="s">
        <v>229</v>
      </c>
      <c r="AU726" s="167" t="s">
        <v>86</v>
      </c>
      <c r="AV726" s="13" t="s">
        <v>86</v>
      </c>
      <c r="AW726" s="13" t="s">
        <v>32</v>
      </c>
      <c r="AX726" s="13" t="s">
        <v>77</v>
      </c>
      <c r="AY726" s="167" t="s">
        <v>222</v>
      </c>
    </row>
    <row r="727" spans="2:51" s="13" customFormat="1">
      <c r="B727" s="165"/>
      <c r="D727" s="166" t="s">
        <v>229</v>
      </c>
      <c r="E727" s="167" t="s">
        <v>1</v>
      </c>
      <c r="F727" s="168" t="s">
        <v>995</v>
      </c>
      <c r="H727" s="169">
        <v>9.9060000000000006</v>
      </c>
      <c r="I727" s="170"/>
      <c r="L727" s="165"/>
      <c r="M727" s="171"/>
      <c r="N727" s="172"/>
      <c r="O727" s="172"/>
      <c r="P727" s="172"/>
      <c r="Q727" s="172"/>
      <c r="R727" s="172"/>
      <c r="S727" s="172"/>
      <c r="T727" s="173"/>
      <c r="AT727" s="167" t="s">
        <v>229</v>
      </c>
      <c r="AU727" s="167" t="s">
        <v>86</v>
      </c>
      <c r="AV727" s="13" t="s">
        <v>86</v>
      </c>
      <c r="AW727" s="13" t="s">
        <v>32</v>
      </c>
      <c r="AX727" s="13" t="s">
        <v>77</v>
      </c>
      <c r="AY727" s="167" t="s">
        <v>222</v>
      </c>
    </row>
    <row r="728" spans="2:51" s="13" customFormat="1" ht="22.5">
      <c r="B728" s="165"/>
      <c r="D728" s="166" t="s">
        <v>229</v>
      </c>
      <c r="E728" s="167" t="s">
        <v>1</v>
      </c>
      <c r="F728" s="168" t="s">
        <v>996</v>
      </c>
      <c r="H728" s="169">
        <v>143.85300000000001</v>
      </c>
      <c r="I728" s="170"/>
      <c r="L728" s="165"/>
      <c r="M728" s="171"/>
      <c r="N728" s="172"/>
      <c r="O728" s="172"/>
      <c r="P728" s="172"/>
      <c r="Q728" s="172"/>
      <c r="R728" s="172"/>
      <c r="S728" s="172"/>
      <c r="T728" s="173"/>
      <c r="AT728" s="167" t="s">
        <v>229</v>
      </c>
      <c r="AU728" s="167" t="s">
        <v>86</v>
      </c>
      <c r="AV728" s="13" t="s">
        <v>86</v>
      </c>
      <c r="AW728" s="13" t="s">
        <v>32</v>
      </c>
      <c r="AX728" s="13" t="s">
        <v>77</v>
      </c>
      <c r="AY728" s="167" t="s">
        <v>222</v>
      </c>
    </row>
    <row r="729" spans="2:51" s="13" customFormat="1">
      <c r="B729" s="165"/>
      <c r="D729" s="166" t="s">
        <v>229</v>
      </c>
      <c r="E729" s="167" t="s">
        <v>1</v>
      </c>
      <c r="F729" s="168" t="s">
        <v>997</v>
      </c>
      <c r="H729" s="169">
        <v>13.009</v>
      </c>
      <c r="I729" s="170"/>
      <c r="L729" s="165"/>
      <c r="M729" s="171"/>
      <c r="N729" s="172"/>
      <c r="O729" s="172"/>
      <c r="P729" s="172"/>
      <c r="Q729" s="172"/>
      <c r="R729" s="172"/>
      <c r="S729" s="172"/>
      <c r="T729" s="173"/>
      <c r="AT729" s="167" t="s">
        <v>229</v>
      </c>
      <c r="AU729" s="167" t="s">
        <v>86</v>
      </c>
      <c r="AV729" s="13" t="s">
        <v>86</v>
      </c>
      <c r="AW729" s="13" t="s">
        <v>32</v>
      </c>
      <c r="AX729" s="13" t="s">
        <v>77</v>
      </c>
      <c r="AY729" s="167" t="s">
        <v>222</v>
      </c>
    </row>
    <row r="730" spans="2:51" s="13" customFormat="1">
      <c r="B730" s="165"/>
      <c r="D730" s="166" t="s">
        <v>229</v>
      </c>
      <c r="E730" s="167" t="s">
        <v>1</v>
      </c>
      <c r="F730" s="168" t="s">
        <v>998</v>
      </c>
      <c r="H730" s="169">
        <v>11.141999999999999</v>
      </c>
      <c r="I730" s="170"/>
      <c r="L730" s="165"/>
      <c r="M730" s="171"/>
      <c r="N730" s="172"/>
      <c r="O730" s="172"/>
      <c r="P730" s="172"/>
      <c r="Q730" s="172"/>
      <c r="R730" s="172"/>
      <c r="S730" s="172"/>
      <c r="T730" s="173"/>
      <c r="AT730" s="167" t="s">
        <v>229</v>
      </c>
      <c r="AU730" s="167" t="s">
        <v>86</v>
      </c>
      <c r="AV730" s="13" t="s">
        <v>86</v>
      </c>
      <c r="AW730" s="13" t="s">
        <v>32</v>
      </c>
      <c r="AX730" s="13" t="s">
        <v>77</v>
      </c>
      <c r="AY730" s="167" t="s">
        <v>222</v>
      </c>
    </row>
    <row r="731" spans="2:51" s="13" customFormat="1" ht="22.5">
      <c r="B731" s="165"/>
      <c r="D731" s="166" t="s">
        <v>229</v>
      </c>
      <c r="E731" s="167" t="s">
        <v>1</v>
      </c>
      <c r="F731" s="168" t="s">
        <v>999</v>
      </c>
      <c r="H731" s="169">
        <v>18.742000000000001</v>
      </c>
      <c r="I731" s="170"/>
      <c r="L731" s="165"/>
      <c r="M731" s="171"/>
      <c r="N731" s="172"/>
      <c r="O731" s="172"/>
      <c r="P731" s="172"/>
      <c r="Q731" s="172"/>
      <c r="R731" s="172"/>
      <c r="S731" s="172"/>
      <c r="T731" s="173"/>
      <c r="AT731" s="167" t="s">
        <v>229</v>
      </c>
      <c r="AU731" s="167" t="s">
        <v>86</v>
      </c>
      <c r="AV731" s="13" t="s">
        <v>86</v>
      </c>
      <c r="AW731" s="13" t="s">
        <v>32</v>
      </c>
      <c r="AX731" s="13" t="s">
        <v>77</v>
      </c>
      <c r="AY731" s="167" t="s">
        <v>222</v>
      </c>
    </row>
    <row r="732" spans="2:51" s="15" customFormat="1">
      <c r="B732" s="182"/>
      <c r="D732" s="166" t="s">
        <v>229</v>
      </c>
      <c r="E732" s="183" t="s">
        <v>1</v>
      </c>
      <c r="F732" s="184" t="s">
        <v>258</v>
      </c>
      <c r="H732" s="185">
        <v>824.17899999999997</v>
      </c>
      <c r="I732" s="186"/>
      <c r="L732" s="182"/>
      <c r="M732" s="187"/>
      <c r="N732" s="188"/>
      <c r="O732" s="188"/>
      <c r="P732" s="188"/>
      <c r="Q732" s="188"/>
      <c r="R732" s="188"/>
      <c r="S732" s="188"/>
      <c r="T732" s="189"/>
      <c r="AT732" s="183" t="s">
        <v>229</v>
      </c>
      <c r="AU732" s="183" t="s">
        <v>86</v>
      </c>
      <c r="AV732" s="15" t="s">
        <v>235</v>
      </c>
      <c r="AW732" s="15" t="s">
        <v>32</v>
      </c>
      <c r="AX732" s="15" t="s">
        <v>77</v>
      </c>
      <c r="AY732" s="183" t="s">
        <v>222</v>
      </c>
    </row>
    <row r="733" spans="2:51" s="16" customFormat="1">
      <c r="B733" s="190"/>
      <c r="D733" s="166" t="s">
        <v>229</v>
      </c>
      <c r="E733" s="191" t="s">
        <v>1</v>
      </c>
      <c r="F733" s="192" t="s">
        <v>600</v>
      </c>
      <c r="H733" s="191" t="s">
        <v>1</v>
      </c>
      <c r="I733" s="193"/>
      <c r="L733" s="190"/>
      <c r="M733" s="194"/>
      <c r="N733" s="195"/>
      <c r="O733" s="195"/>
      <c r="P733" s="195"/>
      <c r="Q733" s="195"/>
      <c r="R733" s="195"/>
      <c r="S733" s="195"/>
      <c r="T733" s="196"/>
      <c r="AT733" s="191" t="s">
        <v>229</v>
      </c>
      <c r="AU733" s="191" t="s">
        <v>86</v>
      </c>
      <c r="AV733" s="16" t="s">
        <v>84</v>
      </c>
      <c r="AW733" s="16" t="s">
        <v>32</v>
      </c>
      <c r="AX733" s="16" t="s">
        <v>77</v>
      </c>
      <c r="AY733" s="191" t="s">
        <v>222</v>
      </c>
    </row>
    <row r="734" spans="2:51" s="13" customFormat="1" ht="33.75">
      <c r="B734" s="165"/>
      <c r="D734" s="166" t="s">
        <v>229</v>
      </c>
      <c r="E734" s="167" t="s">
        <v>1</v>
      </c>
      <c r="F734" s="168" t="s">
        <v>1000</v>
      </c>
      <c r="H734" s="169">
        <v>195.46700000000001</v>
      </c>
      <c r="I734" s="170"/>
      <c r="L734" s="165"/>
      <c r="M734" s="171"/>
      <c r="N734" s="172"/>
      <c r="O734" s="172"/>
      <c r="P734" s="172"/>
      <c r="Q734" s="172"/>
      <c r="R734" s="172"/>
      <c r="S734" s="172"/>
      <c r="T734" s="173"/>
      <c r="AT734" s="167" t="s">
        <v>229</v>
      </c>
      <c r="AU734" s="167" t="s">
        <v>86</v>
      </c>
      <c r="AV734" s="13" t="s">
        <v>86</v>
      </c>
      <c r="AW734" s="13" t="s">
        <v>32</v>
      </c>
      <c r="AX734" s="13" t="s">
        <v>77</v>
      </c>
      <c r="AY734" s="167" t="s">
        <v>222</v>
      </c>
    </row>
    <row r="735" spans="2:51" s="13" customFormat="1">
      <c r="B735" s="165"/>
      <c r="D735" s="166" t="s">
        <v>229</v>
      </c>
      <c r="E735" s="167" t="s">
        <v>1</v>
      </c>
      <c r="F735" s="168" t="s">
        <v>1001</v>
      </c>
      <c r="H735" s="169">
        <v>11.686999999999999</v>
      </c>
      <c r="I735" s="170"/>
      <c r="L735" s="165"/>
      <c r="M735" s="171"/>
      <c r="N735" s="172"/>
      <c r="O735" s="172"/>
      <c r="P735" s="172"/>
      <c r="Q735" s="172"/>
      <c r="R735" s="172"/>
      <c r="S735" s="172"/>
      <c r="T735" s="173"/>
      <c r="AT735" s="167" t="s">
        <v>229</v>
      </c>
      <c r="AU735" s="167" t="s">
        <v>86</v>
      </c>
      <c r="AV735" s="13" t="s">
        <v>86</v>
      </c>
      <c r="AW735" s="13" t="s">
        <v>32</v>
      </c>
      <c r="AX735" s="13" t="s">
        <v>77</v>
      </c>
      <c r="AY735" s="167" t="s">
        <v>222</v>
      </c>
    </row>
    <row r="736" spans="2:51" s="13" customFormat="1">
      <c r="B736" s="165"/>
      <c r="D736" s="166" t="s">
        <v>229</v>
      </c>
      <c r="E736" s="167" t="s">
        <v>1</v>
      </c>
      <c r="F736" s="168" t="s">
        <v>1002</v>
      </c>
      <c r="H736" s="169">
        <v>7.3529999999999998</v>
      </c>
      <c r="I736" s="170"/>
      <c r="L736" s="165"/>
      <c r="M736" s="171"/>
      <c r="N736" s="172"/>
      <c r="O736" s="172"/>
      <c r="P736" s="172"/>
      <c r="Q736" s="172"/>
      <c r="R736" s="172"/>
      <c r="S736" s="172"/>
      <c r="T736" s="173"/>
      <c r="AT736" s="167" t="s">
        <v>229</v>
      </c>
      <c r="AU736" s="167" t="s">
        <v>86</v>
      </c>
      <c r="AV736" s="13" t="s">
        <v>86</v>
      </c>
      <c r="AW736" s="13" t="s">
        <v>32</v>
      </c>
      <c r="AX736" s="13" t="s">
        <v>77</v>
      </c>
      <c r="AY736" s="167" t="s">
        <v>222</v>
      </c>
    </row>
    <row r="737" spans="2:51" s="13" customFormat="1">
      <c r="B737" s="165"/>
      <c r="D737" s="166" t="s">
        <v>229</v>
      </c>
      <c r="E737" s="167" t="s">
        <v>1</v>
      </c>
      <c r="F737" s="168" t="s">
        <v>1003</v>
      </c>
      <c r="H737" s="169">
        <v>10.741</v>
      </c>
      <c r="I737" s="170"/>
      <c r="L737" s="165"/>
      <c r="M737" s="171"/>
      <c r="N737" s="172"/>
      <c r="O737" s="172"/>
      <c r="P737" s="172"/>
      <c r="Q737" s="172"/>
      <c r="R737" s="172"/>
      <c r="S737" s="172"/>
      <c r="T737" s="173"/>
      <c r="AT737" s="167" t="s">
        <v>229</v>
      </c>
      <c r="AU737" s="167" t="s">
        <v>86</v>
      </c>
      <c r="AV737" s="13" t="s">
        <v>86</v>
      </c>
      <c r="AW737" s="13" t="s">
        <v>32</v>
      </c>
      <c r="AX737" s="13" t="s">
        <v>77</v>
      </c>
      <c r="AY737" s="167" t="s">
        <v>222</v>
      </c>
    </row>
    <row r="738" spans="2:51" s="13" customFormat="1" ht="45">
      <c r="B738" s="165"/>
      <c r="D738" s="166" t="s">
        <v>229</v>
      </c>
      <c r="E738" s="167" t="s">
        <v>1</v>
      </c>
      <c r="F738" s="168" t="s">
        <v>1004</v>
      </c>
      <c r="H738" s="169">
        <v>129.24</v>
      </c>
      <c r="I738" s="170"/>
      <c r="L738" s="165"/>
      <c r="M738" s="171"/>
      <c r="N738" s="172"/>
      <c r="O738" s="172"/>
      <c r="P738" s="172"/>
      <c r="Q738" s="172"/>
      <c r="R738" s="172"/>
      <c r="S738" s="172"/>
      <c r="T738" s="173"/>
      <c r="AT738" s="167" t="s">
        <v>229</v>
      </c>
      <c r="AU738" s="167" t="s">
        <v>86</v>
      </c>
      <c r="AV738" s="13" t="s">
        <v>86</v>
      </c>
      <c r="AW738" s="13" t="s">
        <v>32</v>
      </c>
      <c r="AX738" s="13" t="s">
        <v>77</v>
      </c>
      <c r="AY738" s="167" t="s">
        <v>222</v>
      </c>
    </row>
    <row r="739" spans="2:51" s="13" customFormat="1" ht="22.5">
      <c r="B739" s="165"/>
      <c r="D739" s="166" t="s">
        <v>229</v>
      </c>
      <c r="E739" s="167" t="s">
        <v>1</v>
      </c>
      <c r="F739" s="168" t="s">
        <v>1005</v>
      </c>
      <c r="H739" s="169">
        <v>9.4510000000000005</v>
      </c>
      <c r="I739" s="170"/>
      <c r="L739" s="165"/>
      <c r="M739" s="171"/>
      <c r="N739" s="172"/>
      <c r="O739" s="172"/>
      <c r="P739" s="172"/>
      <c r="Q739" s="172"/>
      <c r="R739" s="172"/>
      <c r="S739" s="172"/>
      <c r="T739" s="173"/>
      <c r="AT739" s="167" t="s">
        <v>229</v>
      </c>
      <c r="AU739" s="167" t="s">
        <v>86</v>
      </c>
      <c r="AV739" s="13" t="s">
        <v>86</v>
      </c>
      <c r="AW739" s="13" t="s">
        <v>32</v>
      </c>
      <c r="AX739" s="13" t="s">
        <v>77</v>
      </c>
      <c r="AY739" s="167" t="s">
        <v>222</v>
      </c>
    </row>
    <row r="740" spans="2:51" s="13" customFormat="1">
      <c r="B740" s="165"/>
      <c r="D740" s="166" t="s">
        <v>229</v>
      </c>
      <c r="E740" s="167" t="s">
        <v>1</v>
      </c>
      <c r="F740" s="168" t="s">
        <v>1006</v>
      </c>
      <c r="H740" s="169">
        <v>8.19</v>
      </c>
      <c r="I740" s="170"/>
      <c r="L740" s="165"/>
      <c r="M740" s="171"/>
      <c r="N740" s="172"/>
      <c r="O740" s="172"/>
      <c r="P740" s="172"/>
      <c r="Q740" s="172"/>
      <c r="R740" s="172"/>
      <c r="S740" s="172"/>
      <c r="T740" s="173"/>
      <c r="AT740" s="167" t="s">
        <v>229</v>
      </c>
      <c r="AU740" s="167" t="s">
        <v>86</v>
      </c>
      <c r="AV740" s="13" t="s">
        <v>86</v>
      </c>
      <c r="AW740" s="13" t="s">
        <v>32</v>
      </c>
      <c r="AX740" s="13" t="s">
        <v>77</v>
      </c>
      <c r="AY740" s="167" t="s">
        <v>222</v>
      </c>
    </row>
    <row r="741" spans="2:51" s="15" customFormat="1">
      <c r="B741" s="182"/>
      <c r="D741" s="166" t="s">
        <v>229</v>
      </c>
      <c r="E741" s="183" t="s">
        <v>1</v>
      </c>
      <c r="F741" s="184" t="s">
        <v>258</v>
      </c>
      <c r="H741" s="185">
        <v>372.12900000000002</v>
      </c>
      <c r="I741" s="186"/>
      <c r="L741" s="182"/>
      <c r="M741" s="187"/>
      <c r="N741" s="188"/>
      <c r="O741" s="188"/>
      <c r="P741" s="188"/>
      <c r="Q741" s="188"/>
      <c r="R741" s="188"/>
      <c r="S741" s="188"/>
      <c r="T741" s="189"/>
      <c r="AT741" s="183" t="s">
        <v>229</v>
      </c>
      <c r="AU741" s="183" t="s">
        <v>86</v>
      </c>
      <c r="AV741" s="15" t="s">
        <v>235</v>
      </c>
      <c r="AW741" s="15" t="s">
        <v>32</v>
      </c>
      <c r="AX741" s="15" t="s">
        <v>77</v>
      </c>
      <c r="AY741" s="183" t="s">
        <v>222</v>
      </c>
    </row>
    <row r="742" spans="2:51" s="16" customFormat="1">
      <c r="B742" s="190"/>
      <c r="D742" s="166" t="s">
        <v>229</v>
      </c>
      <c r="E742" s="191" t="s">
        <v>1</v>
      </c>
      <c r="F742" s="192" t="s">
        <v>606</v>
      </c>
      <c r="H742" s="191" t="s">
        <v>1</v>
      </c>
      <c r="I742" s="193"/>
      <c r="L742" s="190"/>
      <c r="M742" s="194"/>
      <c r="N742" s="195"/>
      <c r="O742" s="195"/>
      <c r="P742" s="195"/>
      <c r="Q742" s="195"/>
      <c r="R742" s="195"/>
      <c r="S742" s="195"/>
      <c r="T742" s="196"/>
      <c r="AT742" s="191" t="s">
        <v>229</v>
      </c>
      <c r="AU742" s="191" t="s">
        <v>86</v>
      </c>
      <c r="AV742" s="16" t="s">
        <v>84</v>
      </c>
      <c r="AW742" s="16" t="s">
        <v>32</v>
      </c>
      <c r="AX742" s="16" t="s">
        <v>77</v>
      </c>
      <c r="AY742" s="191" t="s">
        <v>222</v>
      </c>
    </row>
    <row r="743" spans="2:51" s="13" customFormat="1" ht="22.5">
      <c r="B743" s="165"/>
      <c r="D743" s="166" t="s">
        <v>229</v>
      </c>
      <c r="E743" s="167" t="s">
        <v>1</v>
      </c>
      <c r="F743" s="168" t="s">
        <v>1007</v>
      </c>
      <c r="H743" s="169">
        <v>45.335000000000001</v>
      </c>
      <c r="I743" s="170"/>
      <c r="L743" s="165"/>
      <c r="M743" s="171"/>
      <c r="N743" s="172"/>
      <c r="O743" s="172"/>
      <c r="P743" s="172"/>
      <c r="Q743" s="172"/>
      <c r="R743" s="172"/>
      <c r="S743" s="172"/>
      <c r="T743" s="173"/>
      <c r="AT743" s="167" t="s">
        <v>229</v>
      </c>
      <c r="AU743" s="167" t="s">
        <v>86</v>
      </c>
      <c r="AV743" s="13" t="s">
        <v>86</v>
      </c>
      <c r="AW743" s="13" t="s">
        <v>32</v>
      </c>
      <c r="AX743" s="13" t="s">
        <v>77</v>
      </c>
      <c r="AY743" s="167" t="s">
        <v>222</v>
      </c>
    </row>
    <row r="744" spans="2:51" s="13" customFormat="1" ht="33.75">
      <c r="B744" s="165"/>
      <c r="D744" s="166" t="s">
        <v>229</v>
      </c>
      <c r="E744" s="167" t="s">
        <v>1</v>
      </c>
      <c r="F744" s="168" t="s">
        <v>1008</v>
      </c>
      <c r="H744" s="169">
        <v>147.422</v>
      </c>
      <c r="I744" s="170"/>
      <c r="L744" s="165"/>
      <c r="M744" s="171"/>
      <c r="N744" s="172"/>
      <c r="O744" s="172"/>
      <c r="P744" s="172"/>
      <c r="Q744" s="172"/>
      <c r="R744" s="172"/>
      <c r="S744" s="172"/>
      <c r="T744" s="173"/>
      <c r="AT744" s="167" t="s">
        <v>229</v>
      </c>
      <c r="AU744" s="167" t="s">
        <v>86</v>
      </c>
      <c r="AV744" s="13" t="s">
        <v>86</v>
      </c>
      <c r="AW744" s="13" t="s">
        <v>32</v>
      </c>
      <c r="AX744" s="13" t="s">
        <v>77</v>
      </c>
      <c r="AY744" s="167" t="s">
        <v>222</v>
      </c>
    </row>
    <row r="745" spans="2:51" s="13" customFormat="1" ht="22.5">
      <c r="B745" s="165"/>
      <c r="D745" s="166" t="s">
        <v>229</v>
      </c>
      <c r="E745" s="167" t="s">
        <v>1</v>
      </c>
      <c r="F745" s="168" t="s">
        <v>1009</v>
      </c>
      <c r="H745" s="169">
        <v>9.1379999999999999</v>
      </c>
      <c r="I745" s="170"/>
      <c r="L745" s="165"/>
      <c r="M745" s="171"/>
      <c r="N745" s="172"/>
      <c r="O745" s="172"/>
      <c r="P745" s="172"/>
      <c r="Q745" s="172"/>
      <c r="R745" s="172"/>
      <c r="S745" s="172"/>
      <c r="T745" s="173"/>
      <c r="AT745" s="167" t="s">
        <v>229</v>
      </c>
      <c r="AU745" s="167" t="s">
        <v>86</v>
      </c>
      <c r="AV745" s="13" t="s">
        <v>86</v>
      </c>
      <c r="AW745" s="13" t="s">
        <v>32</v>
      </c>
      <c r="AX745" s="13" t="s">
        <v>77</v>
      </c>
      <c r="AY745" s="167" t="s">
        <v>222</v>
      </c>
    </row>
    <row r="746" spans="2:51" s="13" customFormat="1">
      <c r="B746" s="165"/>
      <c r="D746" s="166" t="s">
        <v>229</v>
      </c>
      <c r="E746" s="167" t="s">
        <v>1</v>
      </c>
      <c r="F746" s="168" t="s">
        <v>1010</v>
      </c>
      <c r="H746" s="169">
        <v>1.4</v>
      </c>
      <c r="I746" s="170"/>
      <c r="L746" s="165"/>
      <c r="M746" s="171"/>
      <c r="N746" s="172"/>
      <c r="O746" s="172"/>
      <c r="P746" s="172"/>
      <c r="Q746" s="172"/>
      <c r="R746" s="172"/>
      <c r="S746" s="172"/>
      <c r="T746" s="173"/>
      <c r="AT746" s="167" t="s">
        <v>229</v>
      </c>
      <c r="AU746" s="167" t="s">
        <v>86</v>
      </c>
      <c r="AV746" s="13" t="s">
        <v>86</v>
      </c>
      <c r="AW746" s="13" t="s">
        <v>32</v>
      </c>
      <c r="AX746" s="13" t="s">
        <v>77</v>
      </c>
      <c r="AY746" s="167" t="s">
        <v>222</v>
      </c>
    </row>
    <row r="747" spans="2:51" s="15" customFormat="1">
      <c r="B747" s="182"/>
      <c r="D747" s="166" t="s">
        <v>229</v>
      </c>
      <c r="E747" s="183" t="s">
        <v>1</v>
      </c>
      <c r="F747" s="184" t="s">
        <v>258</v>
      </c>
      <c r="H747" s="185">
        <v>203.29499999999999</v>
      </c>
      <c r="I747" s="186"/>
      <c r="L747" s="182"/>
      <c r="M747" s="187"/>
      <c r="N747" s="188"/>
      <c r="O747" s="188"/>
      <c r="P747" s="188"/>
      <c r="Q747" s="188"/>
      <c r="R747" s="188"/>
      <c r="S747" s="188"/>
      <c r="T747" s="189"/>
      <c r="AT747" s="183" t="s">
        <v>229</v>
      </c>
      <c r="AU747" s="183" t="s">
        <v>86</v>
      </c>
      <c r="AV747" s="15" t="s">
        <v>235</v>
      </c>
      <c r="AW747" s="15" t="s">
        <v>32</v>
      </c>
      <c r="AX747" s="15" t="s">
        <v>77</v>
      </c>
      <c r="AY747" s="183" t="s">
        <v>222</v>
      </c>
    </row>
    <row r="748" spans="2:51" s="13" customFormat="1">
      <c r="B748" s="165"/>
      <c r="D748" s="166" t="s">
        <v>229</v>
      </c>
      <c r="E748" s="167" t="s">
        <v>1</v>
      </c>
      <c r="F748" s="168" t="s">
        <v>1011</v>
      </c>
      <c r="H748" s="169">
        <v>9.4890000000000008</v>
      </c>
      <c r="I748" s="170"/>
      <c r="L748" s="165"/>
      <c r="M748" s="171"/>
      <c r="N748" s="172"/>
      <c r="O748" s="172"/>
      <c r="P748" s="172"/>
      <c r="Q748" s="172"/>
      <c r="R748" s="172"/>
      <c r="S748" s="172"/>
      <c r="T748" s="173"/>
      <c r="AT748" s="167" t="s">
        <v>229</v>
      </c>
      <c r="AU748" s="167" t="s">
        <v>86</v>
      </c>
      <c r="AV748" s="13" t="s">
        <v>86</v>
      </c>
      <c r="AW748" s="13" t="s">
        <v>32</v>
      </c>
      <c r="AX748" s="13" t="s">
        <v>77</v>
      </c>
      <c r="AY748" s="167" t="s">
        <v>222</v>
      </c>
    </row>
    <row r="749" spans="2:51" s="13" customFormat="1">
      <c r="B749" s="165"/>
      <c r="D749" s="166" t="s">
        <v>229</v>
      </c>
      <c r="E749" s="167" t="s">
        <v>1</v>
      </c>
      <c r="F749" s="168" t="s">
        <v>1010</v>
      </c>
      <c r="H749" s="169">
        <v>1.4</v>
      </c>
      <c r="I749" s="170"/>
      <c r="L749" s="165"/>
      <c r="M749" s="171"/>
      <c r="N749" s="172"/>
      <c r="O749" s="172"/>
      <c r="P749" s="172"/>
      <c r="Q749" s="172"/>
      <c r="R749" s="172"/>
      <c r="S749" s="172"/>
      <c r="T749" s="173"/>
      <c r="AT749" s="167" t="s">
        <v>229</v>
      </c>
      <c r="AU749" s="167" t="s">
        <v>86</v>
      </c>
      <c r="AV749" s="13" t="s">
        <v>86</v>
      </c>
      <c r="AW749" s="13" t="s">
        <v>32</v>
      </c>
      <c r="AX749" s="13" t="s">
        <v>77</v>
      </c>
      <c r="AY749" s="167" t="s">
        <v>222</v>
      </c>
    </row>
    <row r="750" spans="2:51" s="15" customFormat="1">
      <c r="B750" s="182"/>
      <c r="D750" s="166" t="s">
        <v>229</v>
      </c>
      <c r="E750" s="183" t="s">
        <v>1</v>
      </c>
      <c r="F750" s="184" t="s">
        <v>258</v>
      </c>
      <c r="H750" s="185">
        <v>10.888999999999999</v>
      </c>
      <c r="I750" s="186"/>
      <c r="L750" s="182"/>
      <c r="M750" s="187"/>
      <c r="N750" s="188"/>
      <c r="O750" s="188"/>
      <c r="P750" s="188"/>
      <c r="Q750" s="188"/>
      <c r="R750" s="188"/>
      <c r="S750" s="188"/>
      <c r="T750" s="189"/>
      <c r="AT750" s="183" t="s">
        <v>229</v>
      </c>
      <c r="AU750" s="183" t="s">
        <v>86</v>
      </c>
      <c r="AV750" s="15" t="s">
        <v>235</v>
      </c>
      <c r="AW750" s="15" t="s">
        <v>32</v>
      </c>
      <c r="AX750" s="15" t="s">
        <v>77</v>
      </c>
      <c r="AY750" s="183" t="s">
        <v>222</v>
      </c>
    </row>
    <row r="751" spans="2:51" s="13" customFormat="1">
      <c r="B751" s="165"/>
      <c r="D751" s="166" t="s">
        <v>229</v>
      </c>
      <c r="E751" s="167" t="s">
        <v>1</v>
      </c>
      <c r="F751" s="168" t="s">
        <v>1012</v>
      </c>
      <c r="H751" s="169">
        <v>6.0270000000000001</v>
      </c>
      <c r="I751" s="170"/>
      <c r="L751" s="165"/>
      <c r="M751" s="171"/>
      <c r="N751" s="172"/>
      <c r="O751" s="172"/>
      <c r="P751" s="172"/>
      <c r="Q751" s="172"/>
      <c r="R751" s="172"/>
      <c r="S751" s="172"/>
      <c r="T751" s="173"/>
      <c r="AT751" s="167" t="s">
        <v>229</v>
      </c>
      <c r="AU751" s="167" t="s">
        <v>86</v>
      </c>
      <c r="AV751" s="13" t="s">
        <v>86</v>
      </c>
      <c r="AW751" s="13" t="s">
        <v>32</v>
      </c>
      <c r="AX751" s="13" t="s">
        <v>77</v>
      </c>
      <c r="AY751" s="167" t="s">
        <v>222</v>
      </c>
    </row>
    <row r="752" spans="2:51" s="13" customFormat="1">
      <c r="B752" s="165"/>
      <c r="D752" s="166" t="s">
        <v>229</v>
      </c>
      <c r="E752" s="167" t="s">
        <v>1</v>
      </c>
      <c r="F752" s="168" t="s">
        <v>1013</v>
      </c>
      <c r="H752" s="169">
        <v>22.8</v>
      </c>
      <c r="I752" s="170"/>
      <c r="L752" s="165"/>
      <c r="M752" s="171"/>
      <c r="N752" s="172"/>
      <c r="O752" s="172"/>
      <c r="P752" s="172"/>
      <c r="Q752" s="172"/>
      <c r="R752" s="172"/>
      <c r="S752" s="172"/>
      <c r="T752" s="173"/>
      <c r="AT752" s="167" t="s">
        <v>229</v>
      </c>
      <c r="AU752" s="167" t="s">
        <v>86</v>
      </c>
      <c r="AV752" s="13" t="s">
        <v>86</v>
      </c>
      <c r="AW752" s="13" t="s">
        <v>32</v>
      </c>
      <c r="AX752" s="13" t="s">
        <v>77</v>
      </c>
      <c r="AY752" s="167" t="s">
        <v>222</v>
      </c>
    </row>
    <row r="753" spans="1:65" s="14" customFormat="1">
      <c r="B753" s="174"/>
      <c r="D753" s="166" t="s">
        <v>229</v>
      </c>
      <c r="E753" s="175" t="s">
        <v>1</v>
      </c>
      <c r="F753" s="176" t="s">
        <v>231</v>
      </c>
      <c r="H753" s="177">
        <v>1439.319</v>
      </c>
      <c r="I753" s="178"/>
      <c r="L753" s="174"/>
      <c r="M753" s="179"/>
      <c r="N753" s="180"/>
      <c r="O753" s="180"/>
      <c r="P753" s="180"/>
      <c r="Q753" s="180"/>
      <c r="R753" s="180"/>
      <c r="S753" s="180"/>
      <c r="T753" s="181"/>
      <c r="AT753" s="175" t="s">
        <v>229</v>
      </c>
      <c r="AU753" s="175" t="s">
        <v>86</v>
      </c>
      <c r="AV753" s="14" t="s">
        <v>228</v>
      </c>
      <c r="AW753" s="14" t="s">
        <v>32</v>
      </c>
      <c r="AX753" s="14" t="s">
        <v>84</v>
      </c>
      <c r="AY753" s="175" t="s">
        <v>222</v>
      </c>
    </row>
    <row r="754" spans="1:65" s="2" customFormat="1" ht="24.2" customHeight="1">
      <c r="A754" s="33"/>
      <c r="B754" s="150"/>
      <c r="C754" s="151" t="s">
        <v>1014</v>
      </c>
      <c r="D754" s="151" t="s">
        <v>224</v>
      </c>
      <c r="E754" s="152" t="s">
        <v>1015</v>
      </c>
      <c r="F754" s="153" t="s">
        <v>1016</v>
      </c>
      <c r="G754" s="154" t="s">
        <v>227</v>
      </c>
      <c r="H754" s="155">
        <v>1439.319</v>
      </c>
      <c r="I754" s="156"/>
      <c r="J754" s="157">
        <f>ROUND(I754*H754,2)</f>
        <v>0</v>
      </c>
      <c r="K754" s="158"/>
      <c r="L754" s="34"/>
      <c r="M754" s="159" t="s">
        <v>1</v>
      </c>
      <c r="N754" s="160" t="s">
        <v>42</v>
      </c>
      <c r="O754" s="59"/>
      <c r="P754" s="161">
        <f>O754*H754</f>
        <v>0</v>
      </c>
      <c r="Q754" s="161">
        <v>0</v>
      </c>
      <c r="R754" s="161">
        <f>Q754*H754</f>
        <v>0</v>
      </c>
      <c r="S754" s="161">
        <v>0</v>
      </c>
      <c r="T754" s="162">
        <f>S754*H754</f>
        <v>0</v>
      </c>
      <c r="U754" s="33"/>
      <c r="V754" s="33"/>
      <c r="W754" s="33"/>
      <c r="X754" s="33"/>
      <c r="Y754" s="33"/>
      <c r="Z754" s="33"/>
      <c r="AA754" s="33"/>
      <c r="AB754" s="33"/>
      <c r="AC754" s="33"/>
      <c r="AD754" s="33"/>
      <c r="AE754" s="33"/>
      <c r="AR754" s="163" t="s">
        <v>228</v>
      </c>
      <c r="AT754" s="163" t="s">
        <v>224</v>
      </c>
      <c r="AU754" s="163" t="s">
        <v>86</v>
      </c>
      <c r="AY754" s="18" t="s">
        <v>222</v>
      </c>
      <c r="BE754" s="164">
        <f>IF(N754="základní",J754,0)</f>
        <v>0</v>
      </c>
      <c r="BF754" s="164">
        <f>IF(N754="snížená",J754,0)</f>
        <v>0</v>
      </c>
      <c r="BG754" s="164">
        <f>IF(N754="zákl. přenesená",J754,0)</f>
        <v>0</v>
      </c>
      <c r="BH754" s="164">
        <f>IF(N754="sníž. přenesená",J754,0)</f>
        <v>0</v>
      </c>
      <c r="BI754" s="164">
        <f>IF(N754="nulová",J754,0)</f>
        <v>0</v>
      </c>
      <c r="BJ754" s="18" t="s">
        <v>84</v>
      </c>
      <c r="BK754" s="164">
        <f>ROUND(I754*H754,2)</f>
        <v>0</v>
      </c>
      <c r="BL754" s="18" t="s">
        <v>228</v>
      </c>
      <c r="BM754" s="163" t="s">
        <v>1017</v>
      </c>
    </row>
    <row r="755" spans="1:65" s="2" customFormat="1" ht="24.2" customHeight="1">
      <c r="A755" s="33"/>
      <c r="B755" s="150"/>
      <c r="C755" s="151" t="s">
        <v>571</v>
      </c>
      <c r="D755" s="151" t="s">
        <v>224</v>
      </c>
      <c r="E755" s="152" t="s">
        <v>1018</v>
      </c>
      <c r="F755" s="153" t="s">
        <v>1019</v>
      </c>
      <c r="G755" s="154" t="s">
        <v>227</v>
      </c>
      <c r="H755" s="155">
        <v>22.376000000000001</v>
      </c>
      <c r="I755" s="156"/>
      <c r="J755" s="157">
        <f>ROUND(I755*H755,2)</f>
        <v>0</v>
      </c>
      <c r="K755" s="158"/>
      <c r="L755" s="34"/>
      <c r="M755" s="159" t="s">
        <v>1</v>
      </c>
      <c r="N755" s="160" t="s">
        <v>42</v>
      </c>
      <c r="O755" s="59"/>
      <c r="P755" s="161">
        <f>O755*H755</f>
        <v>0</v>
      </c>
      <c r="Q755" s="161">
        <v>1.7469999999999999E-2</v>
      </c>
      <c r="R755" s="161">
        <f>Q755*H755</f>
        <v>0.39090871999999999</v>
      </c>
      <c r="S755" s="161">
        <v>0</v>
      </c>
      <c r="T755" s="162">
        <f>S755*H755</f>
        <v>0</v>
      </c>
      <c r="U755" s="33"/>
      <c r="V755" s="33"/>
      <c r="W755" s="33"/>
      <c r="X755" s="33"/>
      <c r="Y755" s="33"/>
      <c r="Z755" s="33"/>
      <c r="AA755" s="33"/>
      <c r="AB755" s="33"/>
      <c r="AC755" s="33"/>
      <c r="AD755" s="33"/>
      <c r="AE755" s="33"/>
      <c r="AR755" s="163" t="s">
        <v>228</v>
      </c>
      <c r="AT755" s="163" t="s">
        <v>224</v>
      </c>
      <c r="AU755" s="163" t="s">
        <v>86</v>
      </c>
      <c r="AY755" s="18" t="s">
        <v>222</v>
      </c>
      <c r="BE755" s="164">
        <f>IF(N755="základní",J755,0)</f>
        <v>0</v>
      </c>
      <c r="BF755" s="164">
        <f>IF(N755="snížená",J755,0)</f>
        <v>0</v>
      </c>
      <c r="BG755" s="164">
        <f>IF(N755="zákl. přenesená",J755,0)</f>
        <v>0</v>
      </c>
      <c r="BH755" s="164">
        <f>IF(N755="sníž. přenesená",J755,0)</f>
        <v>0</v>
      </c>
      <c r="BI755" s="164">
        <f>IF(N755="nulová",J755,0)</f>
        <v>0</v>
      </c>
      <c r="BJ755" s="18" t="s">
        <v>84</v>
      </c>
      <c r="BK755" s="164">
        <f>ROUND(I755*H755,2)</f>
        <v>0</v>
      </c>
      <c r="BL755" s="18" t="s">
        <v>228</v>
      </c>
      <c r="BM755" s="163" t="s">
        <v>1020</v>
      </c>
    </row>
    <row r="756" spans="1:65" s="16" customFormat="1">
      <c r="B756" s="190"/>
      <c r="D756" s="166" t="s">
        <v>229</v>
      </c>
      <c r="E756" s="191" t="s">
        <v>1</v>
      </c>
      <c r="F756" s="192" t="s">
        <v>938</v>
      </c>
      <c r="H756" s="191" t="s">
        <v>1</v>
      </c>
      <c r="I756" s="193"/>
      <c r="L756" s="190"/>
      <c r="M756" s="194"/>
      <c r="N756" s="195"/>
      <c r="O756" s="195"/>
      <c r="P756" s="195"/>
      <c r="Q756" s="195"/>
      <c r="R756" s="195"/>
      <c r="S756" s="195"/>
      <c r="T756" s="196"/>
      <c r="AT756" s="191" t="s">
        <v>229</v>
      </c>
      <c r="AU756" s="191" t="s">
        <v>86</v>
      </c>
      <c r="AV756" s="16" t="s">
        <v>84</v>
      </c>
      <c r="AW756" s="16" t="s">
        <v>32</v>
      </c>
      <c r="AX756" s="16" t="s">
        <v>77</v>
      </c>
      <c r="AY756" s="191" t="s">
        <v>222</v>
      </c>
    </row>
    <row r="757" spans="1:65" s="13" customFormat="1">
      <c r="B757" s="165"/>
      <c r="D757" s="166" t="s">
        <v>229</v>
      </c>
      <c r="E757" s="167" t="s">
        <v>1</v>
      </c>
      <c r="F757" s="168" t="s">
        <v>1021</v>
      </c>
      <c r="H757" s="169">
        <v>12.313000000000001</v>
      </c>
      <c r="I757" s="170"/>
      <c r="L757" s="165"/>
      <c r="M757" s="171"/>
      <c r="N757" s="172"/>
      <c r="O757" s="172"/>
      <c r="P757" s="172"/>
      <c r="Q757" s="172"/>
      <c r="R757" s="172"/>
      <c r="S757" s="172"/>
      <c r="T757" s="173"/>
      <c r="AT757" s="167" t="s">
        <v>229</v>
      </c>
      <c r="AU757" s="167" t="s">
        <v>86</v>
      </c>
      <c r="AV757" s="13" t="s">
        <v>86</v>
      </c>
      <c r="AW757" s="13" t="s">
        <v>32</v>
      </c>
      <c r="AX757" s="13" t="s">
        <v>77</v>
      </c>
      <c r="AY757" s="167" t="s">
        <v>222</v>
      </c>
    </row>
    <row r="758" spans="1:65" s="13" customFormat="1">
      <c r="B758" s="165"/>
      <c r="D758" s="166" t="s">
        <v>229</v>
      </c>
      <c r="E758" s="167" t="s">
        <v>1</v>
      </c>
      <c r="F758" s="168" t="s">
        <v>940</v>
      </c>
      <c r="H758" s="169">
        <v>10.063000000000001</v>
      </c>
      <c r="I758" s="170"/>
      <c r="L758" s="165"/>
      <c r="M758" s="171"/>
      <c r="N758" s="172"/>
      <c r="O758" s="172"/>
      <c r="P758" s="172"/>
      <c r="Q758" s="172"/>
      <c r="R758" s="172"/>
      <c r="S758" s="172"/>
      <c r="T758" s="173"/>
      <c r="AT758" s="167" t="s">
        <v>229</v>
      </c>
      <c r="AU758" s="167" t="s">
        <v>86</v>
      </c>
      <c r="AV758" s="13" t="s">
        <v>86</v>
      </c>
      <c r="AW758" s="13" t="s">
        <v>32</v>
      </c>
      <c r="AX758" s="13" t="s">
        <v>77</v>
      </c>
      <c r="AY758" s="167" t="s">
        <v>222</v>
      </c>
    </row>
    <row r="759" spans="1:65" s="14" customFormat="1">
      <c r="B759" s="174"/>
      <c r="D759" s="166" t="s">
        <v>229</v>
      </c>
      <c r="E759" s="175" t="s">
        <v>1</v>
      </c>
      <c r="F759" s="176" t="s">
        <v>231</v>
      </c>
      <c r="H759" s="177">
        <v>22.376000000000001</v>
      </c>
      <c r="I759" s="178"/>
      <c r="L759" s="174"/>
      <c r="M759" s="179"/>
      <c r="N759" s="180"/>
      <c r="O759" s="180"/>
      <c r="P759" s="180"/>
      <c r="Q759" s="180"/>
      <c r="R759" s="180"/>
      <c r="S759" s="180"/>
      <c r="T759" s="181"/>
      <c r="AT759" s="175" t="s">
        <v>229</v>
      </c>
      <c r="AU759" s="175" t="s">
        <v>86</v>
      </c>
      <c r="AV759" s="14" t="s">
        <v>228</v>
      </c>
      <c r="AW759" s="14" t="s">
        <v>32</v>
      </c>
      <c r="AX759" s="14" t="s">
        <v>84</v>
      </c>
      <c r="AY759" s="175" t="s">
        <v>222</v>
      </c>
    </row>
    <row r="760" spans="1:65" s="2" customFormat="1" ht="24.2" customHeight="1">
      <c r="A760" s="33"/>
      <c r="B760" s="150"/>
      <c r="C760" s="151" t="s">
        <v>1022</v>
      </c>
      <c r="D760" s="151" t="s">
        <v>224</v>
      </c>
      <c r="E760" s="152" t="s">
        <v>1023</v>
      </c>
      <c r="F760" s="153" t="s">
        <v>1024</v>
      </c>
      <c r="G760" s="154" t="s">
        <v>227</v>
      </c>
      <c r="H760" s="155">
        <v>22.376000000000001</v>
      </c>
      <c r="I760" s="156"/>
      <c r="J760" s="157">
        <f>ROUND(I760*H760,2)</f>
        <v>0</v>
      </c>
      <c r="K760" s="158"/>
      <c r="L760" s="34"/>
      <c r="M760" s="159" t="s">
        <v>1</v>
      </c>
      <c r="N760" s="160" t="s">
        <v>42</v>
      </c>
      <c r="O760" s="59"/>
      <c r="P760" s="161">
        <f>O760*H760</f>
        <v>0</v>
      </c>
      <c r="Q760" s="161">
        <v>0</v>
      </c>
      <c r="R760" s="161">
        <f>Q760*H760</f>
        <v>0</v>
      </c>
      <c r="S760" s="161">
        <v>0</v>
      </c>
      <c r="T760" s="162">
        <f>S760*H760</f>
        <v>0</v>
      </c>
      <c r="U760" s="33"/>
      <c r="V760" s="33"/>
      <c r="W760" s="33"/>
      <c r="X760" s="33"/>
      <c r="Y760" s="33"/>
      <c r="Z760" s="33"/>
      <c r="AA760" s="33"/>
      <c r="AB760" s="33"/>
      <c r="AC760" s="33"/>
      <c r="AD760" s="33"/>
      <c r="AE760" s="33"/>
      <c r="AR760" s="163" t="s">
        <v>228</v>
      </c>
      <c r="AT760" s="163" t="s">
        <v>224</v>
      </c>
      <c r="AU760" s="163" t="s">
        <v>86</v>
      </c>
      <c r="AY760" s="18" t="s">
        <v>222</v>
      </c>
      <c r="BE760" s="164">
        <f>IF(N760="základní",J760,0)</f>
        <v>0</v>
      </c>
      <c r="BF760" s="164">
        <f>IF(N760="snížená",J760,0)</f>
        <v>0</v>
      </c>
      <c r="BG760" s="164">
        <f>IF(N760="zákl. přenesená",J760,0)</f>
        <v>0</v>
      </c>
      <c r="BH760" s="164">
        <f>IF(N760="sníž. přenesená",J760,0)</f>
        <v>0</v>
      </c>
      <c r="BI760" s="164">
        <f>IF(N760="nulová",J760,0)</f>
        <v>0</v>
      </c>
      <c r="BJ760" s="18" t="s">
        <v>84</v>
      </c>
      <c r="BK760" s="164">
        <f>ROUND(I760*H760,2)</f>
        <v>0</v>
      </c>
      <c r="BL760" s="18" t="s">
        <v>228</v>
      </c>
      <c r="BM760" s="163" t="s">
        <v>1025</v>
      </c>
    </row>
    <row r="761" spans="1:65" s="2" customFormat="1" ht="33" customHeight="1">
      <c r="A761" s="33"/>
      <c r="B761" s="150"/>
      <c r="C761" s="151" t="s">
        <v>577</v>
      </c>
      <c r="D761" s="151" t="s">
        <v>224</v>
      </c>
      <c r="E761" s="152" t="s">
        <v>1026</v>
      </c>
      <c r="F761" s="153" t="s">
        <v>1027</v>
      </c>
      <c r="G761" s="154" t="s">
        <v>227</v>
      </c>
      <c r="H761" s="155">
        <v>1209.0229999999999</v>
      </c>
      <c r="I761" s="156"/>
      <c r="J761" s="157">
        <f>ROUND(I761*H761,2)</f>
        <v>0</v>
      </c>
      <c r="K761" s="158"/>
      <c r="L761" s="34"/>
      <c r="M761" s="159" t="s">
        <v>1</v>
      </c>
      <c r="N761" s="160" t="s">
        <v>42</v>
      </c>
      <c r="O761" s="59"/>
      <c r="P761" s="161">
        <f>O761*H761</f>
        <v>0</v>
      </c>
      <c r="Q761" s="161">
        <v>1.6100000000000001E-3</v>
      </c>
      <c r="R761" s="161">
        <f>Q761*H761</f>
        <v>1.9465270299999999</v>
      </c>
      <c r="S761" s="161">
        <v>0</v>
      </c>
      <c r="T761" s="162">
        <f>S761*H761</f>
        <v>0</v>
      </c>
      <c r="U761" s="33"/>
      <c r="V761" s="33"/>
      <c r="W761" s="33"/>
      <c r="X761" s="33"/>
      <c r="Y761" s="33"/>
      <c r="Z761" s="33"/>
      <c r="AA761" s="33"/>
      <c r="AB761" s="33"/>
      <c r="AC761" s="33"/>
      <c r="AD761" s="33"/>
      <c r="AE761" s="33"/>
      <c r="AR761" s="163" t="s">
        <v>228</v>
      </c>
      <c r="AT761" s="163" t="s">
        <v>224</v>
      </c>
      <c r="AU761" s="163" t="s">
        <v>86</v>
      </c>
      <c r="AY761" s="18" t="s">
        <v>222</v>
      </c>
      <c r="BE761" s="164">
        <f>IF(N761="základní",J761,0)</f>
        <v>0</v>
      </c>
      <c r="BF761" s="164">
        <f>IF(N761="snížená",J761,0)</f>
        <v>0</v>
      </c>
      <c r="BG761" s="164">
        <f>IF(N761="zákl. přenesená",J761,0)</f>
        <v>0</v>
      </c>
      <c r="BH761" s="164">
        <f>IF(N761="sníž. přenesená",J761,0)</f>
        <v>0</v>
      </c>
      <c r="BI761" s="164">
        <f>IF(N761="nulová",J761,0)</f>
        <v>0</v>
      </c>
      <c r="BJ761" s="18" t="s">
        <v>84</v>
      </c>
      <c r="BK761" s="164">
        <f>ROUND(I761*H761,2)</f>
        <v>0</v>
      </c>
      <c r="BL761" s="18" t="s">
        <v>228</v>
      </c>
      <c r="BM761" s="163" t="s">
        <v>1028</v>
      </c>
    </row>
    <row r="762" spans="1:65" s="16" customFormat="1">
      <c r="B762" s="190"/>
      <c r="D762" s="166" t="s">
        <v>229</v>
      </c>
      <c r="E762" s="191" t="s">
        <v>1</v>
      </c>
      <c r="F762" s="192" t="s">
        <v>944</v>
      </c>
      <c r="H762" s="191" t="s">
        <v>1</v>
      </c>
      <c r="I762" s="193"/>
      <c r="L762" s="190"/>
      <c r="M762" s="194"/>
      <c r="N762" s="195"/>
      <c r="O762" s="195"/>
      <c r="P762" s="195"/>
      <c r="Q762" s="195"/>
      <c r="R762" s="195"/>
      <c r="S762" s="195"/>
      <c r="T762" s="196"/>
      <c r="AT762" s="191" t="s">
        <v>229</v>
      </c>
      <c r="AU762" s="191" t="s">
        <v>86</v>
      </c>
      <c r="AV762" s="16" t="s">
        <v>84</v>
      </c>
      <c r="AW762" s="16" t="s">
        <v>32</v>
      </c>
      <c r="AX762" s="16" t="s">
        <v>77</v>
      </c>
      <c r="AY762" s="191" t="s">
        <v>222</v>
      </c>
    </row>
    <row r="763" spans="1:65" s="13" customFormat="1">
      <c r="B763" s="165"/>
      <c r="D763" s="166" t="s">
        <v>229</v>
      </c>
      <c r="E763" s="167" t="s">
        <v>1</v>
      </c>
      <c r="F763" s="168" t="s">
        <v>1029</v>
      </c>
      <c r="H763" s="169">
        <v>17.414999999999999</v>
      </c>
      <c r="I763" s="170"/>
      <c r="L763" s="165"/>
      <c r="M763" s="171"/>
      <c r="N763" s="172"/>
      <c r="O763" s="172"/>
      <c r="P763" s="172"/>
      <c r="Q763" s="172"/>
      <c r="R763" s="172"/>
      <c r="S763" s="172"/>
      <c r="T763" s="173"/>
      <c r="AT763" s="167" t="s">
        <v>229</v>
      </c>
      <c r="AU763" s="167" t="s">
        <v>86</v>
      </c>
      <c r="AV763" s="13" t="s">
        <v>86</v>
      </c>
      <c r="AW763" s="13" t="s">
        <v>32</v>
      </c>
      <c r="AX763" s="13" t="s">
        <v>77</v>
      </c>
      <c r="AY763" s="167" t="s">
        <v>222</v>
      </c>
    </row>
    <row r="764" spans="1:65" s="13" customFormat="1">
      <c r="B764" s="165"/>
      <c r="D764" s="166" t="s">
        <v>229</v>
      </c>
      <c r="E764" s="167" t="s">
        <v>1</v>
      </c>
      <c r="F764" s="168" t="s">
        <v>1030</v>
      </c>
      <c r="H764" s="169">
        <v>32.56</v>
      </c>
      <c r="I764" s="170"/>
      <c r="L764" s="165"/>
      <c r="M764" s="171"/>
      <c r="N764" s="172"/>
      <c r="O764" s="172"/>
      <c r="P764" s="172"/>
      <c r="Q764" s="172"/>
      <c r="R764" s="172"/>
      <c r="S764" s="172"/>
      <c r="T764" s="173"/>
      <c r="AT764" s="167" t="s">
        <v>229</v>
      </c>
      <c r="AU764" s="167" t="s">
        <v>86</v>
      </c>
      <c r="AV764" s="13" t="s">
        <v>86</v>
      </c>
      <c r="AW764" s="13" t="s">
        <v>32</v>
      </c>
      <c r="AX764" s="13" t="s">
        <v>77</v>
      </c>
      <c r="AY764" s="167" t="s">
        <v>222</v>
      </c>
    </row>
    <row r="765" spans="1:65" s="13" customFormat="1">
      <c r="B765" s="165"/>
      <c r="D765" s="166" t="s">
        <v>229</v>
      </c>
      <c r="E765" s="167" t="s">
        <v>1</v>
      </c>
      <c r="F765" s="168" t="s">
        <v>1031</v>
      </c>
      <c r="H765" s="169">
        <v>39.960999999999999</v>
      </c>
      <c r="I765" s="170"/>
      <c r="L765" s="165"/>
      <c r="M765" s="171"/>
      <c r="N765" s="172"/>
      <c r="O765" s="172"/>
      <c r="P765" s="172"/>
      <c r="Q765" s="172"/>
      <c r="R765" s="172"/>
      <c r="S765" s="172"/>
      <c r="T765" s="173"/>
      <c r="AT765" s="167" t="s">
        <v>229</v>
      </c>
      <c r="AU765" s="167" t="s">
        <v>86</v>
      </c>
      <c r="AV765" s="13" t="s">
        <v>86</v>
      </c>
      <c r="AW765" s="13" t="s">
        <v>32</v>
      </c>
      <c r="AX765" s="13" t="s">
        <v>77</v>
      </c>
      <c r="AY765" s="167" t="s">
        <v>222</v>
      </c>
    </row>
    <row r="766" spans="1:65" s="13" customFormat="1">
      <c r="B766" s="165"/>
      <c r="D766" s="166" t="s">
        <v>229</v>
      </c>
      <c r="E766" s="167" t="s">
        <v>1</v>
      </c>
      <c r="F766" s="168" t="s">
        <v>1032</v>
      </c>
      <c r="H766" s="169">
        <v>350.72399999999999</v>
      </c>
      <c r="I766" s="170"/>
      <c r="L766" s="165"/>
      <c r="M766" s="171"/>
      <c r="N766" s="172"/>
      <c r="O766" s="172"/>
      <c r="P766" s="172"/>
      <c r="Q766" s="172"/>
      <c r="R766" s="172"/>
      <c r="S766" s="172"/>
      <c r="T766" s="173"/>
      <c r="AT766" s="167" t="s">
        <v>229</v>
      </c>
      <c r="AU766" s="167" t="s">
        <v>86</v>
      </c>
      <c r="AV766" s="13" t="s">
        <v>86</v>
      </c>
      <c r="AW766" s="13" t="s">
        <v>32</v>
      </c>
      <c r="AX766" s="13" t="s">
        <v>77</v>
      </c>
      <c r="AY766" s="167" t="s">
        <v>222</v>
      </c>
    </row>
    <row r="767" spans="1:65" s="13" customFormat="1">
      <c r="B767" s="165"/>
      <c r="D767" s="166" t="s">
        <v>229</v>
      </c>
      <c r="E767" s="167" t="s">
        <v>1</v>
      </c>
      <c r="F767" s="168" t="s">
        <v>1033</v>
      </c>
      <c r="H767" s="169">
        <v>94.338999999999999</v>
      </c>
      <c r="I767" s="170"/>
      <c r="L767" s="165"/>
      <c r="M767" s="171"/>
      <c r="N767" s="172"/>
      <c r="O767" s="172"/>
      <c r="P767" s="172"/>
      <c r="Q767" s="172"/>
      <c r="R767" s="172"/>
      <c r="S767" s="172"/>
      <c r="T767" s="173"/>
      <c r="AT767" s="167" t="s">
        <v>229</v>
      </c>
      <c r="AU767" s="167" t="s">
        <v>86</v>
      </c>
      <c r="AV767" s="13" t="s">
        <v>86</v>
      </c>
      <c r="AW767" s="13" t="s">
        <v>32</v>
      </c>
      <c r="AX767" s="13" t="s">
        <v>77</v>
      </c>
      <c r="AY767" s="167" t="s">
        <v>222</v>
      </c>
    </row>
    <row r="768" spans="1:65" s="13" customFormat="1">
      <c r="B768" s="165"/>
      <c r="D768" s="166" t="s">
        <v>229</v>
      </c>
      <c r="E768" s="167" t="s">
        <v>1</v>
      </c>
      <c r="F768" s="168" t="s">
        <v>1034</v>
      </c>
      <c r="H768" s="169">
        <v>11.237</v>
      </c>
      <c r="I768" s="170"/>
      <c r="L768" s="165"/>
      <c r="M768" s="171"/>
      <c r="N768" s="172"/>
      <c r="O768" s="172"/>
      <c r="P768" s="172"/>
      <c r="Q768" s="172"/>
      <c r="R768" s="172"/>
      <c r="S768" s="172"/>
      <c r="T768" s="173"/>
      <c r="AT768" s="167" t="s">
        <v>229</v>
      </c>
      <c r="AU768" s="167" t="s">
        <v>86</v>
      </c>
      <c r="AV768" s="13" t="s">
        <v>86</v>
      </c>
      <c r="AW768" s="13" t="s">
        <v>32</v>
      </c>
      <c r="AX768" s="13" t="s">
        <v>77</v>
      </c>
      <c r="AY768" s="167" t="s">
        <v>222</v>
      </c>
    </row>
    <row r="769" spans="2:51" s="13" customFormat="1">
      <c r="B769" s="165"/>
      <c r="D769" s="166" t="s">
        <v>229</v>
      </c>
      <c r="E769" s="167" t="s">
        <v>1</v>
      </c>
      <c r="F769" s="168" t="s">
        <v>1035</v>
      </c>
      <c r="H769" s="169">
        <v>20.8</v>
      </c>
      <c r="I769" s="170"/>
      <c r="L769" s="165"/>
      <c r="M769" s="171"/>
      <c r="N769" s="172"/>
      <c r="O769" s="172"/>
      <c r="P769" s="172"/>
      <c r="Q769" s="172"/>
      <c r="R769" s="172"/>
      <c r="S769" s="172"/>
      <c r="T769" s="173"/>
      <c r="AT769" s="167" t="s">
        <v>229</v>
      </c>
      <c r="AU769" s="167" t="s">
        <v>86</v>
      </c>
      <c r="AV769" s="13" t="s">
        <v>86</v>
      </c>
      <c r="AW769" s="13" t="s">
        <v>32</v>
      </c>
      <c r="AX769" s="13" t="s">
        <v>77</v>
      </c>
      <c r="AY769" s="167" t="s">
        <v>222</v>
      </c>
    </row>
    <row r="770" spans="2:51" s="13" customFormat="1">
      <c r="B770" s="165"/>
      <c r="D770" s="166" t="s">
        <v>229</v>
      </c>
      <c r="E770" s="167" t="s">
        <v>1</v>
      </c>
      <c r="F770" s="168" t="s">
        <v>1036</v>
      </c>
      <c r="H770" s="169">
        <v>7.2519999999999998</v>
      </c>
      <c r="I770" s="170"/>
      <c r="L770" s="165"/>
      <c r="M770" s="171"/>
      <c r="N770" s="172"/>
      <c r="O770" s="172"/>
      <c r="P770" s="172"/>
      <c r="Q770" s="172"/>
      <c r="R770" s="172"/>
      <c r="S770" s="172"/>
      <c r="T770" s="173"/>
      <c r="AT770" s="167" t="s">
        <v>229</v>
      </c>
      <c r="AU770" s="167" t="s">
        <v>86</v>
      </c>
      <c r="AV770" s="13" t="s">
        <v>86</v>
      </c>
      <c r="AW770" s="13" t="s">
        <v>32</v>
      </c>
      <c r="AX770" s="13" t="s">
        <v>77</v>
      </c>
      <c r="AY770" s="167" t="s">
        <v>222</v>
      </c>
    </row>
    <row r="771" spans="2:51" s="13" customFormat="1">
      <c r="B771" s="165"/>
      <c r="D771" s="166" t="s">
        <v>229</v>
      </c>
      <c r="E771" s="167" t="s">
        <v>1</v>
      </c>
      <c r="F771" s="168" t="s">
        <v>1037</v>
      </c>
      <c r="H771" s="169">
        <v>129.12299999999999</v>
      </c>
      <c r="I771" s="170"/>
      <c r="L771" s="165"/>
      <c r="M771" s="171"/>
      <c r="N771" s="172"/>
      <c r="O771" s="172"/>
      <c r="P771" s="172"/>
      <c r="Q771" s="172"/>
      <c r="R771" s="172"/>
      <c r="S771" s="172"/>
      <c r="T771" s="173"/>
      <c r="AT771" s="167" t="s">
        <v>229</v>
      </c>
      <c r="AU771" s="167" t="s">
        <v>86</v>
      </c>
      <c r="AV771" s="13" t="s">
        <v>86</v>
      </c>
      <c r="AW771" s="13" t="s">
        <v>32</v>
      </c>
      <c r="AX771" s="13" t="s">
        <v>77</v>
      </c>
      <c r="AY771" s="167" t="s">
        <v>222</v>
      </c>
    </row>
    <row r="772" spans="2:51" s="13" customFormat="1">
      <c r="B772" s="165"/>
      <c r="D772" s="166" t="s">
        <v>229</v>
      </c>
      <c r="E772" s="167" t="s">
        <v>1</v>
      </c>
      <c r="F772" s="168" t="s">
        <v>1038</v>
      </c>
      <c r="H772" s="169">
        <v>9.8670000000000009</v>
      </c>
      <c r="I772" s="170"/>
      <c r="L772" s="165"/>
      <c r="M772" s="171"/>
      <c r="N772" s="172"/>
      <c r="O772" s="172"/>
      <c r="P772" s="172"/>
      <c r="Q772" s="172"/>
      <c r="R772" s="172"/>
      <c r="S772" s="172"/>
      <c r="T772" s="173"/>
      <c r="AT772" s="167" t="s">
        <v>229</v>
      </c>
      <c r="AU772" s="167" t="s">
        <v>86</v>
      </c>
      <c r="AV772" s="13" t="s">
        <v>86</v>
      </c>
      <c r="AW772" s="13" t="s">
        <v>32</v>
      </c>
      <c r="AX772" s="13" t="s">
        <v>77</v>
      </c>
      <c r="AY772" s="167" t="s">
        <v>222</v>
      </c>
    </row>
    <row r="773" spans="2:51" s="13" customFormat="1">
      <c r="B773" s="165"/>
      <c r="D773" s="166" t="s">
        <v>229</v>
      </c>
      <c r="E773" s="167" t="s">
        <v>1</v>
      </c>
      <c r="F773" s="168" t="s">
        <v>1039</v>
      </c>
      <c r="H773" s="169">
        <v>8.2490000000000006</v>
      </c>
      <c r="I773" s="170"/>
      <c r="L773" s="165"/>
      <c r="M773" s="171"/>
      <c r="N773" s="172"/>
      <c r="O773" s="172"/>
      <c r="P773" s="172"/>
      <c r="Q773" s="172"/>
      <c r="R773" s="172"/>
      <c r="S773" s="172"/>
      <c r="T773" s="173"/>
      <c r="AT773" s="167" t="s">
        <v>229</v>
      </c>
      <c r="AU773" s="167" t="s">
        <v>86</v>
      </c>
      <c r="AV773" s="13" t="s">
        <v>86</v>
      </c>
      <c r="AW773" s="13" t="s">
        <v>32</v>
      </c>
      <c r="AX773" s="13" t="s">
        <v>77</v>
      </c>
      <c r="AY773" s="167" t="s">
        <v>222</v>
      </c>
    </row>
    <row r="774" spans="2:51" s="13" customFormat="1">
      <c r="B774" s="165"/>
      <c r="D774" s="166" t="s">
        <v>229</v>
      </c>
      <c r="E774" s="167" t="s">
        <v>1</v>
      </c>
      <c r="F774" s="168" t="s">
        <v>1040</v>
      </c>
      <c r="H774" s="169">
        <v>14.832000000000001</v>
      </c>
      <c r="I774" s="170"/>
      <c r="L774" s="165"/>
      <c r="M774" s="171"/>
      <c r="N774" s="172"/>
      <c r="O774" s="172"/>
      <c r="P774" s="172"/>
      <c r="Q774" s="172"/>
      <c r="R774" s="172"/>
      <c r="S774" s="172"/>
      <c r="T774" s="173"/>
      <c r="AT774" s="167" t="s">
        <v>229</v>
      </c>
      <c r="AU774" s="167" t="s">
        <v>86</v>
      </c>
      <c r="AV774" s="13" t="s">
        <v>86</v>
      </c>
      <c r="AW774" s="13" t="s">
        <v>32</v>
      </c>
      <c r="AX774" s="13" t="s">
        <v>77</v>
      </c>
      <c r="AY774" s="167" t="s">
        <v>222</v>
      </c>
    </row>
    <row r="775" spans="2:51" s="15" customFormat="1">
      <c r="B775" s="182"/>
      <c r="D775" s="166" t="s">
        <v>229</v>
      </c>
      <c r="E775" s="183" t="s">
        <v>1</v>
      </c>
      <c r="F775" s="184" t="s">
        <v>258</v>
      </c>
      <c r="H775" s="185">
        <v>736.35900000000004</v>
      </c>
      <c r="I775" s="186"/>
      <c r="L775" s="182"/>
      <c r="M775" s="187"/>
      <c r="N775" s="188"/>
      <c r="O775" s="188"/>
      <c r="P775" s="188"/>
      <c r="Q775" s="188"/>
      <c r="R775" s="188"/>
      <c r="S775" s="188"/>
      <c r="T775" s="189"/>
      <c r="AT775" s="183" t="s">
        <v>229</v>
      </c>
      <c r="AU775" s="183" t="s">
        <v>86</v>
      </c>
      <c r="AV775" s="15" t="s">
        <v>235</v>
      </c>
      <c r="AW775" s="15" t="s">
        <v>32</v>
      </c>
      <c r="AX775" s="15" t="s">
        <v>77</v>
      </c>
      <c r="AY775" s="183" t="s">
        <v>222</v>
      </c>
    </row>
    <row r="776" spans="2:51" s="16" customFormat="1">
      <c r="B776" s="190"/>
      <c r="D776" s="166" t="s">
        <v>229</v>
      </c>
      <c r="E776" s="191" t="s">
        <v>1</v>
      </c>
      <c r="F776" s="192" t="s">
        <v>600</v>
      </c>
      <c r="H776" s="191" t="s">
        <v>1</v>
      </c>
      <c r="I776" s="193"/>
      <c r="L776" s="190"/>
      <c r="M776" s="194"/>
      <c r="N776" s="195"/>
      <c r="O776" s="195"/>
      <c r="P776" s="195"/>
      <c r="Q776" s="195"/>
      <c r="R776" s="195"/>
      <c r="S776" s="195"/>
      <c r="T776" s="196"/>
      <c r="AT776" s="191" t="s">
        <v>229</v>
      </c>
      <c r="AU776" s="191" t="s">
        <v>86</v>
      </c>
      <c r="AV776" s="16" t="s">
        <v>84</v>
      </c>
      <c r="AW776" s="16" t="s">
        <v>32</v>
      </c>
      <c r="AX776" s="16" t="s">
        <v>77</v>
      </c>
      <c r="AY776" s="191" t="s">
        <v>222</v>
      </c>
    </row>
    <row r="777" spans="2:51" s="13" customFormat="1" ht="22.5">
      <c r="B777" s="165"/>
      <c r="D777" s="166" t="s">
        <v>229</v>
      </c>
      <c r="E777" s="167" t="s">
        <v>1</v>
      </c>
      <c r="F777" s="168" t="s">
        <v>1041</v>
      </c>
      <c r="H777" s="169">
        <v>137.87899999999999</v>
      </c>
      <c r="I777" s="170"/>
      <c r="L777" s="165"/>
      <c r="M777" s="171"/>
      <c r="N777" s="172"/>
      <c r="O777" s="172"/>
      <c r="P777" s="172"/>
      <c r="Q777" s="172"/>
      <c r="R777" s="172"/>
      <c r="S777" s="172"/>
      <c r="T777" s="173"/>
      <c r="AT777" s="167" t="s">
        <v>229</v>
      </c>
      <c r="AU777" s="167" t="s">
        <v>86</v>
      </c>
      <c r="AV777" s="13" t="s">
        <v>86</v>
      </c>
      <c r="AW777" s="13" t="s">
        <v>32</v>
      </c>
      <c r="AX777" s="13" t="s">
        <v>77</v>
      </c>
      <c r="AY777" s="167" t="s">
        <v>222</v>
      </c>
    </row>
    <row r="778" spans="2:51" s="13" customFormat="1">
      <c r="B778" s="165"/>
      <c r="D778" s="166" t="s">
        <v>229</v>
      </c>
      <c r="E778" s="167" t="s">
        <v>1</v>
      </c>
      <c r="F778" s="168" t="s">
        <v>1042</v>
      </c>
      <c r="H778" s="169">
        <v>5.4</v>
      </c>
      <c r="I778" s="170"/>
      <c r="L778" s="165"/>
      <c r="M778" s="171"/>
      <c r="N778" s="172"/>
      <c r="O778" s="172"/>
      <c r="P778" s="172"/>
      <c r="Q778" s="172"/>
      <c r="R778" s="172"/>
      <c r="S778" s="172"/>
      <c r="T778" s="173"/>
      <c r="AT778" s="167" t="s">
        <v>229</v>
      </c>
      <c r="AU778" s="167" t="s">
        <v>86</v>
      </c>
      <c r="AV778" s="13" t="s">
        <v>86</v>
      </c>
      <c r="AW778" s="13" t="s">
        <v>32</v>
      </c>
      <c r="AX778" s="13" t="s">
        <v>77</v>
      </c>
      <c r="AY778" s="167" t="s">
        <v>222</v>
      </c>
    </row>
    <row r="779" spans="2:51" s="13" customFormat="1">
      <c r="B779" s="165"/>
      <c r="D779" s="166" t="s">
        <v>229</v>
      </c>
      <c r="E779" s="167" t="s">
        <v>1</v>
      </c>
      <c r="F779" s="168" t="s">
        <v>1043</v>
      </c>
      <c r="H779" s="169">
        <v>9.1349999999999998</v>
      </c>
      <c r="I779" s="170"/>
      <c r="L779" s="165"/>
      <c r="M779" s="171"/>
      <c r="N779" s="172"/>
      <c r="O779" s="172"/>
      <c r="P779" s="172"/>
      <c r="Q779" s="172"/>
      <c r="R779" s="172"/>
      <c r="S779" s="172"/>
      <c r="T779" s="173"/>
      <c r="AT779" s="167" t="s">
        <v>229</v>
      </c>
      <c r="AU779" s="167" t="s">
        <v>86</v>
      </c>
      <c r="AV779" s="13" t="s">
        <v>86</v>
      </c>
      <c r="AW779" s="13" t="s">
        <v>32</v>
      </c>
      <c r="AX779" s="13" t="s">
        <v>77</v>
      </c>
      <c r="AY779" s="167" t="s">
        <v>222</v>
      </c>
    </row>
    <row r="780" spans="2:51" s="13" customFormat="1">
      <c r="B780" s="165"/>
      <c r="D780" s="166" t="s">
        <v>229</v>
      </c>
      <c r="E780" s="167" t="s">
        <v>1</v>
      </c>
      <c r="F780" s="168" t="s">
        <v>1044</v>
      </c>
      <c r="H780" s="169">
        <v>102.9</v>
      </c>
      <c r="I780" s="170"/>
      <c r="L780" s="165"/>
      <c r="M780" s="171"/>
      <c r="N780" s="172"/>
      <c r="O780" s="172"/>
      <c r="P780" s="172"/>
      <c r="Q780" s="172"/>
      <c r="R780" s="172"/>
      <c r="S780" s="172"/>
      <c r="T780" s="173"/>
      <c r="AT780" s="167" t="s">
        <v>229</v>
      </c>
      <c r="AU780" s="167" t="s">
        <v>86</v>
      </c>
      <c r="AV780" s="13" t="s">
        <v>86</v>
      </c>
      <c r="AW780" s="13" t="s">
        <v>32</v>
      </c>
      <c r="AX780" s="13" t="s">
        <v>77</v>
      </c>
      <c r="AY780" s="167" t="s">
        <v>222</v>
      </c>
    </row>
    <row r="781" spans="2:51" s="13" customFormat="1">
      <c r="B781" s="165"/>
      <c r="D781" s="166" t="s">
        <v>229</v>
      </c>
      <c r="E781" s="167" t="s">
        <v>1</v>
      </c>
      <c r="F781" s="168" t="s">
        <v>1045</v>
      </c>
      <c r="H781" s="169">
        <v>8.3309999999999995</v>
      </c>
      <c r="I781" s="170"/>
      <c r="L781" s="165"/>
      <c r="M781" s="171"/>
      <c r="N781" s="172"/>
      <c r="O781" s="172"/>
      <c r="P781" s="172"/>
      <c r="Q781" s="172"/>
      <c r="R781" s="172"/>
      <c r="S781" s="172"/>
      <c r="T781" s="173"/>
      <c r="AT781" s="167" t="s">
        <v>229</v>
      </c>
      <c r="AU781" s="167" t="s">
        <v>86</v>
      </c>
      <c r="AV781" s="13" t="s">
        <v>86</v>
      </c>
      <c r="AW781" s="13" t="s">
        <v>32</v>
      </c>
      <c r="AX781" s="13" t="s">
        <v>77</v>
      </c>
      <c r="AY781" s="167" t="s">
        <v>222</v>
      </c>
    </row>
    <row r="782" spans="2:51" s="13" customFormat="1">
      <c r="B782" s="165"/>
      <c r="D782" s="166" t="s">
        <v>229</v>
      </c>
      <c r="E782" s="167" t="s">
        <v>1</v>
      </c>
      <c r="F782" s="168" t="s">
        <v>1046</v>
      </c>
      <c r="H782" s="169">
        <v>5.766</v>
      </c>
      <c r="I782" s="170"/>
      <c r="L782" s="165"/>
      <c r="M782" s="171"/>
      <c r="N782" s="172"/>
      <c r="O782" s="172"/>
      <c r="P782" s="172"/>
      <c r="Q782" s="172"/>
      <c r="R782" s="172"/>
      <c r="S782" s="172"/>
      <c r="T782" s="173"/>
      <c r="AT782" s="167" t="s">
        <v>229</v>
      </c>
      <c r="AU782" s="167" t="s">
        <v>86</v>
      </c>
      <c r="AV782" s="13" t="s">
        <v>86</v>
      </c>
      <c r="AW782" s="13" t="s">
        <v>32</v>
      </c>
      <c r="AX782" s="13" t="s">
        <v>77</v>
      </c>
      <c r="AY782" s="167" t="s">
        <v>222</v>
      </c>
    </row>
    <row r="783" spans="2:51" s="15" customFormat="1">
      <c r="B783" s="182"/>
      <c r="D783" s="166" t="s">
        <v>229</v>
      </c>
      <c r="E783" s="183" t="s">
        <v>1</v>
      </c>
      <c r="F783" s="184" t="s">
        <v>258</v>
      </c>
      <c r="H783" s="185">
        <v>269.411</v>
      </c>
      <c r="I783" s="186"/>
      <c r="L783" s="182"/>
      <c r="M783" s="187"/>
      <c r="N783" s="188"/>
      <c r="O783" s="188"/>
      <c r="P783" s="188"/>
      <c r="Q783" s="188"/>
      <c r="R783" s="188"/>
      <c r="S783" s="188"/>
      <c r="T783" s="189"/>
      <c r="AT783" s="183" t="s">
        <v>229</v>
      </c>
      <c r="AU783" s="183" t="s">
        <v>86</v>
      </c>
      <c r="AV783" s="15" t="s">
        <v>235</v>
      </c>
      <c r="AW783" s="15" t="s">
        <v>32</v>
      </c>
      <c r="AX783" s="15" t="s">
        <v>77</v>
      </c>
      <c r="AY783" s="183" t="s">
        <v>222</v>
      </c>
    </row>
    <row r="784" spans="2:51" s="16" customFormat="1">
      <c r="B784" s="190"/>
      <c r="D784" s="166" t="s">
        <v>229</v>
      </c>
      <c r="E784" s="191" t="s">
        <v>1</v>
      </c>
      <c r="F784" s="192" t="s">
        <v>606</v>
      </c>
      <c r="H784" s="191" t="s">
        <v>1</v>
      </c>
      <c r="I784" s="193"/>
      <c r="L784" s="190"/>
      <c r="M784" s="194"/>
      <c r="N784" s="195"/>
      <c r="O784" s="195"/>
      <c r="P784" s="195"/>
      <c r="Q784" s="195"/>
      <c r="R784" s="195"/>
      <c r="S784" s="195"/>
      <c r="T784" s="196"/>
      <c r="AT784" s="191" t="s">
        <v>229</v>
      </c>
      <c r="AU784" s="191" t="s">
        <v>86</v>
      </c>
      <c r="AV784" s="16" t="s">
        <v>84</v>
      </c>
      <c r="AW784" s="16" t="s">
        <v>32</v>
      </c>
      <c r="AX784" s="16" t="s">
        <v>77</v>
      </c>
      <c r="AY784" s="191" t="s">
        <v>222</v>
      </c>
    </row>
    <row r="785" spans="1:65" s="13" customFormat="1">
      <c r="B785" s="165"/>
      <c r="D785" s="166" t="s">
        <v>229</v>
      </c>
      <c r="E785" s="167" t="s">
        <v>1</v>
      </c>
      <c r="F785" s="168" t="s">
        <v>1047</v>
      </c>
      <c r="H785" s="169">
        <v>32.5</v>
      </c>
      <c r="I785" s="170"/>
      <c r="L785" s="165"/>
      <c r="M785" s="171"/>
      <c r="N785" s="172"/>
      <c r="O785" s="172"/>
      <c r="P785" s="172"/>
      <c r="Q785" s="172"/>
      <c r="R785" s="172"/>
      <c r="S785" s="172"/>
      <c r="T785" s="173"/>
      <c r="AT785" s="167" t="s">
        <v>229</v>
      </c>
      <c r="AU785" s="167" t="s">
        <v>86</v>
      </c>
      <c r="AV785" s="13" t="s">
        <v>86</v>
      </c>
      <c r="AW785" s="13" t="s">
        <v>32</v>
      </c>
      <c r="AX785" s="13" t="s">
        <v>77</v>
      </c>
      <c r="AY785" s="167" t="s">
        <v>222</v>
      </c>
    </row>
    <row r="786" spans="1:65" s="13" customFormat="1">
      <c r="B786" s="165"/>
      <c r="D786" s="166" t="s">
        <v>229</v>
      </c>
      <c r="E786" s="167" t="s">
        <v>1</v>
      </c>
      <c r="F786" s="168" t="s">
        <v>1048</v>
      </c>
      <c r="H786" s="169">
        <v>124.85</v>
      </c>
      <c r="I786" s="170"/>
      <c r="L786" s="165"/>
      <c r="M786" s="171"/>
      <c r="N786" s="172"/>
      <c r="O786" s="172"/>
      <c r="P786" s="172"/>
      <c r="Q786" s="172"/>
      <c r="R786" s="172"/>
      <c r="S786" s="172"/>
      <c r="T786" s="173"/>
      <c r="AT786" s="167" t="s">
        <v>229</v>
      </c>
      <c r="AU786" s="167" t="s">
        <v>86</v>
      </c>
      <c r="AV786" s="13" t="s">
        <v>86</v>
      </c>
      <c r="AW786" s="13" t="s">
        <v>32</v>
      </c>
      <c r="AX786" s="13" t="s">
        <v>77</v>
      </c>
      <c r="AY786" s="167" t="s">
        <v>222</v>
      </c>
    </row>
    <row r="787" spans="1:65" s="13" customFormat="1">
      <c r="B787" s="165"/>
      <c r="D787" s="166" t="s">
        <v>229</v>
      </c>
      <c r="E787" s="167" t="s">
        <v>1</v>
      </c>
      <c r="F787" s="168" t="s">
        <v>1049</v>
      </c>
      <c r="H787" s="169">
        <v>8.01</v>
      </c>
      <c r="I787" s="170"/>
      <c r="L787" s="165"/>
      <c r="M787" s="171"/>
      <c r="N787" s="172"/>
      <c r="O787" s="172"/>
      <c r="P787" s="172"/>
      <c r="Q787" s="172"/>
      <c r="R787" s="172"/>
      <c r="S787" s="172"/>
      <c r="T787" s="173"/>
      <c r="AT787" s="167" t="s">
        <v>229</v>
      </c>
      <c r="AU787" s="167" t="s">
        <v>86</v>
      </c>
      <c r="AV787" s="13" t="s">
        <v>86</v>
      </c>
      <c r="AW787" s="13" t="s">
        <v>32</v>
      </c>
      <c r="AX787" s="13" t="s">
        <v>77</v>
      </c>
      <c r="AY787" s="167" t="s">
        <v>222</v>
      </c>
    </row>
    <row r="788" spans="1:65" s="13" customFormat="1">
      <c r="B788" s="165"/>
      <c r="D788" s="166" t="s">
        <v>229</v>
      </c>
      <c r="E788" s="167" t="s">
        <v>1</v>
      </c>
      <c r="F788" s="168" t="s">
        <v>1010</v>
      </c>
      <c r="H788" s="169">
        <v>1.4</v>
      </c>
      <c r="I788" s="170"/>
      <c r="L788" s="165"/>
      <c r="M788" s="171"/>
      <c r="N788" s="172"/>
      <c r="O788" s="172"/>
      <c r="P788" s="172"/>
      <c r="Q788" s="172"/>
      <c r="R788" s="172"/>
      <c r="S788" s="172"/>
      <c r="T788" s="173"/>
      <c r="AT788" s="167" t="s">
        <v>229</v>
      </c>
      <c r="AU788" s="167" t="s">
        <v>86</v>
      </c>
      <c r="AV788" s="13" t="s">
        <v>86</v>
      </c>
      <c r="AW788" s="13" t="s">
        <v>32</v>
      </c>
      <c r="AX788" s="13" t="s">
        <v>77</v>
      </c>
      <c r="AY788" s="167" t="s">
        <v>222</v>
      </c>
    </row>
    <row r="789" spans="1:65" s="15" customFormat="1">
      <c r="B789" s="182"/>
      <c r="D789" s="166" t="s">
        <v>229</v>
      </c>
      <c r="E789" s="183" t="s">
        <v>1</v>
      </c>
      <c r="F789" s="184" t="s">
        <v>258</v>
      </c>
      <c r="H789" s="185">
        <v>166.76</v>
      </c>
      <c r="I789" s="186"/>
      <c r="L789" s="182"/>
      <c r="M789" s="187"/>
      <c r="N789" s="188"/>
      <c r="O789" s="188"/>
      <c r="P789" s="188"/>
      <c r="Q789" s="188"/>
      <c r="R789" s="188"/>
      <c r="S789" s="188"/>
      <c r="T789" s="189"/>
      <c r="AT789" s="183" t="s">
        <v>229</v>
      </c>
      <c r="AU789" s="183" t="s">
        <v>86</v>
      </c>
      <c r="AV789" s="15" t="s">
        <v>235</v>
      </c>
      <c r="AW789" s="15" t="s">
        <v>32</v>
      </c>
      <c r="AX789" s="15" t="s">
        <v>77</v>
      </c>
      <c r="AY789" s="183" t="s">
        <v>222</v>
      </c>
    </row>
    <row r="790" spans="1:65" s="13" customFormat="1">
      <c r="B790" s="165"/>
      <c r="D790" s="166" t="s">
        <v>229</v>
      </c>
      <c r="E790" s="167" t="s">
        <v>1</v>
      </c>
      <c r="F790" s="168" t="s">
        <v>1050</v>
      </c>
      <c r="H790" s="169">
        <v>8.3610000000000007</v>
      </c>
      <c r="I790" s="170"/>
      <c r="L790" s="165"/>
      <c r="M790" s="171"/>
      <c r="N790" s="172"/>
      <c r="O790" s="172"/>
      <c r="P790" s="172"/>
      <c r="Q790" s="172"/>
      <c r="R790" s="172"/>
      <c r="S790" s="172"/>
      <c r="T790" s="173"/>
      <c r="AT790" s="167" t="s">
        <v>229</v>
      </c>
      <c r="AU790" s="167" t="s">
        <v>86</v>
      </c>
      <c r="AV790" s="13" t="s">
        <v>86</v>
      </c>
      <c r="AW790" s="13" t="s">
        <v>32</v>
      </c>
      <c r="AX790" s="13" t="s">
        <v>77</v>
      </c>
      <c r="AY790" s="167" t="s">
        <v>222</v>
      </c>
    </row>
    <row r="791" spans="1:65" s="13" customFormat="1">
      <c r="B791" s="165"/>
      <c r="D791" s="166" t="s">
        <v>229</v>
      </c>
      <c r="E791" s="167" t="s">
        <v>1</v>
      </c>
      <c r="F791" s="168" t="s">
        <v>1010</v>
      </c>
      <c r="H791" s="169">
        <v>1.4</v>
      </c>
      <c r="I791" s="170"/>
      <c r="L791" s="165"/>
      <c r="M791" s="171"/>
      <c r="N791" s="172"/>
      <c r="O791" s="172"/>
      <c r="P791" s="172"/>
      <c r="Q791" s="172"/>
      <c r="R791" s="172"/>
      <c r="S791" s="172"/>
      <c r="T791" s="173"/>
      <c r="AT791" s="167" t="s">
        <v>229</v>
      </c>
      <c r="AU791" s="167" t="s">
        <v>86</v>
      </c>
      <c r="AV791" s="13" t="s">
        <v>86</v>
      </c>
      <c r="AW791" s="13" t="s">
        <v>32</v>
      </c>
      <c r="AX791" s="13" t="s">
        <v>77</v>
      </c>
      <c r="AY791" s="167" t="s">
        <v>222</v>
      </c>
    </row>
    <row r="792" spans="1:65" s="15" customFormat="1">
      <c r="B792" s="182"/>
      <c r="D792" s="166" t="s">
        <v>229</v>
      </c>
      <c r="E792" s="183" t="s">
        <v>1</v>
      </c>
      <c r="F792" s="184" t="s">
        <v>258</v>
      </c>
      <c r="H792" s="185">
        <v>9.7609999999999992</v>
      </c>
      <c r="I792" s="186"/>
      <c r="L792" s="182"/>
      <c r="M792" s="187"/>
      <c r="N792" s="188"/>
      <c r="O792" s="188"/>
      <c r="P792" s="188"/>
      <c r="Q792" s="188"/>
      <c r="R792" s="188"/>
      <c r="S792" s="188"/>
      <c r="T792" s="189"/>
      <c r="AT792" s="183" t="s">
        <v>229</v>
      </c>
      <c r="AU792" s="183" t="s">
        <v>86</v>
      </c>
      <c r="AV792" s="15" t="s">
        <v>235</v>
      </c>
      <c r="AW792" s="15" t="s">
        <v>32</v>
      </c>
      <c r="AX792" s="15" t="s">
        <v>77</v>
      </c>
      <c r="AY792" s="183" t="s">
        <v>222</v>
      </c>
    </row>
    <row r="793" spans="1:65" s="13" customFormat="1">
      <c r="B793" s="165"/>
      <c r="D793" s="166" t="s">
        <v>229</v>
      </c>
      <c r="E793" s="167" t="s">
        <v>1</v>
      </c>
      <c r="F793" s="168" t="s">
        <v>1051</v>
      </c>
      <c r="H793" s="169">
        <v>4.3559999999999999</v>
      </c>
      <c r="I793" s="170"/>
      <c r="L793" s="165"/>
      <c r="M793" s="171"/>
      <c r="N793" s="172"/>
      <c r="O793" s="172"/>
      <c r="P793" s="172"/>
      <c r="Q793" s="172"/>
      <c r="R793" s="172"/>
      <c r="S793" s="172"/>
      <c r="T793" s="173"/>
      <c r="AT793" s="167" t="s">
        <v>229</v>
      </c>
      <c r="AU793" s="167" t="s">
        <v>86</v>
      </c>
      <c r="AV793" s="13" t="s">
        <v>86</v>
      </c>
      <c r="AW793" s="13" t="s">
        <v>32</v>
      </c>
      <c r="AX793" s="13" t="s">
        <v>77</v>
      </c>
      <c r="AY793" s="167" t="s">
        <v>222</v>
      </c>
    </row>
    <row r="794" spans="1:65" s="16" customFormat="1">
      <c r="B794" s="190"/>
      <c r="D794" s="166" t="s">
        <v>229</v>
      </c>
      <c r="E794" s="191" t="s">
        <v>1</v>
      </c>
      <c r="F794" s="192" t="s">
        <v>938</v>
      </c>
      <c r="H794" s="191" t="s">
        <v>1</v>
      </c>
      <c r="I794" s="193"/>
      <c r="L794" s="190"/>
      <c r="M794" s="194"/>
      <c r="N794" s="195"/>
      <c r="O794" s="195"/>
      <c r="P794" s="195"/>
      <c r="Q794" s="195"/>
      <c r="R794" s="195"/>
      <c r="S794" s="195"/>
      <c r="T794" s="196"/>
      <c r="AT794" s="191" t="s">
        <v>229</v>
      </c>
      <c r="AU794" s="191" t="s">
        <v>86</v>
      </c>
      <c r="AV794" s="16" t="s">
        <v>84</v>
      </c>
      <c r="AW794" s="16" t="s">
        <v>32</v>
      </c>
      <c r="AX794" s="16" t="s">
        <v>77</v>
      </c>
      <c r="AY794" s="191" t="s">
        <v>222</v>
      </c>
    </row>
    <row r="795" spans="1:65" s="13" customFormat="1">
      <c r="B795" s="165"/>
      <c r="D795" s="166" t="s">
        <v>229</v>
      </c>
      <c r="E795" s="167" t="s">
        <v>1</v>
      </c>
      <c r="F795" s="168" t="s">
        <v>1021</v>
      </c>
      <c r="H795" s="169">
        <v>12.313000000000001</v>
      </c>
      <c r="I795" s="170"/>
      <c r="L795" s="165"/>
      <c r="M795" s="171"/>
      <c r="N795" s="172"/>
      <c r="O795" s="172"/>
      <c r="P795" s="172"/>
      <c r="Q795" s="172"/>
      <c r="R795" s="172"/>
      <c r="S795" s="172"/>
      <c r="T795" s="173"/>
      <c r="AT795" s="167" t="s">
        <v>229</v>
      </c>
      <c r="AU795" s="167" t="s">
        <v>86</v>
      </c>
      <c r="AV795" s="13" t="s">
        <v>86</v>
      </c>
      <c r="AW795" s="13" t="s">
        <v>32</v>
      </c>
      <c r="AX795" s="13" t="s">
        <v>77</v>
      </c>
      <c r="AY795" s="167" t="s">
        <v>222</v>
      </c>
    </row>
    <row r="796" spans="1:65" s="13" customFormat="1">
      <c r="B796" s="165"/>
      <c r="D796" s="166" t="s">
        <v>229</v>
      </c>
      <c r="E796" s="167" t="s">
        <v>1</v>
      </c>
      <c r="F796" s="168" t="s">
        <v>940</v>
      </c>
      <c r="H796" s="169">
        <v>10.063000000000001</v>
      </c>
      <c r="I796" s="170"/>
      <c r="L796" s="165"/>
      <c r="M796" s="171"/>
      <c r="N796" s="172"/>
      <c r="O796" s="172"/>
      <c r="P796" s="172"/>
      <c r="Q796" s="172"/>
      <c r="R796" s="172"/>
      <c r="S796" s="172"/>
      <c r="T796" s="173"/>
      <c r="AT796" s="167" t="s">
        <v>229</v>
      </c>
      <c r="AU796" s="167" t="s">
        <v>86</v>
      </c>
      <c r="AV796" s="13" t="s">
        <v>86</v>
      </c>
      <c r="AW796" s="13" t="s">
        <v>32</v>
      </c>
      <c r="AX796" s="13" t="s">
        <v>77</v>
      </c>
      <c r="AY796" s="167" t="s">
        <v>222</v>
      </c>
    </row>
    <row r="797" spans="1:65" s="14" customFormat="1">
      <c r="B797" s="174"/>
      <c r="D797" s="166" t="s">
        <v>229</v>
      </c>
      <c r="E797" s="175" t="s">
        <v>1</v>
      </c>
      <c r="F797" s="176" t="s">
        <v>231</v>
      </c>
      <c r="H797" s="177">
        <v>1209.0229999999999</v>
      </c>
      <c r="I797" s="178"/>
      <c r="L797" s="174"/>
      <c r="M797" s="179"/>
      <c r="N797" s="180"/>
      <c r="O797" s="180"/>
      <c r="P797" s="180"/>
      <c r="Q797" s="180"/>
      <c r="R797" s="180"/>
      <c r="S797" s="180"/>
      <c r="T797" s="181"/>
      <c r="AT797" s="175" t="s">
        <v>229</v>
      </c>
      <c r="AU797" s="175" t="s">
        <v>86</v>
      </c>
      <c r="AV797" s="14" t="s">
        <v>228</v>
      </c>
      <c r="AW797" s="14" t="s">
        <v>32</v>
      </c>
      <c r="AX797" s="14" t="s">
        <v>84</v>
      </c>
      <c r="AY797" s="175" t="s">
        <v>222</v>
      </c>
    </row>
    <row r="798" spans="1:65" s="2" customFormat="1" ht="33" customHeight="1">
      <c r="A798" s="33"/>
      <c r="B798" s="150"/>
      <c r="C798" s="151" t="s">
        <v>1052</v>
      </c>
      <c r="D798" s="151" t="s">
        <v>224</v>
      </c>
      <c r="E798" s="152" t="s">
        <v>1053</v>
      </c>
      <c r="F798" s="153" t="s">
        <v>1054</v>
      </c>
      <c r="G798" s="154" t="s">
        <v>227</v>
      </c>
      <c r="H798" s="155">
        <v>1209.0229999999999</v>
      </c>
      <c r="I798" s="156"/>
      <c r="J798" s="157">
        <f>ROUND(I798*H798,2)</f>
        <v>0</v>
      </c>
      <c r="K798" s="158"/>
      <c r="L798" s="34"/>
      <c r="M798" s="159" t="s">
        <v>1</v>
      </c>
      <c r="N798" s="160" t="s">
        <v>42</v>
      </c>
      <c r="O798" s="59"/>
      <c r="P798" s="161">
        <f>O798*H798</f>
        <v>0</v>
      </c>
      <c r="Q798" s="161">
        <v>0</v>
      </c>
      <c r="R798" s="161">
        <f>Q798*H798</f>
        <v>0</v>
      </c>
      <c r="S798" s="161">
        <v>0</v>
      </c>
      <c r="T798" s="162">
        <f>S798*H798</f>
        <v>0</v>
      </c>
      <c r="U798" s="33"/>
      <c r="V798" s="33"/>
      <c r="W798" s="33"/>
      <c r="X798" s="33"/>
      <c r="Y798" s="33"/>
      <c r="Z798" s="33"/>
      <c r="AA798" s="33"/>
      <c r="AB798" s="33"/>
      <c r="AC798" s="33"/>
      <c r="AD798" s="33"/>
      <c r="AE798" s="33"/>
      <c r="AR798" s="163" t="s">
        <v>228</v>
      </c>
      <c r="AT798" s="163" t="s">
        <v>224</v>
      </c>
      <c r="AU798" s="163" t="s">
        <v>86</v>
      </c>
      <c r="AY798" s="18" t="s">
        <v>222</v>
      </c>
      <c r="BE798" s="164">
        <f>IF(N798="základní",J798,0)</f>
        <v>0</v>
      </c>
      <c r="BF798" s="164">
        <f>IF(N798="snížená",J798,0)</f>
        <v>0</v>
      </c>
      <c r="BG798" s="164">
        <f>IF(N798="zákl. přenesená",J798,0)</f>
        <v>0</v>
      </c>
      <c r="BH798" s="164">
        <f>IF(N798="sníž. přenesená",J798,0)</f>
        <v>0</v>
      </c>
      <c r="BI798" s="164">
        <f>IF(N798="nulová",J798,0)</f>
        <v>0</v>
      </c>
      <c r="BJ798" s="18" t="s">
        <v>84</v>
      </c>
      <c r="BK798" s="164">
        <f>ROUND(I798*H798,2)</f>
        <v>0</v>
      </c>
      <c r="BL798" s="18" t="s">
        <v>228</v>
      </c>
      <c r="BM798" s="163" t="s">
        <v>1055</v>
      </c>
    </row>
    <row r="799" spans="1:65" s="2" customFormat="1" ht="16.5" customHeight="1">
      <c r="A799" s="33"/>
      <c r="B799" s="150"/>
      <c r="C799" s="151" t="s">
        <v>583</v>
      </c>
      <c r="D799" s="151" t="s">
        <v>224</v>
      </c>
      <c r="E799" s="152" t="s">
        <v>1056</v>
      </c>
      <c r="F799" s="153" t="s">
        <v>1057</v>
      </c>
      <c r="G799" s="154" t="s">
        <v>313</v>
      </c>
      <c r="H799" s="155">
        <v>45.232999999999997</v>
      </c>
      <c r="I799" s="156"/>
      <c r="J799" s="157">
        <f>ROUND(I799*H799,2)</f>
        <v>0</v>
      </c>
      <c r="K799" s="158"/>
      <c r="L799" s="34"/>
      <c r="M799" s="159" t="s">
        <v>1</v>
      </c>
      <c r="N799" s="160" t="s">
        <v>42</v>
      </c>
      <c r="O799" s="59"/>
      <c r="P799" s="161">
        <f>O799*H799</f>
        <v>0</v>
      </c>
      <c r="Q799" s="161">
        <v>1.05555</v>
      </c>
      <c r="R799" s="161">
        <f>Q799*H799</f>
        <v>47.745693149999994</v>
      </c>
      <c r="S799" s="161">
        <v>0</v>
      </c>
      <c r="T799" s="162">
        <f>S799*H799</f>
        <v>0</v>
      </c>
      <c r="U799" s="33"/>
      <c r="V799" s="33"/>
      <c r="W799" s="33"/>
      <c r="X799" s="33"/>
      <c r="Y799" s="33"/>
      <c r="Z799" s="33"/>
      <c r="AA799" s="33"/>
      <c r="AB799" s="33"/>
      <c r="AC799" s="33"/>
      <c r="AD799" s="33"/>
      <c r="AE799" s="33"/>
      <c r="AR799" s="163" t="s">
        <v>228</v>
      </c>
      <c r="AT799" s="163" t="s">
        <v>224</v>
      </c>
      <c r="AU799" s="163" t="s">
        <v>86</v>
      </c>
      <c r="AY799" s="18" t="s">
        <v>222</v>
      </c>
      <c r="BE799" s="164">
        <f>IF(N799="základní",J799,0)</f>
        <v>0</v>
      </c>
      <c r="BF799" s="164">
        <f>IF(N799="snížená",J799,0)</f>
        <v>0</v>
      </c>
      <c r="BG799" s="164">
        <f>IF(N799="zákl. přenesená",J799,0)</f>
        <v>0</v>
      </c>
      <c r="BH799" s="164">
        <f>IF(N799="sníž. přenesená",J799,0)</f>
        <v>0</v>
      </c>
      <c r="BI799" s="164">
        <f>IF(N799="nulová",J799,0)</f>
        <v>0</v>
      </c>
      <c r="BJ799" s="18" t="s">
        <v>84</v>
      </c>
      <c r="BK799" s="164">
        <f>ROUND(I799*H799,2)</f>
        <v>0</v>
      </c>
      <c r="BL799" s="18" t="s">
        <v>228</v>
      </c>
      <c r="BM799" s="163" t="s">
        <v>1058</v>
      </c>
    </row>
    <row r="800" spans="1:65" s="2" customFormat="1" ht="16.5" customHeight="1">
      <c r="A800" s="33"/>
      <c r="B800" s="150"/>
      <c r="C800" s="151" t="s">
        <v>1059</v>
      </c>
      <c r="D800" s="151" t="s">
        <v>224</v>
      </c>
      <c r="E800" s="152" t="s">
        <v>1060</v>
      </c>
      <c r="F800" s="153" t="s">
        <v>1061</v>
      </c>
      <c r="G800" s="154" t="s">
        <v>313</v>
      </c>
      <c r="H800" s="155">
        <v>6.5119999999999996</v>
      </c>
      <c r="I800" s="156"/>
      <c r="J800" s="157">
        <f>ROUND(I800*H800,2)</f>
        <v>0</v>
      </c>
      <c r="K800" s="158"/>
      <c r="L800" s="34"/>
      <c r="M800" s="159" t="s">
        <v>1</v>
      </c>
      <c r="N800" s="160" t="s">
        <v>42</v>
      </c>
      <c r="O800" s="59"/>
      <c r="P800" s="161">
        <f>O800*H800</f>
        <v>0</v>
      </c>
      <c r="Q800" s="161">
        <v>1.06277</v>
      </c>
      <c r="R800" s="161">
        <f>Q800*H800</f>
        <v>6.9207582399999996</v>
      </c>
      <c r="S800" s="161">
        <v>0</v>
      </c>
      <c r="T800" s="162">
        <f>S800*H800</f>
        <v>0</v>
      </c>
      <c r="U800" s="33"/>
      <c r="V800" s="33"/>
      <c r="W800" s="33"/>
      <c r="X800" s="33"/>
      <c r="Y800" s="33"/>
      <c r="Z800" s="33"/>
      <c r="AA800" s="33"/>
      <c r="AB800" s="33"/>
      <c r="AC800" s="33"/>
      <c r="AD800" s="33"/>
      <c r="AE800" s="33"/>
      <c r="AR800" s="163" t="s">
        <v>228</v>
      </c>
      <c r="AT800" s="163" t="s">
        <v>224</v>
      </c>
      <c r="AU800" s="163" t="s">
        <v>86</v>
      </c>
      <c r="AY800" s="18" t="s">
        <v>222</v>
      </c>
      <c r="BE800" s="164">
        <f>IF(N800="základní",J800,0)</f>
        <v>0</v>
      </c>
      <c r="BF800" s="164">
        <f>IF(N800="snížená",J800,0)</f>
        <v>0</v>
      </c>
      <c r="BG800" s="164">
        <f>IF(N800="zákl. přenesená",J800,0)</f>
        <v>0</v>
      </c>
      <c r="BH800" s="164">
        <f>IF(N800="sníž. přenesená",J800,0)</f>
        <v>0</v>
      </c>
      <c r="BI800" s="164">
        <f>IF(N800="nulová",J800,0)</f>
        <v>0</v>
      </c>
      <c r="BJ800" s="18" t="s">
        <v>84</v>
      </c>
      <c r="BK800" s="164">
        <f>ROUND(I800*H800,2)</f>
        <v>0</v>
      </c>
      <c r="BL800" s="18" t="s">
        <v>228</v>
      </c>
      <c r="BM800" s="163" t="s">
        <v>1062</v>
      </c>
    </row>
    <row r="801" spans="1:65" s="13" customFormat="1">
      <c r="B801" s="165"/>
      <c r="D801" s="166" t="s">
        <v>229</v>
      </c>
      <c r="E801" s="167" t="s">
        <v>1</v>
      </c>
      <c r="F801" s="168" t="s">
        <v>1063</v>
      </c>
      <c r="H801" s="169">
        <v>3.117</v>
      </c>
      <c r="I801" s="170"/>
      <c r="L801" s="165"/>
      <c r="M801" s="171"/>
      <c r="N801" s="172"/>
      <c r="O801" s="172"/>
      <c r="P801" s="172"/>
      <c r="Q801" s="172"/>
      <c r="R801" s="172"/>
      <c r="S801" s="172"/>
      <c r="T801" s="173"/>
      <c r="AT801" s="167" t="s">
        <v>229</v>
      </c>
      <c r="AU801" s="167" t="s">
        <v>86</v>
      </c>
      <c r="AV801" s="13" t="s">
        <v>86</v>
      </c>
      <c r="AW801" s="13" t="s">
        <v>32</v>
      </c>
      <c r="AX801" s="13" t="s">
        <v>77</v>
      </c>
      <c r="AY801" s="167" t="s">
        <v>222</v>
      </c>
    </row>
    <row r="802" spans="1:65" s="13" customFormat="1">
      <c r="B802" s="165"/>
      <c r="D802" s="166" t="s">
        <v>229</v>
      </c>
      <c r="E802" s="167" t="s">
        <v>1</v>
      </c>
      <c r="F802" s="168" t="s">
        <v>1064</v>
      </c>
      <c r="H802" s="169">
        <v>1.2999999999999999E-2</v>
      </c>
      <c r="I802" s="170"/>
      <c r="L802" s="165"/>
      <c r="M802" s="171"/>
      <c r="N802" s="172"/>
      <c r="O802" s="172"/>
      <c r="P802" s="172"/>
      <c r="Q802" s="172"/>
      <c r="R802" s="172"/>
      <c r="S802" s="172"/>
      <c r="T802" s="173"/>
      <c r="AT802" s="167" t="s">
        <v>229</v>
      </c>
      <c r="AU802" s="167" t="s">
        <v>86</v>
      </c>
      <c r="AV802" s="13" t="s">
        <v>86</v>
      </c>
      <c r="AW802" s="13" t="s">
        <v>32</v>
      </c>
      <c r="AX802" s="13" t="s">
        <v>77</v>
      </c>
      <c r="AY802" s="167" t="s">
        <v>222</v>
      </c>
    </row>
    <row r="803" spans="1:65" s="13" customFormat="1">
      <c r="B803" s="165"/>
      <c r="D803" s="166" t="s">
        <v>229</v>
      </c>
      <c r="E803" s="167" t="s">
        <v>1</v>
      </c>
      <c r="F803" s="168" t="s">
        <v>1065</v>
      </c>
      <c r="H803" s="169">
        <v>1.0069999999999999</v>
      </c>
      <c r="I803" s="170"/>
      <c r="L803" s="165"/>
      <c r="M803" s="171"/>
      <c r="N803" s="172"/>
      <c r="O803" s="172"/>
      <c r="P803" s="172"/>
      <c r="Q803" s="172"/>
      <c r="R803" s="172"/>
      <c r="S803" s="172"/>
      <c r="T803" s="173"/>
      <c r="AT803" s="167" t="s">
        <v>229</v>
      </c>
      <c r="AU803" s="167" t="s">
        <v>86</v>
      </c>
      <c r="AV803" s="13" t="s">
        <v>86</v>
      </c>
      <c r="AW803" s="13" t="s">
        <v>32</v>
      </c>
      <c r="AX803" s="13" t="s">
        <v>77</v>
      </c>
      <c r="AY803" s="167" t="s">
        <v>222</v>
      </c>
    </row>
    <row r="804" spans="1:65" s="13" customFormat="1">
      <c r="B804" s="165"/>
      <c r="D804" s="166" t="s">
        <v>229</v>
      </c>
      <c r="E804" s="167" t="s">
        <v>1</v>
      </c>
      <c r="F804" s="168" t="s">
        <v>1066</v>
      </c>
      <c r="H804" s="169">
        <v>2.375</v>
      </c>
      <c r="I804" s="170"/>
      <c r="L804" s="165"/>
      <c r="M804" s="171"/>
      <c r="N804" s="172"/>
      <c r="O804" s="172"/>
      <c r="P804" s="172"/>
      <c r="Q804" s="172"/>
      <c r="R804" s="172"/>
      <c r="S804" s="172"/>
      <c r="T804" s="173"/>
      <c r="AT804" s="167" t="s">
        <v>229</v>
      </c>
      <c r="AU804" s="167" t="s">
        <v>86</v>
      </c>
      <c r="AV804" s="13" t="s">
        <v>86</v>
      </c>
      <c r="AW804" s="13" t="s">
        <v>32</v>
      </c>
      <c r="AX804" s="13" t="s">
        <v>77</v>
      </c>
      <c r="AY804" s="167" t="s">
        <v>222</v>
      </c>
    </row>
    <row r="805" spans="1:65" s="14" customFormat="1">
      <c r="B805" s="174"/>
      <c r="D805" s="166" t="s">
        <v>229</v>
      </c>
      <c r="E805" s="175" t="s">
        <v>1</v>
      </c>
      <c r="F805" s="176" t="s">
        <v>231</v>
      </c>
      <c r="H805" s="177">
        <v>6.5119999999999996</v>
      </c>
      <c r="I805" s="178"/>
      <c r="L805" s="174"/>
      <c r="M805" s="179"/>
      <c r="N805" s="180"/>
      <c r="O805" s="180"/>
      <c r="P805" s="180"/>
      <c r="Q805" s="180"/>
      <c r="R805" s="180"/>
      <c r="S805" s="180"/>
      <c r="T805" s="181"/>
      <c r="AT805" s="175" t="s">
        <v>229</v>
      </c>
      <c r="AU805" s="175" t="s">
        <v>86</v>
      </c>
      <c r="AV805" s="14" t="s">
        <v>228</v>
      </c>
      <c r="AW805" s="14" t="s">
        <v>32</v>
      </c>
      <c r="AX805" s="14" t="s">
        <v>84</v>
      </c>
      <c r="AY805" s="175" t="s">
        <v>222</v>
      </c>
    </row>
    <row r="806" spans="1:65" s="2" customFormat="1" ht="33" customHeight="1">
      <c r="A806" s="33"/>
      <c r="B806" s="150"/>
      <c r="C806" s="151" t="s">
        <v>599</v>
      </c>
      <c r="D806" s="151" t="s">
        <v>224</v>
      </c>
      <c r="E806" s="152" t="s">
        <v>1067</v>
      </c>
      <c r="F806" s="153" t="s">
        <v>1068</v>
      </c>
      <c r="G806" s="154" t="s">
        <v>348</v>
      </c>
      <c r="H806" s="155">
        <v>10</v>
      </c>
      <c r="I806" s="156"/>
      <c r="J806" s="157">
        <f>ROUND(I806*H806,2)</f>
        <v>0</v>
      </c>
      <c r="K806" s="158"/>
      <c r="L806" s="34"/>
      <c r="M806" s="159" t="s">
        <v>1</v>
      </c>
      <c r="N806" s="160" t="s">
        <v>42</v>
      </c>
      <c r="O806" s="59"/>
      <c r="P806" s="161">
        <f>O806*H806</f>
        <v>0</v>
      </c>
      <c r="Q806" s="161">
        <v>3.6240000000000001E-2</v>
      </c>
      <c r="R806" s="161">
        <f>Q806*H806</f>
        <v>0.3624</v>
      </c>
      <c r="S806" s="161">
        <v>0</v>
      </c>
      <c r="T806" s="162">
        <f>S806*H806</f>
        <v>0</v>
      </c>
      <c r="U806" s="33"/>
      <c r="V806" s="33"/>
      <c r="W806" s="33"/>
      <c r="X806" s="33"/>
      <c r="Y806" s="33"/>
      <c r="Z806" s="33"/>
      <c r="AA806" s="33"/>
      <c r="AB806" s="33"/>
      <c r="AC806" s="33"/>
      <c r="AD806" s="33"/>
      <c r="AE806" s="33"/>
      <c r="AR806" s="163" t="s">
        <v>228</v>
      </c>
      <c r="AT806" s="163" t="s">
        <v>224</v>
      </c>
      <c r="AU806" s="163" t="s">
        <v>86</v>
      </c>
      <c r="AY806" s="18" t="s">
        <v>222</v>
      </c>
      <c r="BE806" s="164">
        <f>IF(N806="základní",J806,0)</f>
        <v>0</v>
      </c>
      <c r="BF806" s="164">
        <f>IF(N806="snížená",J806,0)</f>
        <v>0</v>
      </c>
      <c r="BG806" s="164">
        <f>IF(N806="zákl. přenesená",J806,0)</f>
        <v>0</v>
      </c>
      <c r="BH806" s="164">
        <f>IF(N806="sníž. přenesená",J806,0)</f>
        <v>0</v>
      </c>
      <c r="BI806" s="164">
        <f>IF(N806="nulová",J806,0)</f>
        <v>0</v>
      </c>
      <c r="BJ806" s="18" t="s">
        <v>84</v>
      </c>
      <c r="BK806" s="164">
        <f>ROUND(I806*H806,2)</f>
        <v>0</v>
      </c>
      <c r="BL806" s="18" t="s">
        <v>228</v>
      </c>
      <c r="BM806" s="163" t="s">
        <v>1069</v>
      </c>
    </row>
    <row r="807" spans="1:65" s="13" customFormat="1">
      <c r="B807" s="165"/>
      <c r="D807" s="166" t="s">
        <v>229</v>
      </c>
      <c r="E807" s="167" t="s">
        <v>1</v>
      </c>
      <c r="F807" s="168" t="s">
        <v>1070</v>
      </c>
      <c r="H807" s="169">
        <v>1</v>
      </c>
      <c r="I807" s="170"/>
      <c r="L807" s="165"/>
      <c r="M807" s="171"/>
      <c r="N807" s="172"/>
      <c r="O807" s="172"/>
      <c r="P807" s="172"/>
      <c r="Q807" s="172"/>
      <c r="R807" s="172"/>
      <c r="S807" s="172"/>
      <c r="T807" s="173"/>
      <c r="AT807" s="167" t="s">
        <v>229</v>
      </c>
      <c r="AU807" s="167" t="s">
        <v>86</v>
      </c>
      <c r="AV807" s="13" t="s">
        <v>86</v>
      </c>
      <c r="AW807" s="13" t="s">
        <v>32</v>
      </c>
      <c r="AX807" s="13" t="s">
        <v>77</v>
      </c>
      <c r="AY807" s="167" t="s">
        <v>222</v>
      </c>
    </row>
    <row r="808" spans="1:65" s="13" customFormat="1">
      <c r="B808" s="165"/>
      <c r="D808" s="166" t="s">
        <v>229</v>
      </c>
      <c r="E808" s="167" t="s">
        <v>1</v>
      </c>
      <c r="F808" s="168" t="s">
        <v>1071</v>
      </c>
      <c r="H808" s="169">
        <v>1</v>
      </c>
      <c r="I808" s="170"/>
      <c r="L808" s="165"/>
      <c r="M808" s="171"/>
      <c r="N808" s="172"/>
      <c r="O808" s="172"/>
      <c r="P808" s="172"/>
      <c r="Q808" s="172"/>
      <c r="R808" s="172"/>
      <c r="S808" s="172"/>
      <c r="T808" s="173"/>
      <c r="AT808" s="167" t="s">
        <v>229</v>
      </c>
      <c r="AU808" s="167" t="s">
        <v>86</v>
      </c>
      <c r="AV808" s="13" t="s">
        <v>86</v>
      </c>
      <c r="AW808" s="13" t="s">
        <v>32</v>
      </c>
      <c r="AX808" s="13" t="s">
        <v>77</v>
      </c>
      <c r="AY808" s="167" t="s">
        <v>222</v>
      </c>
    </row>
    <row r="809" spans="1:65" s="13" customFormat="1">
      <c r="B809" s="165"/>
      <c r="D809" s="166" t="s">
        <v>229</v>
      </c>
      <c r="E809" s="167" t="s">
        <v>1</v>
      </c>
      <c r="F809" s="168" t="s">
        <v>1072</v>
      </c>
      <c r="H809" s="169">
        <v>1</v>
      </c>
      <c r="I809" s="170"/>
      <c r="L809" s="165"/>
      <c r="M809" s="171"/>
      <c r="N809" s="172"/>
      <c r="O809" s="172"/>
      <c r="P809" s="172"/>
      <c r="Q809" s="172"/>
      <c r="R809" s="172"/>
      <c r="S809" s="172"/>
      <c r="T809" s="173"/>
      <c r="AT809" s="167" t="s">
        <v>229</v>
      </c>
      <c r="AU809" s="167" t="s">
        <v>86</v>
      </c>
      <c r="AV809" s="13" t="s">
        <v>86</v>
      </c>
      <c r="AW809" s="13" t="s">
        <v>32</v>
      </c>
      <c r="AX809" s="13" t="s">
        <v>77</v>
      </c>
      <c r="AY809" s="167" t="s">
        <v>222</v>
      </c>
    </row>
    <row r="810" spans="1:65" s="13" customFormat="1">
      <c r="B810" s="165"/>
      <c r="D810" s="166" t="s">
        <v>229</v>
      </c>
      <c r="E810" s="167" t="s">
        <v>1</v>
      </c>
      <c r="F810" s="168" t="s">
        <v>1073</v>
      </c>
      <c r="H810" s="169">
        <v>6</v>
      </c>
      <c r="I810" s="170"/>
      <c r="L810" s="165"/>
      <c r="M810" s="171"/>
      <c r="N810" s="172"/>
      <c r="O810" s="172"/>
      <c r="P810" s="172"/>
      <c r="Q810" s="172"/>
      <c r="R810" s="172"/>
      <c r="S810" s="172"/>
      <c r="T810" s="173"/>
      <c r="AT810" s="167" t="s">
        <v>229</v>
      </c>
      <c r="AU810" s="167" t="s">
        <v>86</v>
      </c>
      <c r="AV810" s="13" t="s">
        <v>86</v>
      </c>
      <c r="AW810" s="13" t="s">
        <v>32</v>
      </c>
      <c r="AX810" s="13" t="s">
        <v>77</v>
      </c>
      <c r="AY810" s="167" t="s">
        <v>222</v>
      </c>
    </row>
    <row r="811" spans="1:65" s="13" customFormat="1">
      <c r="B811" s="165"/>
      <c r="D811" s="166" t="s">
        <v>229</v>
      </c>
      <c r="E811" s="167" t="s">
        <v>1</v>
      </c>
      <c r="F811" s="168" t="s">
        <v>1074</v>
      </c>
      <c r="H811" s="169">
        <v>1</v>
      </c>
      <c r="I811" s="170"/>
      <c r="L811" s="165"/>
      <c r="M811" s="171"/>
      <c r="N811" s="172"/>
      <c r="O811" s="172"/>
      <c r="P811" s="172"/>
      <c r="Q811" s="172"/>
      <c r="R811" s="172"/>
      <c r="S811" s="172"/>
      <c r="T811" s="173"/>
      <c r="AT811" s="167" t="s">
        <v>229</v>
      </c>
      <c r="AU811" s="167" t="s">
        <v>86</v>
      </c>
      <c r="AV811" s="13" t="s">
        <v>86</v>
      </c>
      <c r="AW811" s="13" t="s">
        <v>32</v>
      </c>
      <c r="AX811" s="13" t="s">
        <v>77</v>
      </c>
      <c r="AY811" s="167" t="s">
        <v>222</v>
      </c>
    </row>
    <row r="812" spans="1:65" s="14" customFormat="1">
      <c r="B812" s="174"/>
      <c r="D812" s="166" t="s">
        <v>229</v>
      </c>
      <c r="E812" s="175" t="s">
        <v>1</v>
      </c>
      <c r="F812" s="176" t="s">
        <v>231</v>
      </c>
      <c r="H812" s="177">
        <v>10</v>
      </c>
      <c r="I812" s="178"/>
      <c r="L812" s="174"/>
      <c r="M812" s="179"/>
      <c r="N812" s="180"/>
      <c r="O812" s="180"/>
      <c r="P812" s="180"/>
      <c r="Q812" s="180"/>
      <c r="R812" s="180"/>
      <c r="S812" s="180"/>
      <c r="T812" s="181"/>
      <c r="AT812" s="175" t="s">
        <v>229</v>
      </c>
      <c r="AU812" s="175" t="s">
        <v>86</v>
      </c>
      <c r="AV812" s="14" t="s">
        <v>228</v>
      </c>
      <c r="AW812" s="14" t="s">
        <v>32</v>
      </c>
      <c r="AX812" s="14" t="s">
        <v>84</v>
      </c>
      <c r="AY812" s="175" t="s">
        <v>222</v>
      </c>
    </row>
    <row r="813" spans="1:65" s="2" customFormat="1" ht="16.5" customHeight="1">
      <c r="A813" s="33"/>
      <c r="B813" s="150"/>
      <c r="C813" s="197" t="s">
        <v>1075</v>
      </c>
      <c r="D813" s="197" t="s">
        <v>310</v>
      </c>
      <c r="E813" s="198" t="s">
        <v>1076</v>
      </c>
      <c r="F813" s="199" t="s">
        <v>1077</v>
      </c>
      <c r="G813" s="200" t="s">
        <v>348</v>
      </c>
      <c r="H813" s="201">
        <v>1</v>
      </c>
      <c r="I813" s="202"/>
      <c r="J813" s="203">
        <f t="shared" ref="J813:J818" si="20">ROUND(I813*H813,2)</f>
        <v>0</v>
      </c>
      <c r="K813" s="204"/>
      <c r="L813" s="205"/>
      <c r="M813" s="206" t="s">
        <v>1</v>
      </c>
      <c r="N813" s="207" t="s">
        <v>42</v>
      </c>
      <c r="O813" s="59"/>
      <c r="P813" s="161">
        <f t="shared" ref="P813:P818" si="21">O813*H813</f>
        <v>0</v>
      </c>
      <c r="Q813" s="161">
        <v>0</v>
      </c>
      <c r="R813" s="161">
        <f t="shared" ref="R813:R818" si="22">Q813*H813</f>
        <v>0</v>
      </c>
      <c r="S813" s="161">
        <v>0</v>
      </c>
      <c r="T813" s="162">
        <f t="shared" ref="T813:T818" si="23">S813*H813</f>
        <v>0</v>
      </c>
      <c r="U813" s="33"/>
      <c r="V813" s="33"/>
      <c r="W813" s="33"/>
      <c r="X813" s="33"/>
      <c r="Y813" s="33"/>
      <c r="Z813" s="33"/>
      <c r="AA813" s="33"/>
      <c r="AB813" s="33"/>
      <c r="AC813" s="33"/>
      <c r="AD813" s="33"/>
      <c r="AE813" s="33"/>
      <c r="AR813" s="163" t="s">
        <v>243</v>
      </c>
      <c r="AT813" s="163" t="s">
        <v>310</v>
      </c>
      <c r="AU813" s="163" t="s">
        <v>86</v>
      </c>
      <c r="AY813" s="18" t="s">
        <v>222</v>
      </c>
      <c r="BE813" s="164">
        <f t="shared" ref="BE813:BE818" si="24">IF(N813="základní",J813,0)</f>
        <v>0</v>
      </c>
      <c r="BF813" s="164">
        <f t="shared" ref="BF813:BF818" si="25">IF(N813="snížená",J813,0)</f>
        <v>0</v>
      </c>
      <c r="BG813" s="164">
        <f t="shared" ref="BG813:BG818" si="26">IF(N813="zákl. přenesená",J813,0)</f>
        <v>0</v>
      </c>
      <c r="BH813" s="164">
        <f t="shared" ref="BH813:BH818" si="27">IF(N813="sníž. přenesená",J813,0)</f>
        <v>0</v>
      </c>
      <c r="BI813" s="164">
        <f t="shared" ref="BI813:BI818" si="28">IF(N813="nulová",J813,0)</f>
        <v>0</v>
      </c>
      <c r="BJ813" s="18" t="s">
        <v>84</v>
      </c>
      <c r="BK813" s="164">
        <f t="shared" ref="BK813:BK818" si="29">ROUND(I813*H813,2)</f>
        <v>0</v>
      </c>
      <c r="BL813" s="18" t="s">
        <v>228</v>
      </c>
      <c r="BM813" s="163" t="s">
        <v>1078</v>
      </c>
    </row>
    <row r="814" spans="1:65" s="2" customFormat="1" ht="16.5" customHeight="1">
      <c r="A814" s="33"/>
      <c r="B814" s="150"/>
      <c r="C814" s="197" t="s">
        <v>612</v>
      </c>
      <c r="D814" s="197" t="s">
        <v>310</v>
      </c>
      <c r="E814" s="198" t="s">
        <v>1079</v>
      </c>
      <c r="F814" s="199" t="s">
        <v>1080</v>
      </c>
      <c r="G814" s="200" t="s">
        <v>348</v>
      </c>
      <c r="H814" s="201">
        <v>1</v>
      </c>
      <c r="I814" s="202"/>
      <c r="J814" s="203">
        <f t="shared" si="20"/>
        <v>0</v>
      </c>
      <c r="K814" s="204"/>
      <c r="L814" s="205"/>
      <c r="M814" s="206" t="s">
        <v>1</v>
      </c>
      <c r="N814" s="207" t="s">
        <v>42</v>
      </c>
      <c r="O814" s="59"/>
      <c r="P814" s="161">
        <f t="shared" si="21"/>
        <v>0</v>
      </c>
      <c r="Q814" s="161">
        <v>0</v>
      </c>
      <c r="R814" s="161">
        <f t="shared" si="22"/>
        <v>0</v>
      </c>
      <c r="S814" s="161">
        <v>0</v>
      </c>
      <c r="T814" s="162">
        <f t="shared" si="23"/>
        <v>0</v>
      </c>
      <c r="U814" s="33"/>
      <c r="V814" s="33"/>
      <c r="W814" s="33"/>
      <c r="X814" s="33"/>
      <c r="Y814" s="33"/>
      <c r="Z814" s="33"/>
      <c r="AA814" s="33"/>
      <c r="AB814" s="33"/>
      <c r="AC814" s="33"/>
      <c r="AD814" s="33"/>
      <c r="AE814" s="33"/>
      <c r="AR814" s="163" t="s">
        <v>243</v>
      </c>
      <c r="AT814" s="163" t="s">
        <v>310</v>
      </c>
      <c r="AU814" s="163" t="s">
        <v>86</v>
      </c>
      <c r="AY814" s="18" t="s">
        <v>222</v>
      </c>
      <c r="BE814" s="164">
        <f t="shared" si="24"/>
        <v>0</v>
      </c>
      <c r="BF814" s="164">
        <f t="shared" si="25"/>
        <v>0</v>
      </c>
      <c r="BG814" s="164">
        <f t="shared" si="26"/>
        <v>0</v>
      </c>
      <c r="BH814" s="164">
        <f t="shared" si="27"/>
        <v>0</v>
      </c>
      <c r="BI814" s="164">
        <f t="shared" si="28"/>
        <v>0</v>
      </c>
      <c r="BJ814" s="18" t="s">
        <v>84</v>
      </c>
      <c r="BK814" s="164">
        <f t="shared" si="29"/>
        <v>0</v>
      </c>
      <c r="BL814" s="18" t="s">
        <v>228</v>
      </c>
      <c r="BM814" s="163" t="s">
        <v>1081</v>
      </c>
    </row>
    <row r="815" spans="1:65" s="2" customFormat="1" ht="16.5" customHeight="1">
      <c r="A815" s="33"/>
      <c r="B815" s="150"/>
      <c r="C815" s="197" t="s">
        <v>1082</v>
      </c>
      <c r="D815" s="197" t="s">
        <v>310</v>
      </c>
      <c r="E815" s="198" t="s">
        <v>1083</v>
      </c>
      <c r="F815" s="199" t="s">
        <v>1084</v>
      </c>
      <c r="G815" s="200" t="s">
        <v>348</v>
      </c>
      <c r="H815" s="201">
        <v>1</v>
      </c>
      <c r="I815" s="202"/>
      <c r="J815" s="203">
        <f t="shared" si="20"/>
        <v>0</v>
      </c>
      <c r="K815" s="204"/>
      <c r="L815" s="205"/>
      <c r="M815" s="206" t="s">
        <v>1</v>
      </c>
      <c r="N815" s="207" t="s">
        <v>42</v>
      </c>
      <c r="O815" s="59"/>
      <c r="P815" s="161">
        <f t="shared" si="21"/>
        <v>0</v>
      </c>
      <c r="Q815" s="161">
        <v>0</v>
      </c>
      <c r="R815" s="161">
        <f t="shared" si="22"/>
        <v>0</v>
      </c>
      <c r="S815" s="161">
        <v>0</v>
      </c>
      <c r="T815" s="162">
        <f t="shared" si="23"/>
        <v>0</v>
      </c>
      <c r="U815" s="33"/>
      <c r="V815" s="33"/>
      <c r="W815" s="33"/>
      <c r="X815" s="33"/>
      <c r="Y815" s="33"/>
      <c r="Z815" s="33"/>
      <c r="AA815" s="33"/>
      <c r="AB815" s="33"/>
      <c r="AC815" s="33"/>
      <c r="AD815" s="33"/>
      <c r="AE815" s="33"/>
      <c r="AR815" s="163" t="s">
        <v>243</v>
      </c>
      <c r="AT815" s="163" t="s">
        <v>310</v>
      </c>
      <c r="AU815" s="163" t="s">
        <v>86</v>
      </c>
      <c r="AY815" s="18" t="s">
        <v>222</v>
      </c>
      <c r="BE815" s="164">
        <f t="shared" si="24"/>
        <v>0</v>
      </c>
      <c r="BF815" s="164">
        <f t="shared" si="25"/>
        <v>0</v>
      </c>
      <c r="BG815" s="164">
        <f t="shared" si="26"/>
        <v>0</v>
      </c>
      <c r="BH815" s="164">
        <f t="shared" si="27"/>
        <v>0</v>
      </c>
      <c r="BI815" s="164">
        <f t="shared" si="28"/>
        <v>0</v>
      </c>
      <c r="BJ815" s="18" t="s">
        <v>84</v>
      </c>
      <c r="BK815" s="164">
        <f t="shared" si="29"/>
        <v>0</v>
      </c>
      <c r="BL815" s="18" t="s">
        <v>228</v>
      </c>
      <c r="BM815" s="163" t="s">
        <v>1085</v>
      </c>
    </row>
    <row r="816" spans="1:65" s="2" customFormat="1" ht="16.5" customHeight="1">
      <c r="A816" s="33"/>
      <c r="B816" s="150"/>
      <c r="C816" s="197" t="s">
        <v>616</v>
      </c>
      <c r="D816" s="197" t="s">
        <v>310</v>
      </c>
      <c r="E816" s="198" t="s">
        <v>1086</v>
      </c>
      <c r="F816" s="199" t="s">
        <v>1087</v>
      </c>
      <c r="G816" s="200" t="s">
        <v>348</v>
      </c>
      <c r="H816" s="201">
        <v>6</v>
      </c>
      <c r="I816" s="202"/>
      <c r="J816" s="203">
        <f t="shared" si="20"/>
        <v>0</v>
      </c>
      <c r="K816" s="204"/>
      <c r="L816" s="205"/>
      <c r="M816" s="206" t="s">
        <v>1</v>
      </c>
      <c r="N816" s="207" t="s">
        <v>42</v>
      </c>
      <c r="O816" s="59"/>
      <c r="P816" s="161">
        <f t="shared" si="21"/>
        <v>0</v>
      </c>
      <c r="Q816" s="161">
        <v>0</v>
      </c>
      <c r="R816" s="161">
        <f t="shared" si="22"/>
        <v>0</v>
      </c>
      <c r="S816" s="161">
        <v>0</v>
      </c>
      <c r="T816" s="162">
        <f t="shared" si="23"/>
        <v>0</v>
      </c>
      <c r="U816" s="33"/>
      <c r="V816" s="33"/>
      <c r="W816" s="33"/>
      <c r="X816" s="33"/>
      <c r="Y816" s="33"/>
      <c r="Z816" s="33"/>
      <c r="AA816" s="33"/>
      <c r="AB816" s="33"/>
      <c r="AC816" s="33"/>
      <c r="AD816" s="33"/>
      <c r="AE816" s="33"/>
      <c r="AR816" s="163" t="s">
        <v>243</v>
      </c>
      <c r="AT816" s="163" t="s">
        <v>310</v>
      </c>
      <c r="AU816" s="163" t="s">
        <v>86</v>
      </c>
      <c r="AY816" s="18" t="s">
        <v>222</v>
      </c>
      <c r="BE816" s="164">
        <f t="shared" si="24"/>
        <v>0</v>
      </c>
      <c r="BF816" s="164">
        <f t="shared" si="25"/>
        <v>0</v>
      </c>
      <c r="BG816" s="164">
        <f t="shared" si="26"/>
        <v>0</v>
      </c>
      <c r="BH816" s="164">
        <f t="shared" si="27"/>
        <v>0</v>
      </c>
      <c r="BI816" s="164">
        <f t="shared" si="28"/>
        <v>0</v>
      </c>
      <c r="BJ816" s="18" t="s">
        <v>84</v>
      </c>
      <c r="BK816" s="164">
        <f t="shared" si="29"/>
        <v>0</v>
      </c>
      <c r="BL816" s="18" t="s">
        <v>228</v>
      </c>
      <c r="BM816" s="163" t="s">
        <v>1088</v>
      </c>
    </row>
    <row r="817" spans="1:65" s="2" customFormat="1" ht="16.5" customHeight="1">
      <c r="A817" s="33"/>
      <c r="B817" s="150"/>
      <c r="C817" s="197" t="s">
        <v>1089</v>
      </c>
      <c r="D817" s="197" t="s">
        <v>310</v>
      </c>
      <c r="E817" s="198" t="s">
        <v>1090</v>
      </c>
      <c r="F817" s="199" t="s">
        <v>1091</v>
      </c>
      <c r="G817" s="200" t="s">
        <v>348</v>
      </c>
      <c r="H817" s="201">
        <v>1</v>
      </c>
      <c r="I817" s="202"/>
      <c r="J817" s="203">
        <f t="shared" si="20"/>
        <v>0</v>
      </c>
      <c r="K817" s="204"/>
      <c r="L817" s="205"/>
      <c r="M817" s="206" t="s">
        <v>1</v>
      </c>
      <c r="N817" s="207" t="s">
        <v>42</v>
      </c>
      <c r="O817" s="59"/>
      <c r="P817" s="161">
        <f t="shared" si="21"/>
        <v>0</v>
      </c>
      <c r="Q817" s="161">
        <v>0</v>
      </c>
      <c r="R817" s="161">
        <f t="shared" si="22"/>
        <v>0</v>
      </c>
      <c r="S817" s="161">
        <v>0</v>
      </c>
      <c r="T817" s="162">
        <f t="shared" si="23"/>
        <v>0</v>
      </c>
      <c r="U817" s="33"/>
      <c r="V817" s="33"/>
      <c r="W817" s="33"/>
      <c r="X817" s="33"/>
      <c r="Y817" s="33"/>
      <c r="Z817" s="33"/>
      <c r="AA817" s="33"/>
      <c r="AB817" s="33"/>
      <c r="AC817" s="33"/>
      <c r="AD817" s="33"/>
      <c r="AE817" s="33"/>
      <c r="AR817" s="163" t="s">
        <v>243</v>
      </c>
      <c r="AT817" s="163" t="s">
        <v>310</v>
      </c>
      <c r="AU817" s="163" t="s">
        <v>86</v>
      </c>
      <c r="AY817" s="18" t="s">
        <v>222</v>
      </c>
      <c r="BE817" s="164">
        <f t="shared" si="24"/>
        <v>0</v>
      </c>
      <c r="BF817" s="164">
        <f t="shared" si="25"/>
        <v>0</v>
      </c>
      <c r="BG817" s="164">
        <f t="shared" si="26"/>
        <v>0</v>
      </c>
      <c r="BH817" s="164">
        <f t="shared" si="27"/>
        <v>0</v>
      </c>
      <c r="BI817" s="164">
        <f t="shared" si="28"/>
        <v>0</v>
      </c>
      <c r="BJ817" s="18" t="s">
        <v>84</v>
      </c>
      <c r="BK817" s="164">
        <f t="shared" si="29"/>
        <v>0</v>
      </c>
      <c r="BL817" s="18" t="s">
        <v>228</v>
      </c>
      <c r="BM817" s="163" t="s">
        <v>1092</v>
      </c>
    </row>
    <row r="818" spans="1:65" s="2" customFormat="1" ht="33" customHeight="1">
      <c r="A818" s="33"/>
      <c r="B818" s="150"/>
      <c r="C818" s="151" t="s">
        <v>639</v>
      </c>
      <c r="D818" s="151" t="s">
        <v>224</v>
      </c>
      <c r="E818" s="152" t="s">
        <v>1093</v>
      </c>
      <c r="F818" s="153" t="s">
        <v>1094</v>
      </c>
      <c r="G818" s="154" t="s">
        <v>348</v>
      </c>
      <c r="H818" s="155">
        <v>9</v>
      </c>
      <c r="I818" s="156"/>
      <c r="J818" s="157">
        <f t="shared" si="20"/>
        <v>0</v>
      </c>
      <c r="K818" s="158"/>
      <c r="L818" s="34"/>
      <c r="M818" s="159" t="s">
        <v>1</v>
      </c>
      <c r="N818" s="160" t="s">
        <v>42</v>
      </c>
      <c r="O818" s="59"/>
      <c r="P818" s="161">
        <f t="shared" si="21"/>
        <v>0</v>
      </c>
      <c r="Q818" s="161">
        <v>6.3769999999999993E-2</v>
      </c>
      <c r="R818" s="161">
        <f t="shared" si="22"/>
        <v>0.57392999999999994</v>
      </c>
      <c r="S818" s="161">
        <v>0</v>
      </c>
      <c r="T818" s="162">
        <f t="shared" si="23"/>
        <v>0</v>
      </c>
      <c r="U818" s="33"/>
      <c r="V818" s="33"/>
      <c r="W818" s="33"/>
      <c r="X818" s="33"/>
      <c r="Y818" s="33"/>
      <c r="Z818" s="33"/>
      <c r="AA818" s="33"/>
      <c r="AB818" s="33"/>
      <c r="AC818" s="33"/>
      <c r="AD818" s="33"/>
      <c r="AE818" s="33"/>
      <c r="AR818" s="163" t="s">
        <v>228</v>
      </c>
      <c r="AT818" s="163" t="s">
        <v>224</v>
      </c>
      <c r="AU818" s="163" t="s">
        <v>86</v>
      </c>
      <c r="AY818" s="18" t="s">
        <v>222</v>
      </c>
      <c r="BE818" s="164">
        <f t="shared" si="24"/>
        <v>0</v>
      </c>
      <c r="BF818" s="164">
        <f t="shared" si="25"/>
        <v>0</v>
      </c>
      <c r="BG818" s="164">
        <f t="shared" si="26"/>
        <v>0</v>
      </c>
      <c r="BH818" s="164">
        <f t="shared" si="27"/>
        <v>0</v>
      </c>
      <c r="BI818" s="164">
        <f t="shared" si="28"/>
        <v>0</v>
      </c>
      <c r="BJ818" s="18" t="s">
        <v>84</v>
      </c>
      <c r="BK818" s="164">
        <f t="shared" si="29"/>
        <v>0</v>
      </c>
      <c r="BL818" s="18" t="s">
        <v>228</v>
      </c>
      <c r="BM818" s="163" t="s">
        <v>1095</v>
      </c>
    </row>
    <row r="819" spans="1:65" s="13" customFormat="1">
      <c r="B819" s="165"/>
      <c r="D819" s="166" t="s">
        <v>229</v>
      </c>
      <c r="E819" s="167" t="s">
        <v>1</v>
      </c>
      <c r="F819" s="168" t="s">
        <v>1096</v>
      </c>
      <c r="H819" s="169">
        <v>8</v>
      </c>
      <c r="I819" s="170"/>
      <c r="L819" s="165"/>
      <c r="M819" s="171"/>
      <c r="N819" s="172"/>
      <c r="O819" s="172"/>
      <c r="P819" s="172"/>
      <c r="Q819" s="172"/>
      <c r="R819" s="172"/>
      <c r="S819" s="172"/>
      <c r="T819" s="173"/>
      <c r="AT819" s="167" t="s">
        <v>229</v>
      </c>
      <c r="AU819" s="167" t="s">
        <v>86</v>
      </c>
      <c r="AV819" s="13" t="s">
        <v>86</v>
      </c>
      <c r="AW819" s="13" t="s">
        <v>32</v>
      </c>
      <c r="AX819" s="13" t="s">
        <v>77</v>
      </c>
      <c r="AY819" s="167" t="s">
        <v>222</v>
      </c>
    </row>
    <row r="820" spans="1:65" s="13" customFormat="1">
      <c r="B820" s="165"/>
      <c r="D820" s="166" t="s">
        <v>229</v>
      </c>
      <c r="E820" s="167" t="s">
        <v>1</v>
      </c>
      <c r="F820" s="168" t="s">
        <v>1097</v>
      </c>
      <c r="H820" s="169">
        <v>1</v>
      </c>
      <c r="I820" s="170"/>
      <c r="L820" s="165"/>
      <c r="M820" s="171"/>
      <c r="N820" s="172"/>
      <c r="O820" s="172"/>
      <c r="P820" s="172"/>
      <c r="Q820" s="172"/>
      <c r="R820" s="172"/>
      <c r="S820" s="172"/>
      <c r="T820" s="173"/>
      <c r="AT820" s="167" t="s">
        <v>229</v>
      </c>
      <c r="AU820" s="167" t="s">
        <v>86</v>
      </c>
      <c r="AV820" s="13" t="s">
        <v>86</v>
      </c>
      <c r="AW820" s="13" t="s">
        <v>32</v>
      </c>
      <c r="AX820" s="13" t="s">
        <v>77</v>
      </c>
      <c r="AY820" s="167" t="s">
        <v>222</v>
      </c>
    </row>
    <row r="821" spans="1:65" s="14" customFormat="1">
      <c r="B821" s="174"/>
      <c r="D821" s="166" t="s">
        <v>229</v>
      </c>
      <c r="E821" s="175" t="s">
        <v>1</v>
      </c>
      <c r="F821" s="176" t="s">
        <v>231</v>
      </c>
      <c r="H821" s="177">
        <v>9</v>
      </c>
      <c r="I821" s="178"/>
      <c r="L821" s="174"/>
      <c r="M821" s="179"/>
      <c r="N821" s="180"/>
      <c r="O821" s="180"/>
      <c r="P821" s="180"/>
      <c r="Q821" s="180"/>
      <c r="R821" s="180"/>
      <c r="S821" s="180"/>
      <c r="T821" s="181"/>
      <c r="AT821" s="175" t="s">
        <v>229</v>
      </c>
      <c r="AU821" s="175" t="s">
        <v>86</v>
      </c>
      <c r="AV821" s="14" t="s">
        <v>228</v>
      </c>
      <c r="AW821" s="14" t="s">
        <v>32</v>
      </c>
      <c r="AX821" s="14" t="s">
        <v>84</v>
      </c>
      <c r="AY821" s="175" t="s">
        <v>222</v>
      </c>
    </row>
    <row r="822" spans="1:65" s="2" customFormat="1" ht="16.5" customHeight="1">
      <c r="A822" s="33"/>
      <c r="B822" s="150"/>
      <c r="C822" s="197" t="s">
        <v>1098</v>
      </c>
      <c r="D822" s="197" t="s">
        <v>310</v>
      </c>
      <c r="E822" s="198" t="s">
        <v>1099</v>
      </c>
      <c r="F822" s="199" t="s">
        <v>1100</v>
      </c>
      <c r="G822" s="200" t="s">
        <v>348</v>
      </c>
      <c r="H822" s="201">
        <v>8</v>
      </c>
      <c r="I822" s="202"/>
      <c r="J822" s="203">
        <f>ROUND(I822*H822,2)</f>
        <v>0</v>
      </c>
      <c r="K822" s="204"/>
      <c r="L822" s="205"/>
      <c r="M822" s="206" t="s">
        <v>1</v>
      </c>
      <c r="N822" s="207" t="s">
        <v>42</v>
      </c>
      <c r="O822" s="59"/>
      <c r="P822" s="161">
        <f>O822*H822</f>
        <v>0</v>
      </c>
      <c r="Q822" s="161">
        <v>0</v>
      </c>
      <c r="R822" s="161">
        <f>Q822*H822</f>
        <v>0</v>
      </c>
      <c r="S822" s="161">
        <v>0</v>
      </c>
      <c r="T822" s="162">
        <f>S822*H822</f>
        <v>0</v>
      </c>
      <c r="U822" s="33"/>
      <c r="V822" s="33"/>
      <c r="W822" s="33"/>
      <c r="X822" s="33"/>
      <c r="Y822" s="33"/>
      <c r="Z822" s="33"/>
      <c r="AA822" s="33"/>
      <c r="AB822" s="33"/>
      <c r="AC822" s="33"/>
      <c r="AD822" s="33"/>
      <c r="AE822" s="33"/>
      <c r="AR822" s="163" t="s">
        <v>243</v>
      </c>
      <c r="AT822" s="163" t="s">
        <v>310</v>
      </c>
      <c r="AU822" s="163" t="s">
        <v>86</v>
      </c>
      <c r="AY822" s="18" t="s">
        <v>222</v>
      </c>
      <c r="BE822" s="164">
        <f>IF(N822="základní",J822,0)</f>
        <v>0</v>
      </c>
      <c r="BF822" s="164">
        <f>IF(N822="snížená",J822,0)</f>
        <v>0</v>
      </c>
      <c r="BG822" s="164">
        <f>IF(N822="zákl. přenesená",J822,0)</f>
        <v>0</v>
      </c>
      <c r="BH822" s="164">
        <f>IF(N822="sníž. přenesená",J822,0)</f>
        <v>0</v>
      </c>
      <c r="BI822" s="164">
        <f>IF(N822="nulová",J822,0)</f>
        <v>0</v>
      </c>
      <c r="BJ822" s="18" t="s">
        <v>84</v>
      </c>
      <c r="BK822" s="164">
        <f>ROUND(I822*H822,2)</f>
        <v>0</v>
      </c>
      <c r="BL822" s="18" t="s">
        <v>228</v>
      </c>
      <c r="BM822" s="163" t="s">
        <v>1101</v>
      </c>
    </row>
    <row r="823" spans="1:65" s="2" customFormat="1" ht="16.5" customHeight="1">
      <c r="A823" s="33"/>
      <c r="B823" s="150"/>
      <c r="C823" s="197" t="s">
        <v>656</v>
      </c>
      <c r="D823" s="197" t="s">
        <v>310</v>
      </c>
      <c r="E823" s="198" t="s">
        <v>1102</v>
      </c>
      <c r="F823" s="199" t="s">
        <v>1103</v>
      </c>
      <c r="G823" s="200" t="s">
        <v>348</v>
      </c>
      <c r="H823" s="201">
        <v>1</v>
      </c>
      <c r="I823" s="202"/>
      <c r="J823" s="203">
        <f>ROUND(I823*H823,2)</f>
        <v>0</v>
      </c>
      <c r="K823" s="204"/>
      <c r="L823" s="205"/>
      <c r="M823" s="206" t="s">
        <v>1</v>
      </c>
      <c r="N823" s="207" t="s">
        <v>42</v>
      </c>
      <c r="O823" s="59"/>
      <c r="P823" s="161">
        <f>O823*H823</f>
        <v>0</v>
      </c>
      <c r="Q823" s="161">
        <v>0</v>
      </c>
      <c r="R823" s="161">
        <f>Q823*H823</f>
        <v>0</v>
      </c>
      <c r="S823" s="161">
        <v>0</v>
      </c>
      <c r="T823" s="162">
        <f>S823*H823</f>
        <v>0</v>
      </c>
      <c r="U823" s="33"/>
      <c r="V823" s="33"/>
      <c r="W823" s="33"/>
      <c r="X823" s="33"/>
      <c r="Y823" s="33"/>
      <c r="Z823" s="33"/>
      <c r="AA823" s="33"/>
      <c r="AB823" s="33"/>
      <c r="AC823" s="33"/>
      <c r="AD823" s="33"/>
      <c r="AE823" s="33"/>
      <c r="AR823" s="163" t="s">
        <v>243</v>
      </c>
      <c r="AT823" s="163" t="s">
        <v>310</v>
      </c>
      <c r="AU823" s="163" t="s">
        <v>86</v>
      </c>
      <c r="AY823" s="18" t="s">
        <v>222</v>
      </c>
      <c r="BE823" s="164">
        <f>IF(N823="základní",J823,0)</f>
        <v>0</v>
      </c>
      <c r="BF823" s="164">
        <f>IF(N823="snížená",J823,0)</f>
        <v>0</v>
      </c>
      <c r="BG823" s="164">
        <f>IF(N823="zákl. přenesená",J823,0)</f>
        <v>0</v>
      </c>
      <c r="BH823" s="164">
        <f>IF(N823="sníž. přenesená",J823,0)</f>
        <v>0</v>
      </c>
      <c r="BI823" s="164">
        <f>IF(N823="nulová",J823,0)</f>
        <v>0</v>
      </c>
      <c r="BJ823" s="18" t="s">
        <v>84</v>
      </c>
      <c r="BK823" s="164">
        <f>ROUND(I823*H823,2)</f>
        <v>0</v>
      </c>
      <c r="BL823" s="18" t="s">
        <v>228</v>
      </c>
      <c r="BM823" s="163" t="s">
        <v>1104</v>
      </c>
    </row>
    <row r="824" spans="1:65" s="2" customFormat="1" ht="24.2" customHeight="1">
      <c r="A824" s="33"/>
      <c r="B824" s="150"/>
      <c r="C824" s="151" t="s">
        <v>1105</v>
      </c>
      <c r="D824" s="151" t="s">
        <v>224</v>
      </c>
      <c r="E824" s="152" t="s">
        <v>1106</v>
      </c>
      <c r="F824" s="153" t="s">
        <v>1107</v>
      </c>
      <c r="G824" s="154" t="s">
        <v>348</v>
      </c>
      <c r="H824" s="155">
        <v>32</v>
      </c>
      <c r="I824" s="156"/>
      <c r="J824" s="157">
        <f>ROUND(I824*H824,2)</f>
        <v>0</v>
      </c>
      <c r="K824" s="158"/>
      <c r="L824" s="34"/>
      <c r="M824" s="159" t="s">
        <v>1</v>
      </c>
      <c r="N824" s="160" t="s">
        <v>42</v>
      </c>
      <c r="O824" s="59"/>
      <c r="P824" s="161">
        <f>O824*H824</f>
        <v>0</v>
      </c>
      <c r="Q824" s="161">
        <v>5.8999999999999997E-2</v>
      </c>
      <c r="R824" s="161">
        <f>Q824*H824</f>
        <v>1.8879999999999999</v>
      </c>
      <c r="S824" s="161">
        <v>0</v>
      </c>
      <c r="T824" s="162">
        <f>S824*H824</f>
        <v>0</v>
      </c>
      <c r="U824" s="33"/>
      <c r="V824" s="33"/>
      <c r="W824" s="33"/>
      <c r="X824" s="33"/>
      <c r="Y824" s="33"/>
      <c r="Z824" s="33"/>
      <c r="AA824" s="33"/>
      <c r="AB824" s="33"/>
      <c r="AC824" s="33"/>
      <c r="AD824" s="33"/>
      <c r="AE824" s="33"/>
      <c r="AR824" s="163" t="s">
        <v>228</v>
      </c>
      <c r="AT824" s="163" t="s">
        <v>224</v>
      </c>
      <c r="AU824" s="163" t="s">
        <v>86</v>
      </c>
      <c r="AY824" s="18" t="s">
        <v>222</v>
      </c>
      <c r="BE824" s="164">
        <f>IF(N824="základní",J824,0)</f>
        <v>0</v>
      </c>
      <c r="BF824" s="164">
        <f>IF(N824="snížená",J824,0)</f>
        <v>0</v>
      </c>
      <c r="BG824" s="164">
        <f>IF(N824="zákl. přenesená",J824,0)</f>
        <v>0</v>
      </c>
      <c r="BH824" s="164">
        <f>IF(N824="sníž. přenesená",J824,0)</f>
        <v>0</v>
      </c>
      <c r="BI824" s="164">
        <f>IF(N824="nulová",J824,0)</f>
        <v>0</v>
      </c>
      <c r="BJ824" s="18" t="s">
        <v>84</v>
      </c>
      <c r="BK824" s="164">
        <f>ROUND(I824*H824,2)</f>
        <v>0</v>
      </c>
      <c r="BL824" s="18" t="s">
        <v>228</v>
      </c>
      <c r="BM824" s="163" t="s">
        <v>1108</v>
      </c>
    </row>
    <row r="825" spans="1:65" s="16" customFormat="1">
      <c r="B825" s="190"/>
      <c r="D825" s="166" t="s">
        <v>229</v>
      </c>
      <c r="E825" s="191" t="s">
        <v>1</v>
      </c>
      <c r="F825" s="192" t="s">
        <v>1109</v>
      </c>
      <c r="H825" s="191" t="s">
        <v>1</v>
      </c>
      <c r="I825" s="193"/>
      <c r="L825" s="190"/>
      <c r="M825" s="194"/>
      <c r="N825" s="195"/>
      <c r="O825" s="195"/>
      <c r="P825" s="195"/>
      <c r="Q825" s="195"/>
      <c r="R825" s="195"/>
      <c r="S825" s="195"/>
      <c r="T825" s="196"/>
      <c r="AT825" s="191" t="s">
        <v>229</v>
      </c>
      <c r="AU825" s="191" t="s">
        <v>86</v>
      </c>
      <c r="AV825" s="16" t="s">
        <v>84</v>
      </c>
      <c r="AW825" s="16" t="s">
        <v>32</v>
      </c>
      <c r="AX825" s="16" t="s">
        <v>77</v>
      </c>
      <c r="AY825" s="191" t="s">
        <v>222</v>
      </c>
    </row>
    <row r="826" spans="1:65" s="13" customFormat="1">
      <c r="B826" s="165"/>
      <c r="D826" s="166" t="s">
        <v>229</v>
      </c>
      <c r="E826" s="167" t="s">
        <v>1</v>
      </c>
      <c r="F826" s="168" t="s">
        <v>1110</v>
      </c>
      <c r="H826" s="169">
        <v>6</v>
      </c>
      <c r="I826" s="170"/>
      <c r="L826" s="165"/>
      <c r="M826" s="171"/>
      <c r="N826" s="172"/>
      <c r="O826" s="172"/>
      <c r="P826" s="172"/>
      <c r="Q826" s="172"/>
      <c r="R826" s="172"/>
      <c r="S826" s="172"/>
      <c r="T826" s="173"/>
      <c r="AT826" s="167" t="s">
        <v>229</v>
      </c>
      <c r="AU826" s="167" t="s">
        <v>86</v>
      </c>
      <c r="AV826" s="13" t="s">
        <v>86</v>
      </c>
      <c r="AW826" s="13" t="s">
        <v>32</v>
      </c>
      <c r="AX826" s="13" t="s">
        <v>77</v>
      </c>
      <c r="AY826" s="167" t="s">
        <v>222</v>
      </c>
    </row>
    <row r="827" spans="1:65" s="13" customFormat="1">
      <c r="B827" s="165"/>
      <c r="D827" s="166" t="s">
        <v>229</v>
      </c>
      <c r="E827" s="167" t="s">
        <v>1</v>
      </c>
      <c r="F827" s="168" t="s">
        <v>1111</v>
      </c>
      <c r="H827" s="169">
        <v>2</v>
      </c>
      <c r="I827" s="170"/>
      <c r="L827" s="165"/>
      <c r="M827" s="171"/>
      <c r="N827" s="172"/>
      <c r="O827" s="172"/>
      <c r="P827" s="172"/>
      <c r="Q827" s="172"/>
      <c r="R827" s="172"/>
      <c r="S827" s="172"/>
      <c r="T827" s="173"/>
      <c r="AT827" s="167" t="s">
        <v>229</v>
      </c>
      <c r="AU827" s="167" t="s">
        <v>86</v>
      </c>
      <c r="AV827" s="13" t="s">
        <v>86</v>
      </c>
      <c r="AW827" s="13" t="s">
        <v>32</v>
      </c>
      <c r="AX827" s="13" t="s">
        <v>77</v>
      </c>
      <c r="AY827" s="167" t="s">
        <v>222</v>
      </c>
    </row>
    <row r="828" spans="1:65" s="16" customFormat="1">
      <c r="B828" s="190"/>
      <c r="D828" s="166" t="s">
        <v>229</v>
      </c>
      <c r="E828" s="191" t="s">
        <v>1</v>
      </c>
      <c r="F828" s="192" t="s">
        <v>1112</v>
      </c>
      <c r="H828" s="191" t="s">
        <v>1</v>
      </c>
      <c r="I828" s="193"/>
      <c r="L828" s="190"/>
      <c r="M828" s="194"/>
      <c r="N828" s="195"/>
      <c r="O828" s="195"/>
      <c r="P828" s="195"/>
      <c r="Q828" s="195"/>
      <c r="R828" s="195"/>
      <c r="S828" s="195"/>
      <c r="T828" s="196"/>
      <c r="AT828" s="191" t="s">
        <v>229</v>
      </c>
      <c r="AU828" s="191" t="s">
        <v>86</v>
      </c>
      <c r="AV828" s="16" t="s">
        <v>84</v>
      </c>
      <c r="AW828" s="16" t="s">
        <v>32</v>
      </c>
      <c r="AX828" s="16" t="s">
        <v>77</v>
      </c>
      <c r="AY828" s="191" t="s">
        <v>222</v>
      </c>
    </row>
    <row r="829" spans="1:65" s="13" customFormat="1">
      <c r="B829" s="165"/>
      <c r="D829" s="166" t="s">
        <v>229</v>
      </c>
      <c r="E829" s="167" t="s">
        <v>1</v>
      </c>
      <c r="F829" s="168" t="s">
        <v>1113</v>
      </c>
      <c r="H829" s="169">
        <v>10</v>
      </c>
      <c r="I829" s="170"/>
      <c r="L829" s="165"/>
      <c r="M829" s="171"/>
      <c r="N829" s="172"/>
      <c r="O829" s="172"/>
      <c r="P829" s="172"/>
      <c r="Q829" s="172"/>
      <c r="R829" s="172"/>
      <c r="S829" s="172"/>
      <c r="T829" s="173"/>
      <c r="AT829" s="167" t="s">
        <v>229</v>
      </c>
      <c r="AU829" s="167" t="s">
        <v>86</v>
      </c>
      <c r="AV829" s="13" t="s">
        <v>86</v>
      </c>
      <c r="AW829" s="13" t="s">
        <v>32</v>
      </c>
      <c r="AX829" s="13" t="s">
        <v>77</v>
      </c>
      <c r="AY829" s="167" t="s">
        <v>222</v>
      </c>
    </row>
    <row r="830" spans="1:65" s="13" customFormat="1">
      <c r="B830" s="165"/>
      <c r="D830" s="166" t="s">
        <v>229</v>
      </c>
      <c r="E830" s="167" t="s">
        <v>1</v>
      </c>
      <c r="F830" s="168" t="s">
        <v>1114</v>
      </c>
      <c r="H830" s="169">
        <v>2</v>
      </c>
      <c r="I830" s="170"/>
      <c r="L830" s="165"/>
      <c r="M830" s="171"/>
      <c r="N830" s="172"/>
      <c r="O830" s="172"/>
      <c r="P830" s="172"/>
      <c r="Q830" s="172"/>
      <c r="R830" s="172"/>
      <c r="S830" s="172"/>
      <c r="T830" s="173"/>
      <c r="AT830" s="167" t="s">
        <v>229</v>
      </c>
      <c r="AU830" s="167" t="s">
        <v>86</v>
      </c>
      <c r="AV830" s="13" t="s">
        <v>86</v>
      </c>
      <c r="AW830" s="13" t="s">
        <v>32</v>
      </c>
      <c r="AX830" s="13" t="s">
        <v>77</v>
      </c>
      <c r="AY830" s="167" t="s">
        <v>222</v>
      </c>
    </row>
    <row r="831" spans="1:65" s="16" customFormat="1">
      <c r="B831" s="190"/>
      <c r="D831" s="166" t="s">
        <v>229</v>
      </c>
      <c r="E831" s="191" t="s">
        <v>1</v>
      </c>
      <c r="F831" s="192" t="s">
        <v>1115</v>
      </c>
      <c r="H831" s="191" t="s">
        <v>1</v>
      </c>
      <c r="I831" s="193"/>
      <c r="L831" s="190"/>
      <c r="M831" s="194"/>
      <c r="N831" s="195"/>
      <c r="O831" s="195"/>
      <c r="P831" s="195"/>
      <c r="Q831" s="195"/>
      <c r="R831" s="195"/>
      <c r="S831" s="195"/>
      <c r="T831" s="196"/>
      <c r="AT831" s="191" t="s">
        <v>229</v>
      </c>
      <c r="AU831" s="191" t="s">
        <v>86</v>
      </c>
      <c r="AV831" s="16" t="s">
        <v>84</v>
      </c>
      <c r="AW831" s="16" t="s">
        <v>32</v>
      </c>
      <c r="AX831" s="16" t="s">
        <v>77</v>
      </c>
      <c r="AY831" s="191" t="s">
        <v>222</v>
      </c>
    </row>
    <row r="832" spans="1:65" s="13" customFormat="1">
      <c r="B832" s="165"/>
      <c r="D832" s="166" t="s">
        <v>229</v>
      </c>
      <c r="E832" s="167" t="s">
        <v>1</v>
      </c>
      <c r="F832" s="168" t="s">
        <v>1110</v>
      </c>
      <c r="H832" s="169">
        <v>6</v>
      </c>
      <c r="I832" s="170"/>
      <c r="L832" s="165"/>
      <c r="M832" s="171"/>
      <c r="N832" s="172"/>
      <c r="O832" s="172"/>
      <c r="P832" s="172"/>
      <c r="Q832" s="172"/>
      <c r="R832" s="172"/>
      <c r="S832" s="172"/>
      <c r="T832" s="173"/>
      <c r="AT832" s="167" t="s">
        <v>229</v>
      </c>
      <c r="AU832" s="167" t="s">
        <v>86</v>
      </c>
      <c r="AV832" s="13" t="s">
        <v>86</v>
      </c>
      <c r="AW832" s="13" t="s">
        <v>32</v>
      </c>
      <c r="AX832" s="13" t="s">
        <v>77</v>
      </c>
      <c r="AY832" s="167" t="s">
        <v>222</v>
      </c>
    </row>
    <row r="833" spans="1:65" s="16" customFormat="1">
      <c r="B833" s="190"/>
      <c r="D833" s="166" t="s">
        <v>229</v>
      </c>
      <c r="E833" s="191" t="s">
        <v>1</v>
      </c>
      <c r="F833" s="192" t="s">
        <v>1116</v>
      </c>
      <c r="H833" s="191" t="s">
        <v>1</v>
      </c>
      <c r="I833" s="193"/>
      <c r="L833" s="190"/>
      <c r="M833" s="194"/>
      <c r="N833" s="195"/>
      <c r="O833" s="195"/>
      <c r="P833" s="195"/>
      <c r="Q833" s="195"/>
      <c r="R833" s="195"/>
      <c r="S833" s="195"/>
      <c r="T833" s="196"/>
      <c r="AT833" s="191" t="s">
        <v>229</v>
      </c>
      <c r="AU833" s="191" t="s">
        <v>86</v>
      </c>
      <c r="AV833" s="16" t="s">
        <v>84</v>
      </c>
      <c r="AW833" s="16" t="s">
        <v>32</v>
      </c>
      <c r="AX833" s="16" t="s">
        <v>77</v>
      </c>
      <c r="AY833" s="191" t="s">
        <v>222</v>
      </c>
    </row>
    <row r="834" spans="1:65" s="13" customFormat="1">
      <c r="B834" s="165"/>
      <c r="D834" s="166" t="s">
        <v>229</v>
      </c>
      <c r="E834" s="167" t="s">
        <v>1</v>
      </c>
      <c r="F834" s="168" t="s">
        <v>1110</v>
      </c>
      <c r="H834" s="169">
        <v>6</v>
      </c>
      <c r="I834" s="170"/>
      <c r="L834" s="165"/>
      <c r="M834" s="171"/>
      <c r="N834" s="172"/>
      <c r="O834" s="172"/>
      <c r="P834" s="172"/>
      <c r="Q834" s="172"/>
      <c r="R834" s="172"/>
      <c r="S834" s="172"/>
      <c r="T834" s="173"/>
      <c r="AT834" s="167" t="s">
        <v>229</v>
      </c>
      <c r="AU834" s="167" t="s">
        <v>86</v>
      </c>
      <c r="AV834" s="13" t="s">
        <v>86</v>
      </c>
      <c r="AW834" s="13" t="s">
        <v>32</v>
      </c>
      <c r="AX834" s="13" t="s">
        <v>77</v>
      </c>
      <c r="AY834" s="167" t="s">
        <v>222</v>
      </c>
    </row>
    <row r="835" spans="1:65" s="14" customFormat="1">
      <c r="B835" s="174"/>
      <c r="D835" s="166" t="s">
        <v>229</v>
      </c>
      <c r="E835" s="175" t="s">
        <v>1</v>
      </c>
      <c r="F835" s="176" t="s">
        <v>231</v>
      </c>
      <c r="H835" s="177">
        <v>32</v>
      </c>
      <c r="I835" s="178"/>
      <c r="L835" s="174"/>
      <c r="M835" s="179"/>
      <c r="N835" s="180"/>
      <c r="O835" s="180"/>
      <c r="P835" s="180"/>
      <c r="Q835" s="180"/>
      <c r="R835" s="180"/>
      <c r="S835" s="180"/>
      <c r="T835" s="181"/>
      <c r="AT835" s="175" t="s">
        <v>229</v>
      </c>
      <c r="AU835" s="175" t="s">
        <v>86</v>
      </c>
      <c r="AV835" s="14" t="s">
        <v>228</v>
      </c>
      <c r="AW835" s="14" t="s">
        <v>32</v>
      </c>
      <c r="AX835" s="14" t="s">
        <v>84</v>
      </c>
      <c r="AY835" s="175" t="s">
        <v>222</v>
      </c>
    </row>
    <row r="836" spans="1:65" s="2" customFormat="1" ht="16.5" customHeight="1">
      <c r="A836" s="33"/>
      <c r="B836" s="150"/>
      <c r="C836" s="151" t="s">
        <v>663</v>
      </c>
      <c r="D836" s="151" t="s">
        <v>224</v>
      </c>
      <c r="E836" s="152" t="s">
        <v>1117</v>
      </c>
      <c r="F836" s="153" t="s">
        <v>1118</v>
      </c>
      <c r="G836" s="154" t="s">
        <v>252</v>
      </c>
      <c r="H836" s="155">
        <v>4.7210000000000001</v>
      </c>
      <c r="I836" s="156"/>
      <c r="J836" s="157">
        <f>ROUND(I836*H836,2)</f>
        <v>0</v>
      </c>
      <c r="K836" s="158"/>
      <c r="L836" s="34"/>
      <c r="M836" s="159" t="s">
        <v>1</v>
      </c>
      <c r="N836" s="160" t="s">
        <v>42</v>
      </c>
      <c r="O836" s="59"/>
      <c r="P836" s="161">
        <f>O836*H836</f>
        <v>0</v>
      </c>
      <c r="Q836" s="161">
        <v>2.5019399999999998</v>
      </c>
      <c r="R836" s="161">
        <f>Q836*H836</f>
        <v>11.811658739999999</v>
      </c>
      <c r="S836" s="161">
        <v>0</v>
      </c>
      <c r="T836" s="162">
        <f>S836*H836</f>
        <v>0</v>
      </c>
      <c r="U836" s="33"/>
      <c r="V836" s="33"/>
      <c r="W836" s="33"/>
      <c r="X836" s="33"/>
      <c r="Y836" s="33"/>
      <c r="Z836" s="33"/>
      <c r="AA836" s="33"/>
      <c r="AB836" s="33"/>
      <c r="AC836" s="33"/>
      <c r="AD836" s="33"/>
      <c r="AE836" s="33"/>
      <c r="AR836" s="163" t="s">
        <v>228</v>
      </c>
      <c r="AT836" s="163" t="s">
        <v>224</v>
      </c>
      <c r="AU836" s="163" t="s">
        <v>86</v>
      </c>
      <c r="AY836" s="18" t="s">
        <v>222</v>
      </c>
      <c r="BE836" s="164">
        <f>IF(N836="základní",J836,0)</f>
        <v>0</v>
      </c>
      <c r="BF836" s="164">
        <f>IF(N836="snížená",J836,0)</f>
        <v>0</v>
      </c>
      <c r="BG836" s="164">
        <f>IF(N836="zákl. přenesená",J836,0)</f>
        <v>0</v>
      </c>
      <c r="BH836" s="164">
        <f>IF(N836="sníž. přenesená",J836,0)</f>
        <v>0</v>
      </c>
      <c r="BI836" s="164">
        <f>IF(N836="nulová",J836,0)</f>
        <v>0</v>
      </c>
      <c r="BJ836" s="18" t="s">
        <v>84</v>
      </c>
      <c r="BK836" s="164">
        <f>ROUND(I836*H836,2)</f>
        <v>0</v>
      </c>
      <c r="BL836" s="18" t="s">
        <v>228</v>
      </c>
      <c r="BM836" s="163" t="s">
        <v>1119</v>
      </c>
    </row>
    <row r="837" spans="1:65" s="16" customFormat="1">
      <c r="B837" s="190"/>
      <c r="D837" s="166" t="s">
        <v>229</v>
      </c>
      <c r="E837" s="191" t="s">
        <v>1</v>
      </c>
      <c r="F837" s="192" t="s">
        <v>944</v>
      </c>
      <c r="H837" s="191" t="s">
        <v>1</v>
      </c>
      <c r="I837" s="193"/>
      <c r="L837" s="190"/>
      <c r="M837" s="194"/>
      <c r="N837" s="195"/>
      <c r="O837" s="195"/>
      <c r="P837" s="195"/>
      <c r="Q837" s="195"/>
      <c r="R837" s="195"/>
      <c r="S837" s="195"/>
      <c r="T837" s="196"/>
      <c r="AT837" s="191" t="s">
        <v>229</v>
      </c>
      <c r="AU837" s="191" t="s">
        <v>86</v>
      </c>
      <c r="AV837" s="16" t="s">
        <v>84</v>
      </c>
      <c r="AW837" s="16" t="s">
        <v>32</v>
      </c>
      <c r="AX837" s="16" t="s">
        <v>77</v>
      </c>
      <c r="AY837" s="191" t="s">
        <v>222</v>
      </c>
    </row>
    <row r="838" spans="1:65" s="13" customFormat="1">
      <c r="B838" s="165"/>
      <c r="D838" s="166" t="s">
        <v>229</v>
      </c>
      <c r="E838" s="167" t="s">
        <v>1</v>
      </c>
      <c r="F838" s="168" t="s">
        <v>1120</v>
      </c>
      <c r="H838" s="169">
        <v>0.57399999999999995</v>
      </c>
      <c r="I838" s="170"/>
      <c r="L838" s="165"/>
      <c r="M838" s="171"/>
      <c r="N838" s="172"/>
      <c r="O838" s="172"/>
      <c r="P838" s="172"/>
      <c r="Q838" s="172"/>
      <c r="R838" s="172"/>
      <c r="S838" s="172"/>
      <c r="T838" s="173"/>
      <c r="AT838" s="167" t="s">
        <v>229</v>
      </c>
      <c r="AU838" s="167" t="s">
        <v>86</v>
      </c>
      <c r="AV838" s="13" t="s">
        <v>86</v>
      </c>
      <c r="AW838" s="13" t="s">
        <v>32</v>
      </c>
      <c r="AX838" s="13" t="s">
        <v>77</v>
      </c>
      <c r="AY838" s="167" t="s">
        <v>222</v>
      </c>
    </row>
    <row r="839" spans="1:65" s="13" customFormat="1">
      <c r="B839" s="165"/>
      <c r="D839" s="166" t="s">
        <v>229</v>
      </c>
      <c r="E839" s="167" t="s">
        <v>1</v>
      </c>
      <c r="F839" s="168" t="s">
        <v>1121</v>
      </c>
      <c r="H839" s="169">
        <v>0.65300000000000002</v>
      </c>
      <c r="I839" s="170"/>
      <c r="L839" s="165"/>
      <c r="M839" s="171"/>
      <c r="N839" s="172"/>
      <c r="O839" s="172"/>
      <c r="P839" s="172"/>
      <c r="Q839" s="172"/>
      <c r="R839" s="172"/>
      <c r="S839" s="172"/>
      <c r="T839" s="173"/>
      <c r="AT839" s="167" t="s">
        <v>229</v>
      </c>
      <c r="AU839" s="167" t="s">
        <v>86</v>
      </c>
      <c r="AV839" s="13" t="s">
        <v>86</v>
      </c>
      <c r="AW839" s="13" t="s">
        <v>32</v>
      </c>
      <c r="AX839" s="13" t="s">
        <v>77</v>
      </c>
      <c r="AY839" s="167" t="s">
        <v>222</v>
      </c>
    </row>
    <row r="840" spans="1:65" s="13" customFormat="1">
      <c r="B840" s="165"/>
      <c r="D840" s="166" t="s">
        <v>229</v>
      </c>
      <c r="E840" s="167" t="s">
        <v>1</v>
      </c>
      <c r="F840" s="168" t="s">
        <v>1122</v>
      </c>
      <c r="H840" s="169">
        <v>0.41499999999999998</v>
      </c>
      <c r="I840" s="170"/>
      <c r="L840" s="165"/>
      <c r="M840" s="171"/>
      <c r="N840" s="172"/>
      <c r="O840" s="172"/>
      <c r="P840" s="172"/>
      <c r="Q840" s="172"/>
      <c r="R840" s="172"/>
      <c r="S840" s="172"/>
      <c r="T840" s="173"/>
      <c r="AT840" s="167" t="s">
        <v>229</v>
      </c>
      <c r="AU840" s="167" t="s">
        <v>86</v>
      </c>
      <c r="AV840" s="13" t="s">
        <v>86</v>
      </c>
      <c r="AW840" s="13" t="s">
        <v>32</v>
      </c>
      <c r="AX840" s="13" t="s">
        <v>77</v>
      </c>
      <c r="AY840" s="167" t="s">
        <v>222</v>
      </c>
    </row>
    <row r="841" spans="1:65" s="15" customFormat="1">
      <c r="B841" s="182"/>
      <c r="D841" s="166" t="s">
        <v>229</v>
      </c>
      <c r="E841" s="183" t="s">
        <v>1</v>
      </c>
      <c r="F841" s="184" t="s">
        <v>258</v>
      </c>
      <c r="H841" s="185">
        <v>1.6419999999999999</v>
      </c>
      <c r="I841" s="186"/>
      <c r="L841" s="182"/>
      <c r="M841" s="187"/>
      <c r="N841" s="188"/>
      <c r="O841" s="188"/>
      <c r="P841" s="188"/>
      <c r="Q841" s="188"/>
      <c r="R841" s="188"/>
      <c r="S841" s="188"/>
      <c r="T841" s="189"/>
      <c r="AT841" s="183" t="s">
        <v>229</v>
      </c>
      <c r="AU841" s="183" t="s">
        <v>86</v>
      </c>
      <c r="AV841" s="15" t="s">
        <v>235</v>
      </c>
      <c r="AW841" s="15" t="s">
        <v>32</v>
      </c>
      <c r="AX841" s="15" t="s">
        <v>77</v>
      </c>
      <c r="AY841" s="183" t="s">
        <v>222</v>
      </c>
    </row>
    <row r="842" spans="1:65" s="16" customFormat="1">
      <c r="B842" s="190"/>
      <c r="D842" s="166" t="s">
        <v>229</v>
      </c>
      <c r="E842" s="191" t="s">
        <v>1</v>
      </c>
      <c r="F842" s="192" t="s">
        <v>600</v>
      </c>
      <c r="H842" s="191" t="s">
        <v>1</v>
      </c>
      <c r="I842" s="193"/>
      <c r="L842" s="190"/>
      <c r="M842" s="194"/>
      <c r="N842" s="195"/>
      <c r="O842" s="195"/>
      <c r="P842" s="195"/>
      <c r="Q842" s="195"/>
      <c r="R842" s="195"/>
      <c r="S842" s="195"/>
      <c r="T842" s="196"/>
      <c r="AT842" s="191" t="s">
        <v>229</v>
      </c>
      <c r="AU842" s="191" t="s">
        <v>86</v>
      </c>
      <c r="AV842" s="16" t="s">
        <v>84</v>
      </c>
      <c r="AW842" s="16" t="s">
        <v>32</v>
      </c>
      <c r="AX842" s="16" t="s">
        <v>77</v>
      </c>
      <c r="AY842" s="191" t="s">
        <v>222</v>
      </c>
    </row>
    <row r="843" spans="1:65" s="13" customFormat="1">
      <c r="B843" s="165"/>
      <c r="D843" s="166" t="s">
        <v>229</v>
      </c>
      <c r="E843" s="167" t="s">
        <v>1</v>
      </c>
      <c r="F843" s="168" t="s">
        <v>1123</v>
      </c>
      <c r="H843" s="169">
        <v>0.21199999999999999</v>
      </c>
      <c r="I843" s="170"/>
      <c r="L843" s="165"/>
      <c r="M843" s="171"/>
      <c r="N843" s="172"/>
      <c r="O843" s="172"/>
      <c r="P843" s="172"/>
      <c r="Q843" s="172"/>
      <c r="R843" s="172"/>
      <c r="S843" s="172"/>
      <c r="T843" s="173"/>
      <c r="AT843" s="167" t="s">
        <v>229</v>
      </c>
      <c r="AU843" s="167" t="s">
        <v>86</v>
      </c>
      <c r="AV843" s="13" t="s">
        <v>86</v>
      </c>
      <c r="AW843" s="13" t="s">
        <v>32</v>
      </c>
      <c r="AX843" s="13" t="s">
        <v>77</v>
      </c>
      <c r="AY843" s="167" t="s">
        <v>222</v>
      </c>
    </row>
    <row r="844" spans="1:65" s="13" customFormat="1">
      <c r="B844" s="165"/>
      <c r="D844" s="166" t="s">
        <v>229</v>
      </c>
      <c r="E844" s="167" t="s">
        <v>1</v>
      </c>
      <c r="F844" s="168" t="s">
        <v>1124</v>
      </c>
      <c r="H844" s="169">
        <v>9.2999999999999999E-2</v>
      </c>
      <c r="I844" s="170"/>
      <c r="L844" s="165"/>
      <c r="M844" s="171"/>
      <c r="N844" s="172"/>
      <c r="O844" s="172"/>
      <c r="P844" s="172"/>
      <c r="Q844" s="172"/>
      <c r="R844" s="172"/>
      <c r="S844" s="172"/>
      <c r="T844" s="173"/>
      <c r="AT844" s="167" t="s">
        <v>229</v>
      </c>
      <c r="AU844" s="167" t="s">
        <v>86</v>
      </c>
      <c r="AV844" s="13" t="s">
        <v>86</v>
      </c>
      <c r="AW844" s="13" t="s">
        <v>32</v>
      </c>
      <c r="AX844" s="13" t="s">
        <v>77</v>
      </c>
      <c r="AY844" s="167" t="s">
        <v>222</v>
      </c>
    </row>
    <row r="845" spans="1:65" s="13" customFormat="1">
      <c r="B845" s="165"/>
      <c r="D845" s="166" t="s">
        <v>229</v>
      </c>
      <c r="E845" s="167" t="s">
        <v>1</v>
      </c>
      <c r="F845" s="168" t="s">
        <v>1125</v>
      </c>
      <c r="H845" s="169">
        <v>0.34300000000000003</v>
      </c>
      <c r="I845" s="170"/>
      <c r="L845" s="165"/>
      <c r="M845" s="171"/>
      <c r="N845" s="172"/>
      <c r="O845" s="172"/>
      <c r="P845" s="172"/>
      <c r="Q845" s="172"/>
      <c r="R845" s="172"/>
      <c r="S845" s="172"/>
      <c r="T845" s="173"/>
      <c r="AT845" s="167" t="s">
        <v>229</v>
      </c>
      <c r="AU845" s="167" t="s">
        <v>86</v>
      </c>
      <c r="AV845" s="13" t="s">
        <v>86</v>
      </c>
      <c r="AW845" s="13" t="s">
        <v>32</v>
      </c>
      <c r="AX845" s="13" t="s">
        <v>77</v>
      </c>
      <c r="AY845" s="167" t="s">
        <v>222</v>
      </c>
    </row>
    <row r="846" spans="1:65" s="13" customFormat="1">
      <c r="B846" s="165"/>
      <c r="D846" s="166" t="s">
        <v>229</v>
      </c>
      <c r="E846" s="167" t="s">
        <v>1</v>
      </c>
      <c r="F846" s="168" t="s">
        <v>1126</v>
      </c>
      <c r="H846" s="169">
        <v>0.19800000000000001</v>
      </c>
      <c r="I846" s="170"/>
      <c r="L846" s="165"/>
      <c r="M846" s="171"/>
      <c r="N846" s="172"/>
      <c r="O846" s="172"/>
      <c r="P846" s="172"/>
      <c r="Q846" s="172"/>
      <c r="R846" s="172"/>
      <c r="S846" s="172"/>
      <c r="T846" s="173"/>
      <c r="AT846" s="167" t="s">
        <v>229</v>
      </c>
      <c r="AU846" s="167" t="s">
        <v>86</v>
      </c>
      <c r="AV846" s="13" t="s">
        <v>86</v>
      </c>
      <c r="AW846" s="13" t="s">
        <v>32</v>
      </c>
      <c r="AX846" s="13" t="s">
        <v>77</v>
      </c>
      <c r="AY846" s="167" t="s">
        <v>222</v>
      </c>
    </row>
    <row r="847" spans="1:65" s="15" customFormat="1">
      <c r="B847" s="182"/>
      <c r="D847" s="166" t="s">
        <v>229</v>
      </c>
      <c r="E847" s="183" t="s">
        <v>1</v>
      </c>
      <c r="F847" s="184" t="s">
        <v>258</v>
      </c>
      <c r="H847" s="185">
        <v>0.84599999999999997</v>
      </c>
      <c r="I847" s="186"/>
      <c r="L847" s="182"/>
      <c r="M847" s="187"/>
      <c r="N847" s="188"/>
      <c r="O847" s="188"/>
      <c r="P847" s="188"/>
      <c r="Q847" s="188"/>
      <c r="R847" s="188"/>
      <c r="S847" s="188"/>
      <c r="T847" s="189"/>
      <c r="AT847" s="183" t="s">
        <v>229</v>
      </c>
      <c r="AU847" s="183" t="s">
        <v>86</v>
      </c>
      <c r="AV847" s="15" t="s">
        <v>235</v>
      </c>
      <c r="AW847" s="15" t="s">
        <v>32</v>
      </c>
      <c r="AX847" s="15" t="s">
        <v>77</v>
      </c>
      <c r="AY847" s="183" t="s">
        <v>222</v>
      </c>
    </row>
    <row r="848" spans="1:65" s="16" customFormat="1">
      <c r="B848" s="190"/>
      <c r="D848" s="166" t="s">
        <v>229</v>
      </c>
      <c r="E848" s="191" t="s">
        <v>1</v>
      </c>
      <c r="F848" s="192" t="s">
        <v>606</v>
      </c>
      <c r="H848" s="191" t="s">
        <v>1</v>
      </c>
      <c r="I848" s="193"/>
      <c r="L848" s="190"/>
      <c r="M848" s="194"/>
      <c r="N848" s="195"/>
      <c r="O848" s="195"/>
      <c r="P848" s="195"/>
      <c r="Q848" s="195"/>
      <c r="R848" s="195"/>
      <c r="S848" s="195"/>
      <c r="T848" s="196"/>
      <c r="AT848" s="191" t="s">
        <v>229</v>
      </c>
      <c r="AU848" s="191" t="s">
        <v>86</v>
      </c>
      <c r="AV848" s="16" t="s">
        <v>84</v>
      </c>
      <c r="AW848" s="16" t="s">
        <v>32</v>
      </c>
      <c r="AX848" s="16" t="s">
        <v>77</v>
      </c>
      <c r="AY848" s="191" t="s">
        <v>222</v>
      </c>
    </row>
    <row r="849" spans="1:65" s="13" customFormat="1">
      <c r="B849" s="165"/>
      <c r="D849" s="166" t="s">
        <v>229</v>
      </c>
      <c r="E849" s="167" t="s">
        <v>1</v>
      </c>
      <c r="F849" s="168" t="s">
        <v>1127</v>
      </c>
      <c r="H849" s="169">
        <v>0.32400000000000001</v>
      </c>
      <c r="I849" s="170"/>
      <c r="L849" s="165"/>
      <c r="M849" s="171"/>
      <c r="N849" s="172"/>
      <c r="O849" s="172"/>
      <c r="P849" s="172"/>
      <c r="Q849" s="172"/>
      <c r="R849" s="172"/>
      <c r="S849" s="172"/>
      <c r="T849" s="173"/>
      <c r="AT849" s="167" t="s">
        <v>229</v>
      </c>
      <c r="AU849" s="167" t="s">
        <v>86</v>
      </c>
      <c r="AV849" s="13" t="s">
        <v>86</v>
      </c>
      <c r="AW849" s="13" t="s">
        <v>32</v>
      </c>
      <c r="AX849" s="13" t="s">
        <v>77</v>
      </c>
      <c r="AY849" s="167" t="s">
        <v>222</v>
      </c>
    </row>
    <row r="850" spans="1:65" s="13" customFormat="1">
      <c r="B850" s="165"/>
      <c r="D850" s="166" t="s">
        <v>229</v>
      </c>
      <c r="E850" s="167" t="s">
        <v>1</v>
      </c>
      <c r="F850" s="168" t="s">
        <v>1128</v>
      </c>
      <c r="H850" s="169">
        <v>1.3</v>
      </c>
      <c r="I850" s="170"/>
      <c r="L850" s="165"/>
      <c r="M850" s="171"/>
      <c r="N850" s="172"/>
      <c r="O850" s="172"/>
      <c r="P850" s="172"/>
      <c r="Q850" s="172"/>
      <c r="R850" s="172"/>
      <c r="S850" s="172"/>
      <c r="T850" s="173"/>
      <c r="AT850" s="167" t="s">
        <v>229</v>
      </c>
      <c r="AU850" s="167" t="s">
        <v>86</v>
      </c>
      <c r="AV850" s="13" t="s">
        <v>86</v>
      </c>
      <c r="AW850" s="13" t="s">
        <v>32</v>
      </c>
      <c r="AX850" s="13" t="s">
        <v>77</v>
      </c>
      <c r="AY850" s="167" t="s">
        <v>222</v>
      </c>
    </row>
    <row r="851" spans="1:65" s="13" customFormat="1">
      <c r="B851" s="165"/>
      <c r="D851" s="166" t="s">
        <v>229</v>
      </c>
      <c r="E851" s="167" t="s">
        <v>1</v>
      </c>
      <c r="F851" s="168" t="s">
        <v>1129</v>
      </c>
      <c r="H851" s="169">
        <v>0.19800000000000001</v>
      </c>
      <c r="I851" s="170"/>
      <c r="L851" s="165"/>
      <c r="M851" s="171"/>
      <c r="N851" s="172"/>
      <c r="O851" s="172"/>
      <c r="P851" s="172"/>
      <c r="Q851" s="172"/>
      <c r="R851" s="172"/>
      <c r="S851" s="172"/>
      <c r="T851" s="173"/>
      <c r="AT851" s="167" t="s">
        <v>229</v>
      </c>
      <c r="AU851" s="167" t="s">
        <v>86</v>
      </c>
      <c r="AV851" s="13" t="s">
        <v>86</v>
      </c>
      <c r="AW851" s="13" t="s">
        <v>32</v>
      </c>
      <c r="AX851" s="13" t="s">
        <v>77</v>
      </c>
      <c r="AY851" s="167" t="s">
        <v>222</v>
      </c>
    </row>
    <row r="852" spans="1:65" s="13" customFormat="1">
      <c r="B852" s="165"/>
      <c r="D852" s="166" t="s">
        <v>229</v>
      </c>
      <c r="E852" s="167" t="s">
        <v>1</v>
      </c>
      <c r="F852" s="168" t="s">
        <v>1130</v>
      </c>
      <c r="H852" s="169">
        <v>0.21299999999999999</v>
      </c>
      <c r="I852" s="170"/>
      <c r="L852" s="165"/>
      <c r="M852" s="171"/>
      <c r="N852" s="172"/>
      <c r="O852" s="172"/>
      <c r="P852" s="172"/>
      <c r="Q852" s="172"/>
      <c r="R852" s="172"/>
      <c r="S852" s="172"/>
      <c r="T852" s="173"/>
      <c r="AT852" s="167" t="s">
        <v>229</v>
      </c>
      <c r="AU852" s="167" t="s">
        <v>86</v>
      </c>
      <c r="AV852" s="13" t="s">
        <v>86</v>
      </c>
      <c r="AW852" s="13" t="s">
        <v>32</v>
      </c>
      <c r="AX852" s="13" t="s">
        <v>77</v>
      </c>
      <c r="AY852" s="167" t="s">
        <v>222</v>
      </c>
    </row>
    <row r="853" spans="1:65" s="15" customFormat="1">
      <c r="B853" s="182"/>
      <c r="D853" s="166" t="s">
        <v>229</v>
      </c>
      <c r="E853" s="183" t="s">
        <v>1</v>
      </c>
      <c r="F853" s="184" t="s">
        <v>258</v>
      </c>
      <c r="H853" s="185">
        <v>2.0350000000000001</v>
      </c>
      <c r="I853" s="186"/>
      <c r="L853" s="182"/>
      <c r="M853" s="187"/>
      <c r="N853" s="188"/>
      <c r="O853" s="188"/>
      <c r="P853" s="188"/>
      <c r="Q853" s="188"/>
      <c r="R853" s="188"/>
      <c r="S853" s="188"/>
      <c r="T853" s="189"/>
      <c r="AT853" s="183" t="s">
        <v>229</v>
      </c>
      <c r="AU853" s="183" t="s">
        <v>86</v>
      </c>
      <c r="AV853" s="15" t="s">
        <v>235</v>
      </c>
      <c r="AW853" s="15" t="s">
        <v>32</v>
      </c>
      <c r="AX853" s="15" t="s">
        <v>77</v>
      </c>
      <c r="AY853" s="183" t="s">
        <v>222</v>
      </c>
    </row>
    <row r="854" spans="1:65" s="13" customFormat="1">
      <c r="B854" s="165"/>
      <c r="D854" s="166" t="s">
        <v>229</v>
      </c>
      <c r="E854" s="167" t="s">
        <v>1</v>
      </c>
      <c r="F854" s="168" t="s">
        <v>1131</v>
      </c>
      <c r="H854" s="169">
        <v>0.19800000000000001</v>
      </c>
      <c r="I854" s="170"/>
      <c r="L854" s="165"/>
      <c r="M854" s="171"/>
      <c r="N854" s="172"/>
      <c r="O854" s="172"/>
      <c r="P854" s="172"/>
      <c r="Q854" s="172"/>
      <c r="R854" s="172"/>
      <c r="S854" s="172"/>
      <c r="T854" s="173"/>
      <c r="AT854" s="167" t="s">
        <v>229</v>
      </c>
      <c r="AU854" s="167" t="s">
        <v>86</v>
      </c>
      <c r="AV854" s="13" t="s">
        <v>86</v>
      </c>
      <c r="AW854" s="13" t="s">
        <v>32</v>
      </c>
      <c r="AX854" s="13" t="s">
        <v>77</v>
      </c>
      <c r="AY854" s="167" t="s">
        <v>222</v>
      </c>
    </row>
    <row r="855" spans="1:65" s="14" customFormat="1">
      <c r="B855" s="174"/>
      <c r="D855" s="166" t="s">
        <v>229</v>
      </c>
      <c r="E855" s="175" t="s">
        <v>1</v>
      </c>
      <c r="F855" s="176" t="s">
        <v>231</v>
      </c>
      <c r="H855" s="177">
        <v>4.7210000000000001</v>
      </c>
      <c r="I855" s="178"/>
      <c r="L855" s="174"/>
      <c r="M855" s="179"/>
      <c r="N855" s="180"/>
      <c r="O855" s="180"/>
      <c r="P855" s="180"/>
      <c r="Q855" s="180"/>
      <c r="R855" s="180"/>
      <c r="S855" s="180"/>
      <c r="T855" s="181"/>
      <c r="AT855" s="175" t="s">
        <v>229</v>
      </c>
      <c r="AU855" s="175" t="s">
        <v>86</v>
      </c>
      <c r="AV855" s="14" t="s">
        <v>228</v>
      </c>
      <c r="AW855" s="14" t="s">
        <v>32</v>
      </c>
      <c r="AX855" s="14" t="s">
        <v>84</v>
      </c>
      <c r="AY855" s="175" t="s">
        <v>222</v>
      </c>
    </row>
    <row r="856" spans="1:65" s="2" customFormat="1" ht="16.5" customHeight="1">
      <c r="A856" s="33"/>
      <c r="B856" s="150"/>
      <c r="C856" s="151" t="s">
        <v>1132</v>
      </c>
      <c r="D856" s="151" t="s">
        <v>224</v>
      </c>
      <c r="E856" s="152" t="s">
        <v>1133</v>
      </c>
      <c r="F856" s="153" t="s">
        <v>1134</v>
      </c>
      <c r="G856" s="154" t="s">
        <v>252</v>
      </c>
      <c r="H856" s="155">
        <v>0.15</v>
      </c>
      <c r="I856" s="156"/>
      <c r="J856" s="157">
        <f>ROUND(I856*H856,2)</f>
        <v>0</v>
      </c>
      <c r="K856" s="158"/>
      <c r="L856" s="34"/>
      <c r="M856" s="159" t="s">
        <v>1</v>
      </c>
      <c r="N856" s="160" t="s">
        <v>42</v>
      </c>
      <c r="O856" s="59"/>
      <c r="P856" s="161">
        <f>O856*H856</f>
        <v>0</v>
      </c>
      <c r="Q856" s="161">
        <v>2.5019399999999998</v>
      </c>
      <c r="R856" s="161">
        <f>Q856*H856</f>
        <v>0.37529099999999999</v>
      </c>
      <c r="S856" s="161">
        <v>0</v>
      </c>
      <c r="T856" s="162">
        <f>S856*H856</f>
        <v>0</v>
      </c>
      <c r="U856" s="33"/>
      <c r="V856" s="33"/>
      <c r="W856" s="33"/>
      <c r="X856" s="33"/>
      <c r="Y856" s="33"/>
      <c r="Z856" s="33"/>
      <c r="AA856" s="33"/>
      <c r="AB856" s="33"/>
      <c r="AC856" s="33"/>
      <c r="AD856" s="33"/>
      <c r="AE856" s="33"/>
      <c r="AR856" s="163" t="s">
        <v>228</v>
      </c>
      <c r="AT856" s="163" t="s">
        <v>224</v>
      </c>
      <c r="AU856" s="163" t="s">
        <v>86</v>
      </c>
      <c r="AY856" s="18" t="s">
        <v>222</v>
      </c>
      <c r="BE856" s="164">
        <f>IF(N856="základní",J856,0)</f>
        <v>0</v>
      </c>
      <c r="BF856" s="164">
        <f>IF(N856="snížená",J856,0)</f>
        <v>0</v>
      </c>
      <c r="BG856" s="164">
        <f>IF(N856="zákl. přenesená",J856,0)</f>
        <v>0</v>
      </c>
      <c r="BH856" s="164">
        <f>IF(N856="sníž. přenesená",J856,0)</f>
        <v>0</v>
      </c>
      <c r="BI856" s="164">
        <f>IF(N856="nulová",J856,0)</f>
        <v>0</v>
      </c>
      <c r="BJ856" s="18" t="s">
        <v>84</v>
      </c>
      <c r="BK856" s="164">
        <f>ROUND(I856*H856,2)</f>
        <v>0</v>
      </c>
      <c r="BL856" s="18" t="s">
        <v>228</v>
      </c>
      <c r="BM856" s="163" t="s">
        <v>1135</v>
      </c>
    </row>
    <row r="857" spans="1:65" s="16" customFormat="1">
      <c r="B857" s="190"/>
      <c r="D857" s="166" t="s">
        <v>229</v>
      </c>
      <c r="E857" s="191" t="s">
        <v>1</v>
      </c>
      <c r="F857" s="192" t="s">
        <v>944</v>
      </c>
      <c r="H857" s="191" t="s">
        <v>1</v>
      </c>
      <c r="I857" s="193"/>
      <c r="L857" s="190"/>
      <c r="M857" s="194"/>
      <c r="N857" s="195"/>
      <c r="O857" s="195"/>
      <c r="P857" s="195"/>
      <c r="Q857" s="195"/>
      <c r="R857" s="195"/>
      <c r="S857" s="195"/>
      <c r="T857" s="196"/>
      <c r="AT857" s="191" t="s">
        <v>229</v>
      </c>
      <c r="AU857" s="191" t="s">
        <v>86</v>
      </c>
      <c r="AV857" s="16" t="s">
        <v>84</v>
      </c>
      <c r="AW857" s="16" t="s">
        <v>32</v>
      </c>
      <c r="AX857" s="16" t="s">
        <v>77</v>
      </c>
      <c r="AY857" s="191" t="s">
        <v>222</v>
      </c>
    </row>
    <row r="858" spans="1:65" s="13" customFormat="1">
      <c r="B858" s="165"/>
      <c r="D858" s="166" t="s">
        <v>229</v>
      </c>
      <c r="E858" s="167" t="s">
        <v>1</v>
      </c>
      <c r="F858" s="168" t="s">
        <v>1136</v>
      </c>
      <c r="H858" s="169">
        <v>0.15</v>
      </c>
      <c r="I858" s="170"/>
      <c r="L858" s="165"/>
      <c r="M858" s="171"/>
      <c r="N858" s="172"/>
      <c r="O858" s="172"/>
      <c r="P858" s="172"/>
      <c r="Q858" s="172"/>
      <c r="R858" s="172"/>
      <c r="S858" s="172"/>
      <c r="T858" s="173"/>
      <c r="AT858" s="167" t="s">
        <v>229</v>
      </c>
      <c r="AU858" s="167" t="s">
        <v>86</v>
      </c>
      <c r="AV858" s="13" t="s">
        <v>86</v>
      </c>
      <c r="AW858" s="13" t="s">
        <v>32</v>
      </c>
      <c r="AX858" s="13" t="s">
        <v>77</v>
      </c>
      <c r="AY858" s="167" t="s">
        <v>222</v>
      </c>
    </row>
    <row r="859" spans="1:65" s="14" customFormat="1">
      <c r="B859" s="174"/>
      <c r="D859" s="166" t="s">
        <v>229</v>
      </c>
      <c r="E859" s="175" t="s">
        <v>1</v>
      </c>
      <c r="F859" s="176" t="s">
        <v>231</v>
      </c>
      <c r="H859" s="177">
        <v>0.15</v>
      </c>
      <c r="I859" s="178"/>
      <c r="L859" s="174"/>
      <c r="M859" s="179"/>
      <c r="N859" s="180"/>
      <c r="O859" s="180"/>
      <c r="P859" s="180"/>
      <c r="Q859" s="180"/>
      <c r="R859" s="180"/>
      <c r="S859" s="180"/>
      <c r="T859" s="181"/>
      <c r="AT859" s="175" t="s">
        <v>229</v>
      </c>
      <c r="AU859" s="175" t="s">
        <v>86</v>
      </c>
      <c r="AV859" s="14" t="s">
        <v>228</v>
      </c>
      <c r="AW859" s="14" t="s">
        <v>32</v>
      </c>
      <c r="AX859" s="14" t="s">
        <v>84</v>
      </c>
      <c r="AY859" s="175" t="s">
        <v>222</v>
      </c>
    </row>
    <row r="860" spans="1:65" s="2" customFormat="1" ht="21.75" customHeight="1">
      <c r="A860" s="33"/>
      <c r="B860" s="150"/>
      <c r="C860" s="151" t="s">
        <v>699</v>
      </c>
      <c r="D860" s="151" t="s">
        <v>224</v>
      </c>
      <c r="E860" s="152" t="s">
        <v>1137</v>
      </c>
      <c r="F860" s="153" t="s">
        <v>1138</v>
      </c>
      <c r="G860" s="154" t="s">
        <v>227</v>
      </c>
      <c r="H860" s="155">
        <v>51.029000000000003</v>
      </c>
      <c r="I860" s="156"/>
      <c r="J860" s="157">
        <f>ROUND(I860*H860,2)</f>
        <v>0</v>
      </c>
      <c r="K860" s="158"/>
      <c r="L860" s="34"/>
      <c r="M860" s="159" t="s">
        <v>1</v>
      </c>
      <c r="N860" s="160" t="s">
        <v>42</v>
      </c>
      <c r="O860" s="59"/>
      <c r="P860" s="161">
        <f>O860*H860</f>
        <v>0</v>
      </c>
      <c r="Q860" s="161">
        <v>0</v>
      </c>
      <c r="R860" s="161">
        <f>Q860*H860</f>
        <v>0</v>
      </c>
      <c r="S860" s="161">
        <v>0</v>
      </c>
      <c r="T860" s="162">
        <f>S860*H860</f>
        <v>0</v>
      </c>
      <c r="U860" s="33"/>
      <c r="V860" s="33"/>
      <c r="W860" s="33"/>
      <c r="X860" s="33"/>
      <c r="Y860" s="33"/>
      <c r="Z860" s="33"/>
      <c r="AA860" s="33"/>
      <c r="AB860" s="33"/>
      <c r="AC860" s="33"/>
      <c r="AD860" s="33"/>
      <c r="AE860" s="33"/>
      <c r="AR860" s="163" t="s">
        <v>228</v>
      </c>
      <c r="AT860" s="163" t="s">
        <v>224</v>
      </c>
      <c r="AU860" s="163" t="s">
        <v>86</v>
      </c>
      <c r="AY860" s="18" t="s">
        <v>222</v>
      </c>
      <c r="BE860" s="164">
        <f>IF(N860="základní",J860,0)</f>
        <v>0</v>
      </c>
      <c r="BF860" s="164">
        <f>IF(N860="snížená",J860,0)</f>
        <v>0</v>
      </c>
      <c r="BG860" s="164">
        <f>IF(N860="zákl. přenesená",J860,0)</f>
        <v>0</v>
      </c>
      <c r="BH860" s="164">
        <f>IF(N860="sníž. přenesená",J860,0)</f>
        <v>0</v>
      </c>
      <c r="BI860" s="164">
        <f>IF(N860="nulová",J860,0)</f>
        <v>0</v>
      </c>
      <c r="BJ860" s="18" t="s">
        <v>84</v>
      </c>
      <c r="BK860" s="164">
        <f>ROUND(I860*H860,2)</f>
        <v>0</v>
      </c>
      <c r="BL860" s="18" t="s">
        <v>228</v>
      </c>
      <c r="BM860" s="163" t="s">
        <v>1139</v>
      </c>
    </row>
    <row r="861" spans="1:65" s="16" customFormat="1">
      <c r="B861" s="190"/>
      <c r="D861" s="166" t="s">
        <v>229</v>
      </c>
      <c r="E861" s="191" t="s">
        <v>1</v>
      </c>
      <c r="F861" s="192" t="s">
        <v>944</v>
      </c>
      <c r="H861" s="191" t="s">
        <v>1</v>
      </c>
      <c r="I861" s="193"/>
      <c r="L861" s="190"/>
      <c r="M861" s="194"/>
      <c r="N861" s="195"/>
      <c r="O861" s="195"/>
      <c r="P861" s="195"/>
      <c r="Q861" s="195"/>
      <c r="R861" s="195"/>
      <c r="S861" s="195"/>
      <c r="T861" s="196"/>
      <c r="AT861" s="191" t="s">
        <v>229</v>
      </c>
      <c r="AU861" s="191" t="s">
        <v>86</v>
      </c>
      <c r="AV861" s="16" t="s">
        <v>84</v>
      </c>
      <c r="AW861" s="16" t="s">
        <v>32</v>
      </c>
      <c r="AX861" s="16" t="s">
        <v>77</v>
      </c>
      <c r="AY861" s="191" t="s">
        <v>222</v>
      </c>
    </row>
    <row r="862" spans="1:65" s="13" customFormat="1">
      <c r="B862" s="165"/>
      <c r="D862" s="166" t="s">
        <v>229</v>
      </c>
      <c r="E862" s="167" t="s">
        <v>1</v>
      </c>
      <c r="F862" s="168" t="s">
        <v>1140</v>
      </c>
      <c r="H862" s="169">
        <v>5.26</v>
      </c>
      <c r="I862" s="170"/>
      <c r="L862" s="165"/>
      <c r="M862" s="171"/>
      <c r="N862" s="172"/>
      <c r="O862" s="172"/>
      <c r="P862" s="172"/>
      <c r="Q862" s="172"/>
      <c r="R862" s="172"/>
      <c r="S862" s="172"/>
      <c r="T862" s="173"/>
      <c r="AT862" s="167" t="s">
        <v>229</v>
      </c>
      <c r="AU862" s="167" t="s">
        <v>86</v>
      </c>
      <c r="AV862" s="13" t="s">
        <v>86</v>
      </c>
      <c r="AW862" s="13" t="s">
        <v>32</v>
      </c>
      <c r="AX862" s="13" t="s">
        <v>77</v>
      </c>
      <c r="AY862" s="167" t="s">
        <v>222</v>
      </c>
    </row>
    <row r="863" spans="1:65" s="13" customFormat="1">
      <c r="B863" s="165"/>
      <c r="D863" s="166" t="s">
        <v>229</v>
      </c>
      <c r="E863" s="167" t="s">
        <v>1</v>
      </c>
      <c r="F863" s="168" t="s">
        <v>1141</v>
      </c>
      <c r="H863" s="169">
        <v>8.1950000000000003</v>
      </c>
      <c r="I863" s="170"/>
      <c r="L863" s="165"/>
      <c r="M863" s="171"/>
      <c r="N863" s="172"/>
      <c r="O863" s="172"/>
      <c r="P863" s="172"/>
      <c r="Q863" s="172"/>
      <c r="R863" s="172"/>
      <c r="S863" s="172"/>
      <c r="T863" s="173"/>
      <c r="AT863" s="167" t="s">
        <v>229</v>
      </c>
      <c r="AU863" s="167" t="s">
        <v>86</v>
      </c>
      <c r="AV863" s="13" t="s">
        <v>86</v>
      </c>
      <c r="AW863" s="13" t="s">
        <v>32</v>
      </c>
      <c r="AX863" s="13" t="s">
        <v>77</v>
      </c>
      <c r="AY863" s="167" t="s">
        <v>222</v>
      </c>
    </row>
    <row r="864" spans="1:65" s="13" customFormat="1">
      <c r="B864" s="165"/>
      <c r="D864" s="166" t="s">
        <v>229</v>
      </c>
      <c r="E864" s="167" t="s">
        <v>1</v>
      </c>
      <c r="F864" s="168" t="s">
        <v>1142</v>
      </c>
      <c r="H864" s="169">
        <v>5.532</v>
      </c>
      <c r="I864" s="170"/>
      <c r="L864" s="165"/>
      <c r="M864" s="171"/>
      <c r="N864" s="172"/>
      <c r="O864" s="172"/>
      <c r="P864" s="172"/>
      <c r="Q864" s="172"/>
      <c r="R864" s="172"/>
      <c r="S864" s="172"/>
      <c r="T864" s="173"/>
      <c r="AT864" s="167" t="s">
        <v>229</v>
      </c>
      <c r="AU864" s="167" t="s">
        <v>86</v>
      </c>
      <c r="AV864" s="13" t="s">
        <v>86</v>
      </c>
      <c r="AW864" s="13" t="s">
        <v>32</v>
      </c>
      <c r="AX864" s="13" t="s">
        <v>77</v>
      </c>
      <c r="AY864" s="167" t="s">
        <v>222</v>
      </c>
    </row>
    <row r="865" spans="2:51" s="13" customFormat="1">
      <c r="B865" s="165"/>
      <c r="D865" s="166" t="s">
        <v>229</v>
      </c>
      <c r="E865" s="167" t="s">
        <v>1</v>
      </c>
      <c r="F865" s="168" t="s">
        <v>1143</v>
      </c>
      <c r="H865" s="169">
        <v>1.0009999999999999</v>
      </c>
      <c r="I865" s="170"/>
      <c r="L865" s="165"/>
      <c r="M865" s="171"/>
      <c r="N865" s="172"/>
      <c r="O865" s="172"/>
      <c r="P865" s="172"/>
      <c r="Q865" s="172"/>
      <c r="R865" s="172"/>
      <c r="S865" s="172"/>
      <c r="T865" s="173"/>
      <c r="AT865" s="167" t="s">
        <v>229</v>
      </c>
      <c r="AU865" s="167" t="s">
        <v>86</v>
      </c>
      <c r="AV865" s="13" t="s">
        <v>86</v>
      </c>
      <c r="AW865" s="13" t="s">
        <v>32</v>
      </c>
      <c r="AX865" s="13" t="s">
        <v>77</v>
      </c>
      <c r="AY865" s="167" t="s">
        <v>222</v>
      </c>
    </row>
    <row r="866" spans="2:51" s="15" customFormat="1">
      <c r="B866" s="182"/>
      <c r="D866" s="166" t="s">
        <v>229</v>
      </c>
      <c r="E866" s="183" t="s">
        <v>1</v>
      </c>
      <c r="F866" s="184" t="s">
        <v>258</v>
      </c>
      <c r="H866" s="185">
        <v>19.988</v>
      </c>
      <c r="I866" s="186"/>
      <c r="L866" s="182"/>
      <c r="M866" s="187"/>
      <c r="N866" s="188"/>
      <c r="O866" s="188"/>
      <c r="P866" s="188"/>
      <c r="Q866" s="188"/>
      <c r="R866" s="188"/>
      <c r="S866" s="188"/>
      <c r="T866" s="189"/>
      <c r="AT866" s="183" t="s">
        <v>229</v>
      </c>
      <c r="AU866" s="183" t="s">
        <v>86</v>
      </c>
      <c r="AV866" s="15" t="s">
        <v>235</v>
      </c>
      <c r="AW866" s="15" t="s">
        <v>32</v>
      </c>
      <c r="AX866" s="15" t="s">
        <v>77</v>
      </c>
      <c r="AY866" s="183" t="s">
        <v>222</v>
      </c>
    </row>
    <row r="867" spans="2:51" s="16" customFormat="1">
      <c r="B867" s="190"/>
      <c r="D867" s="166" t="s">
        <v>229</v>
      </c>
      <c r="E867" s="191" t="s">
        <v>1</v>
      </c>
      <c r="F867" s="192" t="s">
        <v>600</v>
      </c>
      <c r="H867" s="191" t="s">
        <v>1</v>
      </c>
      <c r="I867" s="193"/>
      <c r="L867" s="190"/>
      <c r="M867" s="194"/>
      <c r="N867" s="195"/>
      <c r="O867" s="195"/>
      <c r="P867" s="195"/>
      <c r="Q867" s="195"/>
      <c r="R867" s="195"/>
      <c r="S867" s="195"/>
      <c r="T867" s="196"/>
      <c r="AT867" s="191" t="s">
        <v>229</v>
      </c>
      <c r="AU867" s="191" t="s">
        <v>86</v>
      </c>
      <c r="AV867" s="16" t="s">
        <v>84</v>
      </c>
      <c r="AW867" s="16" t="s">
        <v>32</v>
      </c>
      <c r="AX867" s="16" t="s">
        <v>77</v>
      </c>
      <c r="AY867" s="191" t="s">
        <v>222</v>
      </c>
    </row>
    <row r="868" spans="2:51" s="13" customFormat="1">
      <c r="B868" s="165"/>
      <c r="D868" s="166" t="s">
        <v>229</v>
      </c>
      <c r="E868" s="167" t="s">
        <v>1</v>
      </c>
      <c r="F868" s="168" t="s">
        <v>1144</v>
      </c>
      <c r="H868" s="169">
        <v>2.3149999999999999</v>
      </c>
      <c r="I868" s="170"/>
      <c r="L868" s="165"/>
      <c r="M868" s="171"/>
      <c r="N868" s="172"/>
      <c r="O868" s="172"/>
      <c r="P868" s="172"/>
      <c r="Q868" s="172"/>
      <c r="R868" s="172"/>
      <c r="S868" s="172"/>
      <c r="T868" s="173"/>
      <c r="AT868" s="167" t="s">
        <v>229</v>
      </c>
      <c r="AU868" s="167" t="s">
        <v>86</v>
      </c>
      <c r="AV868" s="13" t="s">
        <v>86</v>
      </c>
      <c r="AW868" s="13" t="s">
        <v>32</v>
      </c>
      <c r="AX868" s="13" t="s">
        <v>77</v>
      </c>
      <c r="AY868" s="167" t="s">
        <v>222</v>
      </c>
    </row>
    <row r="869" spans="2:51" s="13" customFormat="1">
      <c r="B869" s="165"/>
      <c r="D869" s="166" t="s">
        <v>229</v>
      </c>
      <c r="E869" s="167" t="s">
        <v>1</v>
      </c>
      <c r="F869" s="168" t="s">
        <v>1145</v>
      </c>
      <c r="H869" s="169">
        <v>1.1060000000000001</v>
      </c>
      <c r="I869" s="170"/>
      <c r="L869" s="165"/>
      <c r="M869" s="171"/>
      <c r="N869" s="172"/>
      <c r="O869" s="172"/>
      <c r="P869" s="172"/>
      <c r="Q869" s="172"/>
      <c r="R869" s="172"/>
      <c r="S869" s="172"/>
      <c r="T869" s="173"/>
      <c r="AT869" s="167" t="s">
        <v>229</v>
      </c>
      <c r="AU869" s="167" t="s">
        <v>86</v>
      </c>
      <c r="AV869" s="13" t="s">
        <v>86</v>
      </c>
      <c r="AW869" s="13" t="s">
        <v>32</v>
      </c>
      <c r="AX869" s="13" t="s">
        <v>77</v>
      </c>
      <c r="AY869" s="167" t="s">
        <v>222</v>
      </c>
    </row>
    <row r="870" spans="2:51" s="13" customFormat="1">
      <c r="B870" s="165"/>
      <c r="D870" s="166" t="s">
        <v>229</v>
      </c>
      <c r="E870" s="167" t="s">
        <v>1</v>
      </c>
      <c r="F870" s="168" t="s">
        <v>1146</v>
      </c>
      <c r="H870" s="169">
        <v>4.5549999999999997</v>
      </c>
      <c r="I870" s="170"/>
      <c r="L870" s="165"/>
      <c r="M870" s="171"/>
      <c r="N870" s="172"/>
      <c r="O870" s="172"/>
      <c r="P870" s="172"/>
      <c r="Q870" s="172"/>
      <c r="R870" s="172"/>
      <c r="S870" s="172"/>
      <c r="T870" s="173"/>
      <c r="AT870" s="167" t="s">
        <v>229</v>
      </c>
      <c r="AU870" s="167" t="s">
        <v>86</v>
      </c>
      <c r="AV870" s="13" t="s">
        <v>86</v>
      </c>
      <c r="AW870" s="13" t="s">
        <v>32</v>
      </c>
      <c r="AX870" s="13" t="s">
        <v>77</v>
      </c>
      <c r="AY870" s="167" t="s">
        <v>222</v>
      </c>
    </row>
    <row r="871" spans="2:51" s="13" customFormat="1">
      <c r="B871" s="165"/>
      <c r="D871" s="166" t="s">
        <v>229</v>
      </c>
      <c r="E871" s="167" t="s">
        <v>1</v>
      </c>
      <c r="F871" s="168" t="s">
        <v>1147</v>
      </c>
      <c r="H871" s="169">
        <v>1.87</v>
      </c>
      <c r="I871" s="170"/>
      <c r="L871" s="165"/>
      <c r="M871" s="171"/>
      <c r="N871" s="172"/>
      <c r="O871" s="172"/>
      <c r="P871" s="172"/>
      <c r="Q871" s="172"/>
      <c r="R871" s="172"/>
      <c r="S871" s="172"/>
      <c r="T871" s="173"/>
      <c r="AT871" s="167" t="s">
        <v>229</v>
      </c>
      <c r="AU871" s="167" t="s">
        <v>86</v>
      </c>
      <c r="AV871" s="13" t="s">
        <v>86</v>
      </c>
      <c r="AW871" s="13" t="s">
        <v>32</v>
      </c>
      <c r="AX871" s="13" t="s">
        <v>77</v>
      </c>
      <c r="AY871" s="167" t="s">
        <v>222</v>
      </c>
    </row>
    <row r="872" spans="2:51" s="15" customFormat="1">
      <c r="B872" s="182"/>
      <c r="D872" s="166" t="s">
        <v>229</v>
      </c>
      <c r="E872" s="183" t="s">
        <v>1</v>
      </c>
      <c r="F872" s="184" t="s">
        <v>258</v>
      </c>
      <c r="H872" s="185">
        <v>9.8460000000000001</v>
      </c>
      <c r="I872" s="186"/>
      <c r="L872" s="182"/>
      <c r="M872" s="187"/>
      <c r="N872" s="188"/>
      <c r="O872" s="188"/>
      <c r="P872" s="188"/>
      <c r="Q872" s="188"/>
      <c r="R872" s="188"/>
      <c r="S872" s="188"/>
      <c r="T872" s="189"/>
      <c r="AT872" s="183" t="s">
        <v>229</v>
      </c>
      <c r="AU872" s="183" t="s">
        <v>86</v>
      </c>
      <c r="AV872" s="15" t="s">
        <v>235</v>
      </c>
      <c r="AW872" s="15" t="s">
        <v>32</v>
      </c>
      <c r="AX872" s="15" t="s">
        <v>77</v>
      </c>
      <c r="AY872" s="183" t="s">
        <v>222</v>
      </c>
    </row>
    <row r="873" spans="2:51" s="16" customFormat="1">
      <c r="B873" s="190"/>
      <c r="D873" s="166" t="s">
        <v>229</v>
      </c>
      <c r="E873" s="191" t="s">
        <v>1</v>
      </c>
      <c r="F873" s="192" t="s">
        <v>606</v>
      </c>
      <c r="H873" s="191" t="s">
        <v>1</v>
      </c>
      <c r="I873" s="193"/>
      <c r="L873" s="190"/>
      <c r="M873" s="194"/>
      <c r="N873" s="195"/>
      <c r="O873" s="195"/>
      <c r="P873" s="195"/>
      <c r="Q873" s="195"/>
      <c r="R873" s="195"/>
      <c r="S873" s="195"/>
      <c r="T873" s="196"/>
      <c r="AT873" s="191" t="s">
        <v>229</v>
      </c>
      <c r="AU873" s="191" t="s">
        <v>86</v>
      </c>
      <c r="AV873" s="16" t="s">
        <v>84</v>
      </c>
      <c r="AW873" s="16" t="s">
        <v>32</v>
      </c>
      <c r="AX873" s="16" t="s">
        <v>77</v>
      </c>
      <c r="AY873" s="191" t="s">
        <v>222</v>
      </c>
    </row>
    <row r="874" spans="2:51" s="13" customFormat="1">
      <c r="B874" s="165"/>
      <c r="D874" s="166" t="s">
        <v>229</v>
      </c>
      <c r="E874" s="167" t="s">
        <v>1</v>
      </c>
      <c r="F874" s="168" t="s">
        <v>1148</v>
      </c>
      <c r="H874" s="169">
        <v>3.0990000000000002</v>
      </c>
      <c r="I874" s="170"/>
      <c r="L874" s="165"/>
      <c r="M874" s="171"/>
      <c r="N874" s="172"/>
      <c r="O874" s="172"/>
      <c r="P874" s="172"/>
      <c r="Q874" s="172"/>
      <c r="R874" s="172"/>
      <c r="S874" s="172"/>
      <c r="T874" s="173"/>
      <c r="AT874" s="167" t="s">
        <v>229</v>
      </c>
      <c r="AU874" s="167" t="s">
        <v>86</v>
      </c>
      <c r="AV874" s="13" t="s">
        <v>86</v>
      </c>
      <c r="AW874" s="13" t="s">
        <v>32</v>
      </c>
      <c r="AX874" s="13" t="s">
        <v>77</v>
      </c>
      <c r="AY874" s="167" t="s">
        <v>222</v>
      </c>
    </row>
    <row r="875" spans="2:51" s="13" customFormat="1">
      <c r="B875" s="165"/>
      <c r="D875" s="166" t="s">
        <v>229</v>
      </c>
      <c r="E875" s="167" t="s">
        <v>1</v>
      </c>
      <c r="F875" s="168" t="s">
        <v>1149</v>
      </c>
      <c r="H875" s="169">
        <v>12.656000000000001</v>
      </c>
      <c r="I875" s="170"/>
      <c r="L875" s="165"/>
      <c r="M875" s="171"/>
      <c r="N875" s="172"/>
      <c r="O875" s="172"/>
      <c r="P875" s="172"/>
      <c r="Q875" s="172"/>
      <c r="R875" s="172"/>
      <c r="S875" s="172"/>
      <c r="T875" s="173"/>
      <c r="AT875" s="167" t="s">
        <v>229</v>
      </c>
      <c r="AU875" s="167" t="s">
        <v>86</v>
      </c>
      <c r="AV875" s="13" t="s">
        <v>86</v>
      </c>
      <c r="AW875" s="13" t="s">
        <v>32</v>
      </c>
      <c r="AX875" s="13" t="s">
        <v>77</v>
      </c>
      <c r="AY875" s="167" t="s">
        <v>222</v>
      </c>
    </row>
    <row r="876" spans="2:51" s="13" customFormat="1">
      <c r="B876" s="165"/>
      <c r="D876" s="166" t="s">
        <v>229</v>
      </c>
      <c r="E876" s="167" t="s">
        <v>1</v>
      </c>
      <c r="F876" s="168" t="s">
        <v>1150</v>
      </c>
      <c r="H876" s="169">
        <v>1.87</v>
      </c>
      <c r="I876" s="170"/>
      <c r="L876" s="165"/>
      <c r="M876" s="171"/>
      <c r="N876" s="172"/>
      <c r="O876" s="172"/>
      <c r="P876" s="172"/>
      <c r="Q876" s="172"/>
      <c r="R876" s="172"/>
      <c r="S876" s="172"/>
      <c r="T876" s="173"/>
      <c r="AT876" s="167" t="s">
        <v>229</v>
      </c>
      <c r="AU876" s="167" t="s">
        <v>86</v>
      </c>
      <c r="AV876" s="13" t="s">
        <v>86</v>
      </c>
      <c r="AW876" s="13" t="s">
        <v>32</v>
      </c>
      <c r="AX876" s="13" t="s">
        <v>77</v>
      </c>
      <c r="AY876" s="167" t="s">
        <v>222</v>
      </c>
    </row>
    <row r="877" spans="2:51" s="13" customFormat="1">
      <c r="B877" s="165"/>
      <c r="D877" s="166" t="s">
        <v>229</v>
      </c>
      <c r="E877" s="167" t="s">
        <v>1</v>
      </c>
      <c r="F877" s="168" t="s">
        <v>1151</v>
      </c>
      <c r="H877" s="169">
        <v>1.7</v>
      </c>
      <c r="I877" s="170"/>
      <c r="L877" s="165"/>
      <c r="M877" s="171"/>
      <c r="N877" s="172"/>
      <c r="O877" s="172"/>
      <c r="P877" s="172"/>
      <c r="Q877" s="172"/>
      <c r="R877" s="172"/>
      <c r="S877" s="172"/>
      <c r="T877" s="173"/>
      <c r="AT877" s="167" t="s">
        <v>229</v>
      </c>
      <c r="AU877" s="167" t="s">
        <v>86</v>
      </c>
      <c r="AV877" s="13" t="s">
        <v>86</v>
      </c>
      <c r="AW877" s="13" t="s">
        <v>32</v>
      </c>
      <c r="AX877" s="13" t="s">
        <v>77</v>
      </c>
      <c r="AY877" s="167" t="s">
        <v>222</v>
      </c>
    </row>
    <row r="878" spans="2:51" s="15" customFormat="1">
      <c r="B878" s="182"/>
      <c r="D878" s="166" t="s">
        <v>229</v>
      </c>
      <c r="E878" s="183" t="s">
        <v>1</v>
      </c>
      <c r="F878" s="184" t="s">
        <v>258</v>
      </c>
      <c r="H878" s="185">
        <v>19.324999999999999</v>
      </c>
      <c r="I878" s="186"/>
      <c r="L878" s="182"/>
      <c r="M878" s="187"/>
      <c r="N878" s="188"/>
      <c r="O878" s="188"/>
      <c r="P878" s="188"/>
      <c r="Q878" s="188"/>
      <c r="R878" s="188"/>
      <c r="S878" s="188"/>
      <c r="T878" s="189"/>
      <c r="AT878" s="183" t="s">
        <v>229</v>
      </c>
      <c r="AU878" s="183" t="s">
        <v>86</v>
      </c>
      <c r="AV878" s="15" t="s">
        <v>235</v>
      </c>
      <c r="AW878" s="15" t="s">
        <v>32</v>
      </c>
      <c r="AX878" s="15" t="s">
        <v>77</v>
      </c>
      <c r="AY878" s="183" t="s">
        <v>222</v>
      </c>
    </row>
    <row r="879" spans="2:51" s="13" customFormat="1">
      <c r="B879" s="165"/>
      <c r="D879" s="166" t="s">
        <v>229</v>
      </c>
      <c r="E879" s="167" t="s">
        <v>1</v>
      </c>
      <c r="F879" s="168" t="s">
        <v>1152</v>
      </c>
      <c r="H879" s="169">
        <v>1.87</v>
      </c>
      <c r="I879" s="170"/>
      <c r="L879" s="165"/>
      <c r="M879" s="171"/>
      <c r="N879" s="172"/>
      <c r="O879" s="172"/>
      <c r="P879" s="172"/>
      <c r="Q879" s="172"/>
      <c r="R879" s="172"/>
      <c r="S879" s="172"/>
      <c r="T879" s="173"/>
      <c r="AT879" s="167" t="s">
        <v>229</v>
      </c>
      <c r="AU879" s="167" t="s">
        <v>86</v>
      </c>
      <c r="AV879" s="13" t="s">
        <v>86</v>
      </c>
      <c r="AW879" s="13" t="s">
        <v>32</v>
      </c>
      <c r="AX879" s="13" t="s">
        <v>77</v>
      </c>
      <c r="AY879" s="167" t="s">
        <v>222</v>
      </c>
    </row>
    <row r="880" spans="2:51" s="14" customFormat="1">
      <c r="B880" s="174"/>
      <c r="D880" s="166" t="s">
        <v>229</v>
      </c>
      <c r="E880" s="175" t="s">
        <v>1</v>
      </c>
      <c r="F880" s="176" t="s">
        <v>231</v>
      </c>
      <c r="H880" s="177">
        <v>51.029000000000003</v>
      </c>
      <c r="I880" s="178"/>
      <c r="L880" s="174"/>
      <c r="M880" s="179"/>
      <c r="N880" s="180"/>
      <c r="O880" s="180"/>
      <c r="P880" s="180"/>
      <c r="Q880" s="180"/>
      <c r="R880" s="180"/>
      <c r="S880" s="180"/>
      <c r="T880" s="181"/>
      <c r="AT880" s="175" t="s">
        <v>229</v>
      </c>
      <c r="AU880" s="175" t="s">
        <v>86</v>
      </c>
      <c r="AV880" s="14" t="s">
        <v>228</v>
      </c>
      <c r="AW880" s="14" t="s">
        <v>32</v>
      </c>
      <c r="AX880" s="14" t="s">
        <v>84</v>
      </c>
      <c r="AY880" s="175" t="s">
        <v>222</v>
      </c>
    </row>
    <row r="881" spans="1:65" s="2" customFormat="1" ht="21.75" customHeight="1">
      <c r="A881" s="33"/>
      <c r="B881" s="150"/>
      <c r="C881" s="151" t="s">
        <v>1153</v>
      </c>
      <c r="D881" s="151" t="s">
        <v>224</v>
      </c>
      <c r="E881" s="152" t="s">
        <v>1154</v>
      </c>
      <c r="F881" s="153" t="s">
        <v>1155</v>
      </c>
      <c r="G881" s="154" t="s">
        <v>227</v>
      </c>
      <c r="H881" s="155">
        <v>51.029000000000003</v>
      </c>
      <c r="I881" s="156"/>
      <c r="J881" s="157">
        <f>ROUND(I881*H881,2)</f>
        <v>0</v>
      </c>
      <c r="K881" s="158"/>
      <c r="L881" s="34"/>
      <c r="M881" s="159" t="s">
        <v>1</v>
      </c>
      <c r="N881" s="160" t="s">
        <v>42</v>
      </c>
      <c r="O881" s="59"/>
      <c r="P881" s="161">
        <f>O881*H881</f>
        <v>0</v>
      </c>
      <c r="Q881" s="161">
        <v>0</v>
      </c>
      <c r="R881" s="161">
        <f>Q881*H881</f>
        <v>0</v>
      </c>
      <c r="S881" s="161">
        <v>0</v>
      </c>
      <c r="T881" s="162">
        <f>S881*H881</f>
        <v>0</v>
      </c>
      <c r="U881" s="33"/>
      <c r="V881" s="33"/>
      <c r="W881" s="33"/>
      <c r="X881" s="33"/>
      <c r="Y881" s="33"/>
      <c r="Z881" s="33"/>
      <c r="AA881" s="33"/>
      <c r="AB881" s="33"/>
      <c r="AC881" s="33"/>
      <c r="AD881" s="33"/>
      <c r="AE881" s="33"/>
      <c r="AR881" s="163" t="s">
        <v>228</v>
      </c>
      <c r="AT881" s="163" t="s">
        <v>224</v>
      </c>
      <c r="AU881" s="163" t="s">
        <v>86</v>
      </c>
      <c r="AY881" s="18" t="s">
        <v>222</v>
      </c>
      <c r="BE881" s="164">
        <f>IF(N881="základní",J881,0)</f>
        <v>0</v>
      </c>
      <c r="BF881" s="164">
        <f>IF(N881="snížená",J881,0)</f>
        <v>0</v>
      </c>
      <c r="BG881" s="164">
        <f>IF(N881="zákl. přenesená",J881,0)</f>
        <v>0</v>
      </c>
      <c r="BH881" s="164">
        <f>IF(N881="sníž. přenesená",J881,0)</f>
        <v>0</v>
      </c>
      <c r="BI881" s="164">
        <f>IF(N881="nulová",J881,0)</f>
        <v>0</v>
      </c>
      <c r="BJ881" s="18" t="s">
        <v>84</v>
      </c>
      <c r="BK881" s="164">
        <f>ROUND(I881*H881,2)</f>
        <v>0</v>
      </c>
      <c r="BL881" s="18" t="s">
        <v>228</v>
      </c>
      <c r="BM881" s="163" t="s">
        <v>1156</v>
      </c>
    </row>
    <row r="882" spans="1:65" s="2" customFormat="1" ht="33" customHeight="1">
      <c r="A882" s="33"/>
      <c r="B882" s="150"/>
      <c r="C882" s="151" t="s">
        <v>703</v>
      </c>
      <c r="D882" s="151" t="s">
        <v>224</v>
      </c>
      <c r="E882" s="152" t="s">
        <v>1157</v>
      </c>
      <c r="F882" s="153" t="s">
        <v>1158</v>
      </c>
      <c r="G882" s="154" t="s">
        <v>227</v>
      </c>
      <c r="H882" s="155">
        <v>17.408000000000001</v>
      </c>
      <c r="I882" s="156"/>
      <c r="J882" s="157">
        <f>ROUND(I882*H882,2)</f>
        <v>0</v>
      </c>
      <c r="K882" s="158"/>
      <c r="L882" s="34"/>
      <c r="M882" s="159" t="s">
        <v>1</v>
      </c>
      <c r="N882" s="160" t="s">
        <v>42</v>
      </c>
      <c r="O882" s="59"/>
      <c r="P882" s="161">
        <f>O882*H882</f>
        <v>0</v>
      </c>
      <c r="Q882" s="161">
        <v>1.34E-3</v>
      </c>
      <c r="R882" s="161">
        <f>Q882*H882</f>
        <v>2.3326720000000002E-2</v>
      </c>
      <c r="S882" s="161">
        <v>0</v>
      </c>
      <c r="T882" s="162">
        <f>S882*H882</f>
        <v>0</v>
      </c>
      <c r="U882" s="33"/>
      <c r="V882" s="33"/>
      <c r="W882" s="33"/>
      <c r="X882" s="33"/>
      <c r="Y882" s="33"/>
      <c r="Z882" s="33"/>
      <c r="AA882" s="33"/>
      <c r="AB882" s="33"/>
      <c r="AC882" s="33"/>
      <c r="AD882" s="33"/>
      <c r="AE882" s="33"/>
      <c r="AR882" s="163" t="s">
        <v>228</v>
      </c>
      <c r="AT882" s="163" t="s">
        <v>224</v>
      </c>
      <c r="AU882" s="163" t="s">
        <v>86</v>
      </c>
      <c r="AY882" s="18" t="s">
        <v>222</v>
      </c>
      <c r="BE882" s="164">
        <f>IF(N882="základní",J882,0)</f>
        <v>0</v>
      </c>
      <c r="BF882" s="164">
        <f>IF(N882="snížená",J882,0)</f>
        <v>0</v>
      </c>
      <c r="BG882" s="164">
        <f>IF(N882="zákl. přenesená",J882,0)</f>
        <v>0</v>
      </c>
      <c r="BH882" s="164">
        <f>IF(N882="sníž. přenesená",J882,0)</f>
        <v>0</v>
      </c>
      <c r="BI882" s="164">
        <f>IF(N882="nulová",J882,0)</f>
        <v>0</v>
      </c>
      <c r="BJ882" s="18" t="s">
        <v>84</v>
      </c>
      <c r="BK882" s="164">
        <f>ROUND(I882*H882,2)</f>
        <v>0</v>
      </c>
      <c r="BL882" s="18" t="s">
        <v>228</v>
      </c>
      <c r="BM882" s="163" t="s">
        <v>1159</v>
      </c>
    </row>
    <row r="883" spans="1:65" s="16" customFormat="1">
      <c r="B883" s="190"/>
      <c r="D883" s="166" t="s">
        <v>229</v>
      </c>
      <c r="E883" s="191" t="s">
        <v>1</v>
      </c>
      <c r="F883" s="192" t="s">
        <v>944</v>
      </c>
      <c r="H883" s="191" t="s">
        <v>1</v>
      </c>
      <c r="I883" s="193"/>
      <c r="L883" s="190"/>
      <c r="M883" s="194"/>
      <c r="N883" s="195"/>
      <c r="O883" s="195"/>
      <c r="P883" s="195"/>
      <c r="Q883" s="195"/>
      <c r="R883" s="195"/>
      <c r="S883" s="195"/>
      <c r="T883" s="196"/>
      <c r="AT883" s="191" t="s">
        <v>229</v>
      </c>
      <c r="AU883" s="191" t="s">
        <v>86</v>
      </c>
      <c r="AV883" s="16" t="s">
        <v>84</v>
      </c>
      <c r="AW883" s="16" t="s">
        <v>32</v>
      </c>
      <c r="AX883" s="16" t="s">
        <v>77</v>
      </c>
      <c r="AY883" s="191" t="s">
        <v>222</v>
      </c>
    </row>
    <row r="884" spans="1:65" s="13" customFormat="1">
      <c r="B884" s="165"/>
      <c r="D884" s="166" t="s">
        <v>229</v>
      </c>
      <c r="E884" s="167" t="s">
        <v>1</v>
      </c>
      <c r="F884" s="168" t="s">
        <v>1160</v>
      </c>
      <c r="H884" s="169">
        <v>0.66800000000000004</v>
      </c>
      <c r="I884" s="170"/>
      <c r="L884" s="165"/>
      <c r="M884" s="171"/>
      <c r="N884" s="172"/>
      <c r="O884" s="172"/>
      <c r="P884" s="172"/>
      <c r="Q884" s="172"/>
      <c r="R884" s="172"/>
      <c r="S884" s="172"/>
      <c r="T884" s="173"/>
      <c r="AT884" s="167" t="s">
        <v>229</v>
      </c>
      <c r="AU884" s="167" t="s">
        <v>86</v>
      </c>
      <c r="AV884" s="13" t="s">
        <v>86</v>
      </c>
      <c r="AW884" s="13" t="s">
        <v>32</v>
      </c>
      <c r="AX884" s="13" t="s">
        <v>77</v>
      </c>
      <c r="AY884" s="167" t="s">
        <v>222</v>
      </c>
    </row>
    <row r="885" spans="1:65" s="13" customFormat="1">
      <c r="B885" s="165"/>
      <c r="D885" s="166" t="s">
        <v>229</v>
      </c>
      <c r="E885" s="167" t="s">
        <v>1</v>
      </c>
      <c r="F885" s="168" t="s">
        <v>1161</v>
      </c>
      <c r="H885" s="169">
        <v>3.8420000000000001</v>
      </c>
      <c r="I885" s="170"/>
      <c r="L885" s="165"/>
      <c r="M885" s="171"/>
      <c r="N885" s="172"/>
      <c r="O885" s="172"/>
      <c r="P885" s="172"/>
      <c r="Q885" s="172"/>
      <c r="R885" s="172"/>
      <c r="S885" s="172"/>
      <c r="T885" s="173"/>
      <c r="AT885" s="167" t="s">
        <v>229</v>
      </c>
      <c r="AU885" s="167" t="s">
        <v>86</v>
      </c>
      <c r="AV885" s="13" t="s">
        <v>86</v>
      </c>
      <c r="AW885" s="13" t="s">
        <v>32</v>
      </c>
      <c r="AX885" s="13" t="s">
        <v>77</v>
      </c>
      <c r="AY885" s="167" t="s">
        <v>222</v>
      </c>
    </row>
    <row r="886" spans="1:65" s="13" customFormat="1">
      <c r="B886" s="165"/>
      <c r="D886" s="166" t="s">
        <v>229</v>
      </c>
      <c r="E886" s="167" t="s">
        <v>1</v>
      </c>
      <c r="F886" s="168" t="s">
        <v>1162</v>
      </c>
      <c r="H886" s="169">
        <v>2.766</v>
      </c>
      <c r="I886" s="170"/>
      <c r="L886" s="165"/>
      <c r="M886" s="171"/>
      <c r="N886" s="172"/>
      <c r="O886" s="172"/>
      <c r="P886" s="172"/>
      <c r="Q886" s="172"/>
      <c r="R886" s="172"/>
      <c r="S886" s="172"/>
      <c r="T886" s="173"/>
      <c r="AT886" s="167" t="s">
        <v>229</v>
      </c>
      <c r="AU886" s="167" t="s">
        <v>86</v>
      </c>
      <c r="AV886" s="13" t="s">
        <v>86</v>
      </c>
      <c r="AW886" s="13" t="s">
        <v>32</v>
      </c>
      <c r="AX886" s="13" t="s">
        <v>77</v>
      </c>
      <c r="AY886" s="167" t="s">
        <v>222</v>
      </c>
    </row>
    <row r="887" spans="1:65" s="13" customFormat="1">
      <c r="B887" s="165"/>
      <c r="D887" s="166" t="s">
        <v>229</v>
      </c>
      <c r="E887" s="167" t="s">
        <v>1</v>
      </c>
      <c r="F887" s="168" t="s">
        <v>1163</v>
      </c>
      <c r="H887" s="169">
        <v>0.79100000000000004</v>
      </c>
      <c r="I887" s="170"/>
      <c r="L887" s="165"/>
      <c r="M887" s="171"/>
      <c r="N887" s="172"/>
      <c r="O887" s="172"/>
      <c r="P887" s="172"/>
      <c r="Q887" s="172"/>
      <c r="R887" s="172"/>
      <c r="S887" s="172"/>
      <c r="T887" s="173"/>
      <c r="AT887" s="167" t="s">
        <v>229</v>
      </c>
      <c r="AU887" s="167" t="s">
        <v>86</v>
      </c>
      <c r="AV887" s="13" t="s">
        <v>86</v>
      </c>
      <c r="AW887" s="13" t="s">
        <v>32</v>
      </c>
      <c r="AX887" s="13" t="s">
        <v>77</v>
      </c>
      <c r="AY887" s="167" t="s">
        <v>222</v>
      </c>
    </row>
    <row r="888" spans="1:65" s="15" customFormat="1">
      <c r="B888" s="182"/>
      <c r="D888" s="166" t="s">
        <v>229</v>
      </c>
      <c r="E888" s="183" t="s">
        <v>1</v>
      </c>
      <c r="F888" s="184" t="s">
        <v>258</v>
      </c>
      <c r="H888" s="185">
        <v>8.0670000000000002</v>
      </c>
      <c r="I888" s="186"/>
      <c r="L888" s="182"/>
      <c r="M888" s="187"/>
      <c r="N888" s="188"/>
      <c r="O888" s="188"/>
      <c r="P888" s="188"/>
      <c r="Q888" s="188"/>
      <c r="R888" s="188"/>
      <c r="S888" s="188"/>
      <c r="T888" s="189"/>
      <c r="AT888" s="183" t="s">
        <v>229</v>
      </c>
      <c r="AU888" s="183" t="s">
        <v>86</v>
      </c>
      <c r="AV888" s="15" t="s">
        <v>235</v>
      </c>
      <c r="AW888" s="15" t="s">
        <v>32</v>
      </c>
      <c r="AX888" s="15" t="s">
        <v>77</v>
      </c>
      <c r="AY888" s="183" t="s">
        <v>222</v>
      </c>
    </row>
    <row r="889" spans="1:65" s="16" customFormat="1">
      <c r="B889" s="190"/>
      <c r="D889" s="166" t="s">
        <v>229</v>
      </c>
      <c r="E889" s="191" t="s">
        <v>1</v>
      </c>
      <c r="F889" s="192" t="s">
        <v>600</v>
      </c>
      <c r="H889" s="191" t="s">
        <v>1</v>
      </c>
      <c r="I889" s="193"/>
      <c r="L889" s="190"/>
      <c r="M889" s="194"/>
      <c r="N889" s="195"/>
      <c r="O889" s="195"/>
      <c r="P889" s="195"/>
      <c r="Q889" s="195"/>
      <c r="R889" s="195"/>
      <c r="S889" s="195"/>
      <c r="T889" s="196"/>
      <c r="AT889" s="191" t="s">
        <v>229</v>
      </c>
      <c r="AU889" s="191" t="s">
        <v>86</v>
      </c>
      <c r="AV889" s="16" t="s">
        <v>84</v>
      </c>
      <c r="AW889" s="16" t="s">
        <v>32</v>
      </c>
      <c r="AX889" s="16" t="s">
        <v>77</v>
      </c>
      <c r="AY889" s="191" t="s">
        <v>222</v>
      </c>
    </row>
    <row r="890" spans="1:65" s="13" customFormat="1">
      <c r="B890" s="165"/>
      <c r="D890" s="166" t="s">
        <v>229</v>
      </c>
      <c r="E890" s="167" t="s">
        <v>1</v>
      </c>
      <c r="F890" s="168" t="s">
        <v>1164</v>
      </c>
      <c r="H890" s="169">
        <v>0.90100000000000002</v>
      </c>
      <c r="I890" s="170"/>
      <c r="L890" s="165"/>
      <c r="M890" s="171"/>
      <c r="N890" s="172"/>
      <c r="O890" s="172"/>
      <c r="P890" s="172"/>
      <c r="Q890" s="172"/>
      <c r="R890" s="172"/>
      <c r="S890" s="172"/>
      <c r="T890" s="173"/>
      <c r="AT890" s="167" t="s">
        <v>229</v>
      </c>
      <c r="AU890" s="167" t="s">
        <v>86</v>
      </c>
      <c r="AV890" s="13" t="s">
        <v>86</v>
      </c>
      <c r="AW890" s="13" t="s">
        <v>32</v>
      </c>
      <c r="AX890" s="13" t="s">
        <v>77</v>
      </c>
      <c r="AY890" s="167" t="s">
        <v>222</v>
      </c>
    </row>
    <row r="891" spans="1:65" s="13" customFormat="1">
      <c r="B891" s="165"/>
      <c r="D891" s="166" t="s">
        <v>229</v>
      </c>
      <c r="E891" s="167" t="s">
        <v>1</v>
      </c>
      <c r="F891" s="168" t="s">
        <v>1165</v>
      </c>
      <c r="H891" s="169">
        <v>0.374</v>
      </c>
      <c r="I891" s="170"/>
      <c r="L891" s="165"/>
      <c r="M891" s="171"/>
      <c r="N891" s="172"/>
      <c r="O891" s="172"/>
      <c r="P891" s="172"/>
      <c r="Q891" s="172"/>
      <c r="R891" s="172"/>
      <c r="S891" s="172"/>
      <c r="T891" s="173"/>
      <c r="AT891" s="167" t="s">
        <v>229</v>
      </c>
      <c r="AU891" s="167" t="s">
        <v>86</v>
      </c>
      <c r="AV891" s="13" t="s">
        <v>86</v>
      </c>
      <c r="AW891" s="13" t="s">
        <v>32</v>
      </c>
      <c r="AX891" s="13" t="s">
        <v>77</v>
      </c>
      <c r="AY891" s="167" t="s">
        <v>222</v>
      </c>
    </row>
    <row r="892" spans="1:65" s="13" customFormat="1">
      <c r="B892" s="165"/>
      <c r="D892" s="166" t="s">
        <v>229</v>
      </c>
      <c r="E892" s="167" t="s">
        <v>1</v>
      </c>
      <c r="F892" s="168" t="s">
        <v>1166</v>
      </c>
      <c r="H892" s="169">
        <v>1.8080000000000001</v>
      </c>
      <c r="I892" s="170"/>
      <c r="L892" s="165"/>
      <c r="M892" s="171"/>
      <c r="N892" s="172"/>
      <c r="O892" s="172"/>
      <c r="P892" s="172"/>
      <c r="Q892" s="172"/>
      <c r="R892" s="172"/>
      <c r="S892" s="172"/>
      <c r="T892" s="173"/>
      <c r="AT892" s="167" t="s">
        <v>229</v>
      </c>
      <c r="AU892" s="167" t="s">
        <v>86</v>
      </c>
      <c r="AV892" s="13" t="s">
        <v>86</v>
      </c>
      <c r="AW892" s="13" t="s">
        <v>32</v>
      </c>
      <c r="AX892" s="13" t="s">
        <v>77</v>
      </c>
      <c r="AY892" s="167" t="s">
        <v>222</v>
      </c>
    </row>
    <row r="893" spans="1:65" s="13" customFormat="1">
      <c r="B893" s="165"/>
      <c r="D893" s="166" t="s">
        <v>229</v>
      </c>
      <c r="E893" s="167" t="s">
        <v>1</v>
      </c>
      <c r="F893" s="168" t="s">
        <v>1167</v>
      </c>
      <c r="H893" s="169">
        <v>0.88</v>
      </c>
      <c r="I893" s="170"/>
      <c r="L893" s="165"/>
      <c r="M893" s="171"/>
      <c r="N893" s="172"/>
      <c r="O893" s="172"/>
      <c r="P893" s="172"/>
      <c r="Q893" s="172"/>
      <c r="R893" s="172"/>
      <c r="S893" s="172"/>
      <c r="T893" s="173"/>
      <c r="AT893" s="167" t="s">
        <v>229</v>
      </c>
      <c r="AU893" s="167" t="s">
        <v>86</v>
      </c>
      <c r="AV893" s="13" t="s">
        <v>86</v>
      </c>
      <c r="AW893" s="13" t="s">
        <v>32</v>
      </c>
      <c r="AX893" s="13" t="s">
        <v>77</v>
      </c>
      <c r="AY893" s="167" t="s">
        <v>222</v>
      </c>
    </row>
    <row r="894" spans="1:65" s="15" customFormat="1">
      <c r="B894" s="182"/>
      <c r="D894" s="166" t="s">
        <v>229</v>
      </c>
      <c r="E894" s="183" t="s">
        <v>1</v>
      </c>
      <c r="F894" s="184" t="s">
        <v>258</v>
      </c>
      <c r="H894" s="185">
        <v>3.9630000000000001</v>
      </c>
      <c r="I894" s="186"/>
      <c r="L894" s="182"/>
      <c r="M894" s="187"/>
      <c r="N894" s="188"/>
      <c r="O894" s="188"/>
      <c r="P894" s="188"/>
      <c r="Q894" s="188"/>
      <c r="R894" s="188"/>
      <c r="S894" s="188"/>
      <c r="T894" s="189"/>
      <c r="AT894" s="183" t="s">
        <v>229</v>
      </c>
      <c r="AU894" s="183" t="s">
        <v>86</v>
      </c>
      <c r="AV894" s="15" t="s">
        <v>235</v>
      </c>
      <c r="AW894" s="15" t="s">
        <v>32</v>
      </c>
      <c r="AX894" s="15" t="s">
        <v>77</v>
      </c>
      <c r="AY894" s="183" t="s">
        <v>222</v>
      </c>
    </row>
    <row r="895" spans="1:65" s="16" customFormat="1">
      <c r="B895" s="190"/>
      <c r="D895" s="166" t="s">
        <v>229</v>
      </c>
      <c r="E895" s="191" t="s">
        <v>1</v>
      </c>
      <c r="F895" s="192" t="s">
        <v>606</v>
      </c>
      <c r="H895" s="191" t="s">
        <v>1</v>
      </c>
      <c r="I895" s="193"/>
      <c r="L895" s="190"/>
      <c r="M895" s="194"/>
      <c r="N895" s="195"/>
      <c r="O895" s="195"/>
      <c r="P895" s="195"/>
      <c r="Q895" s="195"/>
      <c r="R895" s="195"/>
      <c r="S895" s="195"/>
      <c r="T895" s="196"/>
      <c r="AT895" s="191" t="s">
        <v>229</v>
      </c>
      <c r="AU895" s="191" t="s">
        <v>86</v>
      </c>
      <c r="AV895" s="16" t="s">
        <v>84</v>
      </c>
      <c r="AW895" s="16" t="s">
        <v>32</v>
      </c>
      <c r="AX895" s="16" t="s">
        <v>77</v>
      </c>
      <c r="AY895" s="191" t="s">
        <v>222</v>
      </c>
    </row>
    <row r="896" spans="1:65" s="13" customFormat="1">
      <c r="B896" s="165"/>
      <c r="D896" s="166" t="s">
        <v>229</v>
      </c>
      <c r="E896" s="167" t="s">
        <v>1</v>
      </c>
      <c r="F896" s="168" t="s">
        <v>1168</v>
      </c>
      <c r="H896" s="169">
        <v>0.50800000000000001</v>
      </c>
      <c r="I896" s="170"/>
      <c r="L896" s="165"/>
      <c r="M896" s="171"/>
      <c r="N896" s="172"/>
      <c r="O896" s="172"/>
      <c r="P896" s="172"/>
      <c r="Q896" s="172"/>
      <c r="R896" s="172"/>
      <c r="S896" s="172"/>
      <c r="T896" s="173"/>
      <c r="AT896" s="167" t="s">
        <v>229</v>
      </c>
      <c r="AU896" s="167" t="s">
        <v>86</v>
      </c>
      <c r="AV896" s="13" t="s">
        <v>86</v>
      </c>
      <c r="AW896" s="13" t="s">
        <v>32</v>
      </c>
      <c r="AX896" s="13" t="s">
        <v>77</v>
      </c>
      <c r="AY896" s="167" t="s">
        <v>222</v>
      </c>
    </row>
    <row r="897" spans="1:65" s="13" customFormat="1">
      <c r="B897" s="165"/>
      <c r="D897" s="166" t="s">
        <v>229</v>
      </c>
      <c r="E897" s="167" t="s">
        <v>1</v>
      </c>
      <c r="F897" s="168" t="s">
        <v>1169</v>
      </c>
      <c r="H897" s="169">
        <v>2.2599999999999998</v>
      </c>
      <c r="I897" s="170"/>
      <c r="L897" s="165"/>
      <c r="M897" s="171"/>
      <c r="N897" s="172"/>
      <c r="O897" s="172"/>
      <c r="P897" s="172"/>
      <c r="Q897" s="172"/>
      <c r="R897" s="172"/>
      <c r="S897" s="172"/>
      <c r="T897" s="173"/>
      <c r="AT897" s="167" t="s">
        <v>229</v>
      </c>
      <c r="AU897" s="167" t="s">
        <v>86</v>
      </c>
      <c r="AV897" s="13" t="s">
        <v>86</v>
      </c>
      <c r="AW897" s="13" t="s">
        <v>32</v>
      </c>
      <c r="AX897" s="13" t="s">
        <v>77</v>
      </c>
      <c r="AY897" s="167" t="s">
        <v>222</v>
      </c>
    </row>
    <row r="898" spans="1:65" s="13" customFormat="1">
      <c r="B898" s="165"/>
      <c r="D898" s="166" t="s">
        <v>229</v>
      </c>
      <c r="E898" s="167" t="s">
        <v>1</v>
      </c>
      <c r="F898" s="168" t="s">
        <v>1167</v>
      </c>
      <c r="H898" s="169">
        <v>0.88</v>
      </c>
      <c r="I898" s="170"/>
      <c r="L898" s="165"/>
      <c r="M898" s="171"/>
      <c r="N898" s="172"/>
      <c r="O898" s="172"/>
      <c r="P898" s="172"/>
      <c r="Q898" s="172"/>
      <c r="R898" s="172"/>
      <c r="S898" s="172"/>
      <c r="T898" s="173"/>
      <c r="AT898" s="167" t="s">
        <v>229</v>
      </c>
      <c r="AU898" s="167" t="s">
        <v>86</v>
      </c>
      <c r="AV898" s="13" t="s">
        <v>86</v>
      </c>
      <c r="AW898" s="13" t="s">
        <v>32</v>
      </c>
      <c r="AX898" s="13" t="s">
        <v>77</v>
      </c>
      <c r="AY898" s="167" t="s">
        <v>222</v>
      </c>
    </row>
    <row r="899" spans="1:65" s="13" customFormat="1">
      <c r="B899" s="165"/>
      <c r="D899" s="166" t="s">
        <v>229</v>
      </c>
      <c r="E899" s="167" t="s">
        <v>1</v>
      </c>
      <c r="F899" s="168" t="s">
        <v>1170</v>
      </c>
      <c r="H899" s="169">
        <v>0.85</v>
      </c>
      <c r="I899" s="170"/>
      <c r="L899" s="165"/>
      <c r="M899" s="171"/>
      <c r="N899" s="172"/>
      <c r="O899" s="172"/>
      <c r="P899" s="172"/>
      <c r="Q899" s="172"/>
      <c r="R899" s="172"/>
      <c r="S899" s="172"/>
      <c r="T899" s="173"/>
      <c r="AT899" s="167" t="s">
        <v>229</v>
      </c>
      <c r="AU899" s="167" t="s">
        <v>86</v>
      </c>
      <c r="AV899" s="13" t="s">
        <v>86</v>
      </c>
      <c r="AW899" s="13" t="s">
        <v>32</v>
      </c>
      <c r="AX899" s="13" t="s">
        <v>77</v>
      </c>
      <c r="AY899" s="167" t="s">
        <v>222</v>
      </c>
    </row>
    <row r="900" spans="1:65" s="15" customFormat="1">
      <c r="B900" s="182"/>
      <c r="D900" s="166" t="s">
        <v>229</v>
      </c>
      <c r="E900" s="183" t="s">
        <v>1</v>
      </c>
      <c r="F900" s="184" t="s">
        <v>258</v>
      </c>
      <c r="H900" s="185">
        <v>4.4980000000000002</v>
      </c>
      <c r="I900" s="186"/>
      <c r="L900" s="182"/>
      <c r="M900" s="187"/>
      <c r="N900" s="188"/>
      <c r="O900" s="188"/>
      <c r="P900" s="188"/>
      <c r="Q900" s="188"/>
      <c r="R900" s="188"/>
      <c r="S900" s="188"/>
      <c r="T900" s="189"/>
      <c r="AT900" s="183" t="s">
        <v>229</v>
      </c>
      <c r="AU900" s="183" t="s">
        <v>86</v>
      </c>
      <c r="AV900" s="15" t="s">
        <v>235</v>
      </c>
      <c r="AW900" s="15" t="s">
        <v>32</v>
      </c>
      <c r="AX900" s="15" t="s">
        <v>77</v>
      </c>
      <c r="AY900" s="183" t="s">
        <v>222</v>
      </c>
    </row>
    <row r="901" spans="1:65" s="13" customFormat="1">
      <c r="B901" s="165"/>
      <c r="D901" s="166" t="s">
        <v>229</v>
      </c>
      <c r="E901" s="167" t="s">
        <v>1</v>
      </c>
      <c r="F901" s="168" t="s">
        <v>1171</v>
      </c>
      <c r="H901" s="169">
        <v>0.88</v>
      </c>
      <c r="I901" s="170"/>
      <c r="L901" s="165"/>
      <c r="M901" s="171"/>
      <c r="N901" s="172"/>
      <c r="O901" s="172"/>
      <c r="P901" s="172"/>
      <c r="Q901" s="172"/>
      <c r="R901" s="172"/>
      <c r="S901" s="172"/>
      <c r="T901" s="173"/>
      <c r="AT901" s="167" t="s">
        <v>229</v>
      </c>
      <c r="AU901" s="167" t="s">
        <v>86</v>
      </c>
      <c r="AV901" s="13" t="s">
        <v>86</v>
      </c>
      <c r="AW901" s="13" t="s">
        <v>32</v>
      </c>
      <c r="AX901" s="13" t="s">
        <v>77</v>
      </c>
      <c r="AY901" s="167" t="s">
        <v>222</v>
      </c>
    </row>
    <row r="902" spans="1:65" s="14" customFormat="1">
      <c r="B902" s="174"/>
      <c r="D902" s="166" t="s">
        <v>229</v>
      </c>
      <c r="E902" s="175" t="s">
        <v>1</v>
      </c>
      <c r="F902" s="176" t="s">
        <v>231</v>
      </c>
      <c r="H902" s="177">
        <v>17.408000000000001</v>
      </c>
      <c r="I902" s="178"/>
      <c r="L902" s="174"/>
      <c r="M902" s="179"/>
      <c r="N902" s="180"/>
      <c r="O902" s="180"/>
      <c r="P902" s="180"/>
      <c r="Q902" s="180"/>
      <c r="R902" s="180"/>
      <c r="S902" s="180"/>
      <c r="T902" s="181"/>
      <c r="AT902" s="175" t="s">
        <v>229</v>
      </c>
      <c r="AU902" s="175" t="s">
        <v>86</v>
      </c>
      <c r="AV902" s="14" t="s">
        <v>228</v>
      </c>
      <c r="AW902" s="14" t="s">
        <v>32</v>
      </c>
      <c r="AX902" s="14" t="s">
        <v>84</v>
      </c>
      <c r="AY902" s="175" t="s">
        <v>222</v>
      </c>
    </row>
    <row r="903" spans="1:65" s="2" customFormat="1" ht="33" customHeight="1">
      <c r="A903" s="33"/>
      <c r="B903" s="150"/>
      <c r="C903" s="151" t="s">
        <v>1172</v>
      </c>
      <c r="D903" s="151" t="s">
        <v>224</v>
      </c>
      <c r="E903" s="152" t="s">
        <v>1173</v>
      </c>
      <c r="F903" s="153" t="s">
        <v>1174</v>
      </c>
      <c r="G903" s="154" t="s">
        <v>227</v>
      </c>
      <c r="H903" s="155">
        <v>17.408000000000001</v>
      </c>
      <c r="I903" s="156"/>
      <c r="J903" s="157">
        <f>ROUND(I903*H903,2)</f>
        <v>0</v>
      </c>
      <c r="K903" s="158"/>
      <c r="L903" s="34"/>
      <c r="M903" s="159" t="s">
        <v>1</v>
      </c>
      <c r="N903" s="160" t="s">
        <v>42</v>
      </c>
      <c r="O903" s="59"/>
      <c r="P903" s="161">
        <f>O903*H903</f>
        <v>0</v>
      </c>
      <c r="Q903" s="161">
        <v>0</v>
      </c>
      <c r="R903" s="161">
        <f>Q903*H903</f>
        <v>0</v>
      </c>
      <c r="S903" s="161">
        <v>0</v>
      </c>
      <c r="T903" s="162">
        <f>S903*H903</f>
        <v>0</v>
      </c>
      <c r="U903" s="33"/>
      <c r="V903" s="33"/>
      <c r="W903" s="33"/>
      <c r="X903" s="33"/>
      <c r="Y903" s="33"/>
      <c r="Z903" s="33"/>
      <c r="AA903" s="33"/>
      <c r="AB903" s="33"/>
      <c r="AC903" s="33"/>
      <c r="AD903" s="33"/>
      <c r="AE903" s="33"/>
      <c r="AR903" s="163" t="s">
        <v>228</v>
      </c>
      <c r="AT903" s="163" t="s">
        <v>224</v>
      </c>
      <c r="AU903" s="163" t="s">
        <v>86</v>
      </c>
      <c r="AY903" s="18" t="s">
        <v>222</v>
      </c>
      <c r="BE903" s="164">
        <f>IF(N903="základní",J903,0)</f>
        <v>0</v>
      </c>
      <c r="BF903" s="164">
        <f>IF(N903="snížená",J903,0)</f>
        <v>0</v>
      </c>
      <c r="BG903" s="164">
        <f>IF(N903="zákl. přenesená",J903,0)</f>
        <v>0</v>
      </c>
      <c r="BH903" s="164">
        <f>IF(N903="sníž. přenesená",J903,0)</f>
        <v>0</v>
      </c>
      <c r="BI903" s="164">
        <f>IF(N903="nulová",J903,0)</f>
        <v>0</v>
      </c>
      <c r="BJ903" s="18" t="s">
        <v>84</v>
      </c>
      <c r="BK903" s="164">
        <f>ROUND(I903*H903,2)</f>
        <v>0</v>
      </c>
      <c r="BL903" s="18" t="s">
        <v>228</v>
      </c>
      <c r="BM903" s="163" t="s">
        <v>1175</v>
      </c>
    </row>
    <row r="904" spans="1:65" s="2" customFormat="1" ht="33" customHeight="1">
      <c r="A904" s="33"/>
      <c r="B904" s="150"/>
      <c r="C904" s="151" t="s">
        <v>706</v>
      </c>
      <c r="D904" s="151" t="s">
        <v>224</v>
      </c>
      <c r="E904" s="152" t="s">
        <v>1176</v>
      </c>
      <c r="F904" s="153" t="s">
        <v>1177</v>
      </c>
      <c r="G904" s="154" t="s">
        <v>313</v>
      </c>
      <c r="H904" s="155">
        <v>0.373</v>
      </c>
      <c r="I904" s="156"/>
      <c r="J904" s="157">
        <f>ROUND(I904*H904,2)</f>
        <v>0</v>
      </c>
      <c r="K904" s="158"/>
      <c r="L904" s="34"/>
      <c r="M904" s="159" t="s">
        <v>1</v>
      </c>
      <c r="N904" s="160" t="s">
        <v>42</v>
      </c>
      <c r="O904" s="59"/>
      <c r="P904" s="161">
        <f>O904*H904</f>
        <v>0</v>
      </c>
      <c r="Q904" s="161">
        <v>1.9539999999999998E-2</v>
      </c>
      <c r="R904" s="161">
        <f>Q904*H904</f>
        <v>7.2884199999999994E-3</v>
      </c>
      <c r="S904" s="161">
        <v>0</v>
      </c>
      <c r="T904" s="162">
        <f>S904*H904</f>
        <v>0</v>
      </c>
      <c r="U904" s="33"/>
      <c r="V904" s="33"/>
      <c r="W904" s="33"/>
      <c r="X904" s="33"/>
      <c r="Y904" s="33"/>
      <c r="Z904" s="33"/>
      <c r="AA904" s="33"/>
      <c r="AB904" s="33"/>
      <c r="AC904" s="33"/>
      <c r="AD904" s="33"/>
      <c r="AE904" s="33"/>
      <c r="AR904" s="163" t="s">
        <v>228</v>
      </c>
      <c r="AT904" s="163" t="s">
        <v>224</v>
      </c>
      <c r="AU904" s="163" t="s">
        <v>86</v>
      </c>
      <c r="AY904" s="18" t="s">
        <v>222</v>
      </c>
      <c r="BE904" s="164">
        <f>IF(N904="základní",J904,0)</f>
        <v>0</v>
      </c>
      <c r="BF904" s="164">
        <f>IF(N904="snížená",J904,0)</f>
        <v>0</v>
      </c>
      <c r="BG904" s="164">
        <f>IF(N904="zákl. přenesená",J904,0)</f>
        <v>0</v>
      </c>
      <c r="BH904" s="164">
        <f>IF(N904="sníž. přenesená",J904,0)</f>
        <v>0</v>
      </c>
      <c r="BI904" s="164">
        <f>IF(N904="nulová",J904,0)</f>
        <v>0</v>
      </c>
      <c r="BJ904" s="18" t="s">
        <v>84</v>
      </c>
      <c r="BK904" s="164">
        <f>ROUND(I904*H904,2)</f>
        <v>0</v>
      </c>
      <c r="BL904" s="18" t="s">
        <v>228</v>
      </c>
      <c r="BM904" s="163" t="s">
        <v>1178</v>
      </c>
    </row>
    <row r="905" spans="1:65" s="16" customFormat="1">
      <c r="B905" s="190"/>
      <c r="D905" s="166" t="s">
        <v>229</v>
      </c>
      <c r="E905" s="191" t="s">
        <v>1</v>
      </c>
      <c r="F905" s="192" t="s">
        <v>606</v>
      </c>
      <c r="H905" s="191" t="s">
        <v>1</v>
      </c>
      <c r="I905" s="193"/>
      <c r="L905" s="190"/>
      <c r="M905" s="194"/>
      <c r="N905" s="195"/>
      <c r="O905" s="195"/>
      <c r="P905" s="195"/>
      <c r="Q905" s="195"/>
      <c r="R905" s="195"/>
      <c r="S905" s="195"/>
      <c r="T905" s="196"/>
      <c r="AT905" s="191" t="s">
        <v>229</v>
      </c>
      <c r="AU905" s="191" t="s">
        <v>86</v>
      </c>
      <c r="AV905" s="16" t="s">
        <v>84</v>
      </c>
      <c r="AW905" s="16" t="s">
        <v>32</v>
      </c>
      <c r="AX905" s="16" t="s">
        <v>77</v>
      </c>
      <c r="AY905" s="191" t="s">
        <v>222</v>
      </c>
    </row>
    <row r="906" spans="1:65" s="13" customFormat="1">
      <c r="B906" s="165"/>
      <c r="D906" s="166" t="s">
        <v>229</v>
      </c>
      <c r="E906" s="167" t="s">
        <v>1</v>
      </c>
      <c r="F906" s="168" t="s">
        <v>1179</v>
      </c>
      <c r="H906" s="169">
        <v>0.187</v>
      </c>
      <c r="I906" s="170"/>
      <c r="L906" s="165"/>
      <c r="M906" s="171"/>
      <c r="N906" s="172"/>
      <c r="O906" s="172"/>
      <c r="P906" s="172"/>
      <c r="Q906" s="172"/>
      <c r="R906" s="172"/>
      <c r="S906" s="172"/>
      <c r="T906" s="173"/>
      <c r="AT906" s="167" t="s">
        <v>229</v>
      </c>
      <c r="AU906" s="167" t="s">
        <v>86</v>
      </c>
      <c r="AV906" s="13" t="s">
        <v>86</v>
      </c>
      <c r="AW906" s="13" t="s">
        <v>32</v>
      </c>
      <c r="AX906" s="13" t="s">
        <v>77</v>
      </c>
      <c r="AY906" s="167" t="s">
        <v>222</v>
      </c>
    </row>
    <row r="907" spans="1:65" s="16" customFormat="1">
      <c r="B907" s="190"/>
      <c r="D907" s="166" t="s">
        <v>229</v>
      </c>
      <c r="E907" s="191" t="s">
        <v>1</v>
      </c>
      <c r="F907" s="192" t="s">
        <v>1180</v>
      </c>
      <c r="H907" s="191" t="s">
        <v>1</v>
      </c>
      <c r="I907" s="193"/>
      <c r="L907" s="190"/>
      <c r="M907" s="194"/>
      <c r="N907" s="195"/>
      <c r="O907" s="195"/>
      <c r="P907" s="195"/>
      <c r="Q907" s="195"/>
      <c r="R907" s="195"/>
      <c r="S907" s="195"/>
      <c r="T907" s="196"/>
      <c r="AT907" s="191" t="s">
        <v>229</v>
      </c>
      <c r="AU907" s="191" t="s">
        <v>86</v>
      </c>
      <c r="AV907" s="16" t="s">
        <v>84</v>
      </c>
      <c r="AW907" s="16" t="s">
        <v>32</v>
      </c>
      <c r="AX907" s="16" t="s">
        <v>77</v>
      </c>
      <c r="AY907" s="191" t="s">
        <v>222</v>
      </c>
    </row>
    <row r="908" spans="1:65" s="13" customFormat="1">
      <c r="B908" s="165"/>
      <c r="D908" s="166" t="s">
        <v>229</v>
      </c>
      <c r="E908" s="167" t="s">
        <v>1</v>
      </c>
      <c r="F908" s="168" t="s">
        <v>1181</v>
      </c>
      <c r="H908" s="169">
        <v>0.186</v>
      </c>
      <c r="I908" s="170"/>
      <c r="L908" s="165"/>
      <c r="M908" s="171"/>
      <c r="N908" s="172"/>
      <c r="O908" s="172"/>
      <c r="P908" s="172"/>
      <c r="Q908" s="172"/>
      <c r="R908" s="172"/>
      <c r="S908" s="172"/>
      <c r="T908" s="173"/>
      <c r="AT908" s="167" t="s">
        <v>229</v>
      </c>
      <c r="AU908" s="167" t="s">
        <v>86</v>
      </c>
      <c r="AV908" s="13" t="s">
        <v>86</v>
      </c>
      <c r="AW908" s="13" t="s">
        <v>32</v>
      </c>
      <c r="AX908" s="13" t="s">
        <v>77</v>
      </c>
      <c r="AY908" s="167" t="s">
        <v>222</v>
      </c>
    </row>
    <row r="909" spans="1:65" s="14" customFormat="1">
      <c r="B909" s="174"/>
      <c r="D909" s="166" t="s">
        <v>229</v>
      </c>
      <c r="E909" s="175" t="s">
        <v>1</v>
      </c>
      <c r="F909" s="176" t="s">
        <v>231</v>
      </c>
      <c r="H909" s="177">
        <v>0.373</v>
      </c>
      <c r="I909" s="178"/>
      <c r="L909" s="174"/>
      <c r="M909" s="179"/>
      <c r="N909" s="180"/>
      <c r="O909" s="180"/>
      <c r="P909" s="180"/>
      <c r="Q909" s="180"/>
      <c r="R909" s="180"/>
      <c r="S909" s="180"/>
      <c r="T909" s="181"/>
      <c r="AT909" s="175" t="s">
        <v>229</v>
      </c>
      <c r="AU909" s="175" t="s">
        <v>86</v>
      </c>
      <c r="AV909" s="14" t="s">
        <v>228</v>
      </c>
      <c r="AW909" s="14" t="s">
        <v>32</v>
      </c>
      <c r="AX909" s="14" t="s">
        <v>84</v>
      </c>
      <c r="AY909" s="175" t="s">
        <v>222</v>
      </c>
    </row>
    <row r="910" spans="1:65" s="2" customFormat="1" ht="24.2" customHeight="1">
      <c r="A910" s="33"/>
      <c r="B910" s="150"/>
      <c r="C910" s="197" t="s">
        <v>1182</v>
      </c>
      <c r="D910" s="197" t="s">
        <v>310</v>
      </c>
      <c r="E910" s="198" t="s">
        <v>1183</v>
      </c>
      <c r="F910" s="199" t="s">
        <v>1184</v>
      </c>
      <c r="G910" s="200" t="s">
        <v>313</v>
      </c>
      <c r="H910" s="201">
        <v>0.42899999999999999</v>
      </c>
      <c r="I910" s="202"/>
      <c r="J910" s="203">
        <f>ROUND(I910*H910,2)</f>
        <v>0</v>
      </c>
      <c r="K910" s="204"/>
      <c r="L910" s="205"/>
      <c r="M910" s="206" t="s">
        <v>1</v>
      </c>
      <c r="N910" s="207" t="s">
        <v>42</v>
      </c>
      <c r="O910" s="59"/>
      <c r="P910" s="161">
        <f>O910*H910</f>
        <v>0</v>
      </c>
      <c r="Q910" s="161">
        <v>0</v>
      </c>
      <c r="R910" s="161">
        <f>Q910*H910</f>
        <v>0</v>
      </c>
      <c r="S910" s="161">
        <v>0</v>
      </c>
      <c r="T910" s="162">
        <f>S910*H910</f>
        <v>0</v>
      </c>
      <c r="U910" s="33"/>
      <c r="V910" s="33"/>
      <c r="W910" s="33"/>
      <c r="X910" s="33"/>
      <c r="Y910" s="33"/>
      <c r="Z910" s="33"/>
      <c r="AA910" s="33"/>
      <c r="AB910" s="33"/>
      <c r="AC910" s="33"/>
      <c r="AD910" s="33"/>
      <c r="AE910" s="33"/>
      <c r="AR910" s="163" t="s">
        <v>243</v>
      </c>
      <c r="AT910" s="163" t="s">
        <v>310</v>
      </c>
      <c r="AU910" s="163" t="s">
        <v>86</v>
      </c>
      <c r="AY910" s="18" t="s">
        <v>222</v>
      </c>
      <c r="BE910" s="164">
        <f>IF(N910="základní",J910,0)</f>
        <v>0</v>
      </c>
      <c r="BF910" s="164">
        <f>IF(N910="snížená",J910,0)</f>
        <v>0</v>
      </c>
      <c r="BG910" s="164">
        <f>IF(N910="zákl. přenesená",J910,0)</f>
        <v>0</v>
      </c>
      <c r="BH910" s="164">
        <f>IF(N910="sníž. přenesená",J910,0)</f>
        <v>0</v>
      </c>
      <c r="BI910" s="164">
        <f>IF(N910="nulová",J910,0)</f>
        <v>0</v>
      </c>
      <c r="BJ910" s="18" t="s">
        <v>84</v>
      </c>
      <c r="BK910" s="164">
        <f>ROUND(I910*H910,2)</f>
        <v>0</v>
      </c>
      <c r="BL910" s="18" t="s">
        <v>228</v>
      </c>
      <c r="BM910" s="163" t="s">
        <v>1185</v>
      </c>
    </row>
    <row r="911" spans="1:65" s="2" customFormat="1" ht="37.9" customHeight="1">
      <c r="A911" s="33"/>
      <c r="B911" s="150"/>
      <c r="C911" s="151" t="s">
        <v>713</v>
      </c>
      <c r="D911" s="151" t="s">
        <v>224</v>
      </c>
      <c r="E911" s="152" t="s">
        <v>1186</v>
      </c>
      <c r="F911" s="153" t="s">
        <v>1187</v>
      </c>
      <c r="G911" s="154" t="s">
        <v>313</v>
      </c>
      <c r="H911" s="155">
        <v>2.7930000000000001</v>
      </c>
      <c r="I911" s="156"/>
      <c r="J911" s="157">
        <f>ROUND(I911*H911,2)</f>
        <v>0</v>
      </c>
      <c r="K911" s="158"/>
      <c r="L911" s="34"/>
      <c r="M911" s="159" t="s">
        <v>1</v>
      </c>
      <c r="N911" s="160" t="s">
        <v>42</v>
      </c>
      <c r="O911" s="59"/>
      <c r="P911" s="161">
        <f>O911*H911</f>
        <v>0</v>
      </c>
      <c r="Q911" s="161">
        <v>1.7090000000000001E-2</v>
      </c>
      <c r="R911" s="161">
        <f>Q911*H911</f>
        <v>4.7732370000000003E-2</v>
      </c>
      <c r="S911" s="161">
        <v>0</v>
      </c>
      <c r="T911" s="162">
        <f>S911*H911</f>
        <v>0</v>
      </c>
      <c r="U911" s="33"/>
      <c r="V911" s="33"/>
      <c r="W911" s="33"/>
      <c r="X911" s="33"/>
      <c r="Y911" s="33"/>
      <c r="Z911" s="33"/>
      <c r="AA911" s="33"/>
      <c r="AB911" s="33"/>
      <c r="AC911" s="33"/>
      <c r="AD911" s="33"/>
      <c r="AE911" s="33"/>
      <c r="AR911" s="163" t="s">
        <v>228</v>
      </c>
      <c r="AT911" s="163" t="s">
        <v>224</v>
      </c>
      <c r="AU911" s="163" t="s">
        <v>86</v>
      </c>
      <c r="AY911" s="18" t="s">
        <v>222</v>
      </c>
      <c r="BE911" s="164">
        <f>IF(N911="základní",J911,0)</f>
        <v>0</v>
      </c>
      <c r="BF911" s="164">
        <f>IF(N911="snížená",J911,0)</f>
        <v>0</v>
      </c>
      <c r="BG911" s="164">
        <f>IF(N911="zákl. přenesená",J911,0)</f>
        <v>0</v>
      </c>
      <c r="BH911" s="164">
        <f>IF(N911="sníž. přenesená",J911,0)</f>
        <v>0</v>
      </c>
      <c r="BI911" s="164">
        <f>IF(N911="nulová",J911,0)</f>
        <v>0</v>
      </c>
      <c r="BJ911" s="18" t="s">
        <v>84</v>
      </c>
      <c r="BK911" s="164">
        <f>ROUND(I911*H911,2)</f>
        <v>0</v>
      </c>
      <c r="BL911" s="18" t="s">
        <v>228</v>
      </c>
      <c r="BM911" s="163" t="s">
        <v>1188</v>
      </c>
    </row>
    <row r="912" spans="1:65" s="16" customFormat="1">
      <c r="B912" s="190"/>
      <c r="D912" s="166" t="s">
        <v>229</v>
      </c>
      <c r="E912" s="191" t="s">
        <v>1</v>
      </c>
      <c r="F912" s="192" t="s">
        <v>1109</v>
      </c>
      <c r="H912" s="191" t="s">
        <v>1</v>
      </c>
      <c r="I912" s="193"/>
      <c r="L912" s="190"/>
      <c r="M912" s="194"/>
      <c r="N912" s="195"/>
      <c r="O912" s="195"/>
      <c r="P912" s="195"/>
      <c r="Q912" s="195"/>
      <c r="R912" s="195"/>
      <c r="S912" s="195"/>
      <c r="T912" s="196"/>
      <c r="AT912" s="191" t="s">
        <v>229</v>
      </c>
      <c r="AU912" s="191" t="s">
        <v>86</v>
      </c>
      <c r="AV912" s="16" t="s">
        <v>84</v>
      </c>
      <c r="AW912" s="16" t="s">
        <v>32</v>
      </c>
      <c r="AX912" s="16" t="s">
        <v>77</v>
      </c>
      <c r="AY912" s="191" t="s">
        <v>222</v>
      </c>
    </row>
    <row r="913" spans="1:65" s="13" customFormat="1">
      <c r="B913" s="165"/>
      <c r="D913" s="166" t="s">
        <v>229</v>
      </c>
      <c r="E913" s="167" t="s">
        <v>1</v>
      </c>
      <c r="F913" s="168" t="s">
        <v>1189</v>
      </c>
      <c r="H913" s="169">
        <v>0.81200000000000006</v>
      </c>
      <c r="I913" s="170"/>
      <c r="L913" s="165"/>
      <c r="M913" s="171"/>
      <c r="N913" s="172"/>
      <c r="O913" s="172"/>
      <c r="P913" s="172"/>
      <c r="Q913" s="172"/>
      <c r="R913" s="172"/>
      <c r="S913" s="172"/>
      <c r="T913" s="173"/>
      <c r="AT913" s="167" t="s">
        <v>229</v>
      </c>
      <c r="AU913" s="167" t="s">
        <v>86</v>
      </c>
      <c r="AV913" s="13" t="s">
        <v>86</v>
      </c>
      <c r="AW913" s="13" t="s">
        <v>32</v>
      </c>
      <c r="AX913" s="13" t="s">
        <v>77</v>
      </c>
      <c r="AY913" s="167" t="s">
        <v>222</v>
      </c>
    </row>
    <row r="914" spans="1:65" s="16" customFormat="1">
      <c r="B914" s="190"/>
      <c r="D914" s="166" t="s">
        <v>229</v>
      </c>
      <c r="E914" s="191" t="s">
        <v>1</v>
      </c>
      <c r="F914" s="192" t="s">
        <v>1112</v>
      </c>
      <c r="H914" s="191" t="s">
        <v>1</v>
      </c>
      <c r="I914" s="193"/>
      <c r="L914" s="190"/>
      <c r="M914" s="194"/>
      <c r="N914" s="195"/>
      <c r="O914" s="195"/>
      <c r="P914" s="195"/>
      <c r="Q914" s="195"/>
      <c r="R914" s="195"/>
      <c r="S914" s="195"/>
      <c r="T914" s="196"/>
      <c r="AT914" s="191" t="s">
        <v>229</v>
      </c>
      <c r="AU914" s="191" t="s">
        <v>86</v>
      </c>
      <c r="AV914" s="16" t="s">
        <v>84</v>
      </c>
      <c r="AW914" s="16" t="s">
        <v>32</v>
      </c>
      <c r="AX914" s="16" t="s">
        <v>77</v>
      </c>
      <c r="AY914" s="191" t="s">
        <v>222</v>
      </c>
    </row>
    <row r="915" spans="1:65" s="13" customFormat="1">
      <c r="B915" s="165"/>
      <c r="D915" s="166" t="s">
        <v>229</v>
      </c>
      <c r="E915" s="167" t="s">
        <v>1</v>
      </c>
      <c r="F915" s="168" t="s">
        <v>1190</v>
      </c>
      <c r="H915" s="169">
        <v>0.91900000000000004</v>
      </c>
      <c r="I915" s="170"/>
      <c r="L915" s="165"/>
      <c r="M915" s="171"/>
      <c r="N915" s="172"/>
      <c r="O915" s="172"/>
      <c r="P915" s="172"/>
      <c r="Q915" s="172"/>
      <c r="R915" s="172"/>
      <c r="S915" s="172"/>
      <c r="T915" s="173"/>
      <c r="AT915" s="167" t="s">
        <v>229</v>
      </c>
      <c r="AU915" s="167" t="s">
        <v>86</v>
      </c>
      <c r="AV915" s="13" t="s">
        <v>86</v>
      </c>
      <c r="AW915" s="13" t="s">
        <v>32</v>
      </c>
      <c r="AX915" s="13" t="s">
        <v>77</v>
      </c>
      <c r="AY915" s="167" t="s">
        <v>222</v>
      </c>
    </row>
    <row r="916" spans="1:65" s="16" customFormat="1">
      <c r="B916" s="190"/>
      <c r="D916" s="166" t="s">
        <v>229</v>
      </c>
      <c r="E916" s="191" t="s">
        <v>1</v>
      </c>
      <c r="F916" s="192" t="s">
        <v>1115</v>
      </c>
      <c r="H916" s="191" t="s">
        <v>1</v>
      </c>
      <c r="I916" s="193"/>
      <c r="L916" s="190"/>
      <c r="M916" s="194"/>
      <c r="N916" s="195"/>
      <c r="O916" s="195"/>
      <c r="P916" s="195"/>
      <c r="Q916" s="195"/>
      <c r="R916" s="195"/>
      <c r="S916" s="195"/>
      <c r="T916" s="196"/>
      <c r="AT916" s="191" t="s">
        <v>229</v>
      </c>
      <c r="AU916" s="191" t="s">
        <v>86</v>
      </c>
      <c r="AV916" s="16" t="s">
        <v>84</v>
      </c>
      <c r="AW916" s="16" t="s">
        <v>32</v>
      </c>
      <c r="AX916" s="16" t="s">
        <v>77</v>
      </c>
      <c r="AY916" s="191" t="s">
        <v>222</v>
      </c>
    </row>
    <row r="917" spans="1:65" s="13" customFormat="1">
      <c r="B917" s="165"/>
      <c r="D917" s="166" t="s">
        <v>229</v>
      </c>
      <c r="E917" s="167" t="s">
        <v>1</v>
      </c>
      <c r="F917" s="168" t="s">
        <v>1191</v>
      </c>
      <c r="H917" s="169">
        <v>0.53100000000000003</v>
      </c>
      <c r="I917" s="170"/>
      <c r="L917" s="165"/>
      <c r="M917" s="171"/>
      <c r="N917" s="172"/>
      <c r="O917" s="172"/>
      <c r="P917" s="172"/>
      <c r="Q917" s="172"/>
      <c r="R917" s="172"/>
      <c r="S917" s="172"/>
      <c r="T917" s="173"/>
      <c r="AT917" s="167" t="s">
        <v>229</v>
      </c>
      <c r="AU917" s="167" t="s">
        <v>86</v>
      </c>
      <c r="AV917" s="13" t="s">
        <v>86</v>
      </c>
      <c r="AW917" s="13" t="s">
        <v>32</v>
      </c>
      <c r="AX917" s="13" t="s">
        <v>77</v>
      </c>
      <c r="AY917" s="167" t="s">
        <v>222</v>
      </c>
    </row>
    <row r="918" spans="1:65" s="16" customFormat="1">
      <c r="B918" s="190"/>
      <c r="D918" s="166" t="s">
        <v>229</v>
      </c>
      <c r="E918" s="191" t="s">
        <v>1</v>
      </c>
      <c r="F918" s="192" t="s">
        <v>1116</v>
      </c>
      <c r="H918" s="191" t="s">
        <v>1</v>
      </c>
      <c r="I918" s="193"/>
      <c r="L918" s="190"/>
      <c r="M918" s="194"/>
      <c r="N918" s="195"/>
      <c r="O918" s="195"/>
      <c r="P918" s="195"/>
      <c r="Q918" s="195"/>
      <c r="R918" s="195"/>
      <c r="S918" s="195"/>
      <c r="T918" s="196"/>
      <c r="AT918" s="191" t="s">
        <v>229</v>
      </c>
      <c r="AU918" s="191" t="s">
        <v>86</v>
      </c>
      <c r="AV918" s="16" t="s">
        <v>84</v>
      </c>
      <c r="AW918" s="16" t="s">
        <v>32</v>
      </c>
      <c r="AX918" s="16" t="s">
        <v>77</v>
      </c>
      <c r="AY918" s="191" t="s">
        <v>222</v>
      </c>
    </row>
    <row r="919" spans="1:65" s="13" customFormat="1">
      <c r="B919" s="165"/>
      <c r="D919" s="166" t="s">
        <v>229</v>
      </c>
      <c r="E919" s="167" t="s">
        <v>1</v>
      </c>
      <c r="F919" s="168" t="s">
        <v>1191</v>
      </c>
      <c r="H919" s="169">
        <v>0.53100000000000003</v>
      </c>
      <c r="I919" s="170"/>
      <c r="L919" s="165"/>
      <c r="M919" s="171"/>
      <c r="N919" s="172"/>
      <c r="O919" s="172"/>
      <c r="P919" s="172"/>
      <c r="Q919" s="172"/>
      <c r="R919" s="172"/>
      <c r="S919" s="172"/>
      <c r="T919" s="173"/>
      <c r="AT919" s="167" t="s">
        <v>229</v>
      </c>
      <c r="AU919" s="167" t="s">
        <v>86</v>
      </c>
      <c r="AV919" s="13" t="s">
        <v>86</v>
      </c>
      <c r="AW919" s="13" t="s">
        <v>32</v>
      </c>
      <c r="AX919" s="13" t="s">
        <v>77</v>
      </c>
      <c r="AY919" s="167" t="s">
        <v>222</v>
      </c>
    </row>
    <row r="920" spans="1:65" s="14" customFormat="1">
      <c r="B920" s="174"/>
      <c r="D920" s="166" t="s">
        <v>229</v>
      </c>
      <c r="E920" s="175" t="s">
        <v>1</v>
      </c>
      <c r="F920" s="176" t="s">
        <v>231</v>
      </c>
      <c r="H920" s="177">
        <v>2.7930000000000001</v>
      </c>
      <c r="I920" s="178"/>
      <c r="L920" s="174"/>
      <c r="M920" s="179"/>
      <c r="N920" s="180"/>
      <c r="O920" s="180"/>
      <c r="P920" s="180"/>
      <c r="Q920" s="180"/>
      <c r="R920" s="180"/>
      <c r="S920" s="180"/>
      <c r="T920" s="181"/>
      <c r="AT920" s="175" t="s">
        <v>229</v>
      </c>
      <c r="AU920" s="175" t="s">
        <v>86</v>
      </c>
      <c r="AV920" s="14" t="s">
        <v>228</v>
      </c>
      <c r="AW920" s="14" t="s">
        <v>32</v>
      </c>
      <c r="AX920" s="14" t="s">
        <v>84</v>
      </c>
      <c r="AY920" s="175" t="s">
        <v>222</v>
      </c>
    </row>
    <row r="921" spans="1:65" s="2" customFormat="1" ht="24.2" customHeight="1">
      <c r="A921" s="33"/>
      <c r="B921" s="150"/>
      <c r="C921" s="197" t="s">
        <v>1192</v>
      </c>
      <c r="D921" s="197" t="s">
        <v>310</v>
      </c>
      <c r="E921" s="198" t="s">
        <v>1193</v>
      </c>
      <c r="F921" s="199" t="s">
        <v>1194</v>
      </c>
      <c r="G921" s="200" t="s">
        <v>313</v>
      </c>
      <c r="H921" s="201">
        <v>3.2120000000000002</v>
      </c>
      <c r="I921" s="202"/>
      <c r="J921" s="203">
        <f>ROUND(I921*H921,2)</f>
        <v>0</v>
      </c>
      <c r="K921" s="204"/>
      <c r="L921" s="205"/>
      <c r="M921" s="206" t="s">
        <v>1</v>
      </c>
      <c r="N921" s="207" t="s">
        <v>42</v>
      </c>
      <c r="O921" s="59"/>
      <c r="P921" s="161">
        <f>O921*H921</f>
        <v>0</v>
      </c>
      <c r="Q921" s="161">
        <v>1</v>
      </c>
      <c r="R921" s="161">
        <f>Q921*H921</f>
        <v>3.2120000000000002</v>
      </c>
      <c r="S921" s="161">
        <v>0</v>
      </c>
      <c r="T921" s="162">
        <f>S921*H921</f>
        <v>0</v>
      </c>
      <c r="U921" s="33"/>
      <c r="V921" s="33"/>
      <c r="W921" s="33"/>
      <c r="X921" s="33"/>
      <c r="Y921" s="33"/>
      <c r="Z921" s="33"/>
      <c r="AA921" s="33"/>
      <c r="AB921" s="33"/>
      <c r="AC921" s="33"/>
      <c r="AD921" s="33"/>
      <c r="AE921" s="33"/>
      <c r="AR921" s="163" t="s">
        <v>243</v>
      </c>
      <c r="AT921" s="163" t="s">
        <v>310</v>
      </c>
      <c r="AU921" s="163" t="s">
        <v>86</v>
      </c>
      <c r="AY921" s="18" t="s">
        <v>222</v>
      </c>
      <c r="BE921" s="164">
        <f>IF(N921="základní",J921,0)</f>
        <v>0</v>
      </c>
      <c r="BF921" s="164">
        <f>IF(N921="snížená",J921,0)</f>
        <v>0</v>
      </c>
      <c r="BG921" s="164">
        <f>IF(N921="zákl. přenesená",J921,0)</f>
        <v>0</v>
      </c>
      <c r="BH921" s="164">
        <f>IF(N921="sníž. přenesená",J921,0)</f>
        <v>0</v>
      </c>
      <c r="BI921" s="164">
        <f>IF(N921="nulová",J921,0)</f>
        <v>0</v>
      </c>
      <c r="BJ921" s="18" t="s">
        <v>84</v>
      </c>
      <c r="BK921" s="164">
        <f>ROUND(I921*H921,2)</f>
        <v>0</v>
      </c>
      <c r="BL921" s="18" t="s">
        <v>228</v>
      </c>
      <c r="BM921" s="163" t="s">
        <v>1195</v>
      </c>
    </row>
    <row r="922" spans="1:65" s="2" customFormat="1" ht="33" customHeight="1">
      <c r="A922" s="33"/>
      <c r="B922" s="150"/>
      <c r="C922" s="151" t="s">
        <v>717</v>
      </c>
      <c r="D922" s="151" t="s">
        <v>224</v>
      </c>
      <c r="E922" s="152" t="s">
        <v>1196</v>
      </c>
      <c r="F922" s="153" t="s">
        <v>1197</v>
      </c>
      <c r="G922" s="154" t="s">
        <v>313</v>
      </c>
      <c r="H922" s="155">
        <v>2.419</v>
      </c>
      <c r="I922" s="156"/>
      <c r="J922" s="157">
        <f>ROUND(I922*H922,2)</f>
        <v>0</v>
      </c>
      <c r="K922" s="158"/>
      <c r="L922" s="34"/>
      <c r="M922" s="159" t="s">
        <v>1</v>
      </c>
      <c r="N922" s="160" t="s">
        <v>42</v>
      </c>
      <c r="O922" s="59"/>
      <c r="P922" s="161">
        <f>O922*H922</f>
        <v>0</v>
      </c>
      <c r="Q922" s="161">
        <v>1.221E-2</v>
      </c>
      <c r="R922" s="161">
        <f>Q922*H922</f>
        <v>2.9535990000000002E-2</v>
      </c>
      <c r="S922" s="161">
        <v>0</v>
      </c>
      <c r="T922" s="162">
        <f>S922*H922</f>
        <v>0</v>
      </c>
      <c r="U922" s="33"/>
      <c r="V922" s="33"/>
      <c r="W922" s="33"/>
      <c r="X922" s="33"/>
      <c r="Y922" s="33"/>
      <c r="Z922" s="33"/>
      <c r="AA922" s="33"/>
      <c r="AB922" s="33"/>
      <c r="AC922" s="33"/>
      <c r="AD922" s="33"/>
      <c r="AE922" s="33"/>
      <c r="AR922" s="163" t="s">
        <v>228</v>
      </c>
      <c r="AT922" s="163" t="s">
        <v>224</v>
      </c>
      <c r="AU922" s="163" t="s">
        <v>86</v>
      </c>
      <c r="AY922" s="18" t="s">
        <v>222</v>
      </c>
      <c r="BE922" s="164">
        <f>IF(N922="základní",J922,0)</f>
        <v>0</v>
      </c>
      <c r="BF922" s="164">
        <f>IF(N922="snížená",J922,0)</f>
        <v>0</v>
      </c>
      <c r="BG922" s="164">
        <f>IF(N922="zákl. přenesená",J922,0)</f>
        <v>0</v>
      </c>
      <c r="BH922" s="164">
        <f>IF(N922="sníž. přenesená",J922,0)</f>
        <v>0</v>
      </c>
      <c r="BI922" s="164">
        <f>IF(N922="nulová",J922,0)</f>
        <v>0</v>
      </c>
      <c r="BJ922" s="18" t="s">
        <v>84</v>
      </c>
      <c r="BK922" s="164">
        <f>ROUND(I922*H922,2)</f>
        <v>0</v>
      </c>
      <c r="BL922" s="18" t="s">
        <v>228</v>
      </c>
      <c r="BM922" s="163" t="s">
        <v>1198</v>
      </c>
    </row>
    <row r="923" spans="1:65" s="16" customFormat="1">
      <c r="B923" s="190"/>
      <c r="D923" s="166" t="s">
        <v>229</v>
      </c>
      <c r="E923" s="191" t="s">
        <v>1</v>
      </c>
      <c r="F923" s="192" t="s">
        <v>1109</v>
      </c>
      <c r="H923" s="191" t="s">
        <v>1</v>
      </c>
      <c r="I923" s="193"/>
      <c r="L923" s="190"/>
      <c r="M923" s="194"/>
      <c r="N923" s="195"/>
      <c r="O923" s="195"/>
      <c r="P923" s="195"/>
      <c r="Q923" s="195"/>
      <c r="R923" s="195"/>
      <c r="S923" s="195"/>
      <c r="T923" s="196"/>
      <c r="AT923" s="191" t="s">
        <v>229</v>
      </c>
      <c r="AU923" s="191" t="s">
        <v>86</v>
      </c>
      <c r="AV923" s="16" t="s">
        <v>84</v>
      </c>
      <c r="AW923" s="16" t="s">
        <v>32</v>
      </c>
      <c r="AX923" s="16" t="s">
        <v>77</v>
      </c>
      <c r="AY923" s="191" t="s">
        <v>222</v>
      </c>
    </row>
    <row r="924" spans="1:65" s="13" customFormat="1">
      <c r="B924" s="165"/>
      <c r="D924" s="166" t="s">
        <v>229</v>
      </c>
      <c r="E924" s="167" t="s">
        <v>1</v>
      </c>
      <c r="F924" s="168" t="s">
        <v>1199</v>
      </c>
      <c r="H924" s="169">
        <v>0.50800000000000001</v>
      </c>
      <c r="I924" s="170"/>
      <c r="L924" s="165"/>
      <c r="M924" s="171"/>
      <c r="N924" s="172"/>
      <c r="O924" s="172"/>
      <c r="P924" s="172"/>
      <c r="Q924" s="172"/>
      <c r="R924" s="172"/>
      <c r="S924" s="172"/>
      <c r="T924" s="173"/>
      <c r="AT924" s="167" t="s">
        <v>229</v>
      </c>
      <c r="AU924" s="167" t="s">
        <v>86</v>
      </c>
      <c r="AV924" s="13" t="s">
        <v>86</v>
      </c>
      <c r="AW924" s="13" t="s">
        <v>32</v>
      </c>
      <c r="AX924" s="13" t="s">
        <v>77</v>
      </c>
      <c r="AY924" s="167" t="s">
        <v>222</v>
      </c>
    </row>
    <row r="925" spans="1:65" s="16" customFormat="1">
      <c r="B925" s="190"/>
      <c r="D925" s="166" t="s">
        <v>229</v>
      </c>
      <c r="E925" s="191" t="s">
        <v>1</v>
      </c>
      <c r="F925" s="192" t="s">
        <v>1112</v>
      </c>
      <c r="H925" s="191" t="s">
        <v>1</v>
      </c>
      <c r="I925" s="193"/>
      <c r="L925" s="190"/>
      <c r="M925" s="194"/>
      <c r="N925" s="195"/>
      <c r="O925" s="195"/>
      <c r="P925" s="195"/>
      <c r="Q925" s="195"/>
      <c r="R925" s="195"/>
      <c r="S925" s="195"/>
      <c r="T925" s="196"/>
      <c r="AT925" s="191" t="s">
        <v>229</v>
      </c>
      <c r="AU925" s="191" t="s">
        <v>86</v>
      </c>
      <c r="AV925" s="16" t="s">
        <v>84</v>
      </c>
      <c r="AW925" s="16" t="s">
        <v>32</v>
      </c>
      <c r="AX925" s="16" t="s">
        <v>77</v>
      </c>
      <c r="AY925" s="191" t="s">
        <v>222</v>
      </c>
    </row>
    <row r="926" spans="1:65" s="13" customFormat="1">
      <c r="B926" s="165"/>
      <c r="D926" s="166" t="s">
        <v>229</v>
      </c>
      <c r="E926" s="167" t="s">
        <v>1</v>
      </c>
      <c r="F926" s="168" t="s">
        <v>1200</v>
      </c>
      <c r="H926" s="169">
        <v>0.245</v>
      </c>
      <c r="I926" s="170"/>
      <c r="L926" s="165"/>
      <c r="M926" s="171"/>
      <c r="N926" s="172"/>
      <c r="O926" s="172"/>
      <c r="P926" s="172"/>
      <c r="Q926" s="172"/>
      <c r="R926" s="172"/>
      <c r="S926" s="172"/>
      <c r="T926" s="173"/>
      <c r="AT926" s="167" t="s">
        <v>229</v>
      </c>
      <c r="AU926" s="167" t="s">
        <v>86</v>
      </c>
      <c r="AV926" s="13" t="s">
        <v>86</v>
      </c>
      <c r="AW926" s="13" t="s">
        <v>32</v>
      </c>
      <c r="AX926" s="13" t="s">
        <v>77</v>
      </c>
      <c r="AY926" s="167" t="s">
        <v>222</v>
      </c>
    </row>
    <row r="927" spans="1:65" s="13" customFormat="1">
      <c r="B927" s="165"/>
      <c r="D927" s="166" t="s">
        <v>229</v>
      </c>
      <c r="E927" s="167" t="s">
        <v>1</v>
      </c>
      <c r="F927" s="168" t="s">
        <v>1201</v>
      </c>
      <c r="H927" s="169">
        <v>0.33300000000000002</v>
      </c>
      <c r="I927" s="170"/>
      <c r="L927" s="165"/>
      <c r="M927" s="171"/>
      <c r="N927" s="172"/>
      <c r="O927" s="172"/>
      <c r="P927" s="172"/>
      <c r="Q927" s="172"/>
      <c r="R927" s="172"/>
      <c r="S927" s="172"/>
      <c r="T927" s="173"/>
      <c r="AT927" s="167" t="s">
        <v>229</v>
      </c>
      <c r="AU927" s="167" t="s">
        <v>86</v>
      </c>
      <c r="AV927" s="13" t="s">
        <v>86</v>
      </c>
      <c r="AW927" s="13" t="s">
        <v>32</v>
      </c>
      <c r="AX927" s="13" t="s">
        <v>77</v>
      </c>
      <c r="AY927" s="167" t="s">
        <v>222</v>
      </c>
    </row>
    <row r="928" spans="1:65" s="16" customFormat="1">
      <c r="B928" s="190"/>
      <c r="D928" s="166" t="s">
        <v>229</v>
      </c>
      <c r="E928" s="191" t="s">
        <v>1</v>
      </c>
      <c r="F928" s="192" t="s">
        <v>830</v>
      </c>
      <c r="H928" s="191" t="s">
        <v>1</v>
      </c>
      <c r="I928" s="193"/>
      <c r="L928" s="190"/>
      <c r="M928" s="194"/>
      <c r="N928" s="195"/>
      <c r="O928" s="195"/>
      <c r="P928" s="195"/>
      <c r="Q928" s="195"/>
      <c r="R928" s="195"/>
      <c r="S928" s="195"/>
      <c r="T928" s="196"/>
      <c r="AT928" s="191" t="s">
        <v>229</v>
      </c>
      <c r="AU928" s="191" t="s">
        <v>86</v>
      </c>
      <c r="AV928" s="16" t="s">
        <v>84</v>
      </c>
      <c r="AW928" s="16" t="s">
        <v>32</v>
      </c>
      <c r="AX928" s="16" t="s">
        <v>77</v>
      </c>
      <c r="AY928" s="191" t="s">
        <v>222</v>
      </c>
    </row>
    <row r="929" spans="1:65" s="13" customFormat="1">
      <c r="B929" s="165"/>
      <c r="D929" s="166" t="s">
        <v>229</v>
      </c>
      <c r="E929" s="167" t="s">
        <v>1</v>
      </c>
      <c r="F929" s="168" t="s">
        <v>1202</v>
      </c>
      <c r="H929" s="169">
        <v>0.79</v>
      </c>
      <c r="I929" s="170"/>
      <c r="L929" s="165"/>
      <c r="M929" s="171"/>
      <c r="N929" s="172"/>
      <c r="O929" s="172"/>
      <c r="P929" s="172"/>
      <c r="Q929" s="172"/>
      <c r="R929" s="172"/>
      <c r="S929" s="172"/>
      <c r="T929" s="173"/>
      <c r="AT929" s="167" t="s">
        <v>229</v>
      </c>
      <c r="AU929" s="167" t="s">
        <v>86</v>
      </c>
      <c r="AV929" s="13" t="s">
        <v>86</v>
      </c>
      <c r="AW929" s="13" t="s">
        <v>32</v>
      </c>
      <c r="AX929" s="13" t="s">
        <v>77</v>
      </c>
      <c r="AY929" s="167" t="s">
        <v>222</v>
      </c>
    </row>
    <row r="930" spans="1:65" s="16" customFormat="1">
      <c r="B930" s="190"/>
      <c r="D930" s="166" t="s">
        <v>229</v>
      </c>
      <c r="E930" s="191" t="s">
        <v>1</v>
      </c>
      <c r="F930" s="192" t="s">
        <v>1203</v>
      </c>
      <c r="H930" s="191" t="s">
        <v>1</v>
      </c>
      <c r="I930" s="193"/>
      <c r="L930" s="190"/>
      <c r="M930" s="194"/>
      <c r="N930" s="195"/>
      <c r="O930" s="195"/>
      <c r="P930" s="195"/>
      <c r="Q930" s="195"/>
      <c r="R930" s="195"/>
      <c r="S930" s="195"/>
      <c r="T930" s="196"/>
      <c r="AT930" s="191" t="s">
        <v>229</v>
      </c>
      <c r="AU930" s="191" t="s">
        <v>86</v>
      </c>
      <c r="AV930" s="16" t="s">
        <v>84</v>
      </c>
      <c r="AW930" s="16" t="s">
        <v>32</v>
      </c>
      <c r="AX930" s="16" t="s">
        <v>77</v>
      </c>
      <c r="AY930" s="191" t="s">
        <v>222</v>
      </c>
    </row>
    <row r="931" spans="1:65" s="13" customFormat="1">
      <c r="B931" s="165"/>
      <c r="D931" s="166" t="s">
        <v>229</v>
      </c>
      <c r="E931" s="167" t="s">
        <v>1</v>
      </c>
      <c r="F931" s="168" t="s">
        <v>1204</v>
      </c>
      <c r="H931" s="169">
        <v>0.25</v>
      </c>
      <c r="I931" s="170"/>
      <c r="L931" s="165"/>
      <c r="M931" s="171"/>
      <c r="N931" s="172"/>
      <c r="O931" s="172"/>
      <c r="P931" s="172"/>
      <c r="Q931" s="172"/>
      <c r="R931" s="172"/>
      <c r="S931" s="172"/>
      <c r="T931" s="173"/>
      <c r="AT931" s="167" t="s">
        <v>229</v>
      </c>
      <c r="AU931" s="167" t="s">
        <v>86</v>
      </c>
      <c r="AV931" s="13" t="s">
        <v>86</v>
      </c>
      <c r="AW931" s="13" t="s">
        <v>32</v>
      </c>
      <c r="AX931" s="13" t="s">
        <v>77</v>
      </c>
      <c r="AY931" s="167" t="s">
        <v>222</v>
      </c>
    </row>
    <row r="932" spans="1:65" s="16" customFormat="1">
      <c r="B932" s="190"/>
      <c r="D932" s="166" t="s">
        <v>229</v>
      </c>
      <c r="E932" s="191" t="s">
        <v>1</v>
      </c>
      <c r="F932" s="192" t="s">
        <v>1205</v>
      </c>
      <c r="H932" s="191" t="s">
        <v>1</v>
      </c>
      <c r="I932" s="193"/>
      <c r="L932" s="190"/>
      <c r="M932" s="194"/>
      <c r="N932" s="195"/>
      <c r="O932" s="195"/>
      <c r="P932" s="195"/>
      <c r="Q932" s="195"/>
      <c r="R932" s="195"/>
      <c r="S932" s="195"/>
      <c r="T932" s="196"/>
      <c r="AT932" s="191" t="s">
        <v>229</v>
      </c>
      <c r="AU932" s="191" t="s">
        <v>86</v>
      </c>
      <c r="AV932" s="16" t="s">
        <v>84</v>
      </c>
      <c r="AW932" s="16" t="s">
        <v>32</v>
      </c>
      <c r="AX932" s="16" t="s">
        <v>77</v>
      </c>
      <c r="AY932" s="191" t="s">
        <v>222</v>
      </c>
    </row>
    <row r="933" spans="1:65" s="13" customFormat="1">
      <c r="B933" s="165"/>
      <c r="D933" s="166" t="s">
        <v>229</v>
      </c>
      <c r="E933" s="167" t="s">
        <v>1</v>
      </c>
      <c r="F933" s="168" t="s">
        <v>1206</v>
      </c>
      <c r="H933" s="169">
        <v>0.29299999999999998</v>
      </c>
      <c r="I933" s="170"/>
      <c r="L933" s="165"/>
      <c r="M933" s="171"/>
      <c r="N933" s="172"/>
      <c r="O933" s="172"/>
      <c r="P933" s="172"/>
      <c r="Q933" s="172"/>
      <c r="R933" s="172"/>
      <c r="S933" s="172"/>
      <c r="T933" s="173"/>
      <c r="AT933" s="167" t="s">
        <v>229</v>
      </c>
      <c r="AU933" s="167" t="s">
        <v>86</v>
      </c>
      <c r="AV933" s="13" t="s">
        <v>86</v>
      </c>
      <c r="AW933" s="13" t="s">
        <v>32</v>
      </c>
      <c r="AX933" s="13" t="s">
        <v>77</v>
      </c>
      <c r="AY933" s="167" t="s">
        <v>222</v>
      </c>
    </row>
    <row r="934" spans="1:65" s="14" customFormat="1">
      <c r="B934" s="174"/>
      <c r="D934" s="166" t="s">
        <v>229</v>
      </c>
      <c r="E934" s="175" t="s">
        <v>1</v>
      </c>
      <c r="F934" s="176" t="s">
        <v>231</v>
      </c>
      <c r="H934" s="177">
        <v>2.419</v>
      </c>
      <c r="I934" s="178"/>
      <c r="L934" s="174"/>
      <c r="M934" s="179"/>
      <c r="N934" s="180"/>
      <c r="O934" s="180"/>
      <c r="P934" s="180"/>
      <c r="Q934" s="180"/>
      <c r="R934" s="180"/>
      <c r="S934" s="180"/>
      <c r="T934" s="181"/>
      <c r="AT934" s="175" t="s">
        <v>229</v>
      </c>
      <c r="AU934" s="175" t="s">
        <v>86</v>
      </c>
      <c r="AV934" s="14" t="s">
        <v>228</v>
      </c>
      <c r="AW934" s="14" t="s">
        <v>32</v>
      </c>
      <c r="AX934" s="14" t="s">
        <v>84</v>
      </c>
      <c r="AY934" s="175" t="s">
        <v>222</v>
      </c>
    </row>
    <row r="935" spans="1:65" s="2" customFormat="1" ht="24.2" customHeight="1">
      <c r="A935" s="33"/>
      <c r="B935" s="150"/>
      <c r="C935" s="197" t="s">
        <v>1207</v>
      </c>
      <c r="D935" s="197" t="s">
        <v>310</v>
      </c>
      <c r="E935" s="198" t="s">
        <v>1208</v>
      </c>
      <c r="F935" s="199" t="s">
        <v>1209</v>
      </c>
      <c r="G935" s="200" t="s">
        <v>313</v>
      </c>
      <c r="H935" s="201">
        <v>0.28199999999999997</v>
      </c>
      <c r="I935" s="202"/>
      <c r="J935" s="203">
        <f t="shared" ref="J935:J940" si="30">ROUND(I935*H935,2)</f>
        <v>0</v>
      </c>
      <c r="K935" s="204"/>
      <c r="L935" s="205"/>
      <c r="M935" s="206" t="s">
        <v>1</v>
      </c>
      <c r="N935" s="207" t="s">
        <v>42</v>
      </c>
      <c r="O935" s="59"/>
      <c r="P935" s="161">
        <f t="shared" ref="P935:P940" si="31">O935*H935</f>
        <v>0</v>
      </c>
      <c r="Q935" s="161">
        <v>1</v>
      </c>
      <c r="R935" s="161">
        <f t="shared" ref="R935:R940" si="32">Q935*H935</f>
        <v>0.28199999999999997</v>
      </c>
      <c r="S935" s="161">
        <v>0</v>
      </c>
      <c r="T935" s="162">
        <f t="shared" ref="T935:T940" si="33">S935*H935</f>
        <v>0</v>
      </c>
      <c r="U935" s="33"/>
      <c r="V935" s="33"/>
      <c r="W935" s="33"/>
      <c r="X935" s="33"/>
      <c r="Y935" s="33"/>
      <c r="Z935" s="33"/>
      <c r="AA935" s="33"/>
      <c r="AB935" s="33"/>
      <c r="AC935" s="33"/>
      <c r="AD935" s="33"/>
      <c r="AE935" s="33"/>
      <c r="AR935" s="163" t="s">
        <v>243</v>
      </c>
      <c r="AT935" s="163" t="s">
        <v>310</v>
      </c>
      <c r="AU935" s="163" t="s">
        <v>86</v>
      </c>
      <c r="AY935" s="18" t="s">
        <v>222</v>
      </c>
      <c r="BE935" s="164">
        <f t="shared" ref="BE935:BE940" si="34">IF(N935="základní",J935,0)</f>
        <v>0</v>
      </c>
      <c r="BF935" s="164">
        <f t="shared" ref="BF935:BF940" si="35">IF(N935="snížená",J935,0)</f>
        <v>0</v>
      </c>
      <c r="BG935" s="164">
        <f t="shared" ref="BG935:BG940" si="36">IF(N935="zákl. přenesená",J935,0)</f>
        <v>0</v>
      </c>
      <c r="BH935" s="164">
        <f t="shared" ref="BH935:BH940" si="37">IF(N935="sníž. přenesená",J935,0)</f>
        <v>0</v>
      </c>
      <c r="BI935" s="164">
        <f t="shared" ref="BI935:BI940" si="38">IF(N935="nulová",J935,0)</f>
        <v>0</v>
      </c>
      <c r="BJ935" s="18" t="s">
        <v>84</v>
      </c>
      <c r="BK935" s="164">
        <f t="shared" ref="BK935:BK940" si="39">ROUND(I935*H935,2)</f>
        <v>0</v>
      </c>
      <c r="BL935" s="18" t="s">
        <v>228</v>
      </c>
      <c r="BM935" s="163" t="s">
        <v>1210</v>
      </c>
    </row>
    <row r="936" spans="1:65" s="2" customFormat="1" ht="24.2" customHeight="1">
      <c r="A936" s="33"/>
      <c r="B936" s="150"/>
      <c r="C936" s="197" t="s">
        <v>722</v>
      </c>
      <c r="D936" s="197" t="s">
        <v>310</v>
      </c>
      <c r="E936" s="198" t="s">
        <v>1211</v>
      </c>
      <c r="F936" s="199" t="s">
        <v>1212</v>
      </c>
      <c r="G936" s="200" t="s">
        <v>313</v>
      </c>
      <c r="H936" s="201">
        <v>0.92100000000000004</v>
      </c>
      <c r="I936" s="202"/>
      <c r="J936" s="203">
        <f t="shared" si="30"/>
        <v>0</v>
      </c>
      <c r="K936" s="204"/>
      <c r="L936" s="205"/>
      <c r="M936" s="206" t="s">
        <v>1</v>
      </c>
      <c r="N936" s="207" t="s">
        <v>42</v>
      </c>
      <c r="O936" s="59"/>
      <c r="P936" s="161">
        <f t="shared" si="31"/>
        <v>0</v>
      </c>
      <c r="Q936" s="161">
        <v>1</v>
      </c>
      <c r="R936" s="161">
        <f t="shared" si="32"/>
        <v>0.92100000000000004</v>
      </c>
      <c r="S936" s="161">
        <v>0</v>
      </c>
      <c r="T936" s="162">
        <f t="shared" si="33"/>
        <v>0</v>
      </c>
      <c r="U936" s="33"/>
      <c r="V936" s="33"/>
      <c r="W936" s="33"/>
      <c r="X936" s="33"/>
      <c r="Y936" s="33"/>
      <c r="Z936" s="33"/>
      <c r="AA936" s="33"/>
      <c r="AB936" s="33"/>
      <c r="AC936" s="33"/>
      <c r="AD936" s="33"/>
      <c r="AE936" s="33"/>
      <c r="AR936" s="163" t="s">
        <v>243</v>
      </c>
      <c r="AT936" s="163" t="s">
        <v>310</v>
      </c>
      <c r="AU936" s="163" t="s">
        <v>86</v>
      </c>
      <c r="AY936" s="18" t="s">
        <v>222</v>
      </c>
      <c r="BE936" s="164">
        <f t="shared" si="34"/>
        <v>0</v>
      </c>
      <c r="BF936" s="164">
        <f t="shared" si="35"/>
        <v>0</v>
      </c>
      <c r="BG936" s="164">
        <f t="shared" si="36"/>
        <v>0</v>
      </c>
      <c r="BH936" s="164">
        <f t="shared" si="37"/>
        <v>0</v>
      </c>
      <c r="BI936" s="164">
        <f t="shared" si="38"/>
        <v>0</v>
      </c>
      <c r="BJ936" s="18" t="s">
        <v>84</v>
      </c>
      <c r="BK936" s="164">
        <f t="shared" si="39"/>
        <v>0</v>
      </c>
      <c r="BL936" s="18" t="s">
        <v>228</v>
      </c>
      <c r="BM936" s="163" t="s">
        <v>1213</v>
      </c>
    </row>
    <row r="937" spans="1:65" s="2" customFormat="1" ht="21.75" customHeight="1">
      <c r="A937" s="33"/>
      <c r="B937" s="150"/>
      <c r="C937" s="197" t="s">
        <v>1214</v>
      </c>
      <c r="D937" s="197" t="s">
        <v>310</v>
      </c>
      <c r="E937" s="198" t="s">
        <v>1215</v>
      </c>
      <c r="F937" s="199" t="s">
        <v>1216</v>
      </c>
      <c r="G937" s="200" t="s">
        <v>313</v>
      </c>
      <c r="H937" s="201">
        <v>0.90900000000000003</v>
      </c>
      <c r="I937" s="202"/>
      <c r="J937" s="203">
        <f t="shared" si="30"/>
        <v>0</v>
      </c>
      <c r="K937" s="204"/>
      <c r="L937" s="205"/>
      <c r="M937" s="206" t="s">
        <v>1</v>
      </c>
      <c r="N937" s="207" t="s">
        <v>42</v>
      </c>
      <c r="O937" s="59"/>
      <c r="P937" s="161">
        <f t="shared" si="31"/>
        <v>0</v>
      </c>
      <c r="Q937" s="161">
        <v>1</v>
      </c>
      <c r="R937" s="161">
        <f t="shared" si="32"/>
        <v>0.90900000000000003</v>
      </c>
      <c r="S937" s="161">
        <v>0</v>
      </c>
      <c r="T937" s="162">
        <f t="shared" si="33"/>
        <v>0</v>
      </c>
      <c r="U937" s="33"/>
      <c r="V937" s="33"/>
      <c r="W937" s="33"/>
      <c r="X937" s="33"/>
      <c r="Y937" s="33"/>
      <c r="Z937" s="33"/>
      <c r="AA937" s="33"/>
      <c r="AB937" s="33"/>
      <c r="AC937" s="33"/>
      <c r="AD937" s="33"/>
      <c r="AE937" s="33"/>
      <c r="AR937" s="163" t="s">
        <v>243</v>
      </c>
      <c r="AT937" s="163" t="s">
        <v>310</v>
      </c>
      <c r="AU937" s="163" t="s">
        <v>86</v>
      </c>
      <c r="AY937" s="18" t="s">
        <v>222</v>
      </c>
      <c r="BE937" s="164">
        <f t="shared" si="34"/>
        <v>0</v>
      </c>
      <c r="BF937" s="164">
        <f t="shared" si="35"/>
        <v>0</v>
      </c>
      <c r="BG937" s="164">
        <f t="shared" si="36"/>
        <v>0</v>
      </c>
      <c r="BH937" s="164">
        <f t="shared" si="37"/>
        <v>0</v>
      </c>
      <c r="BI937" s="164">
        <f t="shared" si="38"/>
        <v>0</v>
      </c>
      <c r="BJ937" s="18" t="s">
        <v>84</v>
      </c>
      <c r="BK937" s="164">
        <f t="shared" si="39"/>
        <v>0</v>
      </c>
      <c r="BL937" s="18" t="s">
        <v>228</v>
      </c>
      <c r="BM937" s="163" t="s">
        <v>1217</v>
      </c>
    </row>
    <row r="938" spans="1:65" s="2" customFormat="1" ht="24.2" customHeight="1">
      <c r="A938" s="33"/>
      <c r="B938" s="150"/>
      <c r="C938" s="197" t="s">
        <v>726</v>
      </c>
      <c r="D938" s="197" t="s">
        <v>310</v>
      </c>
      <c r="E938" s="198" t="s">
        <v>1218</v>
      </c>
      <c r="F938" s="199" t="s">
        <v>1219</v>
      </c>
      <c r="G938" s="200" t="s">
        <v>313</v>
      </c>
      <c r="H938" s="201">
        <v>0.28799999999999998</v>
      </c>
      <c r="I938" s="202"/>
      <c r="J938" s="203">
        <f t="shared" si="30"/>
        <v>0</v>
      </c>
      <c r="K938" s="204"/>
      <c r="L938" s="205"/>
      <c r="M938" s="206" t="s">
        <v>1</v>
      </c>
      <c r="N938" s="207" t="s">
        <v>42</v>
      </c>
      <c r="O938" s="59"/>
      <c r="P938" s="161">
        <f t="shared" si="31"/>
        <v>0</v>
      </c>
      <c r="Q938" s="161">
        <v>1</v>
      </c>
      <c r="R938" s="161">
        <f t="shared" si="32"/>
        <v>0.28799999999999998</v>
      </c>
      <c r="S938" s="161">
        <v>0</v>
      </c>
      <c r="T938" s="162">
        <f t="shared" si="33"/>
        <v>0</v>
      </c>
      <c r="U938" s="33"/>
      <c r="V938" s="33"/>
      <c r="W938" s="33"/>
      <c r="X938" s="33"/>
      <c r="Y938" s="33"/>
      <c r="Z938" s="33"/>
      <c r="AA938" s="33"/>
      <c r="AB938" s="33"/>
      <c r="AC938" s="33"/>
      <c r="AD938" s="33"/>
      <c r="AE938" s="33"/>
      <c r="AR938" s="163" t="s">
        <v>243</v>
      </c>
      <c r="AT938" s="163" t="s">
        <v>310</v>
      </c>
      <c r="AU938" s="163" t="s">
        <v>86</v>
      </c>
      <c r="AY938" s="18" t="s">
        <v>222</v>
      </c>
      <c r="BE938" s="164">
        <f t="shared" si="34"/>
        <v>0</v>
      </c>
      <c r="BF938" s="164">
        <f t="shared" si="35"/>
        <v>0</v>
      </c>
      <c r="BG938" s="164">
        <f t="shared" si="36"/>
        <v>0</v>
      </c>
      <c r="BH938" s="164">
        <f t="shared" si="37"/>
        <v>0</v>
      </c>
      <c r="BI938" s="164">
        <f t="shared" si="38"/>
        <v>0</v>
      </c>
      <c r="BJ938" s="18" t="s">
        <v>84</v>
      </c>
      <c r="BK938" s="164">
        <f t="shared" si="39"/>
        <v>0</v>
      </c>
      <c r="BL938" s="18" t="s">
        <v>228</v>
      </c>
      <c r="BM938" s="163" t="s">
        <v>1220</v>
      </c>
    </row>
    <row r="939" spans="1:65" s="2" customFormat="1" ht="24.2" customHeight="1">
      <c r="A939" s="33"/>
      <c r="B939" s="150"/>
      <c r="C939" s="197" t="s">
        <v>1221</v>
      </c>
      <c r="D939" s="197" t="s">
        <v>310</v>
      </c>
      <c r="E939" s="198" t="s">
        <v>1222</v>
      </c>
      <c r="F939" s="199" t="s">
        <v>1223</v>
      </c>
      <c r="G939" s="200" t="s">
        <v>313</v>
      </c>
      <c r="H939" s="201">
        <v>0.38300000000000001</v>
      </c>
      <c r="I939" s="202"/>
      <c r="J939" s="203">
        <f t="shared" si="30"/>
        <v>0</v>
      </c>
      <c r="K939" s="204"/>
      <c r="L939" s="205"/>
      <c r="M939" s="206" t="s">
        <v>1</v>
      </c>
      <c r="N939" s="207" t="s">
        <v>42</v>
      </c>
      <c r="O939" s="59"/>
      <c r="P939" s="161">
        <f t="shared" si="31"/>
        <v>0</v>
      </c>
      <c r="Q939" s="161">
        <v>1</v>
      </c>
      <c r="R939" s="161">
        <f t="shared" si="32"/>
        <v>0.38300000000000001</v>
      </c>
      <c r="S939" s="161">
        <v>0</v>
      </c>
      <c r="T939" s="162">
        <f t="shared" si="33"/>
        <v>0</v>
      </c>
      <c r="U939" s="33"/>
      <c r="V939" s="33"/>
      <c r="W939" s="33"/>
      <c r="X939" s="33"/>
      <c r="Y939" s="33"/>
      <c r="Z939" s="33"/>
      <c r="AA939" s="33"/>
      <c r="AB939" s="33"/>
      <c r="AC939" s="33"/>
      <c r="AD939" s="33"/>
      <c r="AE939" s="33"/>
      <c r="AR939" s="163" t="s">
        <v>243</v>
      </c>
      <c r="AT939" s="163" t="s">
        <v>310</v>
      </c>
      <c r="AU939" s="163" t="s">
        <v>86</v>
      </c>
      <c r="AY939" s="18" t="s">
        <v>222</v>
      </c>
      <c r="BE939" s="164">
        <f t="shared" si="34"/>
        <v>0</v>
      </c>
      <c r="BF939" s="164">
        <f t="shared" si="35"/>
        <v>0</v>
      </c>
      <c r="BG939" s="164">
        <f t="shared" si="36"/>
        <v>0</v>
      </c>
      <c r="BH939" s="164">
        <f t="shared" si="37"/>
        <v>0</v>
      </c>
      <c r="BI939" s="164">
        <f t="shared" si="38"/>
        <v>0</v>
      </c>
      <c r="BJ939" s="18" t="s">
        <v>84</v>
      </c>
      <c r="BK939" s="164">
        <f t="shared" si="39"/>
        <v>0</v>
      </c>
      <c r="BL939" s="18" t="s">
        <v>228</v>
      </c>
      <c r="BM939" s="163" t="s">
        <v>1224</v>
      </c>
    </row>
    <row r="940" spans="1:65" s="2" customFormat="1" ht="16.5" customHeight="1">
      <c r="A940" s="33"/>
      <c r="B940" s="150"/>
      <c r="C940" s="151" t="s">
        <v>732</v>
      </c>
      <c r="D940" s="151" t="s">
        <v>224</v>
      </c>
      <c r="E940" s="152" t="s">
        <v>1225</v>
      </c>
      <c r="F940" s="153" t="s">
        <v>1226</v>
      </c>
      <c r="G940" s="154" t="s">
        <v>252</v>
      </c>
      <c r="H940" s="155">
        <v>1.2090000000000001</v>
      </c>
      <c r="I940" s="156"/>
      <c r="J940" s="157">
        <f t="shared" si="30"/>
        <v>0</v>
      </c>
      <c r="K940" s="158"/>
      <c r="L940" s="34"/>
      <c r="M940" s="159" t="s">
        <v>1</v>
      </c>
      <c r="N940" s="160" t="s">
        <v>42</v>
      </c>
      <c r="O940" s="59"/>
      <c r="P940" s="161">
        <f t="shared" si="31"/>
        <v>0</v>
      </c>
      <c r="Q940" s="161">
        <v>2.5019800000000001</v>
      </c>
      <c r="R940" s="161">
        <f t="shared" si="32"/>
        <v>3.0248938200000004</v>
      </c>
      <c r="S940" s="161">
        <v>0</v>
      </c>
      <c r="T940" s="162">
        <f t="shared" si="33"/>
        <v>0</v>
      </c>
      <c r="U940" s="33"/>
      <c r="V940" s="33"/>
      <c r="W940" s="33"/>
      <c r="X940" s="33"/>
      <c r="Y940" s="33"/>
      <c r="Z940" s="33"/>
      <c r="AA940" s="33"/>
      <c r="AB940" s="33"/>
      <c r="AC940" s="33"/>
      <c r="AD940" s="33"/>
      <c r="AE940" s="33"/>
      <c r="AR940" s="163" t="s">
        <v>228</v>
      </c>
      <c r="AT940" s="163" t="s">
        <v>224</v>
      </c>
      <c r="AU940" s="163" t="s">
        <v>86</v>
      </c>
      <c r="AY940" s="18" t="s">
        <v>222</v>
      </c>
      <c r="BE940" s="164">
        <f t="shared" si="34"/>
        <v>0</v>
      </c>
      <c r="BF940" s="164">
        <f t="shared" si="35"/>
        <v>0</v>
      </c>
      <c r="BG940" s="164">
        <f t="shared" si="36"/>
        <v>0</v>
      </c>
      <c r="BH940" s="164">
        <f t="shared" si="37"/>
        <v>0</v>
      </c>
      <c r="BI940" s="164">
        <f t="shared" si="38"/>
        <v>0</v>
      </c>
      <c r="BJ940" s="18" t="s">
        <v>84</v>
      </c>
      <c r="BK940" s="164">
        <f t="shared" si="39"/>
        <v>0</v>
      </c>
      <c r="BL940" s="18" t="s">
        <v>228</v>
      </c>
      <c r="BM940" s="163" t="s">
        <v>1227</v>
      </c>
    </row>
    <row r="941" spans="1:65" s="16" customFormat="1">
      <c r="B941" s="190"/>
      <c r="D941" s="166" t="s">
        <v>229</v>
      </c>
      <c r="E941" s="191" t="s">
        <v>1</v>
      </c>
      <c r="F941" s="192" t="s">
        <v>600</v>
      </c>
      <c r="H941" s="191" t="s">
        <v>1</v>
      </c>
      <c r="I941" s="193"/>
      <c r="L941" s="190"/>
      <c r="M941" s="194"/>
      <c r="N941" s="195"/>
      <c r="O941" s="195"/>
      <c r="P941" s="195"/>
      <c r="Q941" s="195"/>
      <c r="R941" s="195"/>
      <c r="S941" s="195"/>
      <c r="T941" s="196"/>
      <c r="AT941" s="191" t="s">
        <v>229</v>
      </c>
      <c r="AU941" s="191" t="s">
        <v>86</v>
      </c>
      <c r="AV941" s="16" t="s">
        <v>84</v>
      </c>
      <c r="AW941" s="16" t="s">
        <v>32</v>
      </c>
      <c r="AX941" s="16" t="s">
        <v>77</v>
      </c>
      <c r="AY941" s="191" t="s">
        <v>222</v>
      </c>
    </row>
    <row r="942" spans="1:65" s="13" customFormat="1">
      <c r="B942" s="165"/>
      <c r="D942" s="166" t="s">
        <v>229</v>
      </c>
      <c r="E942" s="167" t="s">
        <v>1</v>
      </c>
      <c r="F942" s="168" t="s">
        <v>1228</v>
      </c>
      <c r="H942" s="169">
        <v>0.56499999999999995</v>
      </c>
      <c r="I942" s="170"/>
      <c r="L942" s="165"/>
      <c r="M942" s="171"/>
      <c r="N942" s="172"/>
      <c r="O942" s="172"/>
      <c r="P942" s="172"/>
      <c r="Q942" s="172"/>
      <c r="R942" s="172"/>
      <c r="S942" s="172"/>
      <c r="T942" s="173"/>
      <c r="AT942" s="167" t="s">
        <v>229</v>
      </c>
      <c r="AU942" s="167" t="s">
        <v>86</v>
      </c>
      <c r="AV942" s="13" t="s">
        <v>86</v>
      </c>
      <c r="AW942" s="13" t="s">
        <v>32</v>
      </c>
      <c r="AX942" s="13" t="s">
        <v>77</v>
      </c>
      <c r="AY942" s="167" t="s">
        <v>222</v>
      </c>
    </row>
    <row r="943" spans="1:65" s="15" customFormat="1">
      <c r="B943" s="182"/>
      <c r="D943" s="166" t="s">
        <v>229</v>
      </c>
      <c r="E943" s="183" t="s">
        <v>1</v>
      </c>
      <c r="F943" s="184" t="s">
        <v>258</v>
      </c>
      <c r="H943" s="185">
        <v>0.56499999999999995</v>
      </c>
      <c r="I943" s="186"/>
      <c r="L943" s="182"/>
      <c r="M943" s="187"/>
      <c r="N943" s="188"/>
      <c r="O943" s="188"/>
      <c r="P943" s="188"/>
      <c r="Q943" s="188"/>
      <c r="R943" s="188"/>
      <c r="S943" s="188"/>
      <c r="T943" s="189"/>
      <c r="AT943" s="183" t="s">
        <v>229</v>
      </c>
      <c r="AU943" s="183" t="s">
        <v>86</v>
      </c>
      <c r="AV943" s="15" t="s">
        <v>235</v>
      </c>
      <c r="AW943" s="15" t="s">
        <v>32</v>
      </c>
      <c r="AX943" s="15" t="s">
        <v>77</v>
      </c>
      <c r="AY943" s="183" t="s">
        <v>222</v>
      </c>
    </row>
    <row r="944" spans="1:65" s="16" customFormat="1">
      <c r="B944" s="190"/>
      <c r="D944" s="166" t="s">
        <v>229</v>
      </c>
      <c r="E944" s="191" t="s">
        <v>1</v>
      </c>
      <c r="F944" s="192" t="s">
        <v>606</v>
      </c>
      <c r="H944" s="191" t="s">
        <v>1</v>
      </c>
      <c r="I944" s="193"/>
      <c r="L944" s="190"/>
      <c r="M944" s="194"/>
      <c r="N944" s="195"/>
      <c r="O944" s="195"/>
      <c r="P944" s="195"/>
      <c r="Q944" s="195"/>
      <c r="R944" s="195"/>
      <c r="S944" s="195"/>
      <c r="T944" s="196"/>
      <c r="AT944" s="191" t="s">
        <v>229</v>
      </c>
      <c r="AU944" s="191" t="s">
        <v>86</v>
      </c>
      <c r="AV944" s="16" t="s">
        <v>84</v>
      </c>
      <c r="AW944" s="16" t="s">
        <v>32</v>
      </c>
      <c r="AX944" s="16" t="s">
        <v>77</v>
      </c>
      <c r="AY944" s="191" t="s">
        <v>222</v>
      </c>
    </row>
    <row r="945" spans="1:65" s="13" customFormat="1">
      <c r="B945" s="165"/>
      <c r="D945" s="166" t="s">
        <v>229</v>
      </c>
      <c r="E945" s="167" t="s">
        <v>1</v>
      </c>
      <c r="F945" s="168" t="s">
        <v>1229</v>
      </c>
      <c r="H945" s="169">
        <v>0.64400000000000002</v>
      </c>
      <c r="I945" s="170"/>
      <c r="L945" s="165"/>
      <c r="M945" s="171"/>
      <c r="N945" s="172"/>
      <c r="O945" s="172"/>
      <c r="P945" s="172"/>
      <c r="Q945" s="172"/>
      <c r="R945" s="172"/>
      <c r="S945" s="172"/>
      <c r="T945" s="173"/>
      <c r="AT945" s="167" t="s">
        <v>229</v>
      </c>
      <c r="AU945" s="167" t="s">
        <v>86</v>
      </c>
      <c r="AV945" s="13" t="s">
        <v>86</v>
      </c>
      <c r="AW945" s="13" t="s">
        <v>32</v>
      </c>
      <c r="AX945" s="13" t="s">
        <v>77</v>
      </c>
      <c r="AY945" s="167" t="s">
        <v>222</v>
      </c>
    </row>
    <row r="946" spans="1:65" s="15" customFormat="1">
      <c r="B946" s="182"/>
      <c r="D946" s="166" t="s">
        <v>229</v>
      </c>
      <c r="E946" s="183" t="s">
        <v>1</v>
      </c>
      <c r="F946" s="184" t="s">
        <v>258</v>
      </c>
      <c r="H946" s="185">
        <v>0.64400000000000002</v>
      </c>
      <c r="I946" s="186"/>
      <c r="L946" s="182"/>
      <c r="M946" s="187"/>
      <c r="N946" s="188"/>
      <c r="O946" s="188"/>
      <c r="P946" s="188"/>
      <c r="Q946" s="188"/>
      <c r="R946" s="188"/>
      <c r="S946" s="188"/>
      <c r="T946" s="189"/>
      <c r="AT946" s="183" t="s">
        <v>229</v>
      </c>
      <c r="AU946" s="183" t="s">
        <v>86</v>
      </c>
      <c r="AV946" s="15" t="s">
        <v>235</v>
      </c>
      <c r="AW946" s="15" t="s">
        <v>32</v>
      </c>
      <c r="AX946" s="15" t="s">
        <v>77</v>
      </c>
      <c r="AY946" s="183" t="s">
        <v>222</v>
      </c>
    </row>
    <row r="947" spans="1:65" s="14" customFormat="1">
      <c r="B947" s="174"/>
      <c r="D947" s="166" t="s">
        <v>229</v>
      </c>
      <c r="E947" s="175" t="s">
        <v>1</v>
      </c>
      <c r="F947" s="176" t="s">
        <v>231</v>
      </c>
      <c r="H947" s="177">
        <v>1.2090000000000001</v>
      </c>
      <c r="I947" s="178"/>
      <c r="L947" s="174"/>
      <c r="M947" s="179"/>
      <c r="N947" s="180"/>
      <c r="O947" s="180"/>
      <c r="P947" s="180"/>
      <c r="Q947" s="180"/>
      <c r="R947" s="180"/>
      <c r="S947" s="180"/>
      <c r="T947" s="181"/>
      <c r="AT947" s="175" t="s">
        <v>229</v>
      </c>
      <c r="AU947" s="175" t="s">
        <v>86</v>
      </c>
      <c r="AV947" s="14" t="s">
        <v>228</v>
      </c>
      <c r="AW947" s="14" t="s">
        <v>32</v>
      </c>
      <c r="AX947" s="14" t="s">
        <v>84</v>
      </c>
      <c r="AY947" s="175" t="s">
        <v>222</v>
      </c>
    </row>
    <row r="948" spans="1:65" s="2" customFormat="1" ht="16.5" customHeight="1">
      <c r="A948" s="33"/>
      <c r="B948" s="150"/>
      <c r="C948" s="151" t="s">
        <v>1230</v>
      </c>
      <c r="D948" s="151" t="s">
        <v>224</v>
      </c>
      <c r="E948" s="152" t="s">
        <v>1231</v>
      </c>
      <c r="F948" s="153" t="s">
        <v>1232</v>
      </c>
      <c r="G948" s="154" t="s">
        <v>227</v>
      </c>
      <c r="H948" s="155">
        <v>9.6720000000000006</v>
      </c>
      <c r="I948" s="156"/>
      <c r="J948" s="157">
        <f>ROUND(I948*H948,2)</f>
        <v>0</v>
      </c>
      <c r="K948" s="158"/>
      <c r="L948" s="34"/>
      <c r="M948" s="159" t="s">
        <v>1</v>
      </c>
      <c r="N948" s="160" t="s">
        <v>42</v>
      </c>
      <c r="O948" s="59"/>
      <c r="P948" s="161">
        <f>O948*H948</f>
        <v>0</v>
      </c>
      <c r="Q948" s="161">
        <v>5.7600000000000004E-3</v>
      </c>
      <c r="R948" s="161">
        <f>Q948*H948</f>
        <v>5.5710720000000005E-2</v>
      </c>
      <c r="S948" s="161">
        <v>0</v>
      </c>
      <c r="T948" s="162">
        <f>S948*H948</f>
        <v>0</v>
      </c>
      <c r="U948" s="33"/>
      <c r="V948" s="33"/>
      <c r="W948" s="33"/>
      <c r="X948" s="33"/>
      <c r="Y948" s="33"/>
      <c r="Z948" s="33"/>
      <c r="AA948" s="33"/>
      <c r="AB948" s="33"/>
      <c r="AC948" s="33"/>
      <c r="AD948" s="33"/>
      <c r="AE948" s="33"/>
      <c r="AR948" s="163" t="s">
        <v>228</v>
      </c>
      <c r="AT948" s="163" t="s">
        <v>224</v>
      </c>
      <c r="AU948" s="163" t="s">
        <v>86</v>
      </c>
      <c r="AY948" s="18" t="s">
        <v>222</v>
      </c>
      <c r="BE948" s="164">
        <f>IF(N948="základní",J948,0)</f>
        <v>0</v>
      </c>
      <c r="BF948" s="164">
        <f>IF(N948="snížená",J948,0)</f>
        <v>0</v>
      </c>
      <c r="BG948" s="164">
        <f>IF(N948="zákl. přenesená",J948,0)</f>
        <v>0</v>
      </c>
      <c r="BH948" s="164">
        <f>IF(N948="sníž. přenesená",J948,0)</f>
        <v>0</v>
      </c>
      <c r="BI948" s="164">
        <f>IF(N948="nulová",J948,0)</f>
        <v>0</v>
      </c>
      <c r="BJ948" s="18" t="s">
        <v>84</v>
      </c>
      <c r="BK948" s="164">
        <f>ROUND(I948*H948,2)</f>
        <v>0</v>
      </c>
      <c r="BL948" s="18" t="s">
        <v>228</v>
      </c>
      <c r="BM948" s="163" t="s">
        <v>1233</v>
      </c>
    </row>
    <row r="949" spans="1:65" s="16" customFormat="1">
      <c r="B949" s="190"/>
      <c r="D949" s="166" t="s">
        <v>229</v>
      </c>
      <c r="E949" s="191" t="s">
        <v>1</v>
      </c>
      <c r="F949" s="192" t="s">
        <v>600</v>
      </c>
      <c r="H949" s="191" t="s">
        <v>1</v>
      </c>
      <c r="I949" s="193"/>
      <c r="L949" s="190"/>
      <c r="M949" s="194"/>
      <c r="N949" s="195"/>
      <c r="O949" s="195"/>
      <c r="P949" s="195"/>
      <c r="Q949" s="195"/>
      <c r="R949" s="195"/>
      <c r="S949" s="195"/>
      <c r="T949" s="196"/>
      <c r="AT949" s="191" t="s">
        <v>229</v>
      </c>
      <c r="AU949" s="191" t="s">
        <v>86</v>
      </c>
      <c r="AV949" s="16" t="s">
        <v>84</v>
      </c>
      <c r="AW949" s="16" t="s">
        <v>32</v>
      </c>
      <c r="AX949" s="16" t="s">
        <v>77</v>
      </c>
      <c r="AY949" s="191" t="s">
        <v>222</v>
      </c>
    </row>
    <row r="950" spans="1:65" s="13" customFormat="1">
      <c r="B950" s="165"/>
      <c r="D950" s="166" t="s">
        <v>229</v>
      </c>
      <c r="E950" s="167" t="s">
        <v>1</v>
      </c>
      <c r="F950" s="168" t="s">
        <v>1234</v>
      </c>
      <c r="H950" s="169">
        <v>4.5170000000000003</v>
      </c>
      <c r="I950" s="170"/>
      <c r="L950" s="165"/>
      <c r="M950" s="171"/>
      <c r="N950" s="172"/>
      <c r="O950" s="172"/>
      <c r="P950" s="172"/>
      <c r="Q950" s="172"/>
      <c r="R950" s="172"/>
      <c r="S950" s="172"/>
      <c r="T950" s="173"/>
      <c r="AT950" s="167" t="s">
        <v>229</v>
      </c>
      <c r="AU950" s="167" t="s">
        <v>86</v>
      </c>
      <c r="AV950" s="13" t="s">
        <v>86</v>
      </c>
      <c r="AW950" s="13" t="s">
        <v>32</v>
      </c>
      <c r="AX950" s="13" t="s">
        <v>77</v>
      </c>
      <c r="AY950" s="167" t="s">
        <v>222</v>
      </c>
    </row>
    <row r="951" spans="1:65" s="15" customFormat="1">
      <c r="B951" s="182"/>
      <c r="D951" s="166" t="s">
        <v>229</v>
      </c>
      <c r="E951" s="183" t="s">
        <v>1</v>
      </c>
      <c r="F951" s="184" t="s">
        <v>258</v>
      </c>
      <c r="H951" s="185">
        <v>4.5170000000000003</v>
      </c>
      <c r="I951" s="186"/>
      <c r="L951" s="182"/>
      <c r="M951" s="187"/>
      <c r="N951" s="188"/>
      <c r="O951" s="188"/>
      <c r="P951" s="188"/>
      <c r="Q951" s="188"/>
      <c r="R951" s="188"/>
      <c r="S951" s="188"/>
      <c r="T951" s="189"/>
      <c r="AT951" s="183" t="s">
        <v>229</v>
      </c>
      <c r="AU951" s="183" t="s">
        <v>86</v>
      </c>
      <c r="AV951" s="15" t="s">
        <v>235</v>
      </c>
      <c r="AW951" s="15" t="s">
        <v>32</v>
      </c>
      <c r="AX951" s="15" t="s">
        <v>77</v>
      </c>
      <c r="AY951" s="183" t="s">
        <v>222</v>
      </c>
    </row>
    <row r="952" spans="1:65" s="16" customFormat="1">
      <c r="B952" s="190"/>
      <c r="D952" s="166" t="s">
        <v>229</v>
      </c>
      <c r="E952" s="191" t="s">
        <v>1</v>
      </c>
      <c r="F952" s="192" t="s">
        <v>606</v>
      </c>
      <c r="H952" s="191" t="s">
        <v>1</v>
      </c>
      <c r="I952" s="193"/>
      <c r="L952" s="190"/>
      <c r="M952" s="194"/>
      <c r="N952" s="195"/>
      <c r="O952" s="195"/>
      <c r="P952" s="195"/>
      <c r="Q952" s="195"/>
      <c r="R952" s="195"/>
      <c r="S952" s="195"/>
      <c r="T952" s="196"/>
      <c r="AT952" s="191" t="s">
        <v>229</v>
      </c>
      <c r="AU952" s="191" t="s">
        <v>86</v>
      </c>
      <c r="AV952" s="16" t="s">
        <v>84</v>
      </c>
      <c r="AW952" s="16" t="s">
        <v>32</v>
      </c>
      <c r="AX952" s="16" t="s">
        <v>77</v>
      </c>
      <c r="AY952" s="191" t="s">
        <v>222</v>
      </c>
    </row>
    <row r="953" spans="1:65" s="13" customFormat="1">
      <c r="B953" s="165"/>
      <c r="D953" s="166" t="s">
        <v>229</v>
      </c>
      <c r="E953" s="167" t="s">
        <v>1</v>
      </c>
      <c r="F953" s="168" t="s">
        <v>1235</v>
      </c>
      <c r="H953" s="169">
        <v>5.1550000000000002</v>
      </c>
      <c r="I953" s="170"/>
      <c r="L953" s="165"/>
      <c r="M953" s="171"/>
      <c r="N953" s="172"/>
      <c r="O953" s="172"/>
      <c r="P953" s="172"/>
      <c r="Q953" s="172"/>
      <c r="R953" s="172"/>
      <c r="S953" s="172"/>
      <c r="T953" s="173"/>
      <c r="AT953" s="167" t="s">
        <v>229</v>
      </c>
      <c r="AU953" s="167" t="s">
        <v>86</v>
      </c>
      <c r="AV953" s="13" t="s">
        <v>86</v>
      </c>
      <c r="AW953" s="13" t="s">
        <v>32</v>
      </c>
      <c r="AX953" s="13" t="s">
        <v>77</v>
      </c>
      <c r="AY953" s="167" t="s">
        <v>222</v>
      </c>
    </row>
    <row r="954" spans="1:65" s="15" customFormat="1">
      <c r="B954" s="182"/>
      <c r="D954" s="166" t="s">
        <v>229</v>
      </c>
      <c r="E954" s="183" t="s">
        <v>1</v>
      </c>
      <c r="F954" s="184" t="s">
        <v>258</v>
      </c>
      <c r="H954" s="185">
        <v>5.1550000000000002</v>
      </c>
      <c r="I954" s="186"/>
      <c r="L954" s="182"/>
      <c r="M954" s="187"/>
      <c r="N954" s="188"/>
      <c r="O954" s="188"/>
      <c r="P954" s="188"/>
      <c r="Q954" s="188"/>
      <c r="R954" s="188"/>
      <c r="S954" s="188"/>
      <c r="T954" s="189"/>
      <c r="AT954" s="183" t="s">
        <v>229</v>
      </c>
      <c r="AU954" s="183" t="s">
        <v>86</v>
      </c>
      <c r="AV954" s="15" t="s">
        <v>235</v>
      </c>
      <c r="AW954" s="15" t="s">
        <v>32</v>
      </c>
      <c r="AX954" s="15" t="s">
        <v>77</v>
      </c>
      <c r="AY954" s="183" t="s">
        <v>222</v>
      </c>
    </row>
    <row r="955" spans="1:65" s="14" customFormat="1">
      <c r="B955" s="174"/>
      <c r="D955" s="166" t="s">
        <v>229</v>
      </c>
      <c r="E955" s="175" t="s">
        <v>1</v>
      </c>
      <c r="F955" s="176" t="s">
        <v>231</v>
      </c>
      <c r="H955" s="177">
        <v>9.6720000000000006</v>
      </c>
      <c r="I955" s="178"/>
      <c r="L955" s="174"/>
      <c r="M955" s="179"/>
      <c r="N955" s="180"/>
      <c r="O955" s="180"/>
      <c r="P955" s="180"/>
      <c r="Q955" s="180"/>
      <c r="R955" s="180"/>
      <c r="S955" s="180"/>
      <c r="T955" s="181"/>
      <c r="AT955" s="175" t="s">
        <v>229</v>
      </c>
      <c r="AU955" s="175" t="s">
        <v>86</v>
      </c>
      <c r="AV955" s="14" t="s">
        <v>228</v>
      </c>
      <c r="AW955" s="14" t="s">
        <v>32</v>
      </c>
      <c r="AX955" s="14" t="s">
        <v>84</v>
      </c>
      <c r="AY955" s="175" t="s">
        <v>222</v>
      </c>
    </row>
    <row r="956" spans="1:65" s="2" customFormat="1" ht="16.5" customHeight="1">
      <c r="A956" s="33"/>
      <c r="B956" s="150"/>
      <c r="C956" s="151" t="s">
        <v>735</v>
      </c>
      <c r="D956" s="151" t="s">
        <v>224</v>
      </c>
      <c r="E956" s="152" t="s">
        <v>1236</v>
      </c>
      <c r="F956" s="153" t="s">
        <v>1237</v>
      </c>
      <c r="G956" s="154" t="s">
        <v>227</v>
      </c>
      <c r="H956" s="155">
        <v>9.6720000000000006</v>
      </c>
      <c r="I956" s="156"/>
      <c r="J956" s="157">
        <f>ROUND(I956*H956,2)</f>
        <v>0</v>
      </c>
      <c r="K956" s="158"/>
      <c r="L956" s="34"/>
      <c r="M956" s="159" t="s">
        <v>1</v>
      </c>
      <c r="N956" s="160" t="s">
        <v>42</v>
      </c>
      <c r="O956" s="59"/>
      <c r="P956" s="161">
        <f>O956*H956</f>
        <v>0</v>
      </c>
      <c r="Q956" s="161">
        <v>0</v>
      </c>
      <c r="R956" s="161">
        <f>Q956*H956</f>
        <v>0</v>
      </c>
      <c r="S956" s="161">
        <v>0</v>
      </c>
      <c r="T956" s="162">
        <f>S956*H956</f>
        <v>0</v>
      </c>
      <c r="U956" s="33"/>
      <c r="V956" s="33"/>
      <c r="W956" s="33"/>
      <c r="X956" s="33"/>
      <c r="Y956" s="33"/>
      <c r="Z956" s="33"/>
      <c r="AA956" s="33"/>
      <c r="AB956" s="33"/>
      <c r="AC956" s="33"/>
      <c r="AD956" s="33"/>
      <c r="AE956" s="33"/>
      <c r="AR956" s="163" t="s">
        <v>228</v>
      </c>
      <c r="AT956" s="163" t="s">
        <v>224</v>
      </c>
      <c r="AU956" s="163" t="s">
        <v>86</v>
      </c>
      <c r="AY956" s="18" t="s">
        <v>222</v>
      </c>
      <c r="BE956" s="164">
        <f>IF(N956="základní",J956,0)</f>
        <v>0</v>
      </c>
      <c r="BF956" s="164">
        <f>IF(N956="snížená",J956,0)</f>
        <v>0</v>
      </c>
      <c r="BG956" s="164">
        <f>IF(N956="zákl. přenesená",J956,0)</f>
        <v>0</v>
      </c>
      <c r="BH956" s="164">
        <f>IF(N956="sníž. přenesená",J956,0)</f>
        <v>0</v>
      </c>
      <c r="BI956" s="164">
        <f>IF(N956="nulová",J956,0)</f>
        <v>0</v>
      </c>
      <c r="BJ956" s="18" t="s">
        <v>84</v>
      </c>
      <c r="BK956" s="164">
        <f>ROUND(I956*H956,2)</f>
        <v>0</v>
      </c>
      <c r="BL956" s="18" t="s">
        <v>228</v>
      </c>
      <c r="BM956" s="163" t="s">
        <v>1238</v>
      </c>
    </row>
    <row r="957" spans="1:65" s="2" customFormat="1" ht="24.2" customHeight="1">
      <c r="A957" s="33"/>
      <c r="B957" s="150"/>
      <c r="C957" s="151" t="s">
        <v>1239</v>
      </c>
      <c r="D957" s="151" t="s">
        <v>224</v>
      </c>
      <c r="E957" s="152" t="s">
        <v>1240</v>
      </c>
      <c r="F957" s="153" t="s">
        <v>1241</v>
      </c>
      <c r="G957" s="154" t="s">
        <v>313</v>
      </c>
      <c r="H957" s="155">
        <v>0</v>
      </c>
      <c r="I957" s="156"/>
      <c r="J957" s="157">
        <f>ROUND(I957*H957,2)</f>
        <v>0</v>
      </c>
      <c r="K957" s="158"/>
      <c r="L957" s="34"/>
      <c r="M957" s="159" t="s">
        <v>1</v>
      </c>
      <c r="N957" s="160" t="s">
        <v>42</v>
      </c>
      <c r="O957" s="59"/>
      <c r="P957" s="161">
        <f>O957*H957</f>
        <v>0</v>
      </c>
      <c r="Q957" s="161">
        <v>1.05291</v>
      </c>
      <c r="R957" s="161">
        <f>Q957*H957</f>
        <v>0</v>
      </c>
      <c r="S957" s="161">
        <v>0</v>
      </c>
      <c r="T957" s="162">
        <f>S957*H957</f>
        <v>0</v>
      </c>
      <c r="U957" s="33"/>
      <c r="V957" s="33"/>
      <c r="W957" s="33"/>
      <c r="X957" s="33"/>
      <c r="Y957" s="33"/>
      <c r="Z957" s="33"/>
      <c r="AA957" s="33"/>
      <c r="AB957" s="33"/>
      <c r="AC957" s="33"/>
      <c r="AD957" s="33"/>
      <c r="AE957" s="33"/>
      <c r="AR957" s="163" t="s">
        <v>228</v>
      </c>
      <c r="AT957" s="163" t="s">
        <v>224</v>
      </c>
      <c r="AU957" s="163" t="s">
        <v>86</v>
      </c>
      <c r="AY957" s="18" t="s">
        <v>222</v>
      </c>
      <c r="BE957" s="164">
        <f>IF(N957="základní",J957,0)</f>
        <v>0</v>
      </c>
      <c r="BF957" s="164">
        <f>IF(N957="snížená",J957,0)</f>
        <v>0</v>
      </c>
      <c r="BG957" s="164">
        <f>IF(N957="zákl. přenesená",J957,0)</f>
        <v>0</v>
      </c>
      <c r="BH957" s="164">
        <f>IF(N957="sníž. přenesená",J957,0)</f>
        <v>0</v>
      </c>
      <c r="BI957" s="164">
        <f>IF(N957="nulová",J957,0)</f>
        <v>0</v>
      </c>
      <c r="BJ957" s="18" t="s">
        <v>84</v>
      </c>
      <c r="BK957" s="164">
        <f>ROUND(I957*H957,2)</f>
        <v>0</v>
      </c>
      <c r="BL957" s="18" t="s">
        <v>228</v>
      </c>
      <c r="BM957" s="163" t="s">
        <v>1242</v>
      </c>
    </row>
    <row r="958" spans="1:65" s="13" customFormat="1">
      <c r="B958" s="165"/>
      <c r="D958" s="166" t="s">
        <v>229</v>
      </c>
      <c r="E958" s="167" t="s">
        <v>1</v>
      </c>
      <c r="F958" s="168" t="s">
        <v>869</v>
      </c>
      <c r="H958" s="169">
        <v>0</v>
      </c>
      <c r="I958" s="170"/>
      <c r="L958" s="165"/>
      <c r="M958" s="171"/>
      <c r="N958" s="172"/>
      <c r="O958" s="172"/>
      <c r="P958" s="172"/>
      <c r="Q958" s="172"/>
      <c r="R958" s="172"/>
      <c r="S958" s="172"/>
      <c r="T958" s="173"/>
      <c r="AT958" s="167" t="s">
        <v>229</v>
      </c>
      <c r="AU958" s="167" t="s">
        <v>86</v>
      </c>
      <c r="AV958" s="13" t="s">
        <v>86</v>
      </c>
      <c r="AW958" s="13" t="s">
        <v>32</v>
      </c>
      <c r="AX958" s="13" t="s">
        <v>77</v>
      </c>
      <c r="AY958" s="167" t="s">
        <v>222</v>
      </c>
    </row>
    <row r="959" spans="1:65" s="14" customFormat="1">
      <c r="B959" s="174"/>
      <c r="D959" s="166" t="s">
        <v>229</v>
      </c>
      <c r="E959" s="175" t="s">
        <v>1</v>
      </c>
      <c r="F959" s="176" t="s">
        <v>231</v>
      </c>
      <c r="H959" s="177">
        <v>0</v>
      </c>
      <c r="I959" s="178"/>
      <c r="L959" s="174"/>
      <c r="M959" s="179"/>
      <c r="N959" s="180"/>
      <c r="O959" s="180"/>
      <c r="P959" s="180"/>
      <c r="Q959" s="180"/>
      <c r="R959" s="180"/>
      <c r="S959" s="180"/>
      <c r="T959" s="181"/>
      <c r="AT959" s="175" t="s">
        <v>229</v>
      </c>
      <c r="AU959" s="175" t="s">
        <v>86</v>
      </c>
      <c r="AV959" s="14" t="s">
        <v>228</v>
      </c>
      <c r="AW959" s="14" t="s">
        <v>32</v>
      </c>
      <c r="AX959" s="14" t="s">
        <v>84</v>
      </c>
      <c r="AY959" s="175" t="s">
        <v>222</v>
      </c>
    </row>
    <row r="960" spans="1:65" s="2" customFormat="1" ht="21.75" customHeight="1">
      <c r="A960" s="33"/>
      <c r="B960" s="150"/>
      <c r="C960" s="151" t="s">
        <v>739</v>
      </c>
      <c r="D960" s="151" t="s">
        <v>224</v>
      </c>
      <c r="E960" s="152" t="s">
        <v>1243</v>
      </c>
      <c r="F960" s="153" t="s">
        <v>1244</v>
      </c>
      <c r="G960" s="154" t="s">
        <v>252</v>
      </c>
      <c r="H960" s="155">
        <v>2.7469999999999999</v>
      </c>
      <c r="I960" s="156"/>
      <c r="J960" s="157">
        <f>ROUND(I960*H960,2)</f>
        <v>0</v>
      </c>
      <c r="K960" s="158"/>
      <c r="L960" s="34"/>
      <c r="M960" s="159" t="s">
        <v>1</v>
      </c>
      <c r="N960" s="160" t="s">
        <v>42</v>
      </c>
      <c r="O960" s="59"/>
      <c r="P960" s="161">
        <f>O960*H960</f>
        <v>0</v>
      </c>
      <c r="Q960" s="161">
        <v>2.5019499999999999</v>
      </c>
      <c r="R960" s="161">
        <f>Q960*H960</f>
        <v>6.8728566499999992</v>
      </c>
      <c r="S960" s="161">
        <v>0</v>
      </c>
      <c r="T960" s="162">
        <f>S960*H960</f>
        <v>0</v>
      </c>
      <c r="U960" s="33"/>
      <c r="V960" s="33"/>
      <c r="W960" s="33"/>
      <c r="X960" s="33"/>
      <c r="Y960" s="33"/>
      <c r="Z960" s="33"/>
      <c r="AA960" s="33"/>
      <c r="AB960" s="33"/>
      <c r="AC960" s="33"/>
      <c r="AD960" s="33"/>
      <c r="AE960" s="33"/>
      <c r="AR960" s="163" t="s">
        <v>228</v>
      </c>
      <c r="AT960" s="163" t="s">
        <v>224</v>
      </c>
      <c r="AU960" s="163" t="s">
        <v>86</v>
      </c>
      <c r="AY960" s="18" t="s">
        <v>222</v>
      </c>
      <c r="BE960" s="164">
        <f>IF(N960="základní",J960,0)</f>
        <v>0</v>
      </c>
      <c r="BF960" s="164">
        <f>IF(N960="snížená",J960,0)</f>
        <v>0</v>
      </c>
      <c r="BG960" s="164">
        <f>IF(N960="zákl. přenesená",J960,0)</f>
        <v>0</v>
      </c>
      <c r="BH960" s="164">
        <f>IF(N960="sníž. přenesená",J960,0)</f>
        <v>0</v>
      </c>
      <c r="BI960" s="164">
        <f>IF(N960="nulová",J960,0)</f>
        <v>0</v>
      </c>
      <c r="BJ960" s="18" t="s">
        <v>84</v>
      </c>
      <c r="BK960" s="164">
        <f>ROUND(I960*H960,2)</f>
        <v>0</v>
      </c>
      <c r="BL960" s="18" t="s">
        <v>228</v>
      </c>
      <c r="BM960" s="163" t="s">
        <v>1245</v>
      </c>
    </row>
    <row r="961" spans="1:65" s="16" customFormat="1">
      <c r="B961" s="190"/>
      <c r="D961" s="166" t="s">
        <v>229</v>
      </c>
      <c r="E961" s="191" t="s">
        <v>1</v>
      </c>
      <c r="F961" s="192" t="s">
        <v>1246</v>
      </c>
      <c r="H961" s="191" t="s">
        <v>1</v>
      </c>
      <c r="I961" s="193"/>
      <c r="L961" s="190"/>
      <c r="M961" s="194"/>
      <c r="N961" s="195"/>
      <c r="O961" s="195"/>
      <c r="P961" s="195"/>
      <c r="Q961" s="195"/>
      <c r="R961" s="195"/>
      <c r="S961" s="195"/>
      <c r="T961" s="196"/>
      <c r="AT961" s="191" t="s">
        <v>229</v>
      </c>
      <c r="AU961" s="191" t="s">
        <v>86</v>
      </c>
      <c r="AV961" s="16" t="s">
        <v>84</v>
      </c>
      <c r="AW961" s="16" t="s">
        <v>32</v>
      </c>
      <c r="AX961" s="16" t="s">
        <v>77</v>
      </c>
      <c r="AY961" s="191" t="s">
        <v>222</v>
      </c>
    </row>
    <row r="962" spans="1:65" s="13" customFormat="1">
      <c r="B962" s="165"/>
      <c r="D962" s="166" t="s">
        <v>229</v>
      </c>
      <c r="E962" s="167" t="s">
        <v>1</v>
      </c>
      <c r="F962" s="168" t="s">
        <v>1247</v>
      </c>
      <c r="H962" s="169">
        <v>0.73399999999999999</v>
      </c>
      <c r="I962" s="170"/>
      <c r="L962" s="165"/>
      <c r="M962" s="171"/>
      <c r="N962" s="172"/>
      <c r="O962" s="172"/>
      <c r="P962" s="172"/>
      <c r="Q962" s="172"/>
      <c r="R962" s="172"/>
      <c r="S962" s="172"/>
      <c r="T962" s="173"/>
      <c r="AT962" s="167" t="s">
        <v>229</v>
      </c>
      <c r="AU962" s="167" t="s">
        <v>86</v>
      </c>
      <c r="AV962" s="13" t="s">
        <v>86</v>
      </c>
      <c r="AW962" s="13" t="s">
        <v>32</v>
      </c>
      <c r="AX962" s="13" t="s">
        <v>77</v>
      </c>
      <c r="AY962" s="167" t="s">
        <v>222</v>
      </c>
    </row>
    <row r="963" spans="1:65" s="13" customFormat="1">
      <c r="B963" s="165"/>
      <c r="D963" s="166" t="s">
        <v>229</v>
      </c>
      <c r="E963" s="167" t="s">
        <v>1</v>
      </c>
      <c r="F963" s="168" t="s">
        <v>1248</v>
      </c>
      <c r="H963" s="169">
        <v>1.1040000000000001</v>
      </c>
      <c r="I963" s="170"/>
      <c r="L963" s="165"/>
      <c r="M963" s="171"/>
      <c r="N963" s="172"/>
      <c r="O963" s="172"/>
      <c r="P963" s="172"/>
      <c r="Q963" s="172"/>
      <c r="R963" s="172"/>
      <c r="S963" s="172"/>
      <c r="T963" s="173"/>
      <c r="AT963" s="167" t="s">
        <v>229</v>
      </c>
      <c r="AU963" s="167" t="s">
        <v>86</v>
      </c>
      <c r="AV963" s="13" t="s">
        <v>86</v>
      </c>
      <c r="AW963" s="13" t="s">
        <v>32</v>
      </c>
      <c r="AX963" s="13" t="s">
        <v>77</v>
      </c>
      <c r="AY963" s="167" t="s">
        <v>222</v>
      </c>
    </row>
    <row r="964" spans="1:65" s="13" customFormat="1">
      <c r="B964" s="165"/>
      <c r="D964" s="166" t="s">
        <v>229</v>
      </c>
      <c r="E964" s="167" t="s">
        <v>1</v>
      </c>
      <c r="F964" s="168" t="s">
        <v>1249</v>
      </c>
      <c r="H964" s="169">
        <v>0.66600000000000004</v>
      </c>
      <c r="I964" s="170"/>
      <c r="L964" s="165"/>
      <c r="M964" s="171"/>
      <c r="N964" s="172"/>
      <c r="O964" s="172"/>
      <c r="P964" s="172"/>
      <c r="Q964" s="172"/>
      <c r="R964" s="172"/>
      <c r="S964" s="172"/>
      <c r="T964" s="173"/>
      <c r="AT964" s="167" t="s">
        <v>229</v>
      </c>
      <c r="AU964" s="167" t="s">
        <v>86</v>
      </c>
      <c r="AV964" s="13" t="s">
        <v>86</v>
      </c>
      <c r="AW964" s="13" t="s">
        <v>32</v>
      </c>
      <c r="AX964" s="13" t="s">
        <v>77</v>
      </c>
      <c r="AY964" s="167" t="s">
        <v>222</v>
      </c>
    </row>
    <row r="965" spans="1:65" s="13" customFormat="1">
      <c r="B965" s="165"/>
      <c r="D965" s="166" t="s">
        <v>229</v>
      </c>
      <c r="E965" s="167" t="s">
        <v>1</v>
      </c>
      <c r="F965" s="168" t="s">
        <v>1250</v>
      </c>
      <c r="H965" s="169">
        <v>0.24299999999999999</v>
      </c>
      <c r="I965" s="170"/>
      <c r="L965" s="165"/>
      <c r="M965" s="171"/>
      <c r="N965" s="172"/>
      <c r="O965" s="172"/>
      <c r="P965" s="172"/>
      <c r="Q965" s="172"/>
      <c r="R965" s="172"/>
      <c r="S965" s="172"/>
      <c r="T965" s="173"/>
      <c r="AT965" s="167" t="s">
        <v>229</v>
      </c>
      <c r="AU965" s="167" t="s">
        <v>86</v>
      </c>
      <c r="AV965" s="13" t="s">
        <v>86</v>
      </c>
      <c r="AW965" s="13" t="s">
        <v>32</v>
      </c>
      <c r="AX965" s="13" t="s">
        <v>77</v>
      </c>
      <c r="AY965" s="167" t="s">
        <v>222</v>
      </c>
    </row>
    <row r="966" spans="1:65" s="14" customFormat="1">
      <c r="B966" s="174"/>
      <c r="D966" s="166" t="s">
        <v>229</v>
      </c>
      <c r="E966" s="175" t="s">
        <v>1</v>
      </c>
      <c r="F966" s="176" t="s">
        <v>231</v>
      </c>
      <c r="H966" s="177">
        <v>2.7469999999999999</v>
      </c>
      <c r="I966" s="178"/>
      <c r="L966" s="174"/>
      <c r="M966" s="179"/>
      <c r="N966" s="180"/>
      <c r="O966" s="180"/>
      <c r="P966" s="180"/>
      <c r="Q966" s="180"/>
      <c r="R966" s="180"/>
      <c r="S966" s="180"/>
      <c r="T966" s="181"/>
      <c r="AT966" s="175" t="s">
        <v>229</v>
      </c>
      <c r="AU966" s="175" t="s">
        <v>86</v>
      </c>
      <c r="AV966" s="14" t="s">
        <v>228</v>
      </c>
      <c r="AW966" s="14" t="s">
        <v>32</v>
      </c>
      <c r="AX966" s="14" t="s">
        <v>84</v>
      </c>
      <c r="AY966" s="175" t="s">
        <v>222</v>
      </c>
    </row>
    <row r="967" spans="1:65" s="2" customFormat="1" ht="24.2" customHeight="1">
      <c r="A967" s="33"/>
      <c r="B967" s="150"/>
      <c r="C967" s="151" t="s">
        <v>1251</v>
      </c>
      <c r="D967" s="151" t="s">
        <v>224</v>
      </c>
      <c r="E967" s="152" t="s">
        <v>1252</v>
      </c>
      <c r="F967" s="153" t="s">
        <v>1253</v>
      </c>
      <c r="G967" s="154" t="s">
        <v>313</v>
      </c>
      <c r="H967" s="155">
        <v>0.34300000000000003</v>
      </c>
      <c r="I967" s="156"/>
      <c r="J967" s="157">
        <f>ROUND(I967*H967,2)</f>
        <v>0</v>
      </c>
      <c r="K967" s="158"/>
      <c r="L967" s="34"/>
      <c r="M967" s="159" t="s">
        <v>1</v>
      </c>
      <c r="N967" s="160" t="s">
        <v>42</v>
      </c>
      <c r="O967" s="59"/>
      <c r="P967" s="161">
        <f>O967*H967</f>
        <v>0</v>
      </c>
      <c r="Q967" s="161">
        <v>1.0492699999999999</v>
      </c>
      <c r="R967" s="161">
        <f>Q967*H967</f>
        <v>0.35989960999999998</v>
      </c>
      <c r="S967" s="161">
        <v>0</v>
      </c>
      <c r="T967" s="162">
        <f>S967*H967</f>
        <v>0</v>
      </c>
      <c r="U967" s="33"/>
      <c r="V967" s="33"/>
      <c r="W967" s="33"/>
      <c r="X967" s="33"/>
      <c r="Y967" s="33"/>
      <c r="Z967" s="33"/>
      <c r="AA967" s="33"/>
      <c r="AB967" s="33"/>
      <c r="AC967" s="33"/>
      <c r="AD967" s="33"/>
      <c r="AE967" s="33"/>
      <c r="AR967" s="163" t="s">
        <v>228</v>
      </c>
      <c r="AT967" s="163" t="s">
        <v>224</v>
      </c>
      <c r="AU967" s="163" t="s">
        <v>86</v>
      </c>
      <c r="AY967" s="18" t="s">
        <v>222</v>
      </c>
      <c r="BE967" s="164">
        <f>IF(N967="základní",J967,0)</f>
        <v>0</v>
      </c>
      <c r="BF967" s="164">
        <f>IF(N967="snížená",J967,0)</f>
        <v>0</v>
      </c>
      <c r="BG967" s="164">
        <f>IF(N967="zákl. přenesená",J967,0)</f>
        <v>0</v>
      </c>
      <c r="BH967" s="164">
        <f>IF(N967="sníž. přenesená",J967,0)</f>
        <v>0</v>
      </c>
      <c r="BI967" s="164">
        <f>IF(N967="nulová",J967,0)</f>
        <v>0</v>
      </c>
      <c r="BJ967" s="18" t="s">
        <v>84</v>
      </c>
      <c r="BK967" s="164">
        <f>ROUND(I967*H967,2)</f>
        <v>0</v>
      </c>
      <c r="BL967" s="18" t="s">
        <v>228</v>
      </c>
      <c r="BM967" s="163" t="s">
        <v>1254</v>
      </c>
    </row>
    <row r="968" spans="1:65" s="2" customFormat="1" ht="24.2" customHeight="1">
      <c r="A968" s="33"/>
      <c r="B968" s="150"/>
      <c r="C968" s="151" t="s">
        <v>742</v>
      </c>
      <c r="D968" s="151" t="s">
        <v>224</v>
      </c>
      <c r="E968" s="152" t="s">
        <v>1255</v>
      </c>
      <c r="F968" s="153" t="s">
        <v>1256</v>
      </c>
      <c r="G968" s="154" t="s">
        <v>227</v>
      </c>
      <c r="H968" s="155">
        <v>19.954999999999998</v>
      </c>
      <c r="I968" s="156"/>
      <c r="J968" s="157">
        <f>ROUND(I968*H968,2)</f>
        <v>0</v>
      </c>
      <c r="K968" s="158"/>
      <c r="L968" s="34"/>
      <c r="M968" s="159" t="s">
        <v>1</v>
      </c>
      <c r="N968" s="160" t="s">
        <v>42</v>
      </c>
      <c r="O968" s="59"/>
      <c r="P968" s="161">
        <f>O968*H968</f>
        <v>0</v>
      </c>
      <c r="Q968" s="161">
        <v>1.282E-2</v>
      </c>
      <c r="R968" s="161">
        <f>Q968*H968</f>
        <v>0.25582309999999997</v>
      </c>
      <c r="S968" s="161">
        <v>0</v>
      </c>
      <c r="T968" s="162">
        <f>S968*H968</f>
        <v>0</v>
      </c>
      <c r="U968" s="33"/>
      <c r="V968" s="33"/>
      <c r="W968" s="33"/>
      <c r="X968" s="33"/>
      <c r="Y968" s="33"/>
      <c r="Z968" s="33"/>
      <c r="AA968" s="33"/>
      <c r="AB968" s="33"/>
      <c r="AC968" s="33"/>
      <c r="AD968" s="33"/>
      <c r="AE968" s="33"/>
      <c r="AR968" s="163" t="s">
        <v>228</v>
      </c>
      <c r="AT968" s="163" t="s">
        <v>224</v>
      </c>
      <c r="AU968" s="163" t="s">
        <v>86</v>
      </c>
      <c r="AY968" s="18" t="s">
        <v>222</v>
      </c>
      <c r="BE968" s="164">
        <f>IF(N968="základní",J968,0)</f>
        <v>0</v>
      </c>
      <c r="BF968" s="164">
        <f>IF(N968="snížená",J968,0)</f>
        <v>0</v>
      </c>
      <c r="BG968" s="164">
        <f>IF(N968="zákl. přenesená",J968,0)</f>
        <v>0</v>
      </c>
      <c r="BH968" s="164">
        <f>IF(N968="sníž. přenesená",J968,0)</f>
        <v>0</v>
      </c>
      <c r="BI968" s="164">
        <f>IF(N968="nulová",J968,0)</f>
        <v>0</v>
      </c>
      <c r="BJ968" s="18" t="s">
        <v>84</v>
      </c>
      <c r="BK968" s="164">
        <f>ROUND(I968*H968,2)</f>
        <v>0</v>
      </c>
      <c r="BL968" s="18" t="s">
        <v>228</v>
      </c>
      <c r="BM968" s="163" t="s">
        <v>1257</v>
      </c>
    </row>
    <row r="969" spans="1:65" s="16" customFormat="1">
      <c r="B969" s="190"/>
      <c r="D969" s="166" t="s">
        <v>229</v>
      </c>
      <c r="E969" s="191" t="s">
        <v>1</v>
      </c>
      <c r="F969" s="192" t="s">
        <v>1246</v>
      </c>
      <c r="H969" s="191" t="s">
        <v>1</v>
      </c>
      <c r="I969" s="193"/>
      <c r="L969" s="190"/>
      <c r="M969" s="194"/>
      <c r="N969" s="195"/>
      <c r="O969" s="195"/>
      <c r="P969" s="195"/>
      <c r="Q969" s="195"/>
      <c r="R969" s="195"/>
      <c r="S969" s="195"/>
      <c r="T969" s="196"/>
      <c r="AT969" s="191" t="s">
        <v>229</v>
      </c>
      <c r="AU969" s="191" t="s">
        <v>86</v>
      </c>
      <c r="AV969" s="16" t="s">
        <v>84</v>
      </c>
      <c r="AW969" s="16" t="s">
        <v>32</v>
      </c>
      <c r="AX969" s="16" t="s">
        <v>77</v>
      </c>
      <c r="AY969" s="191" t="s">
        <v>222</v>
      </c>
    </row>
    <row r="970" spans="1:65" s="13" customFormat="1">
      <c r="B970" s="165"/>
      <c r="D970" s="166" t="s">
        <v>229</v>
      </c>
      <c r="E970" s="167" t="s">
        <v>1</v>
      </c>
      <c r="F970" s="168" t="s">
        <v>1258</v>
      </c>
      <c r="H970" s="169">
        <v>6.16</v>
      </c>
      <c r="I970" s="170"/>
      <c r="L970" s="165"/>
      <c r="M970" s="171"/>
      <c r="N970" s="172"/>
      <c r="O970" s="172"/>
      <c r="P970" s="172"/>
      <c r="Q970" s="172"/>
      <c r="R970" s="172"/>
      <c r="S970" s="172"/>
      <c r="T970" s="173"/>
      <c r="AT970" s="167" t="s">
        <v>229</v>
      </c>
      <c r="AU970" s="167" t="s">
        <v>86</v>
      </c>
      <c r="AV970" s="13" t="s">
        <v>86</v>
      </c>
      <c r="AW970" s="13" t="s">
        <v>32</v>
      </c>
      <c r="AX970" s="13" t="s">
        <v>77</v>
      </c>
      <c r="AY970" s="167" t="s">
        <v>222</v>
      </c>
    </row>
    <row r="971" spans="1:65" s="13" customFormat="1">
      <c r="B971" s="165"/>
      <c r="D971" s="166" t="s">
        <v>229</v>
      </c>
      <c r="E971" s="167" t="s">
        <v>1</v>
      </c>
      <c r="F971" s="168" t="s">
        <v>1259</v>
      </c>
      <c r="H971" s="169">
        <v>5.0759999999999996</v>
      </c>
      <c r="I971" s="170"/>
      <c r="L971" s="165"/>
      <c r="M971" s="171"/>
      <c r="N971" s="172"/>
      <c r="O971" s="172"/>
      <c r="P971" s="172"/>
      <c r="Q971" s="172"/>
      <c r="R971" s="172"/>
      <c r="S971" s="172"/>
      <c r="T971" s="173"/>
      <c r="AT971" s="167" t="s">
        <v>229</v>
      </c>
      <c r="AU971" s="167" t="s">
        <v>86</v>
      </c>
      <c r="AV971" s="13" t="s">
        <v>86</v>
      </c>
      <c r="AW971" s="13" t="s">
        <v>32</v>
      </c>
      <c r="AX971" s="13" t="s">
        <v>77</v>
      </c>
      <c r="AY971" s="167" t="s">
        <v>222</v>
      </c>
    </row>
    <row r="972" spans="1:65" s="13" customFormat="1">
      <c r="B972" s="165"/>
      <c r="D972" s="166" t="s">
        <v>229</v>
      </c>
      <c r="E972" s="167" t="s">
        <v>1</v>
      </c>
      <c r="F972" s="168" t="s">
        <v>1260</v>
      </c>
      <c r="H972" s="169">
        <v>5.6210000000000004</v>
      </c>
      <c r="I972" s="170"/>
      <c r="L972" s="165"/>
      <c r="M972" s="171"/>
      <c r="N972" s="172"/>
      <c r="O972" s="172"/>
      <c r="P972" s="172"/>
      <c r="Q972" s="172"/>
      <c r="R972" s="172"/>
      <c r="S972" s="172"/>
      <c r="T972" s="173"/>
      <c r="AT972" s="167" t="s">
        <v>229</v>
      </c>
      <c r="AU972" s="167" t="s">
        <v>86</v>
      </c>
      <c r="AV972" s="13" t="s">
        <v>86</v>
      </c>
      <c r="AW972" s="13" t="s">
        <v>32</v>
      </c>
      <c r="AX972" s="13" t="s">
        <v>77</v>
      </c>
      <c r="AY972" s="167" t="s">
        <v>222</v>
      </c>
    </row>
    <row r="973" spans="1:65" s="13" customFormat="1">
      <c r="B973" s="165"/>
      <c r="D973" s="166" t="s">
        <v>229</v>
      </c>
      <c r="E973" s="167" t="s">
        <v>1</v>
      </c>
      <c r="F973" s="168" t="s">
        <v>1261</v>
      </c>
      <c r="H973" s="169">
        <v>1.478</v>
      </c>
      <c r="I973" s="170"/>
      <c r="L973" s="165"/>
      <c r="M973" s="171"/>
      <c r="N973" s="172"/>
      <c r="O973" s="172"/>
      <c r="P973" s="172"/>
      <c r="Q973" s="172"/>
      <c r="R973" s="172"/>
      <c r="S973" s="172"/>
      <c r="T973" s="173"/>
      <c r="AT973" s="167" t="s">
        <v>229</v>
      </c>
      <c r="AU973" s="167" t="s">
        <v>86</v>
      </c>
      <c r="AV973" s="13" t="s">
        <v>86</v>
      </c>
      <c r="AW973" s="13" t="s">
        <v>32</v>
      </c>
      <c r="AX973" s="13" t="s">
        <v>77</v>
      </c>
      <c r="AY973" s="167" t="s">
        <v>222</v>
      </c>
    </row>
    <row r="974" spans="1:65" s="13" customFormat="1">
      <c r="B974" s="165"/>
      <c r="D974" s="166" t="s">
        <v>229</v>
      </c>
      <c r="E974" s="167" t="s">
        <v>1</v>
      </c>
      <c r="F974" s="168" t="s">
        <v>1262</v>
      </c>
      <c r="H974" s="169">
        <v>1.62</v>
      </c>
      <c r="I974" s="170"/>
      <c r="L974" s="165"/>
      <c r="M974" s="171"/>
      <c r="N974" s="172"/>
      <c r="O974" s="172"/>
      <c r="P974" s="172"/>
      <c r="Q974" s="172"/>
      <c r="R974" s="172"/>
      <c r="S974" s="172"/>
      <c r="T974" s="173"/>
      <c r="AT974" s="167" t="s">
        <v>229</v>
      </c>
      <c r="AU974" s="167" t="s">
        <v>86</v>
      </c>
      <c r="AV974" s="13" t="s">
        <v>86</v>
      </c>
      <c r="AW974" s="13" t="s">
        <v>32</v>
      </c>
      <c r="AX974" s="13" t="s">
        <v>77</v>
      </c>
      <c r="AY974" s="167" t="s">
        <v>222</v>
      </c>
    </row>
    <row r="975" spans="1:65" s="14" customFormat="1">
      <c r="B975" s="174"/>
      <c r="D975" s="166" t="s">
        <v>229</v>
      </c>
      <c r="E975" s="175" t="s">
        <v>1</v>
      </c>
      <c r="F975" s="176" t="s">
        <v>231</v>
      </c>
      <c r="H975" s="177">
        <v>19.954999999999998</v>
      </c>
      <c r="I975" s="178"/>
      <c r="L975" s="174"/>
      <c r="M975" s="179"/>
      <c r="N975" s="180"/>
      <c r="O975" s="180"/>
      <c r="P975" s="180"/>
      <c r="Q975" s="180"/>
      <c r="R975" s="180"/>
      <c r="S975" s="180"/>
      <c r="T975" s="181"/>
      <c r="AT975" s="175" t="s">
        <v>229</v>
      </c>
      <c r="AU975" s="175" t="s">
        <v>86</v>
      </c>
      <c r="AV975" s="14" t="s">
        <v>228</v>
      </c>
      <c r="AW975" s="14" t="s">
        <v>32</v>
      </c>
      <c r="AX975" s="14" t="s">
        <v>84</v>
      </c>
      <c r="AY975" s="175" t="s">
        <v>222</v>
      </c>
    </row>
    <row r="976" spans="1:65" s="2" customFormat="1" ht="24.2" customHeight="1">
      <c r="A976" s="33"/>
      <c r="B976" s="150"/>
      <c r="C976" s="151" t="s">
        <v>1263</v>
      </c>
      <c r="D976" s="151" t="s">
        <v>224</v>
      </c>
      <c r="E976" s="152" t="s">
        <v>1264</v>
      </c>
      <c r="F976" s="153" t="s">
        <v>1265</v>
      </c>
      <c r="G976" s="154" t="s">
        <v>227</v>
      </c>
      <c r="H976" s="155">
        <v>19.954999999999998</v>
      </c>
      <c r="I976" s="156"/>
      <c r="J976" s="157">
        <f>ROUND(I976*H976,2)</f>
        <v>0</v>
      </c>
      <c r="K976" s="158"/>
      <c r="L976" s="34"/>
      <c r="M976" s="159" t="s">
        <v>1</v>
      </c>
      <c r="N976" s="160" t="s">
        <v>42</v>
      </c>
      <c r="O976" s="59"/>
      <c r="P976" s="161">
        <f>O976*H976</f>
        <v>0</v>
      </c>
      <c r="Q976" s="161">
        <v>0</v>
      </c>
      <c r="R976" s="161">
        <f>Q976*H976</f>
        <v>0</v>
      </c>
      <c r="S976" s="161">
        <v>0</v>
      </c>
      <c r="T976" s="162">
        <f>S976*H976</f>
        <v>0</v>
      </c>
      <c r="U976" s="33"/>
      <c r="V976" s="33"/>
      <c r="W976" s="33"/>
      <c r="X976" s="33"/>
      <c r="Y976" s="33"/>
      <c r="Z976" s="33"/>
      <c r="AA976" s="33"/>
      <c r="AB976" s="33"/>
      <c r="AC976" s="33"/>
      <c r="AD976" s="33"/>
      <c r="AE976" s="33"/>
      <c r="AR976" s="163" t="s">
        <v>228</v>
      </c>
      <c r="AT976" s="163" t="s">
        <v>224</v>
      </c>
      <c r="AU976" s="163" t="s">
        <v>86</v>
      </c>
      <c r="AY976" s="18" t="s">
        <v>222</v>
      </c>
      <c r="BE976" s="164">
        <f>IF(N976="základní",J976,0)</f>
        <v>0</v>
      </c>
      <c r="BF976" s="164">
        <f>IF(N976="snížená",J976,0)</f>
        <v>0</v>
      </c>
      <c r="BG976" s="164">
        <f>IF(N976="zákl. přenesená",J976,0)</f>
        <v>0</v>
      </c>
      <c r="BH976" s="164">
        <f>IF(N976="sníž. přenesená",J976,0)</f>
        <v>0</v>
      </c>
      <c r="BI976" s="164">
        <f>IF(N976="nulová",J976,0)</f>
        <v>0</v>
      </c>
      <c r="BJ976" s="18" t="s">
        <v>84</v>
      </c>
      <c r="BK976" s="164">
        <f>ROUND(I976*H976,2)</f>
        <v>0</v>
      </c>
      <c r="BL976" s="18" t="s">
        <v>228</v>
      </c>
      <c r="BM976" s="163" t="s">
        <v>1266</v>
      </c>
    </row>
    <row r="977" spans="1:65" s="2" customFormat="1" ht="37.9" customHeight="1">
      <c r="A977" s="33"/>
      <c r="B977" s="150"/>
      <c r="C977" s="151" t="s">
        <v>746</v>
      </c>
      <c r="D977" s="151" t="s">
        <v>224</v>
      </c>
      <c r="E977" s="152" t="s">
        <v>1267</v>
      </c>
      <c r="F977" s="153" t="s">
        <v>1268</v>
      </c>
      <c r="G977" s="154" t="s">
        <v>348</v>
      </c>
      <c r="H977" s="155">
        <v>5</v>
      </c>
      <c r="I977" s="156"/>
      <c r="J977" s="157">
        <f>ROUND(I977*H977,2)</f>
        <v>0</v>
      </c>
      <c r="K977" s="158"/>
      <c r="L977" s="34"/>
      <c r="M977" s="159" t="s">
        <v>1</v>
      </c>
      <c r="N977" s="160" t="s">
        <v>42</v>
      </c>
      <c r="O977" s="59"/>
      <c r="P977" s="161">
        <f>O977*H977</f>
        <v>0</v>
      </c>
      <c r="Q977" s="161">
        <v>3.3349999999999998E-2</v>
      </c>
      <c r="R977" s="161">
        <f>Q977*H977</f>
        <v>0.16674999999999998</v>
      </c>
      <c r="S977" s="161">
        <v>0</v>
      </c>
      <c r="T977" s="162">
        <f>S977*H977</f>
        <v>0</v>
      </c>
      <c r="U977" s="33"/>
      <c r="V977" s="33"/>
      <c r="W977" s="33"/>
      <c r="X977" s="33"/>
      <c r="Y977" s="33"/>
      <c r="Z977" s="33"/>
      <c r="AA977" s="33"/>
      <c r="AB977" s="33"/>
      <c r="AC977" s="33"/>
      <c r="AD977" s="33"/>
      <c r="AE977" s="33"/>
      <c r="AR977" s="163" t="s">
        <v>228</v>
      </c>
      <c r="AT977" s="163" t="s">
        <v>224</v>
      </c>
      <c r="AU977" s="163" t="s">
        <v>86</v>
      </c>
      <c r="AY977" s="18" t="s">
        <v>222</v>
      </c>
      <c r="BE977" s="164">
        <f>IF(N977="základní",J977,0)</f>
        <v>0</v>
      </c>
      <c r="BF977" s="164">
        <f>IF(N977="snížená",J977,0)</f>
        <v>0</v>
      </c>
      <c r="BG977" s="164">
        <f>IF(N977="zákl. přenesená",J977,0)</f>
        <v>0</v>
      </c>
      <c r="BH977" s="164">
        <f>IF(N977="sníž. přenesená",J977,0)</f>
        <v>0</v>
      </c>
      <c r="BI977" s="164">
        <f>IF(N977="nulová",J977,0)</f>
        <v>0</v>
      </c>
      <c r="BJ977" s="18" t="s">
        <v>84</v>
      </c>
      <c r="BK977" s="164">
        <f>ROUND(I977*H977,2)</f>
        <v>0</v>
      </c>
      <c r="BL977" s="18" t="s">
        <v>228</v>
      </c>
      <c r="BM977" s="163" t="s">
        <v>1269</v>
      </c>
    </row>
    <row r="978" spans="1:65" s="13" customFormat="1">
      <c r="B978" s="165"/>
      <c r="D978" s="166" t="s">
        <v>229</v>
      </c>
      <c r="E978" s="167" t="s">
        <v>1</v>
      </c>
      <c r="F978" s="168" t="s">
        <v>1270</v>
      </c>
      <c r="H978" s="169">
        <v>5</v>
      </c>
      <c r="I978" s="170"/>
      <c r="L978" s="165"/>
      <c r="M978" s="171"/>
      <c r="N978" s="172"/>
      <c r="O978" s="172"/>
      <c r="P978" s="172"/>
      <c r="Q978" s="172"/>
      <c r="R978" s="172"/>
      <c r="S978" s="172"/>
      <c r="T978" s="173"/>
      <c r="AT978" s="167" t="s">
        <v>229</v>
      </c>
      <c r="AU978" s="167" t="s">
        <v>86</v>
      </c>
      <c r="AV978" s="13" t="s">
        <v>86</v>
      </c>
      <c r="AW978" s="13" t="s">
        <v>32</v>
      </c>
      <c r="AX978" s="13" t="s">
        <v>77</v>
      </c>
      <c r="AY978" s="167" t="s">
        <v>222</v>
      </c>
    </row>
    <row r="979" spans="1:65" s="14" customFormat="1">
      <c r="B979" s="174"/>
      <c r="D979" s="166" t="s">
        <v>229</v>
      </c>
      <c r="E979" s="175" t="s">
        <v>1</v>
      </c>
      <c r="F979" s="176" t="s">
        <v>231</v>
      </c>
      <c r="H979" s="177">
        <v>5</v>
      </c>
      <c r="I979" s="178"/>
      <c r="L979" s="174"/>
      <c r="M979" s="179"/>
      <c r="N979" s="180"/>
      <c r="O979" s="180"/>
      <c r="P979" s="180"/>
      <c r="Q979" s="180"/>
      <c r="R979" s="180"/>
      <c r="S979" s="180"/>
      <c r="T979" s="181"/>
      <c r="AT979" s="175" t="s">
        <v>229</v>
      </c>
      <c r="AU979" s="175" t="s">
        <v>86</v>
      </c>
      <c r="AV979" s="14" t="s">
        <v>228</v>
      </c>
      <c r="AW979" s="14" t="s">
        <v>32</v>
      </c>
      <c r="AX979" s="14" t="s">
        <v>84</v>
      </c>
      <c r="AY979" s="175" t="s">
        <v>222</v>
      </c>
    </row>
    <row r="980" spans="1:65" s="2" customFormat="1" ht="24.2" customHeight="1">
      <c r="A980" s="33"/>
      <c r="B980" s="150"/>
      <c r="C980" s="197" t="s">
        <v>1271</v>
      </c>
      <c r="D980" s="197" t="s">
        <v>310</v>
      </c>
      <c r="E980" s="198" t="s">
        <v>1272</v>
      </c>
      <c r="F980" s="199" t="s">
        <v>1273</v>
      </c>
      <c r="G980" s="200" t="s">
        <v>348</v>
      </c>
      <c r="H980" s="201">
        <v>1</v>
      </c>
      <c r="I980" s="202"/>
      <c r="J980" s="203">
        <f t="shared" ref="J980:J985" si="40">ROUND(I980*H980,2)</f>
        <v>0</v>
      </c>
      <c r="K980" s="204"/>
      <c r="L980" s="205"/>
      <c r="M980" s="206" t="s">
        <v>1</v>
      </c>
      <c r="N980" s="207" t="s">
        <v>42</v>
      </c>
      <c r="O980" s="59"/>
      <c r="P980" s="161">
        <f t="shared" ref="P980:P985" si="41">O980*H980</f>
        <v>0</v>
      </c>
      <c r="Q980" s="161">
        <v>0</v>
      </c>
      <c r="R980" s="161">
        <f t="shared" ref="R980:R985" si="42">Q980*H980</f>
        <v>0</v>
      </c>
      <c r="S980" s="161">
        <v>0</v>
      </c>
      <c r="T980" s="162">
        <f t="shared" ref="T980:T985" si="43">S980*H980</f>
        <v>0</v>
      </c>
      <c r="U980" s="33"/>
      <c r="V980" s="33"/>
      <c r="W980" s="33"/>
      <c r="X980" s="33"/>
      <c r="Y980" s="33"/>
      <c r="Z980" s="33"/>
      <c r="AA980" s="33"/>
      <c r="AB980" s="33"/>
      <c r="AC980" s="33"/>
      <c r="AD980" s="33"/>
      <c r="AE980" s="33"/>
      <c r="AR980" s="163" t="s">
        <v>243</v>
      </c>
      <c r="AT980" s="163" t="s">
        <v>310</v>
      </c>
      <c r="AU980" s="163" t="s">
        <v>86</v>
      </c>
      <c r="AY980" s="18" t="s">
        <v>222</v>
      </c>
      <c r="BE980" s="164">
        <f t="shared" ref="BE980:BE985" si="44">IF(N980="základní",J980,0)</f>
        <v>0</v>
      </c>
      <c r="BF980" s="164">
        <f t="shared" ref="BF980:BF985" si="45">IF(N980="snížená",J980,0)</f>
        <v>0</v>
      </c>
      <c r="BG980" s="164">
        <f t="shared" ref="BG980:BG985" si="46">IF(N980="zákl. přenesená",J980,0)</f>
        <v>0</v>
      </c>
      <c r="BH980" s="164">
        <f t="shared" ref="BH980:BH985" si="47">IF(N980="sníž. přenesená",J980,0)</f>
        <v>0</v>
      </c>
      <c r="BI980" s="164">
        <f t="shared" ref="BI980:BI985" si="48">IF(N980="nulová",J980,0)</f>
        <v>0</v>
      </c>
      <c r="BJ980" s="18" t="s">
        <v>84</v>
      </c>
      <c r="BK980" s="164">
        <f t="shared" ref="BK980:BK985" si="49">ROUND(I980*H980,2)</f>
        <v>0</v>
      </c>
      <c r="BL980" s="18" t="s">
        <v>228</v>
      </c>
      <c r="BM980" s="163" t="s">
        <v>1274</v>
      </c>
    </row>
    <row r="981" spans="1:65" s="2" customFormat="1" ht="24.2" customHeight="1">
      <c r="A981" s="33"/>
      <c r="B981" s="150"/>
      <c r="C981" s="197" t="s">
        <v>753</v>
      </c>
      <c r="D981" s="197" t="s">
        <v>310</v>
      </c>
      <c r="E981" s="198" t="s">
        <v>1275</v>
      </c>
      <c r="F981" s="199" t="s">
        <v>1276</v>
      </c>
      <c r="G981" s="200" t="s">
        <v>348</v>
      </c>
      <c r="H981" s="201">
        <v>1</v>
      </c>
      <c r="I981" s="202"/>
      <c r="J981" s="203">
        <f t="shared" si="40"/>
        <v>0</v>
      </c>
      <c r="K981" s="204"/>
      <c r="L981" s="205"/>
      <c r="M981" s="206" t="s">
        <v>1</v>
      </c>
      <c r="N981" s="207" t="s">
        <v>42</v>
      </c>
      <c r="O981" s="59"/>
      <c r="P981" s="161">
        <f t="shared" si="41"/>
        <v>0</v>
      </c>
      <c r="Q981" s="161">
        <v>0</v>
      </c>
      <c r="R981" s="161">
        <f t="shared" si="42"/>
        <v>0</v>
      </c>
      <c r="S981" s="161">
        <v>0</v>
      </c>
      <c r="T981" s="162">
        <f t="shared" si="43"/>
        <v>0</v>
      </c>
      <c r="U981" s="33"/>
      <c r="V981" s="33"/>
      <c r="W981" s="33"/>
      <c r="X981" s="33"/>
      <c r="Y981" s="33"/>
      <c r="Z981" s="33"/>
      <c r="AA981" s="33"/>
      <c r="AB981" s="33"/>
      <c r="AC981" s="33"/>
      <c r="AD981" s="33"/>
      <c r="AE981" s="33"/>
      <c r="AR981" s="163" t="s">
        <v>243</v>
      </c>
      <c r="AT981" s="163" t="s">
        <v>310</v>
      </c>
      <c r="AU981" s="163" t="s">
        <v>86</v>
      </c>
      <c r="AY981" s="18" t="s">
        <v>222</v>
      </c>
      <c r="BE981" s="164">
        <f t="shared" si="44"/>
        <v>0</v>
      </c>
      <c r="BF981" s="164">
        <f t="shared" si="45"/>
        <v>0</v>
      </c>
      <c r="BG981" s="164">
        <f t="shared" si="46"/>
        <v>0</v>
      </c>
      <c r="BH981" s="164">
        <f t="shared" si="47"/>
        <v>0</v>
      </c>
      <c r="BI981" s="164">
        <f t="shared" si="48"/>
        <v>0</v>
      </c>
      <c r="BJ981" s="18" t="s">
        <v>84</v>
      </c>
      <c r="BK981" s="164">
        <f t="shared" si="49"/>
        <v>0</v>
      </c>
      <c r="BL981" s="18" t="s">
        <v>228</v>
      </c>
      <c r="BM981" s="163" t="s">
        <v>1277</v>
      </c>
    </row>
    <row r="982" spans="1:65" s="2" customFormat="1" ht="24.2" customHeight="1">
      <c r="A982" s="33"/>
      <c r="B982" s="150"/>
      <c r="C982" s="197" t="s">
        <v>1278</v>
      </c>
      <c r="D982" s="197" t="s">
        <v>310</v>
      </c>
      <c r="E982" s="198" t="s">
        <v>1279</v>
      </c>
      <c r="F982" s="199" t="s">
        <v>1280</v>
      </c>
      <c r="G982" s="200" t="s">
        <v>348</v>
      </c>
      <c r="H982" s="201">
        <v>1</v>
      </c>
      <c r="I982" s="202"/>
      <c r="J982" s="203">
        <f t="shared" si="40"/>
        <v>0</v>
      </c>
      <c r="K982" s="204"/>
      <c r="L982" s="205"/>
      <c r="M982" s="206" t="s">
        <v>1</v>
      </c>
      <c r="N982" s="207" t="s">
        <v>42</v>
      </c>
      <c r="O982" s="59"/>
      <c r="P982" s="161">
        <f t="shared" si="41"/>
        <v>0</v>
      </c>
      <c r="Q982" s="161">
        <v>0</v>
      </c>
      <c r="R982" s="161">
        <f t="shared" si="42"/>
        <v>0</v>
      </c>
      <c r="S982" s="161">
        <v>0</v>
      </c>
      <c r="T982" s="162">
        <f t="shared" si="43"/>
        <v>0</v>
      </c>
      <c r="U982" s="33"/>
      <c r="V982" s="33"/>
      <c r="W982" s="33"/>
      <c r="X982" s="33"/>
      <c r="Y982" s="33"/>
      <c r="Z982" s="33"/>
      <c r="AA982" s="33"/>
      <c r="AB982" s="33"/>
      <c r="AC982" s="33"/>
      <c r="AD982" s="33"/>
      <c r="AE982" s="33"/>
      <c r="AR982" s="163" t="s">
        <v>243</v>
      </c>
      <c r="AT982" s="163" t="s">
        <v>310</v>
      </c>
      <c r="AU982" s="163" t="s">
        <v>86</v>
      </c>
      <c r="AY982" s="18" t="s">
        <v>222</v>
      </c>
      <c r="BE982" s="164">
        <f t="shared" si="44"/>
        <v>0</v>
      </c>
      <c r="BF982" s="164">
        <f t="shared" si="45"/>
        <v>0</v>
      </c>
      <c r="BG982" s="164">
        <f t="shared" si="46"/>
        <v>0</v>
      </c>
      <c r="BH982" s="164">
        <f t="shared" si="47"/>
        <v>0</v>
      </c>
      <c r="BI982" s="164">
        <f t="shared" si="48"/>
        <v>0</v>
      </c>
      <c r="BJ982" s="18" t="s">
        <v>84</v>
      </c>
      <c r="BK982" s="164">
        <f t="shared" si="49"/>
        <v>0</v>
      </c>
      <c r="BL982" s="18" t="s">
        <v>228</v>
      </c>
      <c r="BM982" s="163" t="s">
        <v>1281</v>
      </c>
    </row>
    <row r="983" spans="1:65" s="2" customFormat="1" ht="24.2" customHeight="1">
      <c r="A983" s="33"/>
      <c r="B983" s="150"/>
      <c r="C983" s="197" t="s">
        <v>749</v>
      </c>
      <c r="D983" s="197" t="s">
        <v>310</v>
      </c>
      <c r="E983" s="198" t="s">
        <v>1282</v>
      </c>
      <c r="F983" s="199" t="s">
        <v>1283</v>
      </c>
      <c r="G983" s="200" t="s">
        <v>348</v>
      </c>
      <c r="H983" s="201">
        <v>1</v>
      </c>
      <c r="I983" s="202"/>
      <c r="J983" s="203">
        <f t="shared" si="40"/>
        <v>0</v>
      </c>
      <c r="K983" s="204"/>
      <c r="L983" s="205"/>
      <c r="M983" s="206" t="s">
        <v>1</v>
      </c>
      <c r="N983" s="207" t="s">
        <v>42</v>
      </c>
      <c r="O983" s="59"/>
      <c r="P983" s="161">
        <f t="shared" si="41"/>
        <v>0</v>
      </c>
      <c r="Q983" s="161">
        <v>0</v>
      </c>
      <c r="R983" s="161">
        <f t="shared" si="42"/>
        <v>0</v>
      </c>
      <c r="S983" s="161">
        <v>0</v>
      </c>
      <c r="T983" s="162">
        <f t="shared" si="43"/>
        <v>0</v>
      </c>
      <c r="U983" s="33"/>
      <c r="V983" s="33"/>
      <c r="W983" s="33"/>
      <c r="X983" s="33"/>
      <c r="Y983" s="33"/>
      <c r="Z983" s="33"/>
      <c r="AA983" s="33"/>
      <c r="AB983" s="33"/>
      <c r="AC983" s="33"/>
      <c r="AD983" s="33"/>
      <c r="AE983" s="33"/>
      <c r="AR983" s="163" t="s">
        <v>243</v>
      </c>
      <c r="AT983" s="163" t="s">
        <v>310</v>
      </c>
      <c r="AU983" s="163" t="s">
        <v>86</v>
      </c>
      <c r="AY983" s="18" t="s">
        <v>222</v>
      </c>
      <c r="BE983" s="164">
        <f t="shared" si="44"/>
        <v>0</v>
      </c>
      <c r="BF983" s="164">
        <f t="shared" si="45"/>
        <v>0</v>
      </c>
      <c r="BG983" s="164">
        <f t="shared" si="46"/>
        <v>0</v>
      </c>
      <c r="BH983" s="164">
        <f t="shared" si="47"/>
        <v>0</v>
      </c>
      <c r="BI983" s="164">
        <f t="shared" si="48"/>
        <v>0</v>
      </c>
      <c r="BJ983" s="18" t="s">
        <v>84</v>
      </c>
      <c r="BK983" s="164">
        <f t="shared" si="49"/>
        <v>0</v>
      </c>
      <c r="BL983" s="18" t="s">
        <v>228</v>
      </c>
      <c r="BM983" s="163" t="s">
        <v>1284</v>
      </c>
    </row>
    <row r="984" spans="1:65" s="2" customFormat="1" ht="24.2" customHeight="1">
      <c r="A984" s="33"/>
      <c r="B984" s="150"/>
      <c r="C984" s="197" t="s">
        <v>1285</v>
      </c>
      <c r="D984" s="197" t="s">
        <v>310</v>
      </c>
      <c r="E984" s="198" t="s">
        <v>1286</v>
      </c>
      <c r="F984" s="199" t="s">
        <v>1287</v>
      </c>
      <c r="G984" s="200" t="s">
        <v>348</v>
      </c>
      <c r="H984" s="201">
        <v>1</v>
      </c>
      <c r="I984" s="202"/>
      <c r="J984" s="203">
        <f t="shared" si="40"/>
        <v>0</v>
      </c>
      <c r="K984" s="204"/>
      <c r="L984" s="205"/>
      <c r="M984" s="206" t="s">
        <v>1</v>
      </c>
      <c r="N984" s="207" t="s">
        <v>42</v>
      </c>
      <c r="O984" s="59"/>
      <c r="P984" s="161">
        <f t="shared" si="41"/>
        <v>0</v>
      </c>
      <c r="Q984" s="161">
        <v>0</v>
      </c>
      <c r="R984" s="161">
        <f t="shared" si="42"/>
        <v>0</v>
      </c>
      <c r="S984" s="161">
        <v>0</v>
      </c>
      <c r="T984" s="162">
        <f t="shared" si="43"/>
        <v>0</v>
      </c>
      <c r="U984" s="33"/>
      <c r="V984" s="33"/>
      <c r="W984" s="33"/>
      <c r="X984" s="33"/>
      <c r="Y984" s="33"/>
      <c r="Z984" s="33"/>
      <c r="AA984" s="33"/>
      <c r="AB984" s="33"/>
      <c r="AC984" s="33"/>
      <c r="AD984" s="33"/>
      <c r="AE984" s="33"/>
      <c r="AR984" s="163" t="s">
        <v>243</v>
      </c>
      <c r="AT984" s="163" t="s">
        <v>310</v>
      </c>
      <c r="AU984" s="163" t="s">
        <v>86</v>
      </c>
      <c r="AY984" s="18" t="s">
        <v>222</v>
      </c>
      <c r="BE984" s="164">
        <f t="shared" si="44"/>
        <v>0</v>
      </c>
      <c r="BF984" s="164">
        <f t="shared" si="45"/>
        <v>0</v>
      </c>
      <c r="BG984" s="164">
        <f t="shared" si="46"/>
        <v>0</v>
      </c>
      <c r="BH984" s="164">
        <f t="shared" si="47"/>
        <v>0</v>
      </c>
      <c r="BI984" s="164">
        <f t="shared" si="48"/>
        <v>0</v>
      </c>
      <c r="BJ984" s="18" t="s">
        <v>84</v>
      </c>
      <c r="BK984" s="164">
        <f t="shared" si="49"/>
        <v>0</v>
      </c>
      <c r="BL984" s="18" t="s">
        <v>228</v>
      </c>
      <c r="BM984" s="163" t="s">
        <v>1288</v>
      </c>
    </row>
    <row r="985" spans="1:65" s="2" customFormat="1" ht="24.2" customHeight="1">
      <c r="A985" s="33"/>
      <c r="B985" s="150"/>
      <c r="C985" s="151" t="s">
        <v>756</v>
      </c>
      <c r="D985" s="151" t="s">
        <v>224</v>
      </c>
      <c r="E985" s="152" t="s">
        <v>1289</v>
      </c>
      <c r="F985" s="153" t="s">
        <v>1290</v>
      </c>
      <c r="G985" s="154" t="s">
        <v>348</v>
      </c>
      <c r="H985" s="155">
        <v>11</v>
      </c>
      <c r="I985" s="156"/>
      <c r="J985" s="157">
        <f t="shared" si="40"/>
        <v>0</v>
      </c>
      <c r="K985" s="158"/>
      <c r="L985" s="34"/>
      <c r="M985" s="159" t="s">
        <v>1</v>
      </c>
      <c r="N985" s="160" t="s">
        <v>42</v>
      </c>
      <c r="O985" s="59"/>
      <c r="P985" s="161">
        <f t="shared" si="41"/>
        <v>0</v>
      </c>
      <c r="Q985" s="161">
        <v>0.10689</v>
      </c>
      <c r="R985" s="161">
        <f t="shared" si="42"/>
        <v>1.1757899999999999</v>
      </c>
      <c r="S985" s="161">
        <v>0</v>
      </c>
      <c r="T985" s="162">
        <f t="shared" si="43"/>
        <v>0</v>
      </c>
      <c r="U985" s="33"/>
      <c r="V985" s="33"/>
      <c r="W985" s="33"/>
      <c r="X985" s="33"/>
      <c r="Y985" s="33"/>
      <c r="Z985" s="33"/>
      <c r="AA985" s="33"/>
      <c r="AB985" s="33"/>
      <c r="AC985" s="33"/>
      <c r="AD985" s="33"/>
      <c r="AE985" s="33"/>
      <c r="AR985" s="163" t="s">
        <v>228</v>
      </c>
      <c r="AT985" s="163" t="s">
        <v>224</v>
      </c>
      <c r="AU985" s="163" t="s">
        <v>86</v>
      </c>
      <c r="AY985" s="18" t="s">
        <v>222</v>
      </c>
      <c r="BE985" s="164">
        <f t="shared" si="44"/>
        <v>0</v>
      </c>
      <c r="BF985" s="164">
        <f t="shared" si="45"/>
        <v>0</v>
      </c>
      <c r="BG985" s="164">
        <f t="shared" si="46"/>
        <v>0</v>
      </c>
      <c r="BH985" s="164">
        <f t="shared" si="47"/>
        <v>0</v>
      </c>
      <c r="BI985" s="164">
        <f t="shared" si="48"/>
        <v>0</v>
      </c>
      <c r="BJ985" s="18" t="s">
        <v>84</v>
      </c>
      <c r="BK985" s="164">
        <f t="shared" si="49"/>
        <v>0</v>
      </c>
      <c r="BL985" s="18" t="s">
        <v>228</v>
      </c>
      <c r="BM985" s="163" t="s">
        <v>1291</v>
      </c>
    </row>
    <row r="986" spans="1:65" s="13" customFormat="1">
      <c r="B986" s="165"/>
      <c r="D986" s="166" t="s">
        <v>229</v>
      </c>
      <c r="E986" s="167" t="s">
        <v>1</v>
      </c>
      <c r="F986" s="168" t="s">
        <v>1292</v>
      </c>
      <c r="H986" s="169">
        <v>1</v>
      </c>
      <c r="I986" s="170"/>
      <c r="L986" s="165"/>
      <c r="M986" s="171"/>
      <c r="N986" s="172"/>
      <c r="O986" s="172"/>
      <c r="P986" s="172"/>
      <c r="Q986" s="172"/>
      <c r="R986" s="172"/>
      <c r="S986" s="172"/>
      <c r="T986" s="173"/>
      <c r="AT986" s="167" t="s">
        <v>229</v>
      </c>
      <c r="AU986" s="167" t="s">
        <v>86</v>
      </c>
      <c r="AV986" s="13" t="s">
        <v>86</v>
      </c>
      <c r="AW986" s="13" t="s">
        <v>32</v>
      </c>
      <c r="AX986" s="13" t="s">
        <v>77</v>
      </c>
      <c r="AY986" s="167" t="s">
        <v>222</v>
      </c>
    </row>
    <row r="987" spans="1:65" s="13" customFormat="1">
      <c r="B987" s="165"/>
      <c r="D987" s="166" t="s">
        <v>229</v>
      </c>
      <c r="E987" s="167" t="s">
        <v>1</v>
      </c>
      <c r="F987" s="168" t="s">
        <v>1293</v>
      </c>
      <c r="H987" s="169">
        <v>9</v>
      </c>
      <c r="I987" s="170"/>
      <c r="L987" s="165"/>
      <c r="M987" s="171"/>
      <c r="N987" s="172"/>
      <c r="O987" s="172"/>
      <c r="P987" s="172"/>
      <c r="Q987" s="172"/>
      <c r="R987" s="172"/>
      <c r="S987" s="172"/>
      <c r="T987" s="173"/>
      <c r="AT987" s="167" t="s">
        <v>229</v>
      </c>
      <c r="AU987" s="167" t="s">
        <v>86</v>
      </c>
      <c r="AV987" s="13" t="s">
        <v>86</v>
      </c>
      <c r="AW987" s="13" t="s">
        <v>32</v>
      </c>
      <c r="AX987" s="13" t="s">
        <v>77</v>
      </c>
      <c r="AY987" s="167" t="s">
        <v>222</v>
      </c>
    </row>
    <row r="988" spans="1:65" s="13" customFormat="1">
      <c r="B988" s="165"/>
      <c r="D988" s="166" t="s">
        <v>229</v>
      </c>
      <c r="E988" s="167" t="s">
        <v>1</v>
      </c>
      <c r="F988" s="168" t="s">
        <v>1294</v>
      </c>
      <c r="H988" s="169">
        <v>1</v>
      </c>
      <c r="I988" s="170"/>
      <c r="L988" s="165"/>
      <c r="M988" s="171"/>
      <c r="N988" s="172"/>
      <c r="O988" s="172"/>
      <c r="P988" s="172"/>
      <c r="Q988" s="172"/>
      <c r="R988" s="172"/>
      <c r="S988" s="172"/>
      <c r="T988" s="173"/>
      <c r="AT988" s="167" t="s">
        <v>229</v>
      </c>
      <c r="AU988" s="167" t="s">
        <v>86</v>
      </c>
      <c r="AV988" s="13" t="s">
        <v>86</v>
      </c>
      <c r="AW988" s="13" t="s">
        <v>32</v>
      </c>
      <c r="AX988" s="13" t="s">
        <v>77</v>
      </c>
      <c r="AY988" s="167" t="s">
        <v>222</v>
      </c>
    </row>
    <row r="989" spans="1:65" s="14" customFormat="1">
      <c r="B989" s="174"/>
      <c r="D989" s="166" t="s">
        <v>229</v>
      </c>
      <c r="E989" s="175" t="s">
        <v>1</v>
      </c>
      <c r="F989" s="176" t="s">
        <v>231</v>
      </c>
      <c r="H989" s="177">
        <v>11</v>
      </c>
      <c r="I989" s="178"/>
      <c r="L989" s="174"/>
      <c r="M989" s="179"/>
      <c r="N989" s="180"/>
      <c r="O989" s="180"/>
      <c r="P989" s="180"/>
      <c r="Q989" s="180"/>
      <c r="R989" s="180"/>
      <c r="S989" s="180"/>
      <c r="T989" s="181"/>
      <c r="AT989" s="175" t="s">
        <v>229</v>
      </c>
      <c r="AU989" s="175" t="s">
        <v>86</v>
      </c>
      <c r="AV989" s="14" t="s">
        <v>228</v>
      </c>
      <c r="AW989" s="14" t="s">
        <v>32</v>
      </c>
      <c r="AX989" s="14" t="s">
        <v>84</v>
      </c>
      <c r="AY989" s="175" t="s">
        <v>222</v>
      </c>
    </row>
    <row r="990" spans="1:65" s="2" customFormat="1" ht="16.5" customHeight="1">
      <c r="A990" s="33"/>
      <c r="B990" s="150"/>
      <c r="C990" s="197" t="s">
        <v>1295</v>
      </c>
      <c r="D990" s="197" t="s">
        <v>310</v>
      </c>
      <c r="E990" s="198" t="s">
        <v>1296</v>
      </c>
      <c r="F990" s="199" t="s">
        <v>1297</v>
      </c>
      <c r="G990" s="200" t="s">
        <v>348</v>
      </c>
      <c r="H990" s="201">
        <v>1</v>
      </c>
      <c r="I990" s="202"/>
      <c r="J990" s="203">
        <f t="shared" ref="J990:J996" si="50">ROUND(I990*H990,2)</f>
        <v>0</v>
      </c>
      <c r="K990" s="204"/>
      <c r="L990" s="205"/>
      <c r="M990" s="206" t="s">
        <v>1</v>
      </c>
      <c r="N990" s="207" t="s">
        <v>42</v>
      </c>
      <c r="O990" s="59"/>
      <c r="P990" s="161">
        <f t="shared" ref="P990:P996" si="51">O990*H990</f>
        <v>0</v>
      </c>
      <c r="Q990" s="161">
        <v>0</v>
      </c>
      <c r="R990" s="161">
        <f t="shared" ref="R990:R996" si="52">Q990*H990</f>
        <v>0</v>
      </c>
      <c r="S990" s="161">
        <v>0</v>
      </c>
      <c r="T990" s="162">
        <f t="shared" ref="T990:T996" si="53">S990*H990</f>
        <v>0</v>
      </c>
      <c r="U990" s="33"/>
      <c r="V990" s="33"/>
      <c r="W990" s="33"/>
      <c r="X990" s="33"/>
      <c r="Y990" s="33"/>
      <c r="Z990" s="33"/>
      <c r="AA990" s="33"/>
      <c r="AB990" s="33"/>
      <c r="AC990" s="33"/>
      <c r="AD990" s="33"/>
      <c r="AE990" s="33"/>
      <c r="AR990" s="163" t="s">
        <v>243</v>
      </c>
      <c r="AT990" s="163" t="s">
        <v>310</v>
      </c>
      <c r="AU990" s="163" t="s">
        <v>86</v>
      </c>
      <c r="AY990" s="18" t="s">
        <v>222</v>
      </c>
      <c r="BE990" s="164">
        <f t="shared" ref="BE990:BE996" si="54">IF(N990="základní",J990,0)</f>
        <v>0</v>
      </c>
      <c r="BF990" s="164">
        <f t="shared" ref="BF990:BF996" si="55">IF(N990="snížená",J990,0)</f>
        <v>0</v>
      </c>
      <c r="BG990" s="164">
        <f t="shared" ref="BG990:BG996" si="56">IF(N990="zákl. přenesená",J990,0)</f>
        <v>0</v>
      </c>
      <c r="BH990" s="164">
        <f t="shared" ref="BH990:BH996" si="57">IF(N990="sníž. přenesená",J990,0)</f>
        <v>0</v>
      </c>
      <c r="BI990" s="164">
        <f t="shared" ref="BI990:BI996" si="58">IF(N990="nulová",J990,0)</f>
        <v>0</v>
      </c>
      <c r="BJ990" s="18" t="s">
        <v>84</v>
      </c>
      <c r="BK990" s="164">
        <f t="shared" ref="BK990:BK996" si="59">ROUND(I990*H990,2)</f>
        <v>0</v>
      </c>
      <c r="BL990" s="18" t="s">
        <v>228</v>
      </c>
      <c r="BM990" s="163" t="s">
        <v>1298</v>
      </c>
    </row>
    <row r="991" spans="1:65" s="2" customFormat="1" ht="16.5" customHeight="1">
      <c r="A991" s="33"/>
      <c r="B991" s="150"/>
      <c r="C991" s="197" t="s">
        <v>760</v>
      </c>
      <c r="D991" s="197" t="s">
        <v>310</v>
      </c>
      <c r="E991" s="198" t="s">
        <v>1299</v>
      </c>
      <c r="F991" s="199" t="s">
        <v>1300</v>
      </c>
      <c r="G991" s="200" t="s">
        <v>348</v>
      </c>
      <c r="H991" s="201">
        <v>9</v>
      </c>
      <c r="I991" s="202"/>
      <c r="J991" s="203">
        <f t="shared" si="50"/>
        <v>0</v>
      </c>
      <c r="K991" s="204"/>
      <c r="L991" s="205"/>
      <c r="M991" s="206" t="s">
        <v>1</v>
      </c>
      <c r="N991" s="207" t="s">
        <v>42</v>
      </c>
      <c r="O991" s="59"/>
      <c r="P991" s="161">
        <f t="shared" si="51"/>
        <v>0</v>
      </c>
      <c r="Q991" s="161">
        <v>0</v>
      </c>
      <c r="R991" s="161">
        <f t="shared" si="52"/>
        <v>0</v>
      </c>
      <c r="S991" s="161">
        <v>0</v>
      </c>
      <c r="T991" s="162">
        <f t="shared" si="53"/>
        <v>0</v>
      </c>
      <c r="U991" s="33"/>
      <c r="V991" s="33"/>
      <c r="W991" s="33"/>
      <c r="X991" s="33"/>
      <c r="Y991" s="33"/>
      <c r="Z991" s="33"/>
      <c r="AA991" s="33"/>
      <c r="AB991" s="33"/>
      <c r="AC991" s="33"/>
      <c r="AD991" s="33"/>
      <c r="AE991" s="33"/>
      <c r="AR991" s="163" t="s">
        <v>243</v>
      </c>
      <c r="AT991" s="163" t="s">
        <v>310</v>
      </c>
      <c r="AU991" s="163" t="s">
        <v>86</v>
      </c>
      <c r="AY991" s="18" t="s">
        <v>222</v>
      </c>
      <c r="BE991" s="164">
        <f t="shared" si="54"/>
        <v>0</v>
      </c>
      <c r="BF991" s="164">
        <f t="shared" si="55"/>
        <v>0</v>
      </c>
      <c r="BG991" s="164">
        <f t="shared" si="56"/>
        <v>0</v>
      </c>
      <c r="BH991" s="164">
        <f t="shared" si="57"/>
        <v>0</v>
      </c>
      <c r="BI991" s="164">
        <f t="shared" si="58"/>
        <v>0</v>
      </c>
      <c r="BJ991" s="18" t="s">
        <v>84</v>
      </c>
      <c r="BK991" s="164">
        <f t="shared" si="59"/>
        <v>0</v>
      </c>
      <c r="BL991" s="18" t="s">
        <v>228</v>
      </c>
      <c r="BM991" s="163" t="s">
        <v>1301</v>
      </c>
    </row>
    <row r="992" spans="1:65" s="2" customFormat="1" ht="16.5" customHeight="1">
      <c r="A992" s="33"/>
      <c r="B992" s="150"/>
      <c r="C992" s="197" t="s">
        <v>1302</v>
      </c>
      <c r="D992" s="197" t="s">
        <v>310</v>
      </c>
      <c r="E992" s="198" t="s">
        <v>1303</v>
      </c>
      <c r="F992" s="199" t="s">
        <v>1304</v>
      </c>
      <c r="G992" s="200" t="s">
        <v>348</v>
      </c>
      <c r="H992" s="201">
        <v>1</v>
      </c>
      <c r="I992" s="202"/>
      <c r="J992" s="203">
        <f t="shared" si="50"/>
        <v>0</v>
      </c>
      <c r="K992" s="204"/>
      <c r="L992" s="205"/>
      <c r="M992" s="206" t="s">
        <v>1</v>
      </c>
      <c r="N992" s="207" t="s">
        <v>42</v>
      </c>
      <c r="O992" s="59"/>
      <c r="P992" s="161">
        <f t="shared" si="51"/>
        <v>0</v>
      </c>
      <c r="Q992" s="161">
        <v>0</v>
      </c>
      <c r="R992" s="161">
        <f t="shared" si="52"/>
        <v>0</v>
      </c>
      <c r="S992" s="161">
        <v>0</v>
      </c>
      <c r="T992" s="162">
        <f t="shared" si="53"/>
        <v>0</v>
      </c>
      <c r="U992" s="33"/>
      <c r="V992" s="33"/>
      <c r="W992" s="33"/>
      <c r="X992" s="33"/>
      <c r="Y992" s="33"/>
      <c r="Z992" s="33"/>
      <c r="AA992" s="33"/>
      <c r="AB992" s="33"/>
      <c r="AC992" s="33"/>
      <c r="AD992" s="33"/>
      <c r="AE992" s="33"/>
      <c r="AR992" s="163" t="s">
        <v>243</v>
      </c>
      <c r="AT992" s="163" t="s">
        <v>310</v>
      </c>
      <c r="AU992" s="163" t="s">
        <v>86</v>
      </c>
      <c r="AY992" s="18" t="s">
        <v>222</v>
      </c>
      <c r="BE992" s="164">
        <f t="shared" si="54"/>
        <v>0</v>
      </c>
      <c r="BF992" s="164">
        <f t="shared" si="55"/>
        <v>0</v>
      </c>
      <c r="BG992" s="164">
        <f t="shared" si="56"/>
        <v>0</v>
      </c>
      <c r="BH992" s="164">
        <f t="shared" si="57"/>
        <v>0</v>
      </c>
      <c r="BI992" s="164">
        <f t="shared" si="58"/>
        <v>0</v>
      </c>
      <c r="BJ992" s="18" t="s">
        <v>84</v>
      </c>
      <c r="BK992" s="164">
        <f t="shared" si="59"/>
        <v>0</v>
      </c>
      <c r="BL992" s="18" t="s">
        <v>228</v>
      </c>
      <c r="BM992" s="163" t="s">
        <v>1305</v>
      </c>
    </row>
    <row r="993" spans="1:65" s="2" customFormat="1" ht="24.2" customHeight="1">
      <c r="A993" s="33"/>
      <c r="B993" s="150"/>
      <c r="C993" s="151" t="s">
        <v>763</v>
      </c>
      <c r="D993" s="151" t="s">
        <v>224</v>
      </c>
      <c r="E993" s="152" t="s">
        <v>1306</v>
      </c>
      <c r="F993" s="153" t="s">
        <v>1307</v>
      </c>
      <c r="G993" s="154" t="s">
        <v>348</v>
      </c>
      <c r="H993" s="155">
        <v>24</v>
      </c>
      <c r="I993" s="156"/>
      <c r="J993" s="157">
        <f t="shared" si="50"/>
        <v>0</v>
      </c>
      <c r="K993" s="158"/>
      <c r="L993" s="34"/>
      <c r="M993" s="159" t="s">
        <v>1</v>
      </c>
      <c r="N993" s="160" t="s">
        <v>42</v>
      </c>
      <c r="O993" s="59"/>
      <c r="P993" s="161">
        <f t="shared" si="51"/>
        <v>0</v>
      </c>
      <c r="Q993" s="161">
        <v>0</v>
      </c>
      <c r="R993" s="161">
        <f t="shared" si="52"/>
        <v>0</v>
      </c>
      <c r="S993" s="161">
        <v>0</v>
      </c>
      <c r="T993" s="162">
        <f t="shared" si="53"/>
        <v>0</v>
      </c>
      <c r="U993" s="33"/>
      <c r="V993" s="33"/>
      <c r="W993" s="33"/>
      <c r="X993" s="33"/>
      <c r="Y993" s="33"/>
      <c r="Z993" s="33"/>
      <c r="AA993" s="33"/>
      <c r="AB993" s="33"/>
      <c r="AC993" s="33"/>
      <c r="AD993" s="33"/>
      <c r="AE993" s="33"/>
      <c r="AR993" s="163" t="s">
        <v>228</v>
      </c>
      <c r="AT993" s="163" t="s">
        <v>224</v>
      </c>
      <c r="AU993" s="163" t="s">
        <v>86</v>
      </c>
      <c r="AY993" s="18" t="s">
        <v>222</v>
      </c>
      <c r="BE993" s="164">
        <f t="shared" si="54"/>
        <v>0</v>
      </c>
      <c r="BF993" s="164">
        <f t="shared" si="55"/>
        <v>0</v>
      </c>
      <c r="BG993" s="164">
        <f t="shared" si="56"/>
        <v>0</v>
      </c>
      <c r="BH993" s="164">
        <f t="shared" si="57"/>
        <v>0</v>
      </c>
      <c r="BI993" s="164">
        <f t="shared" si="58"/>
        <v>0</v>
      </c>
      <c r="BJ993" s="18" t="s">
        <v>84</v>
      </c>
      <c r="BK993" s="164">
        <f t="shared" si="59"/>
        <v>0</v>
      </c>
      <c r="BL993" s="18" t="s">
        <v>228</v>
      </c>
      <c r="BM993" s="163" t="s">
        <v>1308</v>
      </c>
    </row>
    <row r="994" spans="1:65" s="2" customFormat="1" ht="24.2" customHeight="1">
      <c r="A994" s="33"/>
      <c r="B994" s="150"/>
      <c r="C994" s="151" t="s">
        <v>1309</v>
      </c>
      <c r="D994" s="151" t="s">
        <v>224</v>
      </c>
      <c r="E994" s="152" t="s">
        <v>1310</v>
      </c>
      <c r="F994" s="153" t="s">
        <v>1311</v>
      </c>
      <c r="G994" s="154" t="s">
        <v>348</v>
      </c>
      <c r="H994" s="155">
        <v>36</v>
      </c>
      <c r="I994" s="156"/>
      <c r="J994" s="157">
        <f t="shared" si="50"/>
        <v>0</v>
      </c>
      <c r="K994" s="158"/>
      <c r="L994" s="34"/>
      <c r="M994" s="159" t="s">
        <v>1</v>
      </c>
      <c r="N994" s="160" t="s">
        <v>42</v>
      </c>
      <c r="O994" s="59"/>
      <c r="P994" s="161">
        <f t="shared" si="51"/>
        <v>0</v>
      </c>
      <c r="Q994" s="161">
        <v>0</v>
      </c>
      <c r="R994" s="161">
        <f t="shared" si="52"/>
        <v>0</v>
      </c>
      <c r="S994" s="161">
        <v>0</v>
      </c>
      <c r="T994" s="162">
        <f t="shared" si="53"/>
        <v>0</v>
      </c>
      <c r="U994" s="33"/>
      <c r="V994" s="33"/>
      <c r="W994" s="33"/>
      <c r="X994" s="33"/>
      <c r="Y994" s="33"/>
      <c r="Z994" s="33"/>
      <c r="AA994" s="33"/>
      <c r="AB994" s="33"/>
      <c r="AC994" s="33"/>
      <c r="AD994" s="33"/>
      <c r="AE994" s="33"/>
      <c r="AR994" s="163" t="s">
        <v>228</v>
      </c>
      <c r="AT994" s="163" t="s">
        <v>224</v>
      </c>
      <c r="AU994" s="163" t="s">
        <v>86</v>
      </c>
      <c r="AY994" s="18" t="s">
        <v>222</v>
      </c>
      <c r="BE994" s="164">
        <f t="shared" si="54"/>
        <v>0</v>
      </c>
      <c r="BF994" s="164">
        <f t="shared" si="55"/>
        <v>0</v>
      </c>
      <c r="BG994" s="164">
        <f t="shared" si="56"/>
        <v>0</v>
      </c>
      <c r="BH994" s="164">
        <f t="shared" si="57"/>
        <v>0</v>
      </c>
      <c r="BI994" s="164">
        <f t="shared" si="58"/>
        <v>0</v>
      </c>
      <c r="BJ994" s="18" t="s">
        <v>84</v>
      </c>
      <c r="BK994" s="164">
        <f t="shared" si="59"/>
        <v>0</v>
      </c>
      <c r="BL994" s="18" t="s">
        <v>228</v>
      </c>
      <c r="BM994" s="163" t="s">
        <v>1312</v>
      </c>
    </row>
    <row r="995" spans="1:65" s="2" customFormat="1" ht="24.2" customHeight="1">
      <c r="A995" s="33"/>
      <c r="B995" s="150"/>
      <c r="C995" s="151" t="s">
        <v>767</v>
      </c>
      <c r="D995" s="151" t="s">
        <v>224</v>
      </c>
      <c r="E995" s="152" t="s">
        <v>1313</v>
      </c>
      <c r="F995" s="153" t="s">
        <v>1314</v>
      </c>
      <c r="G995" s="154" t="s">
        <v>348</v>
      </c>
      <c r="H995" s="155">
        <v>2</v>
      </c>
      <c r="I995" s="156"/>
      <c r="J995" s="157">
        <f t="shared" si="50"/>
        <v>0</v>
      </c>
      <c r="K995" s="158"/>
      <c r="L995" s="34"/>
      <c r="M995" s="159" t="s">
        <v>1</v>
      </c>
      <c r="N995" s="160" t="s">
        <v>42</v>
      </c>
      <c r="O995" s="59"/>
      <c r="P995" s="161">
        <f t="shared" si="51"/>
        <v>0</v>
      </c>
      <c r="Q995" s="161">
        <v>0</v>
      </c>
      <c r="R995" s="161">
        <f t="shared" si="52"/>
        <v>0</v>
      </c>
      <c r="S995" s="161">
        <v>0</v>
      </c>
      <c r="T995" s="162">
        <f t="shared" si="53"/>
        <v>0</v>
      </c>
      <c r="U995" s="33"/>
      <c r="V995" s="33"/>
      <c r="W995" s="33"/>
      <c r="X995" s="33"/>
      <c r="Y995" s="33"/>
      <c r="Z995" s="33"/>
      <c r="AA995" s="33"/>
      <c r="AB995" s="33"/>
      <c r="AC995" s="33"/>
      <c r="AD995" s="33"/>
      <c r="AE995" s="33"/>
      <c r="AR995" s="163" t="s">
        <v>228</v>
      </c>
      <c r="AT995" s="163" t="s">
        <v>224</v>
      </c>
      <c r="AU995" s="163" t="s">
        <v>86</v>
      </c>
      <c r="AY995" s="18" t="s">
        <v>222</v>
      </c>
      <c r="BE995" s="164">
        <f t="shared" si="54"/>
        <v>0</v>
      </c>
      <c r="BF995" s="164">
        <f t="shared" si="55"/>
        <v>0</v>
      </c>
      <c r="BG995" s="164">
        <f t="shared" si="56"/>
        <v>0</v>
      </c>
      <c r="BH995" s="164">
        <f t="shared" si="57"/>
        <v>0</v>
      </c>
      <c r="BI995" s="164">
        <f t="shared" si="58"/>
        <v>0</v>
      </c>
      <c r="BJ995" s="18" t="s">
        <v>84</v>
      </c>
      <c r="BK995" s="164">
        <f t="shared" si="59"/>
        <v>0</v>
      </c>
      <c r="BL995" s="18" t="s">
        <v>228</v>
      </c>
      <c r="BM995" s="163" t="s">
        <v>1315</v>
      </c>
    </row>
    <row r="996" spans="1:65" s="2" customFormat="1" ht="33" customHeight="1">
      <c r="A996" s="33"/>
      <c r="B996" s="150"/>
      <c r="C996" s="151" t="s">
        <v>1316</v>
      </c>
      <c r="D996" s="151" t="s">
        <v>224</v>
      </c>
      <c r="E996" s="152" t="s">
        <v>1317</v>
      </c>
      <c r="F996" s="153" t="s">
        <v>1318</v>
      </c>
      <c r="G996" s="154" t="s">
        <v>227</v>
      </c>
      <c r="H996" s="155">
        <v>3541.625</v>
      </c>
      <c r="I996" s="156"/>
      <c r="J996" s="157">
        <f t="shared" si="50"/>
        <v>0</v>
      </c>
      <c r="K996" s="158"/>
      <c r="L996" s="34"/>
      <c r="M996" s="159" t="s">
        <v>1</v>
      </c>
      <c r="N996" s="160" t="s">
        <v>42</v>
      </c>
      <c r="O996" s="59"/>
      <c r="P996" s="161">
        <f t="shared" si="51"/>
        <v>0</v>
      </c>
      <c r="Q996" s="161">
        <v>0.16192000000000001</v>
      </c>
      <c r="R996" s="161">
        <f t="shared" si="52"/>
        <v>573.45992000000001</v>
      </c>
      <c r="S996" s="161">
        <v>0</v>
      </c>
      <c r="T996" s="162">
        <f t="shared" si="53"/>
        <v>0</v>
      </c>
      <c r="U996" s="33"/>
      <c r="V996" s="33"/>
      <c r="W996" s="33"/>
      <c r="X996" s="33"/>
      <c r="Y996" s="33"/>
      <c r="Z996" s="33"/>
      <c r="AA996" s="33"/>
      <c r="AB996" s="33"/>
      <c r="AC996" s="33"/>
      <c r="AD996" s="33"/>
      <c r="AE996" s="33"/>
      <c r="AR996" s="163" t="s">
        <v>228</v>
      </c>
      <c r="AT996" s="163" t="s">
        <v>224</v>
      </c>
      <c r="AU996" s="163" t="s">
        <v>86</v>
      </c>
      <c r="AY996" s="18" t="s">
        <v>222</v>
      </c>
      <c r="BE996" s="164">
        <f t="shared" si="54"/>
        <v>0</v>
      </c>
      <c r="BF996" s="164">
        <f t="shared" si="55"/>
        <v>0</v>
      </c>
      <c r="BG996" s="164">
        <f t="shared" si="56"/>
        <v>0</v>
      </c>
      <c r="BH996" s="164">
        <f t="shared" si="57"/>
        <v>0</v>
      </c>
      <c r="BI996" s="164">
        <f t="shared" si="58"/>
        <v>0</v>
      </c>
      <c r="BJ996" s="18" t="s">
        <v>84</v>
      </c>
      <c r="BK996" s="164">
        <f t="shared" si="59"/>
        <v>0</v>
      </c>
      <c r="BL996" s="18" t="s">
        <v>228</v>
      </c>
      <c r="BM996" s="163" t="s">
        <v>1319</v>
      </c>
    </row>
    <row r="997" spans="1:65" s="12" customFormat="1" ht="22.9" customHeight="1">
      <c r="B997" s="137"/>
      <c r="D997" s="138" t="s">
        <v>76</v>
      </c>
      <c r="E997" s="148" t="s">
        <v>245</v>
      </c>
      <c r="F997" s="148" t="s">
        <v>1320</v>
      </c>
      <c r="I997" s="140"/>
      <c r="J997" s="149">
        <f>BK997</f>
        <v>0</v>
      </c>
      <c r="L997" s="137"/>
      <c r="M997" s="142"/>
      <c r="N997" s="143"/>
      <c r="O997" s="143"/>
      <c r="P997" s="144">
        <f>SUM(P998:P1013)</f>
        <v>0</v>
      </c>
      <c r="Q997" s="143"/>
      <c r="R997" s="144">
        <f>SUM(R998:R1013)</f>
        <v>296.50346500000001</v>
      </c>
      <c r="S997" s="143"/>
      <c r="T997" s="145">
        <f>SUM(T998:T1013)</f>
        <v>0</v>
      </c>
      <c r="AR997" s="138" t="s">
        <v>84</v>
      </c>
      <c r="AT997" s="146" t="s">
        <v>76</v>
      </c>
      <c r="AU997" s="146" t="s">
        <v>84</v>
      </c>
      <c r="AY997" s="138" t="s">
        <v>222</v>
      </c>
      <c r="BK997" s="147">
        <f>SUM(BK998:BK1013)</f>
        <v>0</v>
      </c>
    </row>
    <row r="998" spans="1:65" s="2" customFormat="1" ht="24.2" customHeight="1">
      <c r="A998" s="33"/>
      <c r="B998" s="150"/>
      <c r="C998" s="151" t="s">
        <v>770</v>
      </c>
      <c r="D998" s="151" t="s">
        <v>224</v>
      </c>
      <c r="E998" s="152" t="s">
        <v>1321</v>
      </c>
      <c r="F998" s="153" t="s">
        <v>1322</v>
      </c>
      <c r="G998" s="154" t="s">
        <v>227</v>
      </c>
      <c r="H998" s="155">
        <v>66.12</v>
      </c>
      <c r="I998" s="156"/>
      <c r="J998" s="157">
        <f>ROUND(I998*H998,2)</f>
        <v>0</v>
      </c>
      <c r="K998" s="158"/>
      <c r="L998" s="34"/>
      <c r="M998" s="159" t="s">
        <v>1</v>
      </c>
      <c r="N998" s="160" t="s">
        <v>42</v>
      </c>
      <c r="O998" s="59"/>
      <c r="P998" s="161">
        <f>O998*H998</f>
        <v>0</v>
      </c>
      <c r="Q998" s="161">
        <v>0.23</v>
      </c>
      <c r="R998" s="161">
        <f>Q998*H998</f>
        <v>15.207600000000001</v>
      </c>
      <c r="S998" s="161">
        <v>0</v>
      </c>
      <c r="T998" s="162">
        <f>S998*H998</f>
        <v>0</v>
      </c>
      <c r="U998" s="33"/>
      <c r="V998" s="33"/>
      <c r="W998" s="33"/>
      <c r="X998" s="33"/>
      <c r="Y998" s="33"/>
      <c r="Z998" s="33"/>
      <c r="AA998" s="33"/>
      <c r="AB998" s="33"/>
      <c r="AC998" s="33"/>
      <c r="AD998" s="33"/>
      <c r="AE998" s="33"/>
      <c r="AR998" s="163" t="s">
        <v>228</v>
      </c>
      <c r="AT998" s="163" t="s">
        <v>224</v>
      </c>
      <c r="AU998" s="163" t="s">
        <v>86</v>
      </c>
      <c r="AY998" s="18" t="s">
        <v>222</v>
      </c>
      <c r="BE998" s="164">
        <f>IF(N998="základní",J998,0)</f>
        <v>0</v>
      </c>
      <c r="BF998" s="164">
        <f>IF(N998="snížená",J998,0)</f>
        <v>0</v>
      </c>
      <c r="BG998" s="164">
        <f>IF(N998="zákl. přenesená",J998,0)</f>
        <v>0</v>
      </c>
      <c r="BH998" s="164">
        <f>IF(N998="sníž. přenesená",J998,0)</f>
        <v>0</v>
      </c>
      <c r="BI998" s="164">
        <f>IF(N998="nulová",J998,0)</f>
        <v>0</v>
      </c>
      <c r="BJ998" s="18" t="s">
        <v>84</v>
      </c>
      <c r="BK998" s="164">
        <f>ROUND(I998*H998,2)</f>
        <v>0</v>
      </c>
      <c r="BL998" s="18" t="s">
        <v>228</v>
      </c>
      <c r="BM998" s="163" t="s">
        <v>1323</v>
      </c>
    </row>
    <row r="999" spans="1:65" s="2" customFormat="1" ht="24.2" customHeight="1">
      <c r="A999" s="33"/>
      <c r="B999" s="150"/>
      <c r="C999" s="151" t="s">
        <v>1324</v>
      </c>
      <c r="D999" s="151" t="s">
        <v>224</v>
      </c>
      <c r="E999" s="152" t="s">
        <v>1325</v>
      </c>
      <c r="F999" s="153" t="s">
        <v>1326</v>
      </c>
      <c r="G999" s="154" t="s">
        <v>227</v>
      </c>
      <c r="H999" s="155">
        <v>41.625</v>
      </c>
      <c r="I999" s="156"/>
      <c r="J999" s="157">
        <f>ROUND(I999*H999,2)</f>
        <v>0</v>
      </c>
      <c r="K999" s="158"/>
      <c r="L999" s="34"/>
      <c r="M999" s="159" t="s">
        <v>1</v>
      </c>
      <c r="N999" s="160" t="s">
        <v>42</v>
      </c>
      <c r="O999" s="59"/>
      <c r="P999" s="161">
        <f>O999*H999</f>
        <v>0</v>
      </c>
      <c r="Q999" s="161">
        <v>0.34499999999999997</v>
      </c>
      <c r="R999" s="161">
        <f>Q999*H999</f>
        <v>14.360624999999999</v>
      </c>
      <c r="S999" s="161">
        <v>0</v>
      </c>
      <c r="T999" s="162">
        <f>S999*H999</f>
        <v>0</v>
      </c>
      <c r="U999" s="33"/>
      <c r="V999" s="33"/>
      <c r="W999" s="33"/>
      <c r="X999" s="33"/>
      <c r="Y999" s="33"/>
      <c r="Z999" s="33"/>
      <c r="AA999" s="33"/>
      <c r="AB999" s="33"/>
      <c r="AC999" s="33"/>
      <c r="AD999" s="33"/>
      <c r="AE999" s="33"/>
      <c r="AR999" s="163" t="s">
        <v>228</v>
      </c>
      <c r="AT999" s="163" t="s">
        <v>224</v>
      </c>
      <c r="AU999" s="163" t="s">
        <v>86</v>
      </c>
      <c r="AY999" s="18" t="s">
        <v>222</v>
      </c>
      <c r="BE999" s="164">
        <f>IF(N999="základní",J999,0)</f>
        <v>0</v>
      </c>
      <c r="BF999" s="164">
        <f>IF(N999="snížená",J999,0)</f>
        <v>0</v>
      </c>
      <c r="BG999" s="164">
        <f>IF(N999="zákl. přenesená",J999,0)</f>
        <v>0</v>
      </c>
      <c r="BH999" s="164">
        <f>IF(N999="sníž. přenesená",J999,0)</f>
        <v>0</v>
      </c>
      <c r="BI999" s="164">
        <f>IF(N999="nulová",J999,0)</f>
        <v>0</v>
      </c>
      <c r="BJ999" s="18" t="s">
        <v>84</v>
      </c>
      <c r="BK999" s="164">
        <f>ROUND(I999*H999,2)</f>
        <v>0</v>
      </c>
      <c r="BL999" s="18" t="s">
        <v>228</v>
      </c>
      <c r="BM999" s="163" t="s">
        <v>1327</v>
      </c>
    </row>
    <row r="1000" spans="1:65" s="2" customFormat="1" ht="24.2" customHeight="1">
      <c r="A1000" s="33"/>
      <c r="B1000" s="150"/>
      <c r="C1000" s="151" t="s">
        <v>774</v>
      </c>
      <c r="D1000" s="151" t="s">
        <v>224</v>
      </c>
      <c r="E1000" s="152" t="s">
        <v>1328</v>
      </c>
      <c r="F1000" s="153" t="s">
        <v>1329</v>
      </c>
      <c r="G1000" s="154" t="s">
        <v>227</v>
      </c>
      <c r="H1000" s="155">
        <v>580.29399999999998</v>
      </c>
      <c r="I1000" s="156"/>
      <c r="J1000" s="157">
        <f>ROUND(I1000*H1000,2)</f>
        <v>0</v>
      </c>
      <c r="K1000" s="158"/>
      <c r="L1000" s="34"/>
      <c r="M1000" s="159" t="s">
        <v>1</v>
      </c>
      <c r="N1000" s="160" t="s">
        <v>42</v>
      </c>
      <c r="O1000" s="59"/>
      <c r="P1000" s="161">
        <f>O1000*H1000</f>
        <v>0</v>
      </c>
      <c r="Q1000" s="161">
        <v>0.46</v>
      </c>
      <c r="R1000" s="161">
        <f>Q1000*H1000</f>
        <v>266.93524000000002</v>
      </c>
      <c r="S1000" s="161">
        <v>0</v>
      </c>
      <c r="T1000" s="162">
        <f>S1000*H1000</f>
        <v>0</v>
      </c>
      <c r="U1000" s="33"/>
      <c r="V1000" s="33"/>
      <c r="W1000" s="33"/>
      <c r="X1000" s="33"/>
      <c r="Y1000" s="33"/>
      <c r="Z1000" s="33"/>
      <c r="AA1000" s="33"/>
      <c r="AB1000" s="33"/>
      <c r="AC1000" s="33"/>
      <c r="AD1000" s="33"/>
      <c r="AE1000" s="33"/>
      <c r="AR1000" s="163" t="s">
        <v>228</v>
      </c>
      <c r="AT1000" s="163" t="s">
        <v>224</v>
      </c>
      <c r="AU1000" s="163" t="s">
        <v>86</v>
      </c>
      <c r="AY1000" s="18" t="s">
        <v>222</v>
      </c>
      <c r="BE1000" s="164">
        <f>IF(N1000="základní",J1000,0)</f>
        <v>0</v>
      </c>
      <c r="BF1000" s="164">
        <f>IF(N1000="snížená",J1000,0)</f>
        <v>0</v>
      </c>
      <c r="BG1000" s="164">
        <f>IF(N1000="zákl. přenesená",J1000,0)</f>
        <v>0</v>
      </c>
      <c r="BH1000" s="164">
        <f>IF(N1000="sníž. přenesená",J1000,0)</f>
        <v>0</v>
      </c>
      <c r="BI1000" s="164">
        <f>IF(N1000="nulová",J1000,0)</f>
        <v>0</v>
      </c>
      <c r="BJ1000" s="18" t="s">
        <v>84</v>
      </c>
      <c r="BK1000" s="164">
        <f>ROUND(I1000*H1000,2)</f>
        <v>0</v>
      </c>
      <c r="BL1000" s="18" t="s">
        <v>228</v>
      </c>
      <c r="BM1000" s="163" t="s">
        <v>1330</v>
      </c>
    </row>
    <row r="1001" spans="1:65" s="16" customFormat="1">
      <c r="B1001" s="190"/>
      <c r="D1001" s="166" t="s">
        <v>229</v>
      </c>
      <c r="E1001" s="191" t="s">
        <v>1</v>
      </c>
      <c r="F1001" s="192" t="s">
        <v>1331</v>
      </c>
      <c r="H1001" s="191" t="s">
        <v>1</v>
      </c>
      <c r="I1001" s="193"/>
      <c r="L1001" s="190"/>
      <c r="M1001" s="194"/>
      <c r="N1001" s="195"/>
      <c r="O1001" s="195"/>
      <c r="P1001" s="195"/>
      <c r="Q1001" s="195"/>
      <c r="R1001" s="195"/>
      <c r="S1001" s="195"/>
      <c r="T1001" s="196"/>
      <c r="AT1001" s="191" t="s">
        <v>229</v>
      </c>
      <c r="AU1001" s="191" t="s">
        <v>86</v>
      </c>
      <c r="AV1001" s="16" t="s">
        <v>84</v>
      </c>
      <c r="AW1001" s="16" t="s">
        <v>32</v>
      </c>
      <c r="AX1001" s="16" t="s">
        <v>77</v>
      </c>
      <c r="AY1001" s="191" t="s">
        <v>222</v>
      </c>
    </row>
    <row r="1002" spans="1:65" s="13" customFormat="1">
      <c r="B1002" s="165"/>
      <c r="D1002" s="166" t="s">
        <v>229</v>
      </c>
      <c r="E1002" s="167" t="s">
        <v>1</v>
      </c>
      <c r="F1002" s="168" t="s">
        <v>1332</v>
      </c>
      <c r="H1002" s="169">
        <v>12.593</v>
      </c>
      <c r="I1002" s="170"/>
      <c r="L1002" s="165"/>
      <c r="M1002" s="171"/>
      <c r="N1002" s="172"/>
      <c r="O1002" s="172"/>
      <c r="P1002" s="172"/>
      <c r="Q1002" s="172"/>
      <c r="R1002" s="172"/>
      <c r="S1002" s="172"/>
      <c r="T1002" s="173"/>
      <c r="AT1002" s="167" t="s">
        <v>229</v>
      </c>
      <c r="AU1002" s="167" t="s">
        <v>86</v>
      </c>
      <c r="AV1002" s="13" t="s">
        <v>86</v>
      </c>
      <c r="AW1002" s="13" t="s">
        <v>32</v>
      </c>
      <c r="AX1002" s="13" t="s">
        <v>77</v>
      </c>
      <c r="AY1002" s="167" t="s">
        <v>222</v>
      </c>
    </row>
    <row r="1003" spans="1:65" s="13" customFormat="1">
      <c r="B1003" s="165"/>
      <c r="D1003" s="166" t="s">
        <v>229</v>
      </c>
      <c r="E1003" s="167" t="s">
        <v>1</v>
      </c>
      <c r="F1003" s="168" t="s">
        <v>1333</v>
      </c>
      <c r="H1003" s="169">
        <v>5.75</v>
      </c>
      <c r="I1003" s="170"/>
      <c r="L1003" s="165"/>
      <c r="M1003" s="171"/>
      <c r="N1003" s="172"/>
      <c r="O1003" s="172"/>
      <c r="P1003" s="172"/>
      <c r="Q1003" s="172"/>
      <c r="R1003" s="172"/>
      <c r="S1003" s="172"/>
      <c r="T1003" s="173"/>
      <c r="AT1003" s="167" t="s">
        <v>229</v>
      </c>
      <c r="AU1003" s="167" t="s">
        <v>86</v>
      </c>
      <c r="AV1003" s="13" t="s">
        <v>86</v>
      </c>
      <c r="AW1003" s="13" t="s">
        <v>32</v>
      </c>
      <c r="AX1003" s="13" t="s">
        <v>77</v>
      </c>
      <c r="AY1003" s="167" t="s">
        <v>222</v>
      </c>
    </row>
    <row r="1004" spans="1:65" s="13" customFormat="1">
      <c r="B1004" s="165"/>
      <c r="D1004" s="166" t="s">
        <v>229</v>
      </c>
      <c r="E1004" s="167" t="s">
        <v>1</v>
      </c>
      <c r="F1004" s="168" t="s">
        <v>1334</v>
      </c>
      <c r="H1004" s="169">
        <v>4.8</v>
      </c>
      <c r="I1004" s="170"/>
      <c r="L1004" s="165"/>
      <c r="M1004" s="171"/>
      <c r="N1004" s="172"/>
      <c r="O1004" s="172"/>
      <c r="P1004" s="172"/>
      <c r="Q1004" s="172"/>
      <c r="R1004" s="172"/>
      <c r="S1004" s="172"/>
      <c r="T1004" s="173"/>
      <c r="AT1004" s="167" t="s">
        <v>229</v>
      </c>
      <c r="AU1004" s="167" t="s">
        <v>86</v>
      </c>
      <c r="AV1004" s="13" t="s">
        <v>86</v>
      </c>
      <c r="AW1004" s="13" t="s">
        <v>32</v>
      </c>
      <c r="AX1004" s="13" t="s">
        <v>77</v>
      </c>
      <c r="AY1004" s="167" t="s">
        <v>222</v>
      </c>
    </row>
    <row r="1005" spans="1:65" s="13" customFormat="1">
      <c r="B1005" s="165"/>
      <c r="D1005" s="166" t="s">
        <v>229</v>
      </c>
      <c r="E1005" s="167" t="s">
        <v>1</v>
      </c>
      <c r="F1005" s="168" t="s">
        <v>1335</v>
      </c>
      <c r="H1005" s="169">
        <v>8.52</v>
      </c>
      <c r="I1005" s="170"/>
      <c r="L1005" s="165"/>
      <c r="M1005" s="171"/>
      <c r="N1005" s="172"/>
      <c r="O1005" s="172"/>
      <c r="P1005" s="172"/>
      <c r="Q1005" s="172"/>
      <c r="R1005" s="172"/>
      <c r="S1005" s="172"/>
      <c r="T1005" s="173"/>
      <c r="AT1005" s="167" t="s">
        <v>229</v>
      </c>
      <c r="AU1005" s="167" t="s">
        <v>86</v>
      </c>
      <c r="AV1005" s="13" t="s">
        <v>86</v>
      </c>
      <c r="AW1005" s="13" t="s">
        <v>32</v>
      </c>
      <c r="AX1005" s="13" t="s">
        <v>77</v>
      </c>
      <c r="AY1005" s="167" t="s">
        <v>222</v>
      </c>
    </row>
    <row r="1006" spans="1:65" s="13" customFormat="1" ht="45">
      <c r="B1006" s="165"/>
      <c r="D1006" s="166" t="s">
        <v>229</v>
      </c>
      <c r="E1006" s="167" t="s">
        <v>1</v>
      </c>
      <c r="F1006" s="168" t="s">
        <v>1336</v>
      </c>
      <c r="H1006" s="169">
        <v>503.49299999999999</v>
      </c>
      <c r="I1006" s="170"/>
      <c r="L1006" s="165"/>
      <c r="M1006" s="171"/>
      <c r="N1006" s="172"/>
      <c r="O1006" s="172"/>
      <c r="P1006" s="172"/>
      <c r="Q1006" s="172"/>
      <c r="R1006" s="172"/>
      <c r="S1006" s="172"/>
      <c r="T1006" s="173"/>
      <c r="AT1006" s="167" t="s">
        <v>229</v>
      </c>
      <c r="AU1006" s="167" t="s">
        <v>86</v>
      </c>
      <c r="AV1006" s="13" t="s">
        <v>86</v>
      </c>
      <c r="AW1006" s="13" t="s">
        <v>32</v>
      </c>
      <c r="AX1006" s="13" t="s">
        <v>77</v>
      </c>
      <c r="AY1006" s="167" t="s">
        <v>222</v>
      </c>
    </row>
    <row r="1007" spans="1:65" s="13" customFormat="1" ht="33.75">
      <c r="B1007" s="165"/>
      <c r="D1007" s="166" t="s">
        <v>229</v>
      </c>
      <c r="E1007" s="167" t="s">
        <v>1</v>
      </c>
      <c r="F1007" s="168" t="s">
        <v>1337</v>
      </c>
      <c r="H1007" s="169">
        <v>20.388000000000002</v>
      </c>
      <c r="I1007" s="170"/>
      <c r="L1007" s="165"/>
      <c r="M1007" s="171"/>
      <c r="N1007" s="172"/>
      <c r="O1007" s="172"/>
      <c r="P1007" s="172"/>
      <c r="Q1007" s="172"/>
      <c r="R1007" s="172"/>
      <c r="S1007" s="172"/>
      <c r="T1007" s="173"/>
      <c r="AT1007" s="167" t="s">
        <v>229</v>
      </c>
      <c r="AU1007" s="167" t="s">
        <v>86</v>
      </c>
      <c r="AV1007" s="13" t="s">
        <v>86</v>
      </c>
      <c r="AW1007" s="13" t="s">
        <v>32</v>
      </c>
      <c r="AX1007" s="13" t="s">
        <v>77</v>
      </c>
      <c r="AY1007" s="167" t="s">
        <v>222</v>
      </c>
    </row>
    <row r="1008" spans="1:65" s="13" customFormat="1">
      <c r="B1008" s="165"/>
      <c r="D1008" s="166" t="s">
        <v>229</v>
      </c>
      <c r="E1008" s="167" t="s">
        <v>1</v>
      </c>
      <c r="F1008" s="168" t="s">
        <v>1338</v>
      </c>
      <c r="H1008" s="169">
        <v>24.75</v>
      </c>
      <c r="I1008" s="170"/>
      <c r="L1008" s="165"/>
      <c r="M1008" s="171"/>
      <c r="N1008" s="172"/>
      <c r="O1008" s="172"/>
      <c r="P1008" s="172"/>
      <c r="Q1008" s="172"/>
      <c r="R1008" s="172"/>
      <c r="S1008" s="172"/>
      <c r="T1008" s="173"/>
      <c r="AT1008" s="167" t="s">
        <v>229</v>
      </c>
      <c r="AU1008" s="167" t="s">
        <v>86</v>
      </c>
      <c r="AV1008" s="13" t="s">
        <v>86</v>
      </c>
      <c r="AW1008" s="13" t="s">
        <v>32</v>
      </c>
      <c r="AX1008" s="13" t="s">
        <v>77</v>
      </c>
      <c r="AY1008" s="167" t="s">
        <v>222</v>
      </c>
    </row>
    <row r="1009" spans="1:65" s="14" customFormat="1">
      <c r="B1009" s="174"/>
      <c r="D1009" s="166" t="s">
        <v>229</v>
      </c>
      <c r="E1009" s="175" t="s">
        <v>1</v>
      </c>
      <c r="F1009" s="176" t="s">
        <v>231</v>
      </c>
      <c r="H1009" s="177">
        <v>580.29399999999998</v>
      </c>
      <c r="I1009" s="178"/>
      <c r="L1009" s="174"/>
      <c r="M1009" s="179"/>
      <c r="N1009" s="180"/>
      <c r="O1009" s="180"/>
      <c r="P1009" s="180"/>
      <c r="Q1009" s="180"/>
      <c r="R1009" s="180"/>
      <c r="S1009" s="180"/>
      <c r="T1009" s="181"/>
      <c r="AT1009" s="175" t="s">
        <v>229</v>
      </c>
      <c r="AU1009" s="175" t="s">
        <v>86</v>
      </c>
      <c r="AV1009" s="14" t="s">
        <v>228</v>
      </c>
      <c r="AW1009" s="14" t="s">
        <v>32</v>
      </c>
      <c r="AX1009" s="14" t="s">
        <v>84</v>
      </c>
      <c r="AY1009" s="175" t="s">
        <v>222</v>
      </c>
    </row>
    <row r="1010" spans="1:65" s="2" customFormat="1" ht="24.2" customHeight="1">
      <c r="A1010" s="33"/>
      <c r="B1010" s="150"/>
      <c r="C1010" s="151" t="s">
        <v>1339</v>
      </c>
      <c r="D1010" s="151" t="s">
        <v>224</v>
      </c>
      <c r="E1010" s="152" t="s">
        <v>1340</v>
      </c>
      <c r="F1010" s="153" t="s">
        <v>1341</v>
      </c>
      <c r="G1010" s="154" t="s">
        <v>227</v>
      </c>
      <c r="H1010" s="155">
        <v>221.1</v>
      </c>
      <c r="I1010" s="156"/>
      <c r="J1010" s="157">
        <f>ROUND(I1010*H1010,2)</f>
        <v>0</v>
      </c>
      <c r="K1010" s="158"/>
      <c r="L1010" s="34"/>
      <c r="M1010" s="159" t="s">
        <v>1</v>
      </c>
      <c r="N1010" s="160" t="s">
        <v>42</v>
      </c>
      <c r="O1010" s="59"/>
      <c r="P1010" s="161">
        <f>O1010*H1010</f>
        <v>0</v>
      </c>
      <c r="Q1010" s="161">
        <v>0</v>
      </c>
      <c r="R1010" s="161">
        <f>Q1010*H1010</f>
        <v>0</v>
      </c>
      <c r="S1010" s="161">
        <v>0</v>
      </c>
      <c r="T1010" s="162">
        <f>S1010*H1010</f>
        <v>0</v>
      </c>
      <c r="U1010" s="33"/>
      <c r="V1010" s="33"/>
      <c r="W1010" s="33"/>
      <c r="X1010" s="33"/>
      <c r="Y1010" s="33"/>
      <c r="Z1010" s="33"/>
      <c r="AA1010" s="33"/>
      <c r="AB1010" s="33"/>
      <c r="AC1010" s="33"/>
      <c r="AD1010" s="33"/>
      <c r="AE1010" s="33"/>
      <c r="AR1010" s="163" t="s">
        <v>228</v>
      </c>
      <c r="AT1010" s="163" t="s">
        <v>224</v>
      </c>
      <c r="AU1010" s="163" t="s">
        <v>86</v>
      </c>
      <c r="AY1010" s="18" t="s">
        <v>222</v>
      </c>
      <c r="BE1010" s="164">
        <f>IF(N1010="základní",J1010,0)</f>
        <v>0</v>
      </c>
      <c r="BF1010" s="164">
        <f>IF(N1010="snížená",J1010,0)</f>
        <v>0</v>
      </c>
      <c r="BG1010" s="164">
        <f>IF(N1010="zákl. přenesená",J1010,0)</f>
        <v>0</v>
      </c>
      <c r="BH1010" s="164">
        <f>IF(N1010="sníž. přenesená",J1010,0)</f>
        <v>0</v>
      </c>
      <c r="BI1010" s="164">
        <f>IF(N1010="nulová",J1010,0)</f>
        <v>0</v>
      </c>
      <c r="BJ1010" s="18" t="s">
        <v>84</v>
      </c>
      <c r="BK1010" s="164">
        <f>ROUND(I1010*H1010,2)</f>
        <v>0</v>
      </c>
      <c r="BL1010" s="18" t="s">
        <v>228</v>
      </c>
      <c r="BM1010" s="163" t="s">
        <v>1342</v>
      </c>
    </row>
    <row r="1011" spans="1:65" s="13" customFormat="1">
      <c r="B1011" s="165"/>
      <c r="D1011" s="166" t="s">
        <v>229</v>
      </c>
      <c r="E1011" s="167" t="s">
        <v>1</v>
      </c>
      <c r="F1011" s="168" t="s">
        <v>1343</v>
      </c>
      <c r="H1011" s="169">
        <v>114.6</v>
      </c>
      <c r="I1011" s="170"/>
      <c r="L1011" s="165"/>
      <c r="M1011" s="171"/>
      <c r="N1011" s="172"/>
      <c r="O1011" s="172"/>
      <c r="P1011" s="172"/>
      <c r="Q1011" s="172"/>
      <c r="R1011" s="172"/>
      <c r="S1011" s="172"/>
      <c r="T1011" s="173"/>
      <c r="AT1011" s="167" t="s">
        <v>229</v>
      </c>
      <c r="AU1011" s="167" t="s">
        <v>86</v>
      </c>
      <c r="AV1011" s="13" t="s">
        <v>86</v>
      </c>
      <c r="AW1011" s="13" t="s">
        <v>32</v>
      </c>
      <c r="AX1011" s="13" t="s">
        <v>77</v>
      </c>
      <c r="AY1011" s="167" t="s">
        <v>222</v>
      </c>
    </row>
    <row r="1012" spans="1:65" s="13" customFormat="1">
      <c r="B1012" s="165"/>
      <c r="D1012" s="166" t="s">
        <v>229</v>
      </c>
      <c r="E1012" s="167" t="s">
        <v>1</v>
      </c>
      <c r="F1012" s="168" t="s">
        <v>1344</v>
      </c>
      <c r="H1012" s="169">
        <v>106.5</v>
      </c>
      <c r="I1012" s="170"/>
      <c r="L1012" s="165"/>
      <c r="M1012" s="171"/>
      <c r="N1012" s="172"/>
      <c r="O1012" s="172"/>
      <c r="P1012" s="172"/>
      <c r="Q1012" s="172"/>
      <c r="R1012" s="172"/>
      <c r="S1012" s="172"/>
      <c r="T1012" s="173"/>
      <c r="AT1012" s="167" t="s">
        <v>229</v>
      </c>
      <c r="AU1012" s="167" t="s">
        <v>86</v>
      </c>
      <c r="AV1012" s="13" t="s">
        <v>86</v>
      </c>
      <c r="AW1012" s="13" t="s">
        <v>32</v>
      </c>
      <c r="AX1012" s="13" t="s">
        <v>77</v>
      </c>
      <c r="AY1012" s="167" t="s">
        <v>222</v>
      </c>
    </row>
    <row r="1013" spans="1:65" s="14" customFormat="1">
      <c r="B1013" s="174"/>
      <c r="D1013" s="166" t="s">
        <v>229</v>
      </c>
      <c r="E1013" s="175" t="s">
        <v>1</v>
      </c>
      <c r="F1013" s="176" t="s">
        <v>231</v>
      </c>
      <c r="H1013" s="177">
        <v>221.1</v>
      </c>
      <c r="I1013" s="178"/>
      <c r="L1013" s="174"/>
      <c r="M1013" s="179"/>
      <c r="N1013" s="180"/>
      <c r="O1013" s="180"/>
      <c r="P1013" s="180"/>
      <c r="Q1013" s="180"/>
      <c r="R1013" s="180"/>
      <c r="S1013" s="180"/>
      <c r="T1013" s="181"/>
      <c r="AT1013" s="175" t="s">
        <v>229</v>
      </c>
      <c r="AU1013" s="175" t="s">
        <v>86</v>
      </c>
      <c r="AV1013" s="14" t="s">
        <v>228</v>
      </c>
      <c r="AW1013" s="14" t="s">
        <v>32</v>
      </c>
      <c r="AX1013" s="14" t="s">
        <v>84</v>
      </c>
      <c r="AY1013" s="175" t="s">
        <v>222</v>
      </c>
    </row>
    <row r="1014" spans="1:65" s="12" customFormat="1" ht="22.9" customHeight="1">
      <c r="B1014" s="137"/>
      <c r="D1014" s="138" t="s">
        <v>76</v>
      </c>
      <c r="E1014" s="148" t="s">
        <v>238</v>
      </c>
      <c r="F1014" s="148" t="s">
        <v>1345</v>
      </c>
      <c r="I1014" s="140"/>
      <c r="J1014" s="149">
        <f>BK1014</f>
        <v>0</v>
      </c>
      <c r="L1014" s="137"/>
      <c r="M1014" s="142"/>
      <c r="N1014" s="143"/>
      <c r="O1014" s="143"/>
      <c r="P1014" s="144">
        <f>SUM(P1015:P1414)</f>
        <v>0</v>
      </c>
      <c r="Q1014" s="143"/>
      <c r="R1014" s="144">
        <f>SUM(R1015:R1414)</f>
        <v>689.14333131000001</v>
      </c>
      <c r="S1014" s="143"/>
      <c r="T1014" s="145">
        <f>SUM(T1015:T1414)</f>
        <v>0</v>
      </c>
      <c r="AR1014" s="138" t="s">
        <v>84</v>
      </c>
      <c r="AT1014" s="146" t="s">
        <v>76</v>
      </c>
      <c r="AU1014" s="146" t="s">
        <v>84</v>
      </c>
      <c r="AY1014" s="138" t="s">
        <v>222</v>
      </c>
      <c r="BK1014" s="147">
        <f>SUM(BK1015:BK1414)</f>
        <v>0</v>
      </c>
    </row>
    <row r="1015" spans="1:65" s="2" customFormat="1" ht="24.2" customHeight="1">
      <c r="A1015" s="33"/>
      <c r="B1015" s="150"/>
      <c r="C1015" s="151" t="s">
        <v>777</v>
      </c>
      <c r="D1015" s="151" t="s">
        <v>224</v>
      </c>
      <c r="E1015" s="152" t="s">
        <v>1346</v>
      </c>
      <c r="F1015" s="153" t="s">
        <v>1347</v>
      </c>
      <c r="G1015" s="154" t="s">
        <v>227</v>
      </c>
      <c r="H1015" s="155">
        <v>272.5</v>
      </c>
      <c r="I1015" s="156"/>
      <c r="J1015" s="157">
        <f>ROUND(I1015*H1015,2)</f>
        <v>0</v>
      </c>
      <c r="K1015" s="158"/>
      <c r="L1015" s="34"/>
      <c r="M1015" s="159" t="s">
        <v>1</v>
      </c>
      <c r="N1015" s="160" t="s">
        <v>42</v>
      </c>
      <c r="O1015" s="59"/>
      <c r="P1015" s="161">
        <f>O1015*H1015</f>
        <v>0</v>
      </c>
      <c r="Q1015" s="161">
        <v>2.5999999999999998E-4</v>
      </c>
      <c r="R1015" s="161">
        <f>Q1015*H1015</f>
        <v>7.0849999999999996E-2</v>
      </c>
      <c r="S1015" s="161">
        <v>0</v>
      </c>
      <c r="T1015" s="162">
        <f>S1015*H1015</f>
        <v>0</v>
      </c>
      <c r="U1015" s="33"/>
      <c r="V1015" s="33"/>
      <c r="W1015" s="33"/>
      <c r="X1015" s="33"/>
      <c r="Y1015" s="33"/>
      <c r="Z1015" s="33"/>
      <c r="AA1015" s="33"/>
      <c r="AB1015" s="33"/>
      <c r="AC1015" s="33"/>
      <c r="AD1015" s="33"/>
      <c r="AE1015" s="33"/>
      <c r="AR1015" s="163" t="s">
        <v>228</v>
      </c>
      <c r="AT1015" s="163" t="s">
        <v>224</v>
      </c>
      <c r="AU1015" s="163" t="s">
        <v>86</v>
      </c>
      <c r="AY1015" s="18" t="s">
        <v>222</v>
      </c>
      <c r="BE1015" s="164">
        <f>IF(N1015="základní",J1015,0)</f>
        <v>0</v>
      </c>
      <c r="BF1015" s="164">
        <f>IF(N1015="snížená",J1015,0)</f>
        <v>0</v>
      </c>
      <c r="BG1015" s="164">
        <f>IF(N1015="zákl. přenesená",J1015,0)</f>
        <v>0</v>
      </c>
      <c r="BH1015" s="164">
        <f>IF(N1015="sníž. přenesená",J1015,0)</f>
        <v>0</v>
      </c>
      <c r="BI1015" s="164">
        <f>IF(N1015="nulová",J1015,0)</f>
        <v>0</v>
      </c>
      <c r="BJ1015" s="18" t="s">
        <v>84</v>
      </c>
      <c r="BK1015" s="164">
        <f>ROUND(I1015*H1015,2)</f>
        <v>0</v>
      </c>
      <c r="BL1015" s="18" t="s">
        <v>228</v>
      </c>
      <c r="BM1015" s="163" t="s">
        <v>1348</v>
      </c>
    </row>
    <row r="1016" spans="1:65" s="13" customFormat="1">
      <c r="B1016" s="165"/>
      <c r="D1016" s="166" t="s">
        <v>229</v>
      </c>
      <c r="E1016" s="167" t="s">
        <v>1</v>
      </c>
      <c r="F1016" s="168" t="s">
        <v>1349</v>
      </c>
      <c r="H1016" s="169">
        <v>4.5999999999999996</v>
      </c>
      <c r="I1016" s="170"/>
      <c r="L1016" s="165"/>
      <c r="M1016" s="171"/>
      <c r="N1016" s="172"/>
      <c r="O1016" s="172"/>
      <c r="P1016" s="172"/>
      <c r="Q1016" s="172"/>
      <c r="R1016" s="172"/>
      <c r="S1016" s="172"/>
      <c r="T1016" s="173"/>
      <c r="AT1016" s="167" t="s">
        <v>229</v>
      </c>
      <c r="AU1016" s="167" t="s">
        <v>86</v>
      </c>
      <c r="AV1016" s="13" t="s">
        <v>86</v>
      </c>
      <c r="AW1016" s="13" t="s">
        <v>32</v>
      </c>
      <c r="AX1016" s="13" t="s">
        <v>77</v>
      </c>
      <c r="AY1016" s="167" t="s">
        <v>222</v>
      </c>
    </row>
    <row r="1017" spans="1:65" s="13" customFormat="1">
      <c r="B1017" s="165"/>
      <c r="D1017" s="166" t="s">
        <v>229</v>
      </c>
      <c r="E1017" s="167" t="s">
        <v>1</v>
      </c>
      <c r="F1017" s="168" t="s">
        <v>1350</v>
      </c>
      <c r="H1017" s="169">
        <v>17.3</v>
      </c>
      <c r="I1017" s="170"/>
      <c r="L1017" s="165"/>
      <c r="M1017" s="171"/>
      <c r="N1017" s="172"/>
      <c r="O1017" s="172"/>
      <c r="P1017" s="172"/>
      <c r="Q1017" s="172"/>
      <c r="R1017" s="172"/>
      <c r="S1017" s="172"/>
      <c r="T1017" s="173"/>
      <c r="AT1017" s="167" t="s">
        <v>229</v>
      </c>
      <c r="AU1017" s="167" t="s">
        <v>86</v>
      </c>
      <c r="AV1017" s="13" t="s">
        <v>86</v>
      </c>
      <c r="AW1017" s="13" t="s">
        <v>32</v>
      </c>
      <c r="AX1017" s="13" t="s">
        <v>77</v>
      </c>
      <c r="AY1017" s="167" t="s">
        <v>222</v>
      </c>
    </row>
    <row r="1018" spans="1:65" s="13" customFormat="1">
      <c r="B1018" s="165"/>
      <c r="D1018" s="166" t="s">
        <v>229</v>
      </c>
      <c r="E1018" s="167" t="s">
        <v>1</v>
      </c>
      <c r="F1018" s="168" t="s">
        <v>1351</v>
      </c>
      <c r="H1018" s="169">
        <v>9.9</v>
      </c>
      <c r="I1018" s="170"/>
      <c r="L1018" s="165"/>
      <c r="M1018" s="171"/>
      <c r="N1018" s="172"/>
      <c r="O1018" s="172"/>
      <c r="P1018" s="172"/>
      <c r="Q1018" s="172"/>
      <c r="R1018" s="172"/>
      <c r="S1018" s="172"/>
      <c r="T1018" s="173"/>
      <c r="AT1018" s="167" t="s">
        <v>229</v>
      </c>
      <c r="AU1018" s="167" t="s">
        <v>86</v>
      </c>
      <c r="AV1018" s="13" t="s">
        <v>86</v>
      </c>
      <c r="AW1018" s="13" t="s">
        <v>32</v>
      </c>
      <c r="AX1018" s="13" t="s">
        <v>77</v>
      </c>
      <c r="AY1018" s="167" t="s">
        <v>222</v>
      </c>
    </row>
    <row r="1019" spans="1:65" s="13" customFormat="1">
      <c r="B1019" s="165"/>
      <c r="D1019" s="166" t="s">
        <v>229</v>
      </c>
      <c r="E1019" s="167" t="s">
        <v>1</v>
      </c>
      <c r="F1019" s="168" t="s">
        <v>1352</v>
      </c>
      <c r="H1019" s="169">
        <v>9.1999999999999993</v>
      </c>
      <c r="I1019" s="170"/>
      <c r="L1019" s="165"/>
      <c r="M1019" s="171"/>
      <c r="N1019" s="172"/>
      <c r="O1019" s="172"/>
      <c r="P1019" s="172"/>
      <c r="Q1019" s="172"/>
      <c r="R1019" s="172"/>
      <c r="S1019" s="172"/>
      <c r="T1019" s="173"/>
      <c r="AT1019" s="167" t="s">
        <v>229</v>
      </c>
      <c r="AU1019" s="167" t="s">
        <v>86</v>
      </c>
      <c r="AV1019" s="13" t="s">
        <v>86</v>
      </c>
      <c r="AW1019" s="13" t="s">
        <v>32</v>
      </c>
      <c r="AX1019" s="13" t="s">
        <v>77</v>
      </c>
      <c r="AY1019" s="167" t="s">
        <v>222</v>
      </c>
    </row>
    <row r="1020" spans="1:65" s="15" customFormat="1">
      <c r="B1020" s="182"/>
      <c r="D1020" s="166" t="s">
        <v>229</v>
      </c>
      <c r="E1020" s="183" t="s">
        <v>1</v>
      </c>
      <c r="F1020" s="184" t="s">
        <v>258</v>
      </c>
      <c r="H1020" s="185">
        <v>41</v>
      </c>
      <c r="I1020" s="186"/>
      <c r="L1020" s="182"/>
      <c r="M1020" s="187"/>
      <c r="N1020" s="188"/>
      <c r="O1020" s="188"/>
      <c r="P1020" s="188"/>
      <c r="Q1020" s="188"/>
      <c r="R1020" s="188"/>
      <c r="S1020" s="188"/>
      <c r="T1020" s="189"/>
      <c r="AT1020" s="183" t="s">
        <v>229</v>
      </c>
      <c r="AU1020" s="183" t="s">
        <v>86</v>
      </c>
      <c r="AV1020" s="15" t="s">
        <v>235</v>
      </c>
      <c r="AW1020" s="15" t="s">
        <v>32</v>
      </c>
      <c r="AX1020" s="15" t="s">
        <v>77</v>
      </c>
      <c r="AY1020" s="183" t="s">
        <v>222</v>
      </c>
    </row>
    <row r="1021" spans="1:65" s="13" customFormat="1">
      <c r="B1021" s="165"/>
      <c r="D1021" s="166" t="s">
        <v>229</v>
      </c>
      <c r="E1021" s="167" t="s">
        <v>1</v>
      </c>
      <c r="F1021" s="168" t="s">
        <v>1353</v>
      </c>
      <c r="H1021" s="169">
        <v>95</v>
      </c>
      <c r="I1021" s="170"/>
      <c r="L1021" s="165"/>
      <c r="M1021" s="171"/>
      <c r="N1021" s="172"/>
      <c r="O1021" s="172"/>
      <c r="P1021" s="172"/>
      <c r="Q1021" s="172"/>
      <c r="R1021" s="172"/>
      <c r="S1021" s="172"/>
      <c r="T1021" s="173"/>
      <c r="AT1021" s="167" t="s">
        <v>229</v>
      </c>
      <c r="AU1021" s="167" t="s">
        <v>86</v>
      </c>
      <c r="AV1021" s="13" t="s">
        <v>86</v>
      </c>
      <c r="AW1021" s="13" t="s">
        <v>32</v>
      </c>
      <c r="AX1021" s="13" t="s">
        <v>77</v>
      </c>
      <c r="AY1021" s="167" t="s">
        <v>222</v>
      </c>
    </row>
    <row r="1022" spans="1:65" s="13" customFormat="1">
      <c r="B1022" s="165"/>
      <c r="D1022" s="166" t="s">
        <v>229</v>
      </c>
      <c r="E1022" s="167" t="s">
        <v>1</v>
      </c>
      <c r="F1022" s="168" t="s">
        <v>1354</v>
      </c>
      <c r="H1022" s="169">
        <v>36.299999999999997</v>
      </c>
      <c r="I1022" s="170"/>
      <c r="L1022" s="165"/>
      <c r="M1022" s="171"/>
      <c r="N1022" s="172"/>
      <c r="O1022" s="172"/>
      <c r="P1022" s="172"/>
      <c r="Q1022" s="172"/>
      <c r="R1022" s="172"/>
      <c r="S1022" s="172"/>
      <c r="T1022" s="173"/>
      <c r="AT1022" s="167" t="s">
        <v>229</v>
      </c>
      <c r="AU1022" s="167" t="s">
        <v>86</v>
      </c>
      <c r="AV1022" s="13" t="s">
        <v>86</v>
      </c>
      <c r="AW1022" s="13" t="s">
        <v>32</v>
      </c>
      <c r="AX1022" s="13" t="s">
        <v>77</v>
      </c>
      <c r="AY1022" s="167" t="s">
        <v>222</v>
      </c>
    </row>
    <row r="1023" spans="1:65" s="13" customFormat="1">
      <c r="B1023" s="165"/>
      <c r="D1023" s="166" t="s">
        <v>229</v>
      </c>
      <c r="E1023" s="167" t="s">
        <v>1</v>
      </c>
      <c r="F1023" s="168" t="s">
        <v>1355</v>
      </c>
      <c r="H1023" s="169">
        <v>9.6999999999999993</v>
      </c>
      <c r="I1023" s="170"/>
      <c r="L1023" s="165"/>
      <c r="M1023" s="171"/>
      <c r="N1023" s="172"/>
      <c r="O1023" s="172"/>
      <c r="P1023" s="172"/>
      <c r="Q1023" s="172"/>
      <c r="R1023" s="172"/>
      <c r="S1023" s="172"/>
      <c r="T1023" s="173"/>
      <c r="AT1023" s="167" t="s">
        <v>229</v>
      </c>
      <c r="AU1023" s="167" t="s">
        <v>86</v>
      </c>
      <c r="AV1023" s="13" t="s">
        <v>86</v>
      </c>
      <c r="AW1023" s="13" t="s">
        <v>32</v>
      </c>
      <c r="AX1023" s="13" t="s">
        <v>77</v>
      </c>
      <c r="AY1023" s="167" t="s">
        <v>222</v>
      </c>
    </row>
    <row r="1024" spans="1:65" s="13" customFormat="1">
      <c r="B1024" s="165"/>
      <c r="D1024" s="166" t="s">
        <v>229</v>
      </c>
      <c r="E1024" s="167" t="s">
        <v>1</v>
      </c>
      <c r="F1024" s="168" t="s">
        <v>1356</v>
      </c>
      <c r="H1024" s="169">
        <v>13.5</v>
      </c>
      <c r="I1024" s="170"/>
      <c r="L1024" s="165"/>
      <c r="M1024" s="171"/>
      <c r="N1024" s="172"/>
      <c r="O1024" s="172"/>
      <c r="P1024" s="172"/>
      <c r="Q1024" s="172"/>
      <c r="R1024" s="172"/>
      <c r="S1024" s="172"/>
      <c r="T1024" s="173"/>
      <c r="AT1024" s="167" t="s">
        <v>229</v>
      </c>
      <c r="AU1024" s="167" t="s">
        <v>86</v>
      </c>
      <c r="AV1024" s="13" t="s">
        <v>86</v>
      </c>
      <c r="AW1024" s="13" t="s">
        <v>32</v>
      </c>
      <c r="AX1024" s="13" t="s">
        <v>77</v>
      </c>
      <c r="AY1024" s="167" t="s">
        <v>222</v>
      </c>
    </row>
    <row r="1025" spans="1:65" s="15" customFormat="1">
      <c r="B1025" s="182"/>
      <c r="D1025" s="166" t="s">
        <v>229</v>
      </c>
      <c r="E1025" s="183" t="s">
        <v>1</v>
      </c>
      <c r="F1025" s="184" t="s">
        <v>258</v>
      </c>
      <c r="H1025" s="185">
        <v>154.5</v>
      </c>
      <c r="I1025" s="186"/>
      <c r="L1025" s="182"/>
      <c r="M1025" s="187"/>
      <c r="N1025" s="188"/>
      <c r="O1025" s="188"/>
      <c r="P1025" s="188"/>
      <c r="Q1025" s="188"/>
      <c r="R1025" s="188"/>
      <c r="S1025" s="188"/>
      <c r="T1025" s="189"/>
      <c r="AT1025" s="183" t="s">
        <v>229</v>
      </c>
      <c r="AU1025" s="183" t="s">
        <v>86</v>
      </c>
      <c r="AV1025" s="15" t="s">
        <v>235</v>
      </c>
      <c r="AW1025" s="15" t="s">
        <v>32</v>
      </c>
      <c r="AX1025" s="15" t="s">
        <v>77</v>
      </c>
      <c r="AY1025" s="183" t="s">
        <v>222</v>
      </c>
    </row>
    <row r="1026" spans="1:65" s="13" customFormat="1">
      <c r="B1026" s="165"/>
      <c r="D1026" s="166" t="s">
        <v>229</v>
      </c>
      <c r="E1026" s="167" t="s">
        <v>1</v>
      </c>
      <c r="F1026" s="168" t="s">
        <v>1357</v>
      </c>
      <c r="H1026" s="169">
        <v>77</v>
      </c>
      <c r="I1026" s="170"/>
      <c r="L1026" s="165"/>
      <c r="M1026" s="171"/>
      <c r="N1026" s="172"/>
      <c r="O1026" s="172"/>
      <c r="P1026" s="172"/>
      <c r="Q1026" s="172"/>
      <c r="R1026" s="172"/>
      <c r="S1026" s="172"/>
      <c r="T1026" s="173"/>
      <c r="AT1026" s="167" t="s">
        <v>229</v>
      </c>
      <c r="AU1026" s="167" t="s">
        <v>86</v>
      </c>
      <c r="AV1026" s="13" t="s">
        <v>86</v>
      </c>
      <c r="AW1026" s="13" t="s">
        <v>32</v>
      </c>
      <c r="AX1026" s="13" t="s">
        <v>77</v>
      </c>
      <c r="AY1026" s="167" t="s">
        <v>222</v>
      </c>
    </row>
    <row r="1027" spans="1:65" s="14" customFormat="1">
      <c r="B1027" s="174"/>
      <c r="D1027" s="166" t="s">
        <v>229</v>
      </c>
      <c r="E1027" s="175" t="s">
        <v>1</v>
      </c>
      <c r="F1027" s="176" t="s">
        <v>231</v>
      </c>
      <c r="H1027" s="177">
        <v>272.5</v>
      </c>
      <c r="I1027" s="178"/>
      <c r="L1027" s="174"/>
      <c r="M1027" s="179"/>
      <c r="N1027" s="180"/>
      <c r="O1027" s="180"/>
      <c r="P1027" s="180"/>
      <c r="Q1027" s="180"/>
      <c r="R1027" s="180"/>
      <c r="S1027" s="180"/>
      <c r="T1027" s="181"/>
      <c r="AT1027" s="175" t="s">
        <v>229</v>
      </c>
      <c r="AU1027" s="175" t="s">
        <v>86</v>
      </c>
      <c r="AV1027" s="14" t="s">
        <v>228</v>
      </c>
      <c r="AW1027" s="14" t="s">
        <v>32</v>
      </c>
      <c r="AX1027" s="14" t="s">
        <v>84</v>
      </c>
      <c r="AY1027" s="175" t="s">
        <v>222</v>
      </c>
    </row>
    <row r="1028" spans="1:65" s="2" customFormat="1" ht="24.2" customHeight="1">
      <c r="A1028" s="33"/>
      <c r="B1028" s="150"/>
      <c r="C1028" s="151" t="s">
        <v>1358</v>
      </c>
      <c r="D1028" s="151" t="s">
        <v>224</v>
      </c>
      <c r="E1028" s="152" t="s">
        <v>1359</v>
      </c>
      <c r="F1028" s="153" t="s">
        <v>1360</v>
      </c>
      <c r="G1028" s="154" t="s">
        <v>227</v>
      </c>
      <c r="H1028" s="155">
        <v>131.79499999999999</v>
      </c>
      <c r="I1028" s="156"/>
      <c r="J1028" s="157">
        <f>ROUND(I1028*H1028,2)</f>
        <v>0</v>
      </c>
      <c r="K1028" s="158"/>
      <c r="L1028" s="34"/>
      <c r="M1028" s="159" t="s">
        <v>1</v>
      </c>
      <c r="N1028" s="160" t="s">
        <v>42</v>
      </c>
      <c r="O1028" s="59"/>
      <c r="P1028" s="161">
        <f>O1028*H1028</f>
        <v>0</v>
      </c>
      <c r="Q1028" s="161">
        <v>1.7330000000000002E-2</v>
      </c>
      <c r="R1028" s="161">
        <f>Q1028*H1028</f>
        <v>2.28400735</v>
      </c>
      <c r="S1028" s="161">
        <v>0</v>
      </c>
      <c r="T1028" s="162">
        <f>S1028*H1028</f>
        <v>0</v>
      </c>
      <c r="U1028" s="33"/>
      <c r="V1028" s="33"/>
      <c r="W1028" s="33"/>
      <c r="X1028" s="33"/>
      <c r="Y1028" s="33"/>
      <c r="Z1028" s="33"/>
      <c r="AA1028" s="33"/>
      <c r="AB1028" s="33"/>
      <c r="AC1028" s="33"/>
      <c r="AD1028" s="33"/>
      <c r="AE1028" s="33"/>
      <c r="AR1028" s="163" t="s">
        <v>228</v>
      </c>
      <c r="AT1028" s="163" t="s">
        <v>224</v>
      </c>
      <c r="AU1028" s="163" t="s">
        <v>86</v>
      </c>
      <c r="AY1028" s="18" t="s">
        <v>222</v>
      </c>
      <c r="BE1028" s="164">
        <f>IF(N1028="základní",J1028,0)</f>
        <v>0</v>
      </c>
      <c r="BF1028" s="164">
        <f>IF(N1028="snížená",J1028,0)</f>
        <v>0</v>
      </c>
      <c r="BG1028" s="164">
        <f>IF(N1028="zákl. přenesená",J1028,0)</f>
        <v>0</v>
      </c>
      <c r="BH1028" s="164">
        <f>IF(N1028="sníž. přenesená",J1028,0)</f>
        <v>0</v>
      </c>
      <c r="BI1028" s="164">
        <f>IF(N1028="nulová",J1028,0)</f>
        <v>0</v>
      </c>
      <c r="BJ1028" s="18" t="s">
        <v>84</v>
      </c>
      <c r="BK1028" s="164">
        <f>ROUND(I1028*H1028,2)</f>
        <v>0</v>
      </c>
      <c r="BL1028" s="18" t="s">
        <v>228</v>
      </c>
      <c r="BM1028" s="163" t="s">
        <v>1361</v>
      </c>
    </row>
    <row r="1029" spans="1:65" s="16" customFormat="1">
      <c r="B1029" s="190"/>
      <c r="D1029" s="166" t="s">
        <v>229</v>
      </c>
      <c r="E1029" s="191" t="s">
        <v>1</v>
      </c>
      <c r="F1029" s="192" t="s">
        <v>1362</v>
      </c>
      <c r="H1029" s="191" t="s">
        <v>1</v>
      </c>
      <c r="I1029" s="193"/>
      <c r="L1029" s="190"/>
      <c r="M1029" s="194"/>
      <c r="N1029" s="195"/>
      <c r="O1029" s="195"/>
      <c r="P1029" s="195"/>
      <c r="Q1029" s="195"/>
      <c r="R1029" s="195"/>
      <c r="S1029" s="195"/>
      <c r="T1029" s="196"/>
      <c r="AT1029" s="191" t="s">
        <v>229</v>
      </c>
      <c r="AU1029" s="191" t="s">
        <v>86</v>
      </c>
      <c r="AV1029" s="16" t="s">
        <v>84</v>
      </c>
      <c r="AW1029" s="16" t="s">
        <v>32</v>
      </c>
      <c r="AX1029" s="16" t="s">
        <v>77</v>
      </c>
      <c r="AY1029" s="191" t="s">
        <v>222</v>
      </c>
    </row>
    <row r="1030" spans="1:65" s="13" customFormat="1">
      <c r="B1030" s="165"/>
      <c r="D1030" s="166" t="s">
        <v>229</v>
      </c>
      <c r="E1030" s="167" t="s">
        <v>1</v>
      </c>
      <c r="F1030" s="168" t="s">
        <v>1363</v>
      </c>
      <c r="H1030" s="169">
        <v>29.76</v>
      </c>
      <c r="I1030" s="170"/>
      <c r="L1030" s="165"/>
      <c r="M1030" s="171"/>
      <c r="N1030" s="172"/>
      <c r="O1030" s="172"/>
      <c r="P1030" s="172"/>
      <c r="Q1030" s="172"/>
      <c r="R1030" s="172"/>
      <c r="S1030" s="172"/>
      <c r="T1030" s="173"/>
      <c r="AT1030" s="167" t="s">
        <v>229</v>
      </c>
      <c r="AU1030" s="167" t="s">
        <v>86</v>
      </c>
      <c r="AV1030" s="13" t="s">
        <v>86</v>
      </c>
      <c r="AW1030" s="13" t="s">
        <v>32</v>
      </c>
      <c r="AX1030" s="13" t="s">
        <v>77</v>
      </c>
      <c r="AY1030" s="167" t="s">
        <v>222</v>
      </c>
    </row>
    <row r="1031" spans="1:65" s="13" customFormat="1">
      <c r="B1031" s="165"/>
      <c r="D1031" s="166" t="s">
        <v>229</v>
      </c>
      <c r="E1031" s="167" t="s">
        <v>1</v>
      </c>
      <c r="F1031" s="168" t="s">
        <v>1364</v>
      </c>
      <c r="H1031" s="169">
        <v>8.1</v>
      </c>
      <c r="I1031" s="170"/>
      <c r="L1031" s="165"/>
      <c r="M1031" s="171"/>
      <c r="N1031" s="172"/>
      <c r="O1031" s="172"/>
      <c r="P1031" s="172"/>
      <c r="Q1031" s="172"/>
      <c r="R1031" s="172"/>
      <c r="S1031" s="172"/>
      <c r="T1031" s="173"/>
      <c r="AT1031" s="167" t="s">
        <v>229</v>
      </c>
      <c r="AU1031" s="167" t="s">
        <v>86</v>
      </c>
      <c r="AV1031" s="13" t="s">
        <v>86</v>
      </c>
      <c r="AW1031" s="13" t="s">
        <v>32</v>
      </c>
      <c r="AX1031" s="13" t="s">
        <v>77</v>
      </c>
      <c r="AY1031" s="167" t="s">
        <v>222</v>
      </c>
    </row>
    <row r="1032" spans="1:65" s="16" customFormat="1">
      <c r="B1032" s="190"/>
      <c r="D1032" s="166" t="s">
        <v>229</v>
      </c>
      <c r="E1032" s="191" t="s">
        <v>1</v>
      </c>
      <c r="F1032" s="192" t="s">
        <v>1246</v>
      </c>
      <c r="H1032" s="191" t="s">
        <v>1</v>
      </c>
      <c r="I1032" s="193"/>
      <c r="L1032" s="190"/>
      <c r="M1032" s="194"/>
      <c r="N1032" s="195"/>
      <c r="O1032" s="195"/>
      <c r="P1032" s="195"/>
      <c r="Q1032" s="195"/>
      <c r="R1032" s="195"/>
      <c r="S1032" s="195"/>
      <c r="T1032" s="196"/>
      <c r="AT1032" s="191" t="s">
        <v>229</v>
      </c>
      <c r="AU1032" s="191" t="s">
        <v>86</v>
      </c>
      <c r="AV1032" s="16" t="s">
        <v>84</v>
      </c>
      <c r="AW1032" s="16" t="s">
        <v>32</v>
      </c>
      <c r="AX1032" s="16" t="s">
        <v>77</v>
      </c>
      <c r="AY1032" s="191" t="s">
        <v>222</v>
      </c>
    </row>
    <row r="1033" spans="1:65" s="13" customFormat="1">
      <c r="B1033" s="165"/>
      <c r="D1033" s="166" t="s">
        <v>229</v>
      </c>
      <c r="E1033" s="167" t="s">
        <v>1</v>
      </c>
      <c r="F1033" s="168" t="s">
        <v>1365</v>
      </c>
      <c r="H1033" s="169">
        <v>84.484999999999999</v>
      </c>
      <c r="I1033" s="170"/>
      <c r="L1033" s="165"/>
      <c r="M1033" s="171"/>
      <c r="N1033" s="172"/>
      <c r="O1033" s="172"/>
      <c r="P1033" s="172"/>
      <c r="Q1033" s="172"/>
      <c r="R1033" s="172"/>
      <c r="S1033" s="172"/>
      <c r="T1033" s="173"/>
      <c r="AT1033" s="167" t="s">
        <v>229</v>
      </c>
      <c r="AU1033" s="167" t="s">
        <v>86</v>
      </c>
      <c r="AV1033" s="13" t="s">
        <v>86</v>
      </c>
      <c r="AW1033" s="13" t="s">
        <v>32</v>
      </c>
      <c r="AX1033" s="13" t="s">
        <v>77</v>
      </c>
      <c r="AY1033" s="167" t="s">
        <v>222</v>
      </c>
    </row>
    <row r="1034" spans="1:65" s="13" customFormat="1">
      <c r="B1034" s="165"/>
      <c r="D1034" s="166" t="s">
        <v>229</v>
      </c>
      <c r="E1034" s="167" t="s">
        <v>1</v>
      </c>
      <c r="F1034" s="168" t="s">
        <v>1366</v>
      </c>
      <c r="H1034" s="169">
        <v>9.4499999999999993</v>
      </c>
      <c r="I1034" s="170"/>
      <c r="L1034" s="165"/>
      <c r="M1034" s="171"/>
      <c r="N1034" s="172"/>
      <c r="O1034" s="172"/>
      <c r="P1034" s="172"/>
      <c r="Q1034" s="172"/>
      <c r="R1034" s="172"/>
      <c r="S1034" s="172"/>
      <c r="T1034" s="173"/>
      <c r="AT1034" s="167" t="s">
        <v>229</v>
      </c>
      <c r="AU1034" s="167" t="s">
        <v>86</v>
      </c>
      <c r="AV1034" s="13" t="s">
        <v>86</v>
      </c>
      <c r="AW1034" s="13" t="s">
        <v>32</v>
      </c>
      <c r="AX1034" s="13" t="s">
        <v>77</v>
      </c>
      <c r="AY1034" s="167" t="s">
        <v>222</v>
      </c>
    </row>
    <row r="1035" spans="1:65" s="14" customFormat="1">
      <c r="B1035" s="174"/>
      <c r="D1035" s="166" t="s">
        <v>229</v>
      </c>
      <c r="E1035" s="175" t="s">
        <v>1</v>
      </c>
      <c r="F1035" s="176" t="s">
        <v>231</v>
      </c>
      <c r="H1035" s="177">
        <v>131.79499999999999</v>
      </c>
      <c r="I1035" s="178"/>
      <c r="L1035" s="174"/>
      <c r="M1035" s="179"/>
      <c r="N1035" s="180"/>
      <c r="O1035" s="180"/>
      <c r="P1035" s="180"/>
      <c r="Q1035" s="180"/>
      <c r="R1035" s="180"/>
      <c r="S1035" s="180"/>
      <c r="T1035" s="181"/>
      <c r="AT1035" s="175" t="s">
        <v>229</v>
      </c>
      <c r="AU1035" s="175" t="s">
        <v>86</v>
      </c>
      <c r="AV1035" s="14" t="s">
        <v>228</v>
      </c>
      <c r="AW1035" s="14" t="s">
        <v>32</v>
      </c>
      <c r="AX1035" s="14" t="s">
        <v>84</v>
      </c>
      <c r="AY1035" s="175" t="s">
        <v>222</v>
      </c>
    </row>
    <row r="1036" spans="1:65" s="2" customFormat="1" ht="24.2" customHeight="1">
      <c r="A1036" s="33"/>
      <c r="B1036" s="150"/>
      <c r="C1036" s="151" t="s">
        <v>781</v>
      </c>
      <c r="D1036" s="151" t="s">
        <v>224</v>
      </c>
      <c r="E1036" s="152" t="s">
        <v>1367</v>
      </c>
      <c r="F1036" s="153" t="s">
        <v>1368</v>
      </c>
      <c r="G1036" s="154" t="s">
        <v>227</v>
      </c>
      <c r="H1036" s="155">
        <v>370</v>
      </c>
      <c r="I1036" s="156"/>
      <c r="J1036" s="157">
        <f>ROUND(I1036*H1036,2)</f>
        <v>0</v>
      </c>
      <c r="K1036" s="158"/>
      <c r="L1036" s="34"/>
      <c r="M1036" s="159" t="s">
        <v>1</v>
      </c>
      <c r="N1036" s="160" t="s">
        <v>42</v>
      </c>
      <c r="O1036" s="59"/>
      <c r="P1036" s="161">
        <f>O1036*H1036</f>
        <v>0</v>
      </c>
      <c r="Q1036" s="161">
        <v>1.8380000000000001E-2</v>
      </c>
      <c r="R1036" s="161">
        <f>Q1036*H1036</f>
        <v>6.8006000000000002</v>
      </c>
      <c r="S1036" s="161">
        <v>0</v>
      </c>
      <c r="T1036" s="162">
        <f>S1036*H1036</f>
        <v>0</v>
      </c>
      <c r="U1036" s="33"/>
      <c r="V1036" s="33"/>
      <c r="W1036" s="33"/>
      <c r="X1036" s="33"/>
      <c r="Y1036" s="33"/>
      <c r="Z1036" s="33"/>
      <c r="AA1036" s="33"/>
      <c r="AB1036" s="33"/>
      <c r="AC1036" s="33"/>
      <c r="AD1036" s="33"/>
      <c r="AE1036" s="33"/>
      <c r="AR1036" s="163" t="s">
        <v>228</v>
      </c>
      <c r="AT1036" s="163" t="s">
        <v>224</v>
      </c>
      <c r="AU1036" s="163" t="s">
        <v>86</v>
      </c>
      <c r="AY1036" s="18" t="s">
        <v>222</v>
      </c>
      <c r="BE1036" s="164">
        <f>IF(N1036="základní",J1036,0)</f>
        <v>0</v>
      </c>
      <c r="BF1036" s="164">
        <f>IF(N1036="snížená",J1036,0)</f>
        <v>0</v>
      </c>
      <c r="BG1036" s="164">
        <f>IF(N1036="zákl. přenesená",J1036,0)</f>
        <v>0</v>
      </c>
      <c r="BH1036" s="164">
        <f>IF(N1036="sníž. přenesená",J1036,0)</f>
        <v>0</v>
      </c>
      <c r="BI1036" s="164">
        <f>IF(N1036="nulová",J1036,0)</f>
        <v>0</v>
      </c>
      <c r="BJ1036" s="18" t="s">
        <v>84</v>
      </c>
      <c r="BK1036" s="164">
        <f>ROUND(I1036*H1036,2)</f>
        <v>0</v>
      </c>
      <c r="BL1036" s="18" t="s">
        <v>228</v>
      </c>
      <c r="BM1036" s="163" t="s">
        <v>1369</v>
      </c>
    </row>
    <row r="1037" spans="1:65" s="13" customFormat="1">
      <c r="B1037" s="165"/>
      <c r="D1037" s="166" t="s">
        <v>229</v>
      </c>
      <c r="E1037" s="167" t="s">
        <v>1</v>
      </c>
      <c r="F1037" s="168" t="s">
        <v>1349</v>
      </c>
      <c r="H1037" s="169">
        <v>4.5999999999999996</v>
      </c>
      <c r="I1037" s="170"/>
      <c r="L1037" s="165"/>
      <c r="M1037" s="171"/>
      <c r="N1037" s="172"/>
      <c r="O1037" s="172"/>
      <c r="P1037" s="172"/>
      <c r="Q1037" s="172"/>
      <c r="R1037" s="172"/>
      <c r="S1037" s="172"/>
      <c r="T1037" s="173"/>
      <c r="AT1037" s="167" t="s">
        <v>229</v>
      </c>
      <c r="AU1037" s="167" t="s">
        <v>86</v>
      </c>
      <c r="AV1037" s="13" t="s">
        <v>86</v>
      </c>
      <c r="AW1037" s="13" t="s">
        <v>32</v>
      </c>
      <c r="AX1037" s="13" t="s">
        <v>77</v>
      </c>
      <c r="AY1037" s="167" t="s">
        <v>222</v>
      </c>
    </row>
    <row r="1038" spans="1:65" s="13" customFormat="1">
      <c r="B1038" s="165"/>
      <c r="D1038" s="166" t="s">
        <v>229</v>
      </c>
      <c r="E1038" s="167" t="s">
        <v>1</v>
      </c>
      <c r="F1038" s="168" t="s">
        <v>1350</v>
      </c>
      <c r="H1038" s="169">
        <v>17.3</v>
      </c>
      <c r="I1038" s="170"/>
      <c r="L1038" s="165"/>
      <c r="M1038" s="171"/>
      <c r="N1038" s="172"/>
      <c r="O1038" s="172"/>
      <c r="P1038" s="172"/>
      <c r="Q1038" s="172"/>
      <c r="R1038" s="172"/>
      <c r="S1038" s="172"/>
      <c r="T1038" s="173"/>
      <c r="AT1038" s="167" t="s">
        <v>229</v>
      </c>
      <c r="AU1038" s="167" t="s">
        <v>86</v>
      </c>
      <c r="AV1038" s="13" t="s">
        <v>86</v>
      </c>
      <c r="AW1038" s="13" t="s">
        <v>32</v>
      </c>
      <c r="AX1038" s="13" t="s">
        <v>77</v>
      </c>
      <c r="AY1038" s="167" t="s">
        <v>222</v>
      </c>
    </row>
    <row r="1039" spans="1:65" s="13" customFormat="1">
      <c r="B1039" s="165"/>
      <c r="D1039" s="166" t="s">
        <v>229</v>
      </c>
      <c r="E1039" s="167" t="s">
        <v>1</v>
      </c>
      <c r="F1039" s="168" t="s">
        <v>1351</v>
      </c>
      <c r="H1039" s="169">
        <v>9.9</v>
      </c>
      <c r="I1039" s="170"/>
      <c r="L1039" s="165"/>
      <c r="M1039" s="171"/>
      <c r="N1039" s="172"/>
      <c r="O1039" s="172"/>
      <c r="P1039" s="172"/>
      <c r="Q1039" s="172"/>
      <c r="R1039" s="172"/>
      <c r="S1039" s="172"/>
      <c r="T1039" s="173"/>
      <c r="AT1039" s="167" t="s">
        <v>229</v>
      </c>
      <c r="AU1039" s="167" t="s">
        <v>86</v>
      </c>
      <c r="AV1039" s="13" t="s">
        <v>86</v>
      </c>
      <c r="AW1039" s="13" t="s">
        <v>32</v>
      </c>
      <c r="AX1039" s="13" t="s">
        <v>77</v>
      </c>
      <c r="AY1039" s="167" t="s">
        <v>222</v>
      </c>
    </row>
    <row r="1040" spans="1:65" s="13" customFormat="1">
      <c r="B1040" s="165"/>
      <c r="D1040" s="166" t="s">
        <v>229</v>
      </c>
      <c r="E1040" s="167" t="s">
        <v>1</v>
      </c>
      <c r="F1040" s="168" t="s">
        <v>1352</v>
      </c>
      <c r="H1040" s="169">
        <v>9.1999999999999993</v>
      </c>
      <c r="I1040" s="170"/>
      <c r="L1040" s="165"/>
      <c r="M1040" s="171"/>
      <c r="N1040" s="172"/>
      <c r="O1040" s="172"/>
      <c r="P1040" s="172"/>
      <c r="Q1040" s="172"/>
      <c r="R1040" s="172"/>
      <c r="S1040" s="172"/>
      <c r="T1040" s="173"/>
      <c r="AT1040" s="167" t="s">
        <v>229</v>
      </c>
      <c r="AU1040" s="167" t="s">
        <v>86</v>
      </c>
      <c r="AV1040" s="13" t="s">
        <v>86</v>
      </c>
      <c r="AW1040" s="13" t="s">
        <v>32</v>
      </c>
      <c r="AX1040" s="13" t="s">
        <v>77</v>
      </c>
      <c r="AY1040" s="167" t="s">
        <v>222</v>
      </c>
    </row>
    <row r="1041" spans="1:65" s="13" customFormat="1" ht="33.75">
      <c r="B1041" s="165"/>
      <c r="D1041" s="166" t="s">
        <v>229</v>
      </c>
      <c r="E1041" s="167" t="s">
        <v>1</v>
      </c>
      <c r="F1041" s="168" t="s">
        <v>1370</v>
      </c>
      <c r="H1041" s="169">
        <v>97.5</v>
      </c>
      <c r="I1041" s="170"/>
      <c r="L1041" s="165"/>
      <c r="M1041" s="171"/>
      <c r="N1041" s="172"/>
      <c r="O1041" s="172"/>
      <c r="P1041" s="172"/>
      <c r="Q1041" s="172"/>
      <c r="R1041" s="172"/>
      <c r="S1041" s="172"/>
      <c r="T1041" s="173"/>
      <c r="AT1041" s="167" t="s">
        <v>229</v>
      </c>
      <c r="AU1041" s="167" t="s">
        <v>86</v>
      </c>
      <c r="AV1041" s="13" t="s">
        <v>86</v>
      </c>
      <c r="AW1041" s="13" t="s">
        <v>32</v>
      </c>
      <c r="AX1041" s="13" t="s">
        <v>77</v>
      </c>
      <c r="AY1041" s="167" t="s">
        <v>222</v>
      </c>
    </row>
    <row r="1042" spans="1:65" s="15" customFormat="1">
      <c r="B1042" s="182"/>
      <c r="D1042" s="166" t="s">
        <v>229</v>
      </c>
      <c r="E1042" s="183" t="s">
        <v>1</v>
      </c>
      <c r="F1042" s="184" t="s">
        <v>258</v>
      </c>
      <c r="H1042" s="185">
        <v>138.5</v>
      </c>
      <c r="I1042" s="186"/>
      <c r="L1042" s="182"/>
      <c r="M1042" s="187"/>
      <c r="N1042" s="188"/>
      <c r="O1042" s="188"/>
      <c r="P1042" s="188"/>
      <c r="Q1042" s="188"/>
      <c r="R1042" s="188"/>
      <c r="S1042" s="188"/>
      <c r="T1042" s="189"/>
      <c r="AT1042" s="183" t="s">
        <v>229</v>
      </c>
      <c r="AU1042" s="183" t="s">
        <v>86</v>
      </c>
      <c r="AV1042" s="15" t="s">
        <v>235</v>
      </c>
      <c r="AW1042" s="15" t="s">
        <v>32</v>
      </c>
      <c r="AX1042" s="15" t="s">
        <v>77</v>
      </c>
      <c r="AY1042" s="183" t="s">
        <v>222</v>
      </c>
    </row>
    <row r="1043" spans="1:65" s="13" customFormat="1">
      <c r="B1043" s="165"/>
      <c r="D1043" s="166" t="s">
        <v>229</v>
      </c>
      <c r="E1043" s="167" t="s">
        <v>1</v>
      </c>
      <c r="F1043" s="168" t="s">
        <v>1353</v>
      </c>
      <c r="H1043" s="169">
        <v>95</v>
      </c>
      <c r="I1043" s="170"/>
      <c r="L1043" s="165"/>
      <c r="M1043" s="171"/>
      <c r="N1043" s="172"/>
      <c r="O1043" s="172"/>
      <c r="P1043" s="172"/>
      <c r="Q1043" s="172"/>
      <c r="R1043" s="172"/>
      <c r="S1043" s="172"/>
      <c r="T1043" s="173"/>
      <c r="AT1043" s="167" t="s">
        <v>229</v>
      </c>
      <c r="AU1043" s="167" t="s">
        <v>86</v>
      </c>
      <c r="AV1043" s="13" t="s">
        <v>86</v>
      </c>
      <c r="AW1043" s="13" t="s">
        <v>32</v>
      </c>
      <c r="AX1043" s="13" t="s">
        <v>77</v>
      </c>
      <c r="AY1043" s="167" t="s">
        <v>222</v>
      </c>
    </row>
    <row r="1044" spans="1:65" s="13" customFormat="1">
      <c r="B1044" s="165"/>
      <c r="D1044" s="166" t="s">
        <v>229</v>
      </c>
      <c r="E1044" s="167" t="s">
        <v>1</v>
      </c>
      <c r="F1044" s="168" t="s">
        <v>1354</v>
      </c>
      <c r="H1044" s="169">
        <v>36.299999999999997</v>
      </c>
      <c r="I1044" s="170"/>
      <c r="L1044" s="165"/>
      <c r="M1044" s="171"/>
      <c r="N1044" s="172"/>
      <c r="O1044" s="172"/>
      <c r="P1044" s="172"/>
      <c r="Q1044" s="172"/>
      <c r="R1044" s="172"/>
      <c r="S1044" s="172"/>
      <c r="T1044" s="173"/>
      <c r="AT1044" s="167" t="s">
        <v>229</v>
      </c>
      <c r="AU1044" s="167" t="s">
        <v>86</v>
      </c>
      <c r="AV1044" s="13" t="s">
        <v>86</v>
      </c>
      <c r="AW1044" s="13" t="s">
        <v>32</v>
      </c>
      <c r="AX1044" s="13" t="s">
        <v>77</v>
      </c>
      <c r="AY1044" s="167" t="s">
        <v>222</v>
      </c>
    </row>
    <row r="1045" spans="1:65" s="13" customFormat="1">
      <c r="B1045" s="165"/>
      <c r="D1045" s="166" t="s">
        <v>229</v>
      </c>
      <c r="E1045" s="167" t="s">
        <v>1</v>
      </c>
      <c r="F1045" s="168" t="s">
        <v>1355</v>
      </c>
      <c r="H1045" s="169">
        <v>9.6999999999999993</v>
      </c>
      <c r="I1045" s="170"/>
      <c r="L1045" s="165"/>
      <c r="M1045" s="171"/>
      <c r="N1045" s="172"/>
      <c r="O1045" s="172"/>
      <c r="P1045" s="172"/>
      <c r="Q1045" s="172"/>
      <c r="R1045" s="172"/>
      <c r="S1045" s="172"/>
      <c r="T1045" s="173"/>
      <c r="AT1045" s="167" t="s">
        <v>229</v>
      </c>
      <c r="AU1045" s="167" t="s">
        <v>86</v>
      </c>
      <c r="AV1045" s="13" t="s">
        <v>86</v>
      </c>
      <c r="AW1045" s="13" t="s">
        <v>32</v>
      </c>
      <c r="AX1045" s="13" t="s">
        <v>77</v>
      </c>
      <c r="AY1045" s="167" t="s">
        <v>222</v>
      </c>
    </row>
    <row r="1046" spans="1:65" s="13" customFormat="1">
      <c r="B1046" s="165"/>
      <c r="D1046" s="166" t="s">
        <v>229</v>
      </c>
      <c r="E1046" s="167" t="s">
        <v>1</v>
      </c>
      <c r="F1046" s="168" t="s">
        <v>1356</v>
      </c>
      <c r="H1046" s="169">
        <v>13.5</v>
      </c>
      <c r="I1046" s="170"/>
      <c r="L1046" s="165"/>
      <c r="M1046" s="171"/>
      <c r="N1046" s="172"/>
      <c r="O1046" s="172"/>
      <c r="P1046" s="172"/>
      <c r="Q1046" s="172"/>
      <c r="R1046" s="172"/>
      <c r="S1046" s="172"/>
      <c r="T1046" s="173"/>
      <c r="AT1046" s="167" t="s">
        <v>229</v>
      </c>
      <c r="AU1046" s="167" t="s">
        <v>86</v>
      </c>
      <c r="AV1046" s="13" t="s">
        <v>86</v>
      </c>
      <c r="AW1046" s="13" t="s">
        <v>32</v>
      </c>
      <c r="AX1046" s="13" t="s">
        <v>77</v>
      </c>
      <c r="AY1046" s="167" t="s">
        <v>222</v>
      </c>
    </row>
    <row r="1047" spans="1:65" s="15" customFormat="1">
      <c r="B1047" s="182"/>
      <c r="D1047" s="166" t="s">
        <v>229</v>
      </c>
      <c r="E1047" s="183" t="s">
        <v>1</v>
      </c>
      <c r="F1047" s="184" t="s">
        <v>258</v>
      </c>
      <c r="H1047" s="185">
        <v>154.5</v>
      </c>
      <c r="I1047" s="186"/>
      <c r="L1047" s="182"/>
      <c r="M1047" s="187"/>
      <c r="N1047" s="188"/>
      <c r="O1047" s="188"/>
      <c r="P1047" s="188"/>
      <c r="Q1047" s="188"/>
      <c r="R1047" s="188"/>
      <c r="S1047" s="188"/>
      <c r="T1047" s="189"/>
      <c r="AT1047" s="183" t="s">
        <v>229</v>
      </c>
      <c r="AU1047" s="183" t="s">
        <v>86</v>
      </c>
      <c r="AV1047" s="15" t="s">
        <v>235</v>
      </c>
      <c r="AW1047" s="15" t="s">
        <v>32</v>
      </c>
      <c r="AX1047" s="15" t="s">
        <v>77</v>
      </c>
      <c r="AY1047" s="183" t="s">
        <v>222</v>
      </c>
    </row>
    <row r="1048" spans="1:65" s="13" customFormat="1">
      <c r="B1048" s="165"/>
      <c r="D1048" s="166" t="s">
        <v>229</v>
      </c>
      <c r="E1048" s="167" t="s">
        <v>1</v>
      </c>
      <c r="F1048" s="168" t="s">
        <v>1357</v>
      </c>
      <c r="H1048" s="169">
        <v>77</v>
      </c>
      <c r="I1048" s="170"/>
      <c r="L1048" s="165"/>
      <c r="M1048" s="171"/>
      <c r="N1048" s="172"/>
      <c r="O1048" s="172"/>
      <c r="P1048" s="172"/>
      <c r="Q1048" s="172"/>
      <c r="R1048" s="172"/>
      <c r="S1048" s="172"/>
      <c r="T1048" s="173"/>
      <c r="AT1048" s="167" t="s">
        <v>229</v>
      </c>
      <c r="AU1048" s="167" t="s">
        <v>86</v>
      </c>
      <c r="AV1048" s="13" t="s">
        <v>86</v>
      </c>
      <c r="AW1048" s="13" t="s">
        <v>32</v>
      </c>
      <c r="AX1048" s="13" t="s">
        <v>77</v>
      </c>
      <c r="AY1048" s="167" t="s">
        <v>222</v>
      </c>
    </row>
    <row r="1049" spans="1:65" s="14" customFormat="1">
      <c r="B1049" s="174"/>
      <c r="D1049" s="166" t="s">
        <v>229</v>
      </c>
      <c r="E1049" s="175" t="s">
        <v>1</v>
      </c>
      <c r="F1049" s="176" t="s">
        <v>231</v>
      </c>
      <c r="H1049" s="177">
        <v>370</v>
      </c>
      <c r="I1049" s="178"/>
      <c r="L1049" s="174"/>
      <c r="M1049" s="179"/>
      <c r="N1049" s="180"/>
      <c r="O1049" s="180"/>
      <c r="P1049" s="180"/>
      <c r="Q1049" s="180"/>
      <c r="R1049" s="180"/>
      <c r="S1049" s="180"/>
      <c r="T1049" s="181"/>
      <c r="AT1049" s="175" t="s">
        <v>229</v>
      </c>
      <c r="AU1049" s="175" t="s">
        <v>86</v>
      </c>
      <c r="AV1049" s="14" t="s">
        <v>228</v>
      </c>
      <c r="AW1049" s="14" t="s">
        <v>32</v>
      </c>
      <c r="AX1049" s="14" t="s">
        <v>84</v>
      </c>
      <c r="AY1049" s="175" t="s">
        <v>222</v>
      </c>
    </row>
    <row r="1050" spans="1:65" s="2" customFormat="1" ht="24.2" customHeight="1">
      <c r="A1050" s="33"/>
      <c r="B1050" s="150"/>
      <c r="C1050" s="151" t="s">
        <v>1371</v>
      </c>
      <c r="D1050" s="151" t="s">
        <v>224</v>
      </c>
      <c r="E1050" s="152" t="s">
        <v>1372</v>
      </c>
      <c r="F1050" s="153" t="s">
        <v>1373</v>
      </c>
      <c r="G1050" s="154" t="s">
        <v>227</v>
      </c>
      <c r="H1050" s="155">
        <v>293.39999999999998</v>
      </c>
      <c r="I1050" s="156"/>
      <c r="J1050" s="157">
        <f>ROUND(I1050*H1050,2)</f>
        <v>0</v>
      </c>
      <c r="K1050" s="158"/>
      <c r="L1050" s="34"/>
      <c r="M1050" s="159" t="s">
        <v>1</v>
      </c>
      <c r="N1050" s="160" t="s">
        <v>42</v>
      </c>
      <c r="O1050" s="59"/>
      <c r="P1050" s="161">
        <f>O1050*H1050</f>
        <v>0</v>
      </c>
      <c r="Q1050" s="161">
        <v>1.7000000000000001E-2</v>
      </c>
      <c r="R1050" s="161">
        <f>Q1050*H1050</f>
        <v>4.9878</v>
      </c>
      <c r="S1050" s="161">
        <v>0</v>
      </c>
      <c r="T1050" s="162">
        <f>S1050*H1050</f>
        <v>0</v>
      </c>
      <c r="U1050" s="33"/>
      <c r="V1050" s="33"/>
      <c r="W1050" s="33"/>
      <c r="X1050" s="33"/>
      <c r="Y1050" s="33"/>
      <c r="Z1050" s="33"/>
      <c r="AA1050" s="33"/>
      <c r="AB1050" s="33"/>
      <c r="AC1050" s="33"/>
      <c r="AD1050" s="33"/>
      <c r="AE1050" s="33"/>
      <c r="AR1050" s="163" t="s">
        <v>228</v>
      </c>
      <c r="AT1050" s="163" t="s">
        <v>224</v>
      </c>
      <c r="AU1050" s="163" t="s">
        <v>86</v>
      </c>
      <c r="AY1050" s="18" t="s">
        <v>222</v>
      </c>
      <c r="BE1050" s="164">
        <f>IF(N1050="základní",J1050,0)</f>
        <v>0</v>
      </c>
      <c r="BF1050" s="164">
        <f>IF(N1050="snížená",J1050,0)</f>
        <v>0</v>
      </c>
      <c r="BG1050" s="164">
        <f>IF(N1050="zákl. přenesená",J1050,0)</f>
        <v>0</v>
      </c>
      <c r="BH1050" s="164">
        <f>IF(N1050="sníž. přenesená",J1050,0)</f>
        <v>0</v>
      </c>
      <c r="BI1050" s="164">
        <f>IF(N1050="nulová",J1050,0)</f>
        <v>0</v>
      </c>
      <c r="BJ1050" s="18" t="s">
        <v>84</v>
      </c>
      <c r="BK1050" s="164">
        <f>ROUND(I1050*H1050,2)</f>
        <v>0</v>
      </c>
      <c r="BL1050" s="18" t="s">
        <v>228</v>
      </c>
      <c r="BM1050" s="163" t="s">
        <v>1374</v>
      </c>
    </row>
    <row r="1051" spans="1:65" s="13" customFormat="1">
      <c r="B1051" s="165"/>
      <c r="D1051" s="166" t="s">
        <v>229</v>
      </c>
      <c r="E1051" s="167" t="s">
        <v>1</v>
      </c>
      <c r="F1051" s="168" t="s">
        <v>1375</v>
      </c>
      <c r="H1051" s="169">
        <v>43.9</v>
      </c>
      <c r="I1051" s="170"/>
      <c r="L1051" s="165"/>
      <c r="M1051" s="171"/>
      <c r="N1051" s="172"/>
      <c r="O1051" s="172"/>
      <c r="P1051" s="172"/>
      <c r="Q1051" s="172"/>
      <c r="R1051" s="172"/>
      <c r="S1051" s="172"/>
      <c r="T1051" s="173"/>
      <c r="AT1051" s="167" t="s">
        <v>229</v>
      </c>
      <c r="AU1051" s="167" t="s">
        <v>86</v>
      </c>
      <c r="AV1051" s="13" t="s">
        <v>86</v>
      </c>
      <c r="AW1051" s="13" t="s">
        <v>32</v>
      </c>
      <c r="AX1051" s="13" t="s">
        <v>77</v>
      </c>
      <c r="AY1051" s="167" t="s">
        <v>222</v>
      </c>
    </row>
    <row r="1052" spans="1:65" s="13" customFormat="1">
      <c r="B1052" s="165"/>
      <c r="D1052" s="166" t="s">
        <v>229</v>
      </c>
      <c r="E1052" s="167" t="s">
        <v>1</v>
      </c>
      <c r="F1052" s="168" t="s">
        <v>1376</v>
      </c>
      <c r="H1052" s="169">
        <v>13.6</v>
      </c>
      <c r="I1052" s="170"/>
      <c r="L1052" s="165"/>
      <c r="M1052" s="171"/>
      <c r="N1052" s="172"/>
      <c r="O1052" s="172"/>
      <c r="P1052" s="172"/>
      <c r="Q1052" s="172"/>
      <c r="R1052" s="172"/>
      <c r="S1052" s="172"/>
      <c r="T1052" s="173"/>
      <c r="AT1052" s="167" t="s">
        <v>229</v>
      </c>
      <c r="AU1052" s="167" t="s">
        <v>86</v>
      </c>
      <c r="AV1052" s="13" t="s">
        <v>86</v>
      </c>
      <c r="AW1052" s="13" t="s">
        <v>32</v>
      </c>
      <c r="AX1052" s="13" t="s">
        <v>77</v>
      </c>
      <c r="AY1052" s="167" t="s">
        <v>222</v>
      </c>
    </row>
    <row r="1053" spans="1:65" s="13" customFormat="1">
      <c r="B1053" s="165"/>
      <c r="D1053" s="166" t="s">
        <v>229</v>
      </c>
      <c r="E1053" s="167" t="s">
        <v>1</v>
      </c>
      <c r="F1053" s="168" t="s">
        <v>1377</v>
      </c>
      <c r="H1053" s="169">
        <v>8.1999999999999993</v>
      </c>
      <c r="I1053" s="170"/>
      <c r="L1053" s="165"/>
      <c r="M1053" s="171"/>
      <c r="N1053" s="172"/>
      <c r="O1053" s="172"/>
      <c r="P1053" s="172"/>
      <c r="Q1053" s="172"/>
      <c r="R1053" s="172"/>
      <c r="S1053" s="172"/>
      <c r="T1053" s="173"/>
      <c r="AT1053" s="167" t="s">
        <v>229</v>
      </c>
      <c r="AU1053" s="167" t="s">
        <v>86</v>
      </c>
      <c r="AV1053" s="13" t="s">
        <v>86</v>
      </c>
      <c r="AW1053" s="13" t="s">
        <v>32</v>
      </c>
      <c r="AX1053" s="13" t="s">
        <v>77</v>
      </c>
      <c r="AY1053" s="167" t="s">
        <v>222</v>
      </c>
    </row>
    <row r="1054" spans="1:65" s="13" customFormat="1">
      <c r="B1054" s="165"/>
      <c r="D1054" s="166" t="s">
        <v>229</v>
      </c>
      <c r="E1054" s="167" t="s">
        <v>1</v>
      </c>
      <c r="F1054" s="168" t="s">
        <v>1378</v>
      </c>
      <c r="H1054" s="169">
        <v>9</v>
      </c>
      <c r="I1054" s="170"/>
      <c r="L1054" s="165"/>
      <c r="M1054" s="171"/>
      <c r="N1054" s="172"/>
      <c r="O1054" s="172"/>
      <c r="P1054" s="172"/>
      <c r="Q1054" s="172"/>
      <c r="R1054" s="172"/>
      <c r="S1054" s="172"/>
      <c r="T1054" s="173"/>
      <c r="AT1054" s="167" t="s">
        <v>229</v>
      </c>
      <c r="AU1054" s="167" t="s">
        <v>86</v>
      </c>
      <c r="AV1054" s="13" t="s">
        <v>86</v>
      </c>
      <c r="AW1054" s="13" t="s">
        <v>32</v>
      </c>
      <c r="AX1054" s="13" t="s">
        <v>77</v>
      </c>
      <c r="AY1054" s="167" t="s">
        <v>222</v>
      </c>
    </row>
    <row r="1055" spans="1:65" s="15" customFormat="1">
      <c r="B1055" s="182"/>
      <c r="D1055" s="166" t="s">
        <v>229</v>
      </c>
      <c r="E1055" s="183" t="s">
        <v>1</v>
      </c>
      <c r="F1055" s="184" t="s">
        <v>258</v>
      </c>
      <c r="H1055" s="185">
        <v>74.7</v>
      </c>
      <c r="I1055" s="186"/>
      <c r="L1055" s="182"/>
      <c r="M1055" s="187"/>
      <c r="N1055" s="188"/>
      <c r="O1055" s="188"/>
      <c r="P1055" s="188"/>
      <c r="Q1055" s="188"/>
      <c r="R1055" s="188"/>
      <c r="S1055" s="188"/>
      <c r="T1055" s="189"/>
      <c r="AT1055" s="183" t="s">
        <v>229</v>
      </c>
      <c r="AU1055" s="183" t="s">
        <v>86</v>
      </c>
      <c r="AV1055" s="15" t="s">
        <v>235</v>
      </c>
      <c r="AW1055" s="15" t="s">
        <v>32</v>
      </c>
      <c r="AX1055" s="15" t="s">
        <v>77</v>
      </c>
      <c r="AY1055" s="183" t="s">
        <v>222</v>
      </c>
    </row>
    <row r="1056" spans="1:65" s="13" customFormat="1">
      <c r="B1056" s="165"/>
      <c r="D1056" s="166" t="s">
        <v>229</v>
      </c>
      <c r="E1056" s="167" t="s">
        <v>1</v>
      </c>
      <c r="F1056" s="168" t="s">
        <v>1379</v>
      </c>
      <c r="H1056" s="169">
        <v>64.099999999999994</v>
      </c>
      <c r="I1056" s="170"/>
      <c r="L1056" s="165"/>
      <c r="M1056" s="171"/>
      <c r="N1056" s="172"/>
      <c r="O1056" s="172"/>
      <c r="P1056" s="172"/>
      <c r="Q1056" s="172"/>
      <c r="R1056" s="172"/>
      <c r="S1056" s="172"/>
      <c r="T1056" s="173"/>
      <c r="AT1056" s="167" t="s">
        <v>229</v>
      </c>
      <c r="AU1056" s="167" t="s">
        <v>86</v>
      </c>
      <c r="AV1056" s="13" t="s">
        <v>86</v>
      </c>
      <c r="AW1056" s="13" t="s">
        <v>32</v>
      </c>
      <c r="AX1056" s="13" t="s">
        <v>77</v>
      </c>
      <c r="AY1056" s="167" t="s">
        <v>222</v>
      </c>
    </row>
    <row r="1057" spans="1:65" s="13" customFormat="1">
      <c r="B1057" s="165"/>
      <c r="D1057" s="166" t="s">
        <v>229</v>
      </c>
      <c r="E1057" s="167" t="s">
        <v>1</v>
      </c>
      <c r="F1057" s="168" t="s">
        <v>1380</v>
      </c>
      <c r="H1057" s="169">
        <v>27.6</v>
      </c>
      <c r="I1057" s="170"/>
      <c r="L1057" s="165"/>
      <c r="M1057" s="171"/>
      <c r="N1057" s="172"/>
      <c r="O1057" s="172"/>
      <c r="P1057" s="172"/>
      <c r="Q1057" s="172"/>
      <c r="R1057" s="172"/>
      <c r="S1057" s="172"/>
      <c r="T1057" s="173"/>
      <c r="AT1057" s="167" t="s">
        <v>229</v>
      </c>
      <c r="AU1057" s="167" t="s">
        <v>86</v>
      </c>
      <c r="AV1057" s="13" t="s">
        <v>86</v>
      </c>
      <c r="AW1057" s="13" t="s">
        <v>32</v>
      </c>
      <c r="AX1057" s="13" t="s">
        <v>77</v>
      </c>
      <c r="AY1057" s="167" t="s">
        <v>222</v>
      </c>
    </row>
    <row r="1058" spans="1:65" s="13" customFormat="1">
      <c r="B1058" s="165"/>
      <c r="D1058" s="166" t="s">
        <v>229</v>
      </c>
      <c r="E1058" s="167" t="s">
        <v>1</v>
      </c>
      <c r="F1058" s="168" t="s">
        <v>1381</v>
      </c>
      <c r="H1058" s="169">
        <v>67.2</v>
      </c>
      <c r="I1058" s="170"/>
      <c r="L1058" s="165"/>
      <c r="M1058" s="171"/>
      <c r="N1058" s="172"/>
      <c r="O1058" s="172"/>
      <c r="P1058" s="172"/>
      <c r="Q1058" s="172"/>
      <c r="R1058" s="172"/>
      <c r="S1058" s="172"/>
      <c r="T1058" s="173"/>
      <c r="AT1058" s="167" t="s">
        <v>229</v>
      </c>
      <c r="AU1058" s="167" t="s">
        <v>86</v>
      </c>
      <c r="AV1058" s="13" t="s">
        <v>86</v>
      </c>
      <c r="AW1058" s="13" t="s">
        <v>32</v>
      </c>
      <c r="AX1058" s="13" t="s">
        <v>77</v>
      </c>
      <c r="AY1058" s="167" t="s">
        <v>222</v>
      </c>
    </row>
    <row r="1059" spans="1:65" s="15" customFormat="1">
      <c r="B1059" s="182"/>
      <c r="D1059" s="166" t="s">
        <v>229</v>
      </c>
      <c r="E1059" s="183" t="s">
        <v>1</v>
      </c>
      <c r="F1059" s="184" t="s">
        <v>258</v>
      </c>
      <c r="H1059" s="185">
        <v>158.9</v>
      </c>
      <c r="I1059" s="186"/>
      <c r="L1059" s="182"/>
      <c r="M1059" s="187"/>
      <c r="N1059" s="188"/>
      <c r="O1059" s="188"/>
      <c r="P1059" s="188"/>
      <c r="Q1059" s="188"/>
      <c r="R1059" s="188"/>
      <c r="S1059" s="188"/>
      <c r="T1059" s="189"/>
      <c r="AT1059" s="183" t="s">
        <v>229</v>
      </c>
      <c r="AU1059" s="183" t="s">
        <v>86</v>
      </c>
      <c r="AV1059" s="15" t="s">
        <v>235</v>
      </c>
      <c r="AW1059" s="15" t="s">
        <v>32</v>
      </c>
      <c r="AX1059" s="15" t="s">
        <v>77</v>
      </c>
      <c r="AY1059" s="183" t="s">
        <v>222</v>
      </c>
    </row>
    <row r="1060" spans="1:65" s="13" customFormat="1">
      <c r="B1060" s="165"/>
      <c r="D1060" s="166" t="s">
        <v>229</v>
      </c>
      <c r="E1060" s="167" t="s">
        <v>1</v>
      </c>
      <c r="F1060" s="168" t="s">
        <v>1382</v>
      </c>
      <c r="H1060" s="169">
        <v>29.9</v>
      </c>
      <c r="I1060" s="170"/>
      <c r="L1060" s="165"/>
      <c r="M1060" s="171"/>
      <c r="N1060" s="172"/>
      <c r="O1060" s="172"/>
      <c r="P1060" s="172"/>
      <c r="Q1060" s="172"/>
      <c r="R1060" s="172"/>
      <c r="S1060" s="172"/>
      <c r="T1060" s="173"/>
      <c r="AT1060" s="167" t="s">
        <v>229</v>
      </c>
      <c r="AU1060" s="167" t="s">
        <v>86</v>
      </c>
      <c r="AV1060" s="13" t="s">
        <v>86</v>
      </c>
      <c r="AW1060" s="13" t="s">
        <v>32</v>
      </c>
      <c r="AX1060" s="13" t="s">
        <v>77</v>
      </c>
      <c r="AY1060" s="167" t="s">
        <v>222</v>
      </c>
    </row>
    <row r="1061" spans="1:65" s="15" customFormat="1">
      <c r="B1061" s="182"/>
      <c r="D1061" s="166" t="s">
        <v>229</v>
      </c>
      <c r="E1061" s="183" t="s">
        <v>1</v>
      </c>
      <c r="F1061" s="184" t="s">
        <v>258</v>
      </c>
      <c r="H1061" s="185">
        <v>29.9</v>
      </c>
      <c r="I1061" s="186"/>
      <c r="L1061" s="182"/>
      <c r="M1061" s="187"/>
      <c r="N1061" s="188"/>
      <c r="O1061" s="188"/>
      <c r="P1061" s="188"/>
      <c r="Q1061" s="188"/>
      <c r="R1061" s="188"/>
      <c r="S1061" s="188"/>
      <c r="T1061" s="189"/>
      <c r="AT1061" s="183" t="s">
        <v>229</v>
      </c>
      <c r="AU1061" s="183" t="s">
        <v>86</v>
      </c>
      <c r="AV1061" s="15" t="s">
        <v>235</v>
      </c>
      <c r="AW1061" s="15" t="s">
        <v>32</v>
      </c>
      <c r="AX1061" s="15" t="s">
        <v>77</v>
      </c>
      <c r="AY1061" s="183" t="s">
        <v>222</v>
      </c>
    </row>
    <row r="1062" spans="1:65" s="13" customFormat="1">
      <c r="B1062" s="165"/>
      <c r="D1062" s="166" t="s">
        <v>229</v>
      </c>
      <c r="E1062" s="167" t="s">
        <v>1</v>
      </c>
      <c r="F1062" s="168" t="s">
        <v>1383</v>
      </c>
      <c r="H1062" s="169">
        <v>29.9</v>
      </c>
      <c r="I1062" s="170"/>
      <c r="L1062" s="165"/>
      <c r="M1062" s="171"/>
      <c r="N1062" s="172"/>
      <c r="O1062" s="172"/>
      <c r="P1062" s="172"/>
      <c r="Q1062" s="172"/>
      <c r="R1062" s="172"/>
      <c r="S1062" s="172"/>
      <c r="T1062" s="173"/>
      <c r="AT1062" s="167" t="s">
        <v>229</v>
      </c>
      <c r="AU1062" s="167" t="s">
        <v>86</v>
      </c>
      <c r="AV1062" s="13" t="s">
        <v>86</v>
      </c>
      <c r="AW1062" s="13" t="s">
        <v>32</v>
      </c>
      <c r="AX1062" s="13" t="s">
        <v>77</v>
      </c>
      <c r="AY1062" s="167" t="s">
        <v>222</v>
      </c>
    </row>
    <row r="1063" spans="1:65" s="15" customFormat="1">
      <c r="B1063" s="182"/>
      <c r="D1063" s="166" t="s">
        <v>229</v>
      </c>
      <c r="E1063" s="183" t="s">
        <v>1</v>
      </c>
      <c r="F1063" s="184" t="s">
        <v>258</v>
      </c>
      <c r="H1063" s="185">
        <v>29.9</v>
      </c>
      <c r="I1063" s="186"/>
      <c r="L1063" s="182"/>
      <c r="M1063" s="187"/>
      <c r="N1063" s="188"/>
      <c r="O1063" s="188"/>
      <c r="P1063" s="188"/>
      <c r="Q1063" s="188"/>
      <c r="R1063" s="188"/>
      <c r="S1063" s="188"/>
      <c r="T1063" s="189"/>
      <c r="AT1063" s="183" t="s">
        <v>229</v>
      </c>
      <c r="AU1063" s="183" t="s">
        <v>86</v>
      </c>
      <c r="AV1063" s="15" t="s">
        <v>235</v>
      </c>
      <c r="AW1063" s="15" t="s">
        <v>32</v>
      </c>
      <c r="AX1063" s="15" t="s">
        <v>77</v>
      </c>
      <c r="AY1063" s="183" t="s">
        <v>222</v>
      </c>
    </row>
    <row r="1064" spans="1:65" s="14" customFormat="1">
      <c r="B1064" s="174"/>
      <c r="D1064" s="166" t="s">
        <v>229</v>
      </c>
      <c r="E1064" s="175" t="s">
        <v>1</v>
      </c>
      <c r="F1064" s="176" t="s">
        <v>231</v>
      </c>
      <c r="H1064" s="177">
        <v>293.39999999999998</v>
      </c>
      <c r="I1064" s="178"/>
      <c r="L1064" s="174"/>
      <c r="M1064" s="179"/>
      <c r="N1064" s="180"/>
      <c r="O1064" s="180"/>
      <c r="P1064" s="180"/>
      <c r="Q1064" s="180"/>
      <c r="R1064" s="180"/>
      <c r="S1064" s="180"/>
      <c r="T1064" s="181"/>
      <c r="AT1064" s="175" t="s">
        <v>229</v>
      </c>
      <c r="AU1064" s="175" t="s">
        <v>86</v>
      </c>
      <c r="AV1064" s="14" t="s">
        <v>228</v>
      </c>
      <c r="AW1064" s="14" t="s">
        <v>32</v>
      </c>
      <c r="AX1064" s="14" t="s">
        <v>84</v>
      </c>
      <c r="AY1064" s="175" t="s">
        <v>222</v>
      </c>
    </row>
    <row r="1065" spans="1:65" s="2" customFormat="1" ht="24.2" customHeight="1">
      <c r="A1065" s="33"/>
      <c r="B1065" s="150"/>
      <c r="C1065" s="151" t="s">
        <v>784</v>
      </c>
      <c r="D1065" s="151" t="s">
        <v>224</v>
      </c>
      <c r="E1065" s="152" t="s">
        <v>1384</v>
      </c>
      <c r="F1065" s="153" t="s">
        <v>1385</v>
      </c>
      <c r="G1065" s="154" t="s">
        <v>227</v>
      </c>
      <c r="H1065" s="155">
        <v>1023.89</v>
      </c>
      <c r="I1065" s="156"/>
      <c r="J1065" s="157">
        <f>ROUND(I1065*H1065,2)</f>
        <v>0</v>
      </c>
      <c r="K1065" s="158"/>
      <c r="L1065" s="34"/>
      <c r="M1065" s="159" t="s">
        <v>1</v>
      </c>
      <c r="N1065" s="160" t="s">
        <v>42</v>
      </c>
      <c r="O1065" s="59"/>
      <c r="P1065" s="161">
        <f>O1065*H1065</f>
        <v>0</v>
      </c>
      <c r="Q1065" s="161">
        <v>2.5999999999999998E-4</v>
      </c>
      <c r="R1065" s="161">
        <f>Q1065*H1065</f>
        <v>0.26621139999999999</v>
      </c>
      <c r="S1065" s="161">
        <v>0</v>
      </c>
      <c r="T1065" s="162">
        <f>S1065*H1065</f>
        <v>0</v>
      </c>
      <c r="U1065" s="33"/>
      <c r="V1065" s="33"/>
      <c r="W1065" s="33"/>
      <c r="X1065" s="33"/>
      <c r="Y1065" s="33"/>
      <c r="Z1065" s="33"/>
      <c r="AA1065" s="33"/>
      <c r="AB1065" s="33"/>
      <c r="AC1065" s="33"/>
      <c r="AD1065" s="33"/>
      <c r="AE1065" s="33"/>
      <c r="AR1065" s="163" t="s">
        <v>228</v>
      </c>
      <c r="AT1065" s="163" t="s">
        <v>224</v>
      </c>
      <c r="AU1065" s="163" t="s">
        <v>86</v>
      </c>
      <c r="AY1065" s="18" t="s">
        <v>222</v>
      </c>
      <c r="BE1065" s="164">
        <f>IF(N1065="základní",J1065,0)</f>
        <v>0</v>
      </c>
      <c r="BF1065" s="164">
        <f>IF(N1065="snížená",J1065,0)</f>
        <v>0</v>
      </c>
      <c r="BG1065" s="164">
        <f>IF(N1065="zákl. přenesená",J1065,0)</f>
        <v>0</v>
      </c>
      <c r="BH1065" s="164">
        <f>IF(N1065="sníž. přenesená",J1065,0)</f>
        <v>0</v>
      </c>
      <c r="BI1065" s="164">
        <f>IF(N1065="nulová",J1065,0)</f>
        <v>0</v>
      </c>
      <c r="BJ1065" s="18" t="s">
        <v>84</v>
      </c>
      <c r="BK1065" s="164">
        <f>ROUND(I1065*H1065,2)</f>
        <v>0</v>
      </c>
      <c r="BL1065" s="18" t="s">
        <v>228</v>
      </c>
      <c r="BM1065" s="163" t="s">
        <v>1386</v>
      </c>
    </row>
    <row r="1066" spans="1:65" s="16" customFormat="1">
      <c r="B1066" s="190"/>
      <c r="D1066" s="166" t="s">
        <v>229</v>
      </c>
      <c r="E1066" s="191" t="s">
        <v>1</v>
      </c>
      <c r="F1066" s="192" t="s">
        <v>1362</v>
      </c>
      <c r="H1066" s="191" t="s">
        <v>1</v>
      </c>
      <c r="I1066" s="193"/>
      <c r="L1066" s="190"/>
      <c r="M1066" s="194"/>
      <c r="N1066" s="195"/>
      <c r="O1066" s="195"/>
      <c r="P1066" s="195"/>
      <c r="Q1066" s="195"/>
      <c r="R1066" s="195"/>
      <c r="S1066" s="195"/>
      <c r="T1066" s="196"/>
      <c r="AT1066" s="191" t="s">
        <v>229</v>
      </c>
      <c r="AU1066" s="191" t="s">
        <v>86</v>
      </c>
      <c r="AV1066" s="16" t="s">
        <v>84</v>
      </c>
      <c r="AW1066" s="16" t="s">
        <v>32</v>
      </c>
      <c r="AX1066" s="16" t="s">
        <v>77</v>
      </c>
      <c r="AY1066" s="191" t="s">
        <v>222</v>
      </c>
    </row>
    <row r="1067" spans="1:65" s="13" customFormat="1">
      <c r="B1067" s="165"/>
      <c r="D1067" s="166" t="s">
        <v>229</v>
      </c>
      <c r="E1067" s="167" t="s">
        <v>1</v>
      </c>
      <c r="F1067" s="168" t="s">
        <v>1363</v>
      </c>
      <c r="H1067" s="169">
        <v>29.76</v>
      </c>
      <c r="I1067" s="170"/>
      <c r="L1067" s="165"/>
      <c r="M1067" s="171"/>
      <c r="N1067" s="172"/>
      <c r="O1067" s="172"/>
      <c r="P1067" s="172"/>
      <c r="Q1067" s="172"/>
      <c r="R1067" s="172"/>
      <c r="S1067" s="172"/>
      <c r="T1067" s="173"/>
      <c r="AT1067" s="167" t="s">
        <v>229</v>
      </c>
      <c r="AU1067" s="167" t="s">
        <v>86</v>
      </c>
      <c r="AV1067" s="13" t="s">
        <v>86</v>
      </c>
      <c r="AW1067" s="13" t="s">
        <v>32</v>
      </c>
      <c r="AX1067" s="13" t="s">
        <v>77</v>
      </c>
      <c r="AY1067" s="167" t="s">
        <v>222</v>
      </c>
    </row>
    <row r="1068" spans="1:65" s="13" customFormat="1">
      <c r="B1068" s="165"/>
      <c r="D1068" s="166" t="s">
        <v>229</v>
      </c>
      <c r="E1068" s="167" t="s">
        <v>1</v>
      </c>
      <c r="F1068" s="168" t="s">
        <v>1364</v>
      </c>
      <c r="H1068" s="169">
        <v>8.1</v>
      </c>
      <c r="I1068" s="170"/>
      <c r="L1068" s="165"/>
      <c r="M1068" s="171"/>
      <c r="N1068" s="172"/>
      <c r="O1068" s="172"/>
      <c r="P1068" s="172"/>
      <c r="Q1068" s="172"/>
      <c r="R1068" s="172"/>
      <c r="S1068" s="172"/>
      <c r="T1068" s="173"/>
      <c r="AT1068" s="167" t="s">
        <v>229</v>
      </c>
      <c r="AU1068" s="167" t="s">
        <v>86</v>
      </c>
      <c r="AV1068" s="13" t="s">
        <v>86</v>
      </c>
      <c r="AW1068" s="13" t="s">
        <v>32</v>
      </c>
      <c r="AX1068" s="13" t="s">
        <v>77</v>
      </c>
      <c r="AY1068" s="167" t="s">
        <v>222</v>
      </c>
    </row>
    <row r="1069" spans="1:65" s="16" customFormat="1">
      <c r="B1069" s="190"/>
      <c r="D1069" s="166" t="s">
        <v>229</v>
      </c>
      <c r="E1069" s="191" t="s">
        <v>1</v>
      </c>
      <c r="F1069" s="192" t="s">
        <v>1246</v>
      </c>
      <c r="H1069" s="191" t="s">
        <v>1</v>
      </c>
      <c r="I1069" s="193"/>
      <c r="L1069" s="190"/>
      <c r="M1069" s="194"/>
      <c r="N1069" s="195"/>
      <c r="O1069" s="195"/>
      <c r="P1069" s="195"/>
      <c r="Q1069" s="195"/>
      <c r="R1069" s="195"/>
      <c r="S1069" s="195"/>
      <c r="T1069" s="196"/>
      <c r="AT1069" s="191" t="s">
        <v>229</v>
      </c>
      <c r="AU1069" s="191" t="s">
        <v>86</v>
      </c>
      <c r="AV1069" s="16" t="s">
        <v>84</v>
      </c>
      <c r="AW1069" s="16" t="s">
        <v>32</v>
      </c>
      <c r="AX1069" s="16" t="s">
        <v>77</v>
      </c>
      <c r="AY1069" s="191" t="s">
        <v>222</v>
      </c>
    </row>
    <row r="1070" spans="1:65" s="13" customFormat="1">
      <c r="B1070" s="165"/>
      <c r="D1070" s="166" t="s">
        <v>229</v>
      </c>
      <c r="E1070" s="167" t="s">
        <v>1</v>
      </c>
      <c r="F1070" s="168" t="s">
        <v>1387</v>
      </c>
      <c r="H1070" s="169">
        <v>35.179000000000002</v>
      </c>
      <c r="I1070" s="170"/>
      <c r="L1070" s="165"/>
      <c r="M1070" s="171"/>
      <c r="N1070" s="172"/>
      <c r="O1070" s="172"/>
      <c r="P1070" s="172"/>
      <c r="Q1070" s="172"/>
      <c r="R1070" s="172"/>
      <c r="S1070" s="172"/>
      <c r="T1070" s="173"/>
      <c r="AT1070" s="167" t="s">
        <v>229</v>
      </c>
      <c r="AU1070" s="167" t="s">
        <v>86</v>
      </c>
      <c r="AV1070" s="13" t="s">
        <v>86</v>
      </c>
      <c r="AW1070" s="13" t="s">
        <v>32</v>
      </c>
      <c r="AX1070" s="13" t="s">
        <v>77</v>
      </c>
      <c r="AY1070" s="167" t="s">
        <v>222</v>
      </c>
    </row>
    <row r="1071" spans="1:65" s="13" customFormat="1">
      <c r="B1071" s="165"/>
      <c r="D1071" s="166" t="s">
        <v>229</v>
      </c>
      <c r="E1071" s="167" t="s">
        <v>1</v>
      </c>
      <c r="F1071" s="168" t="s">
        <v>1366</v>
      </c>
      <c r="H1071" s="169">
        <v>9.4499999999999993</v>
      </c>
      <c r="I1071" s="170"/>
      <c r="L1071" s="165"/>
      <c r="M1071" s="171"/>
      <c r="N1071" s="172"/>
      <c r="O1071" s="172"/>
      <c r="P1071" s="172"/>
      <c r="Q1071" s="172"/>
      <c r="R1071" s="172"/>
      <c r="S1071" s="172"/>
      <c r="T1071" s="173"/>
      <c r="AT1071" s="167" t="s">
        <v>229</v>
      </c>
      <c r="AU1071" s="167" t="s">
        <v>86</v>
      </c>
      <c r="AV1071" s="13" t="s">
        <v>86</v>
      </c>
      <c r="AW1071" s="13" t="s">
        <v>32</v>
      </c>
      <c r="AX1071" s="13" t="s">
        <v>77</v>
      </c>
      <c r="AY1071" s="167" t="s">
        <v>222</v>
      </c>
    </row>
    <row r="1072" spans="1:65" s="15" customFormat="1">
      <c r="B1072" s="182"/>
      <c r="D1072" s="166" t="s">
        <v>229</v>
      </c>
      <c r="E1072" s="183" t="s">
        <v>1</v>
      </c>
      <c r="F1072" s="184" t="s">
        <v>258</v>
      </c>
      <c r="H1072" s="185">
        <v>82.489000000000004</v>
      </c>
      <c r="I1072" s="186"/>
      <c r="L1072" s="182"/>
      <c r="M1072" s="187"/>
      <c r="N1072" s="188"/>
      <c r="O1072" s="188"/>
      <c r="P1072" s="188"/>
      <c r="Q1072" s="188"/>
      <c r="R1072" s="188"/>
      <c r="S1072" s="188"/>
      <c r="T1072" s="189"/>
      <c r="AT1072" s="183" t="s">
        <v>229</v>
      </c>
      <c r="AU1072" s="183" t="s">
        <v>86</v>
      </c>
      <c r="AV1072" s="15" t="s">
        <v>235</v>
      </c>
      <c r="AW1072" s="15" t="s">
        <v>32</v>
      </c>
      <c r="AX1072" s="15" t="s">
        <v>77</v>
      </c>
      <c r="AY1072" s="183" t="s">
        <v>222</v>
      </c>
    </row>
    <row r="1073" spans="2:51" s="13" customFormat="1">
      <c r="B1073" s="165"/>
      <c r="D1073" s="166" t="s">
        <v>229</v>
      </c>
      <c r="E1073" s="167" t="s">
        <v>1</v>
      </c>
      <c r="F1073" s="168" t="s">
        <v>1388</v>
      </c>
      <c r="H1073" s="169">
        <v>46.161000000000001</v>
      </c>
      <c r="I1073" s="170"/>
      <c r="L1073" s="165"/>
      <c r="M1073" s="171"/>
      <c r="N1073" s="172"/>
      <c r="O1073" s="172"/>
      <c r="P1073" s="172"/>
      <c r="Q1073" s="172"/>
      <c r="R1073" s="172"/>
      <c r="S1073" s="172"/>
      <c r="T1073" s="173"/>
      <c r="AT1073" s="167" t="s">
        <v>229</v>
      </c>
      <c r="AU1073" s="167" t="s">
        <v>86</v>
      </c>
      <c r="AV1073" s="13" t="s">
        <v>86</v>
      </c>
      <c r="AW1073" s="13" t="s">
        <v>32</v>
      </c>
      <c r="AX1073" s="13" t="s">
        <v>77</v>
      </c>
      <c r="AY1073" s="167" t="s">
        <v>222</v>
      </c>
    </row>
    <row r="1074" spans="2:51" s="13" customFormat="1">
      <c r="B1074" s="165"/>
      <c r="D1074" s="166" t="s">
        <v>229</v>
      </c>
      <c r="E1074" s="167" t="s">
        <v>1</v>
      </c>
      <c r="F1074" s="168" t="s">
        <v>1389</v>
      </c>
      <c r="H1074" s="169">
        <v>11.821999999999999</v>
      </c>
      <c r="I1074" s="170"/>
      <c r="L1074" s="165"/>
      <c r="M1074" s="171"/>
      <c r="N1074" s="172"/>
      <c r="O1074" s="172"/>
      <c r="P1074" s="172"/>
      <c r="Q1074" s="172"/>
      <c r="R1074" s="172"/>
      <c r="S1074" s="172"/>
      <c r="T1074" s="173"/>
      <c r="AT1074" s="167" t="s">
        <v>229</v>
      </c>
      <c r="AU1074" s="167" t="s">
        <v>86</v>
      </c>
      <c r="AV1074" s="13" t="s">
        <v>86</v>
      </c>
      <c r="AW1074" s="13" t="s">
        <v>32</v>
      </c>
      <c r="AX1074" s="13" t="s">
        <v>77</v>
      </c>
      <c r="AY1074" s="167" t="s">
        <v>222</v>
      </c>
    </row>
    <row r="1075" spans="2:51" s="13" customFormat="1">
      <c r="B1075" s="165"/>
      <c r="D1075" s="166" t="s">
        <v>229</v>
      </c>
      <c r="E1075" s="167" t="s">
        <v>1</v>
      </c>
      <c r="F1075" s="168" t="s">
        <v>1390</v>
      </c>
      <c r="H1075" s="169">
        <v>5.12</v>
      </c>
      <c r="I1075" s="170"/>
      <c r="L1075" s="165"/>
      <c r="M1075" s="171"/>
      <c r="N1075" s="172"/>
      <c r="O1075" s="172"/>
      <c r="P1075" s="172"/>
      <c r="Q1075" s="172"/>
      <c r="R1075" s="172"/>
      <c r="S1075" s="172"/>
      <c r="T1075" s="173"/>
      <c r="AT1075" s="167" t="s">
        <v>229</v>
      </c>
      <c r="AU1075" s="167" t="s">
        <v>86</v>
      </c>
      <c r="AV1075" s="13" t="s">
        <v>86</v>
      </c>
      <c r="AW1075" s="13" t="s">
        <v>32</v>
      </c>
      <c r="AX1075" s="13" t="s">
        <v>77</v>
      </c>
      <c r="AY1075" s="167" t="s">
        <v>222</v>
      </c>
    </row>
    <row r="1076" spans="2:51" s="13" customFormat="1">
      <c r="B1076" s="165"/>
      <c r="D1076" s="166" t="s">
        <v>229</v>
      </c>
      <c r="E1076" s="167" t="s">
        <v>1</v>
      </c>
      <c r="F1076" s="168" t="s">
        <v>1391</v>
      </c>
      <c r="H1076" s="169">
        <v>5.625</v>
      </c>
      <c r="I1076" s="170"/>
      <c r="L1076" s="165"/>
      <c r="M1076" s="171"/>
      <c r="N1076" s="172"/>
      <c r="O1076" s="172"/>
      <c r="P1076" s="172"/>
      <c r="Q1076" s="172"/>
      <c r="R1076" s="172"/>
      <c r="S1076" s="172"/>
      <c r="T1076" s="173"/>
      <c r="AT1076" s="167" t="s">
        <v>229</v>
      </c>
      <c r="AU1076" s="167" t="s">
        <v>86</v>
      </c>
      <c r="AV1076" s="13" t="s">
        <v>86</v>
      </c>
      <c r="AW1076" s="13" t="s">
        <v>32</v>
      </c>
      <c r="AX1076" s="13" t="s">
        <v>77</v>
      </c>
      <c r="AY1076" s="167" t="s">
        <v>222</v>
      </c>
    </row>
    <row r="1077" spans="2:51" s="13" customFormat="1">
      <c r="B1077" s="165"/>
      <c r="D1077" s="166" t="s">
        <v>229</v>
      </c>
      <c r="E1077" s="167" t="s">
        <v>1</v>
      </c>
      <c r="F1077" s="168" t="s">
        <v>1392</v>
      </c>
      <c r="H1077" s="169">
        <v>10.464</v>
      </c>
      <c r="I1077" s="170"/>
      <c r="L1077" s="165"/>
      <c r="M1077" s="171"/>
      <c r="N1077" s="172"/>
      <c r="O1077" s="172"/>
      <c r="P1077" s="172"/>
      <c r="Q1077" s="172"/>
      <c r="R1077" s="172"/>
      <c r="S1077" s="172"/>
      <c r="T1077" s="173"/>
      <c r="AT1077" s="167" t="s">
        <v>229</v>
      </c>
      <c r="AU1077" s="167" t="s">
        <v>86</v>
      </c>
      <c r="AV1077" s="13" t="s">
        <v>86</v>
      </c>
      <c r="AW1077" s="13" t="s">
        <v>32</v>
      </c>
      <c r="AX1077" s="13" t="s">
        <v>77</v>
      </c>
      <c r="AY1077" s="167" t="s">
        <v>222</v>
      </c>
    </row>
    <row r="1078" spans="2:51" s="13" customFormat="1">
      <c r="B1078" s="165"/>
      <c r="D1078" s="166" t="s">
        <v>229</v>
      </c>
      <c r="E1078" s="167" t="s">
        <v>1</v>
      </c>
      <c r="F1078" s="168" t="s">
        <v>1393</v>
      </c>
      <c r="H1078" s="169">
        <v>6.72</v>
      </c>
      <c r="I1078" s="170"/>
      <c r="L1078" s="165"/>
      <c r="M1078" s="171"/>
      <c r="N1078" s="172"/>
      <c r="O1078" s="172"/>
      <c r="P1078" s="172"/>
      <c r="Q1078" s="172"/>
      <c r="R1078" s="172"/>
      <c r="S1078" s="172"/>
      <c r="T1078" s="173"/>
      <c r="AT1078" s="167" t="s">
        <v>229</v>
      </c>
      <c r="AU1078" s="167" t="s">
        <v>86</v>
      </c>
      <c r="AV1078" s="13" t="s">
        <v>86</v>
      </c>
      <c r="AW1078" s="13" t="s">
        <v>32</v>
      </c>
      <c r="AX1078" s="13" t="s">
        <v>77</v>
      </c>
      <c r="AY1078" s="167" t="s">
        <v>222</v>
      </c>
    </row>
    <row r="1079" spans="2:51" s="13" customFormat="1">
      <c r="B1079" s="165"/>
      <c r="D1079" s="166" t="s">
        <v>229</v>
      </c>
      <c r="E1079" s="167" t="s">
        <v>1</v>
      </c>
      <c r="F1079" s="168" t="s">
        <v>1394</v>
      </c>
      <c r="H1079" s="169">
        <v>19.437999999999999</v>
      </c>
      <c r="I1079" s="170"/>
      <c r="L1079" s="165"/>
      <c r="M1079" s="171"/>
      <c r="N1079" s="172"/>
      <c r="O1079" s="172"/>
      <c r="P1079" s="172"/>
      <c r="Q1079" s="172"/>
      <c r="R1079" s="172"/>
      <c r="S1079" s="172"/>
      <c r="T1079" s="173"/>
      <c r="AT1079" s="167" t="s">
        <v>229</v>
      </c>
      <c r="AU1079" s="167" t="s">
        <v>86</v>
      </c>
      <c r="AV1079" s="13" t="s">
        <v>86</v>
      </c>
      <c r="AW1079" s="13" t="s">
        <v>32</v>
      </c>
      <c r="AX1079" s="13" t="s">
        <v>77</v>
      </c>
      <c r="AY1079" s="167" t="s">
        <v>222</v>
      </c>
    </row>
    <row r="1080" spans="2:51" s="13" customFormat="1">
      <c r="B1080" s="165"/>
      <c r="D1080" s="166" t="s">
        <v>229</v>
      </c>
      <c r="E1080" s="167" t="s">
        <v>1</v>
      </c>
      <c r="F1080" s="168" t="s">
        <v>1395</v>
      </c>
      <c r="H1080" s="169">
        <v>20.294</v>
      </c>
      <c r="I1080" s="170"/>
      <c r="L1080" s="165"/>
      <c r="M1080" s="171"/>
      <c r="N1080" s="172"/>
      <c r="O1080" s="172"/>
      <c r="P1080" s="172"/>
      <c r="Q1080" s="172"/>
      <c r="R1080" s="172"/>
      <c r="S1080" s="172"/>
      <c r="T1080" s="173"/>
      <c r="AT1080" s="167" t="s">
        <v>229</v>
      </c>
      <c r="AU1080" s="167" t="s">
        <v>86</v>
      </c>
      <c r="AV1080" s="13" t="s">
        <v>86</v>
      </c>
      <c r="AW1080" s="13" t="s">
        <v>32</v>
      </c>
      <c r="AX1080" s="13" t="s">
        <v>77</v>
      </c>
      <c r="AY1080" s="167" t="s">
        <v>222</v>
      </c>
    </row>
    <row r="1081" spans="2:51" s="13" customFormat="1">
      <c r="B1081" s="165"/>
      <c r="D1081" s="166" t="s">
        <v>229</v>
      </c>
      <c r="E1081" s="167" t="s">
        <v>1</v>
      </c>
      <c r="F1081" s="168" t="s">
        <v>1396</v>
      </c>
      <c r="H1081" s="169">
        <v>84.222999999999999</v>
      </c>
      <c r="I1081" s="170"/>
      <c r="L1081" s="165"/>
      <c r="M1081" s="171"/>
      <c r="N1081" s="172"/>
      <c r="O1081" s="172"/>
      <c r="P1081" s="172"/>
      <c r="Q1081" s="172"/>
      <c r="R1081" s="172"/>
      <c r="S1081" s="172"/>
      <c r="T1081" s="173"/>
      <c r="AT1081" s="167" t="s">
        <v>229</v>
      </c>
      <c r="AU1081" s="167" t="s">
        <v>86</v>
      </c>
      <c r="AV1081" s="13" t="s">
        <v>86</v>
      </c>
      <c r="AW1081" s="13" t="s">
        <v>32</v>
      </c>
      <c r="AX1081" s="13" t="s">
        <v>77</v>
      </c>
      <c r="AY1081" s="167" t="s">
        <v>222</v>
      </c>
    </row>
    <row r="1082" spans="2:51" s="13" customFormat="1" ht="22.5">
      <c r="B1082" s="165"/>
      <c r="D1082" s="166" t="s">
        <v>229</v>
      </c>
      <c r="E1082" s="167" t="s">
        <v>1</v>
      </c>
      <c r="F1082" s="168" t="s">
        <v>1397</v>
      </c>
      <c r="H1082" s="169">
        <v>38.466999999999999</v>
      </c>
      <c r="I1082" s="170"/>
      <c r="L1082" s="165"/>
      <c r="M1082" s="171"/>
      <c r="N1082" s="172"/>
      <c r="O1082" s="172"/>
      <c r="P1082" s="172"/>
      <c r="Q1082" s="172"/>
      <c r="R1082" s="172"/>
      <c r="S1082" s="172"/>
      <c r="T1082" s="173"/>
      <c r="AT1082" s="167" t="s">
        <v>229</v>
      </c>
      <c r="AU1082" s="167" t="s">
        <v>86</v>
      </c>
      <c r="AV1082" s="13" t="s">
        <v>86</v>
      </c>
      <c r="AW1082" s="13" t="s">
        <v>32</v>
      </c>
      <c r="AX1082" s="13" t="s">
        <v>77</v>
      </c>
      <c r="AY1082" s="167" t="s">
        <v>222</v>
      </c>
    </row>
    <row r="1083" spans="2:51" s="13" customFormat="1">
      <c r="B1083" s="165"/>
      <c r="D1083" s="166" t="s">
        <v>229</v>
      </c>
      <c r="E1083" s="167" t="s">
        <v>1</v>
      </c>
      <c r="F1083" s="168" t="s">
        <v>1398</v>
      </c>
      <c r="H1083" s="169">
        <v>26.992999999999999</v>
      </c>
      <c r="I1083" s="170"/>
      <c r="L1083" s="165"/>
      <c r="M1083" s="171"/>
      <c r="N1083" s="172"/>
      <c r="O1083" s="172"/>
      <c r="P1083" s="172"/>
      <c r="Q1083" s="172"/>
      <c r="R1083" s="172"/>
      <c r="S1083" s="172"/>
      <c r="T1083" s="173"/>
      <c r="AT1083" s="167" t="s">
        <v>229</v>
      </c>
      <c r="AU1083" s="167" t="s">
        <v>86</v>
      </c>
      <c r="AV1083" s="13" t="s">
        <v>86</v>
      </c>
      <c r="AW1083" s="13" t="s">
        <v>32</v>
      </c>
      <c r="AX1083" s="13" t="s">
        <v>77</v>
      </c>
      <c r="AY1083" s="167" t="s">
        <v>222</v>
      </c>
    </row>
    <row r="1084" spans="2:51" s="13" customFormat="1">
      <c r="B1084" s="165"/>
      <c r="D1084" s="166" t="s">
        <v>229</v>
      </c>
      <c r="E1084" s="167" t="s">
        <v>1</v>
      </c>
      <c r="F1084" s="168" t="s">
        <v>1399</v>
      </c>
      <c r="H1084" s="169">
        <v>36.585000000000001</v>
      </c>
      <c r="I1084" s="170"/>
      <c r="L1084" s="165"/>
      <c r="M1084" s="171"/>
      <c r="N1084" s="172"/>
      <c r="O1084" s="172"/>
      <c r="P1084" s="172"/>
      <c r="Q1084" s="172"/>
      <c r="R1084" s="172"/>
      <c r="S1084" s="172"/>
      <c r="T1084" s="173"/>
      <c r="AT1084" s="167" t="s">
        <v>229</v>
      </c>
      <c r="AU1084" s="167" t="s">
        <v>86</v>
      </c>
      <c r="AV1084" s="13" t="s">
        <v>86</v>
      </c>
      <c r="AW1084" s="13" t="s">
        <v>32</v>
      </c>
      <c r="AX1084" s="13" t="s">
        <v>77</v>
      </c>
      <c r="AY1084" s="167" t="s">
        <v>222</v>
      </c>
    </row>
    <row r="1085" spans="2:51" s="13" customFormat="1">
      <c r="B1085" s="165"/>
      <c r="D1085" s="166" t="s">
        <v>229</v>
      </c>
      <c r="E1085" s="167" t="s">
        <v>1</v>
      </c>
      <c r="F1085" s="168" t="s">
        <v>1400</v>
      </c>
      <c r="H1085" s="169">
        <v>36.862000000000002</v>
      </c>
      <c r="I1085" s="170"/>
      <c r="L1085" s="165"/>
      <c r="M1085" s="171"/>
      <c r="N1085" s="172"/>
      <c r="O1085" s="172"/>
      <c r="P1085" s="172"/>
      <c r="Q1085" s="172"/>
      <c r="R1085" s="172"/>
      <c r="S1085" s="172"/>
      <c r="T1085" s="173"/>
      <c r="AT1085" s="167" t="s">
        <v>229</v>
      </c>
      <c r="AU1085" s="167" t="s">
        <v>86</v>
      </c>
      <c r="AV1085" s="13" t="s">
        <v>86</v>
      </c>
      <c r="AW1085" s="13" t="s">
        <v>32</v>
      </c>
      <c r="AX1085" s="13" t="s">
        <v>77</v>
      </c>
      <c r="AY1085" s="167" t="s">
        <v>222</v>
      </c>
    </row>
    <row r="1086" spans="2:51" s="13" customFormat="1">
      <c r="B1086" s="165"/>
      <c r="D1086" s="166" t="s">
        <v>229</v>
      </c>
      <c r="E1086" s="167" t="s">
        <v>1</v>
      </c>
      <c r="F1086" s="168" t="s">
        <v>1401</v>
      </c>
      <c r="H1086" s="169">
        <v>19.734999999999999</v>
      </c>
      <c r="I1086" s="170"/>
      <c r="L1086" s="165"/>
      <c r="M1086" s="171"/>
      <c r="N1086" s="172"/>
      <c r="O1086" s="172"/>
      <c r="P1086" s="172"/>
      <c r="Q1086" s="172"/>
      <c r="R1086" s="172"/>
      <c r="S1086" s="172"/>
      <c r="T1086" s="173"/>
      <c r="AT1086" s="167" t="s">
        <v>229</v>
      </c>
      <c r="AU1086" s="167" t="s">
        <v>86</v>
      </c>
      <c r="AV1086" s="13" t="s">
        <v>86</v>
      </c>
      <c r="AW1086" s="13" t="s">
        <v>32</v>
      </c>
      <c r="AX1086" s="13" t="s">
        <v>77</v>
      </c>
      <c r="AY1086" s="167" t="s">
        <v>222</v>
      </c>
    </row>
    <row r="1087" spans="2:51" s="13" customFormat="1">
      <c r="B1087" s="165"/>
      <c r="D1087" s="166" t="s">
        <v>229</v>
      </c>
      <c r="E1087" s="167" t="s">
        <v>1</v>
      </c>
      <c r="F1087" s="168" t="s">
        <v>1402</v>
      </c>
      <c r="H1087" s="169">
        <v>20.937999999999999</v>
      </c>
      <c r="I1087" s="170"/>
      <c r="L1087" s="165"/>
      <c r="M1087" s="171"/>
      <c r="N1087" s="172"/>
      <c r="O1087" s="172"/>
      <c r="P1087" s="172"/>
      <c r="Q1087" s="172"/>
      <c r="R1087" s="172"/>
      <c r="S1087" s="172"/>
      <c r="T1087" s="173"/>
      <c r="AT1087" s="167" t="s">
        <v>229</v>
      </c>
      <c r="AU1087" s="167" t="s">
        <v>86</v>
      </c>
      <c r="AV1087" s="13" t="s">
        <v>86</v>
      </c>
      <c r="AW1087" s="13" t="s">
        <v>32</v>
      </c>
      <c r="AX1087" s="13" t="s">
        <v>77</v>
      </c>
      <c r="AY1087" s="167" t="s">
        <v>222</v>
      </c>
    </row>
    <row r="1088" spans="2:51" s="13" customFormat="1">
      <c r="B1088" s="165"/>
      <c r="D1088" s="166" t="s">
        <v>229</v>
      </c>
      <c r="E1088" s="167" t="s">
        <v>1</v>
      </c>
      <c r="F1088" s="168" t="s">
        <v>1403</v>
      </c>
      <c r="H1088" s="169">
        <v>5.1150000000000002</v>
      </c>
      <c r="I1088" s="170"/>
      <c r="L1088" s="165"/>
      <c r="M1088" s="171"/>
      <c r="N1088" s="172"/>
      <c r="O1088" s="172"/>
      <c r="P1088" s="172"/>
      <c r="Q1088" s="172"/>
      <c r="R1088" s="172"/>
      <c r="S1088" s="172"/>
      <c r="T1088" s="173"/>
      <c r="AT1088" s="167" t="s">
        <v>229</v>
      </c>
      <c r="AU1088" s="167" t="s">
        <v>86</v>
      </c>
      <c r="AV1088" s="13" t="s">
        <v>86</v>
      </c>
      <c r="AW1088" s="13" t="s">
        <v>32</v>
      </c>
      <c r="AX1088" s="13" t="s">
        <v>77</v>
      </c>
      <c r="AY1088" s="167" t="s">
        <v>222</v>
      </c>
    </row>
    <row r="1089" spans="2:51" s="13" customFormat="1">
      <c r="B1089" s="165"/>
      <c r="D1089" s="166" t="s">
        <v>229</v>
      </c>
      <c r="E1089" s="167" t="s">
        <v>1</v>
      </c>
      <c r="F1089" s="168" t="s">
        <v>1404</v>
      </c>
      <c r="H1089" s="169">
        <v>20.481000000000002</v>
      </c>
      <c r="I1089" s="170"/>
      <c r="L1089" s="165"/>
      <c r="M1089" s="171"/>
      <c r="N1089" s="172"/>
      <c r="O1089" s="172"/>
      <c r="P1089" s="172"/>
      <c r="Q1089" s="172"/>
      <c r="R1089" s="172"/>
      <c r="S1089" s="172"/>
      <c r="T1089" s="173"/>
      <c r="AT1089" s="167" t="s">
        <v>229</v>
      </c>
      <c r="AU1089" s="167" t="s">
        <v>86</v>
      </c>
      <c r="AV1089" s="13" t="s">
        <v>86</v>
      </c>
      <c r="AW1089" s="13" t="s">
        <v>32</v>
      </c>
      <c r="AX1089" s="13" t="s">
        <v>77</v>
      </c>
      <c r="AY1089" s="167" t="s">
        <v>222</v>
      </c>
    </row>
    <row r="1090" spans="2:51" s="13" customFormat="1">
      <c r="B1090" s="165"/>
      <c r="D1090" s="166" t="s">
        <v>229</v>
      </c>
      <c r="E1090" s="167" t="s">
        <v>1</v>
      </c>
      <c r="F1090" s="168" t="s">
        <v>1405</v>
      </c>
      <c r="H1090" s="169">
        <v>9.52</v>
      </c>
      <c r="I1090" s="170"/>
      <c r="L1090" s="165"/>
      <c r="M1090" s="171"/>
      <c r="N1090" s="172"/>
      <c r="O1090" s="172"/>
      <c r="P1090" s="172"/>
      <c r="Q1090" s="172"/>
      <c r="R1090" s="172"/>
      <c r="S1090" s="172"/>
      <c r="T1090" s="173"/>
      <c r="AT1090" s="167" t="s">
        <v>229</v>
      </c>
      <c r="AU1090" s="167" t="s">
        <v>86</v>
      </c>
      <c r="AV1090" s="13" t="s">
        <v>86</v>
      </c>
      <c r="AW1090" s="13" t="s">
        <v>32</v>
      </c>
      <c r="AX1090" s="13" t="s">
        <v>77</v>
      </c>
      <c r="AY1090" s="167" t="s">
        <v>222</v>
      </c>
    </row>
    <row r="1091" spans="2:51" s="13" customFormat="1">
      <c r="B1091" s="165"/>
      <c r="D1091" s="166" t="s">
        <v>229</v>
      </c>
      <c r="E1091" s="167" t="s">
        <v>1</v>
      </c>
      <c r="F1091" s="168" t="s">
        <v>1406</v>
      </c>
      <c r="H1091" s="169">
        <v>11.159000000000001</v>
      </c>
      <c r="I1091" s="170"/>
      <c r="L1091" s="165"/>
      <c r="M1091" s="171"/>
      <c r="N1091" s="172"/>
      <c r="O1091" s="172"/>
      <c r="P1091" s="172"/>
      <c r="Q1091" s="172"/>
      <c r="R1091" s="172"/>
      <c r="S1091" s="172"/>
      <c r="T1091" s="173"/>
      <c r="AT1091" s="167" t="s">
        <v>229</v>
      </c>
      <c r="AU1091" s="167" t="s">
        <v>86</v>
      </c>
      <c r="AV1091" s="13" t="s">
        <v>86</v>
      </c>
      <c r="AW1091" s="13" t="s">
        <v>32</v>
      </c>
      <c r="AX1091" s="13" t="s">
        <v>77</v>
      </c>
      <c r="AY1091" s="167" t="s">
        <v>222</v>
      </c>
    </row>
    <row r="1092" spans="2:51" s="13" customFormat="1">
      <c r="B1092" s="165"/>
      <c r="D1092" s="166" t="s">
        <v>229</v>
      </c>
      <c r="E1092" s="167" t="s">
        <v>1</v>
      </c>
      <c r="F1092" s="168" t="s">
        <v>1407</v>
      </c>
      <c r="H1092" s="169">
        <v>44.85</v>
      </c>
      <c r="I1092" s="170"/>
      <c r="L1092" s="165"/>
      <c r="M1092" s="171"/>
      <c r="N1092" s="172"/>
      <c r="O1092" s="172"/>
      <c r="P1092" s="172"/>
      <c r="Q1092" s="172"/>
      <c r="R1092" s="172"/>
      <c r="S1092" s="172"/>
      <c r="T1092" s="173"/>
      <c r="AT1092" s="167" t="s">
        <v>229</v>
      </c>
      <c r="AU1092" s="167" t="s">
        <v>86</v>
      </c>
      <c r="AV1092" s="13" t="s">
        <v>86</v>
      </c>
      <c r="AW1092" s="13" t="s">
        <v>32</v>
      </c>
      <c r="AX1092" s="13" t="s">
        <v>77</v>
      </c>
      <c r="AY1092" s="167" t="s">
        <v>222</v>
      </c>
    </row>
    <row r="1093" spans="2:51" s="13" customFormat="1">
      <c r="B1093" s="165"/>
      <c r="D1093" s="166" t="s">
        <v>229</v>
      </c>
      <c r="E1093" s="167" t="s">
        <v>1</v>
      </c>
      <c r="F1093" s="168" t="s">
        <v>1408</v>
      </c>
      <c r="H1093" s="169">
        <v>3.04</v>
      </c>
      <c r="I1093" s="170"/>
      <c r="L1093" s="165"/>
      <c r="M1093" s="171"/>
      <c r="N1093" s="172"/>
      <c r="O1093" s="172"/>
      <c r="P1093" s="172"/>
      <c r="Q1093" s="172"/>
      <c r="R1093" s="172"/>
      <c r="S1093" s="172"/>
      <c r="T1093" s="173"/>
      <c r="AT1093" s="167" t="s">
        <v>229</v>
      </c>
      <c r="AU1093" s="167" t="s">
        <v>86</v>
      </c>
      <c r="AV1093" s="13" t="s">
        <v>86</v>
      </c>
      <c r="AW1093" s="13" t="s">
        <v>32</v>
      </c>
      <c r="AX1093" s="13" t="s">
        <v>77</v>
      </c>
      <c r="AY1093" s="167" t="s">
        <v>222</v>
      </c>
    </row>
    <row r="1094" spans="2:51" s="13" customFormat="1">
      <c r="B1094" s="165"/>
      <c r="D1094" s="166" t="s">
        <v>229</v>
      </c>
      <c r="E1094" s="167" t="s">
        <v>1</v>
      </c>
      <c r="F1094" s="168" t="s">
        <v>1409</v>
      </c>
      <c r="H1094" s="169">
        <v>150.55600000000001</v>
      </c>
      <c r="I1094" s="170"/>
      <c r="L1094" s="165"/>
      <c r="M1094" s="171"/>
      <c r="N1094" s="172"/>
      <c r="O1094" s="172"/>
      <c r="P1094" s="172"/>
      <c r="Q1094" s="172"/>
      <c r="R1094" s="172"/>
      <c r="S1094" s="172"/>
      <c r="T1094" s="173"/>
      <c r="AT1094" s="167" t="s">
        <v>229</v>
      </c>
      <c r="AU1094" s="167" t="s">
        <v>86</v>
      </c>
      <c r="AV1094" s="13" t="s">
        <v>86</v>
      </c>
      <c r="AW1094" s="13" t="s">
        <v>32</v>
      </c>
      <c r="AX1094" s="13" t="s">
        <v>77</v>
      </c>
      <c r="AY1094" s="167" t="s">
        <v>222</v>
      </c>
    </row>
    <row r="1095" spans="2:51" s="15" customFormat="1">
      <c r="B1095" s="182"/>
      <c r="D1095" s="166" t="s">
        <v>229</v>
      </c>
      <c r="E1095" s="183" t="s">
        <v>1</v>
      </c>
      <c r="F1095" s="184" t="s">
        <v>258</v>
      </c>
      <c r="H1095" s="185">
        <v>634.16800000000001</v>
      </c>
      <c r="I1095" s="186"/>
      <c r="L1095" s="182"/>
      <c r="M1095" s="187"/>
      <c r="N1095" s="188"/>
      <c r="O1095" s="188"/>
      <c r="P1095" s="188"/>
      <c r="Q1095" s="188"/>
      <c r="R1095" s="188"/>
      <c r="S1095" s="188"/>
      <c r="T1095" s="189"/>
      <c r="AT1095" s="183" t="s">
        <v>229</v>
      </c>
      <c r="AU1095" s="183" t="s">
        <v>86</v>
      </c>
      <c r="AV1095" s="15" t="s">
        <v>235</v>
      </c>
      <c r="AW1095" s="15" t="s">
        <v>32</v>
      </c>
      <c r="AX1095" s="15" t="s">
        <v>77</v>
      </c>
      <c r="AY1095" s="183" t="s">
        <v>222</v>
      </c>
    </row>
    <row r="1096" spans="2:51" s="13" customFormat="1">
      <c r="B1096" s="165"/>
      <c r="D1096" s="166" t="s">
        <v>229</v>
      </c>
      <c r="E1096" s="167" t="s">
        <v>1</v>
      </c>
      <c r="F1096" s="168" t="s">
        <v>1410</v>
      </c>
      <c r="H1096" s="169">
        <v>19.558</v>
      </c>
      <c r="I1096" s="170"/>
      <c r="L1096" s="165"/>
      <c r="M1096" s="171"/>
      <c r="N1096" s="172"/>
      <c r="O1096" s="172"/>
      <c r="P1096" s="172"/>
      <c r="Q1096" s="172"/>
      <c r="R1096" s="172"/>
      <c r="S1096" s="172"/>
      <c r="T1096" s="173"/>
      <c r="AT1096" s="167" t="s">
        <v>229</v>
      </c>
      <c r="AU1096" s="167" t="s">
        <v>86</v>
      </c>
      <c r="AV1096" s="13" t="s">
        <v>86</v>
      </c>
      <c r="AW1096" s="13" t="s">
        <v>32</v>
      </c>
      <c r="AX1096" s="13" t="s">
        <v>77</v>
      </c>
      <c r="AY1096" s="167" t="s">
        <v>222</v>
      </c>
    </row>
    <row r="1097" spans="2:51" s="13" customFormat="1">
      <c r="B1097" s="165"/>
      <c r="D1097" s="166" t="s">
        <v>229</v>
      </c>
      <c r="E1097" s="167" t="s">
        <v>1</v>
      </c>
      <c r="F1097" s="168" t="s">
        <v>1411</v>
      </c>
      <c r="H1097" s="169">
        <v>26.37</v>
      </c>
      <c r="I1097" s="170"/>
      <c r="L1097" s="165"/>
      <c r="M1097" s="171"/>
      <c r="N1097" s="172"/>
      <c r="O1097" s="172"/>
      <c r="P1097" s="172"/>
      <c r="Q1097" s="172"/>
      <c r="R1097" s="172"/>
      <c r="S1097" s="172"/>
      <c r="T1097" s="173"/>
      <c r="AT1097" s="167" t="s">
        <v>229</v>
      </c>
      <c r="AU1097" s="167" t="s">
        <v>86</v>
      </c>
      <c r="AV1097" s="13" t="s">
        <v>86</v>
      </c>
      <c r="AW1097" s="13" t="s">
        <v>32</v>
      </c>
      <c r="AX1097" s="13" t="s">
        <v>77</v>
      </c>
      <c r="AY1097" s="167" t="s">
        <v>222</v>
      </c>
    </row>
    <row r="1098" spans="2:51" s="13" customFormat="1">
      <c r="B1098" s="165"/>
      <c r="D1098" s="166" t="s">
        <v>229</v>
      </c>
      <c r="E1098" s="167" t="s">
        <v>1</v>
      </c>
      <c r="F1098" s="168" t="s">
        <v>1412</v>
      </c>
      <c r="H1098" s="169">
        <v>38.164999999999999</v>
      </c>
      <c r="I1098" s="170"/>
      <c r="L1098" s="165"/>
      <c r="M1098" s="171"/>
      <c r="N1098" s="172"/>
      <c r="O1098" s="172"/>
      <c r="P1098" s="172"/>
      <c r="Q1098" s="172"/>
      <c r="R1098" s="172"/>
      <c r="S1098" s="172"/>
      <c r="T1098" s="173"/>
      <c r="AT1098" s="167" t="s">
        <v>229</v>
      </c>
      <c r="AU1098" s="167" t="s">
        <v>86</v>
      </c>
      <c r="AV1098" s="13" t="s">
        <v>86</v>
      </c>
      <c r="AW1098" s="13" t="s">
        <v>32</v>
      </c>
      <c r="AX1098" s="13" t="s">
        <v>77</v>
      </c>
      <c r="AY1098" s="167" t="s">
        <v>222</v>
      </c>
    </row>
    <row r="1099" spans="2:51" s="13" customFormat="1">
      <c r="B1099" s="165"/>
      <c r="D1099" s="166" t="s">
        <v>229</v>
      </c>
      <c r="E1099" s="167" t="s">
        <v>1</v>
      </c>
      <c r="F1099" s="168" t="s">
        <v>1413</v>
      </c>
      <c r="H1099" s="169">
        <v>12.6</v>
      </c>
      <c r="I1099" s="170"/>
      <c r="L1099" s="165"/>
      <c r="M1099" s="171"/>
      <c r="N1099" s="172"/>
      <c r="O1099" s="172"/>
      <c r="P1099" s="172"/>
      <c r="Q1099" s="172"/>
      <c r="R1099" s="172"/>
      <c r="S1099" s="172"/>
      <c r="T1099" s="173"/>
      <c r="AT1099" s="167" t="s">
        <v>229</v>
      </c>
      <c r="AU1099" s="167" t="s">
        <v>86</v>
      </c>
      <c r="AV1099" s="13" t="s">
        <v>86</v>
      </c>
      <c r="AW1099" s="13" t="s">
        <v>32</v>
      </c>
      <c r="AX1099" s="13" t="s">
        <v>77</v>
      </c>
      <c r="AY1099" s="167" t="s">
        <v>222</v>
      </c>
    </row>
    <row r="1100" spans="2:51" s="13" customFormat="1">
      <c r="B1100" s="165"/>
      <c r="D1100" s="166" t="s">
        <v>229</v>
      </c>
      <c r="E1100" s="167" t="s">
        <v>1</v>
      </c>
      <c r="F1100" s="168" t="s">
        <v>1414</v>
      </c>
      <c r="H1100" s="169">
        <v>28.091000000000001</v>
      </c>
      <c r="I1100" s="170"/>
      <c r="L1100" s="165"/>
      <c r="M1100" s="171"/>
      <c r="N1100" s="172"/>
      <c r="O1100" s="172"/>
      <c r="P1100" s="172"/>
      <c r="Q1100" s="172"/>
      <c r="R1100" s="172"/>
      <c r="S1100" s="172"/>
      <c r="T1100" s="173"/>
      <c r="AT1100" s="167" t="s">
        <v>229</v>
      </c>
      <c r="AU1100" s="167" t="s">
        <v>86</v>
      </c>
      <c r="AV1100" s="13" t="s">
        <v>86</v>
      </c>
      <c r="AW1100" s="13" t="s">
        <v>32</v>
      </c>
      <c r="AX1100" s="13" t="s">
        <v>77</v>
      </c>
      <c r="AY1100" s="167" t="s">
        <v>222</v>
      </c>
    </row>
    <row r="1101" spans="2:51" s="15" customFormat="1">
      <c r="B1101" s="182"/>
      <c r="D1101" s="166" t="s">
        <v>229</v>
      </c>
      <c r="E1101" s="183" t="s">
        <v>1</v>
      </c>
      <c r="F1101" s="184" t="s">
        <v>258</v>
      </c>
      <c r="H1101" s="185">
        <v>124.78400000000001</v>
      </c>
      <c r="I1101" s="186"/>
      <c r="L1101" s="182"/>
      <c r="M1101" s="187"/>
      <c r="N1101" s="188"/>
      <c r="O1101" s="188"/>
      <c r="P1101" s="188"/>
      <c r="Q1101" s="188"/>
      <c r="R1101" s="188"/>
      <c r="S1101" s="188"/>
      <c r="T1101" s="189"/>
      <c r="AT1101" s="183" t="s">
        <v>229</v>
      </c>
      <c r="AU1101" s="183" t="s">
        <v>86</v>
      </c>
      <c r="AV1101" s="15" t="s">
        <v>235</v>
      </c>
      <c r="AW1101" s="15" t="s">
        <v>32</v>
      </c>
      <c r="AX1101" s="15" t="s">
        <v>77</v>
      </c>
      <c r="AY1101" s="183" t="s">
        <v>222</v>
      </c>
    </row>
    <row r="1102" spans="2:51" s="13" customFormat="1">
      <c r="B1102" s="165"/>
      <c r="D1102" s="166" t="s">
        <v>229</v>
      </c>
      <c r="E1102" s="167" t="s">
        <v>1</v>
      </c>
      <c r="F1102" s="168" t="s">
        <v>1415</v>
      </c>
      <c r="H1102" s="169">
        <v>26.37</v>
      </c>
      <c r="I1102" s="170"/>
      <c r="L1102" s="165"/>
      <c r="M1102" s="171"/>
      <c r="N1102" s="172"/>
      <c r="O1102" s="172"/>
      <c r="P1102" s="172"/>
      <c r="Q1102" s="172"/>
      <c r="R1102" s="172"/>
      <c r="S1102" s="172"/>
      <c r="T1102" s="173"/>
      <c r="AT1102" s="167" t="s">
        <v>229</v>
      </c>
      <c r="AU1102" s="167" t="s">
        <v>86</v>
      </c>
      <c r="AV1102" s="13" t="s">
        <v>86</v>
      </c>
      <c r="AW1102" s="13" t="s">
        <v>32</v>
      </c>
      <c r="AX1102" s="13" t="s">
        <v>77</v>
      </c>
      <c r="AY1102" s="167" t="s">
        <v>222</v>
      </c>
    </row>
    <row r="1103" spans="2:51" s="13" customFormat="1">
      <c r="B1103" s="165"/>
      <c r="D1103" s="166" t="s">
        <v>229</v>
      </c>
      <c r="E1103" s="167" t="s">
        <v>1</v>
      </c>
      <c r="F1103" s="168" t="s">
        <v>1416</v>
      </c>
      <c r="H1103" s="169">
        <v>7.8959999999999999</v>
      </c>
      <c r="I1103" s="170"/>
      <c r="L1103" s="165"/>
      <c r="M1103" s="171"/>
      <c r="N1103" s="172"/>
      <c r="O1103" s="172"/>
      <c r="P1103" s="172"/>
      <c r="Q1103" s="172"/>
      <c r="R1103" s="172"/>
      <c r="S1103" s="172"/>
      <c r="T1103" s="173"/>
      <c r="AT1103" s="167" t="s">
        <v>229</v>
      </c>
      <c r="AU1103" s="167" t="s">
        <v>86</v>
      </c>
      <c r="AV1103" s="13" t="s">
        <v>86</v>
      </c>
      <c r="AW1103" s="13" t="s">
        <v>32</v>
      </c>
      <c r="AX1103" s="13" t="s">
        <v>77</v>
      </c>
      <c r="AY1103" s="167" t="s">
        <v>222</v>
      </c>
    </row>
    <row r="1104" spans="2:51" s="13" customFormat="1">
      <c r="B1104" s="165"/>
      <c r="D1104" s="166" t="s">
        <v>229</v>
      </c>
      <c r="E1104" s="167" t="s">
        <v>1</v>
      </c>
      <c r="F1104" s="168" t="s">
        <v>1417</v>
      </c>
      <c r="H1104" s="169">
        <v>33.21</v>
      </c>
      <c r="I1104" s="170"/>
      <c r="L1104" s="165"/>
      <c r="M1104" s="171"/>
      <c r="N1104" s="172"/>
      <c r="O1104" s="172"/>
      <c r="P1104" s="172"/>
      <c r="Q1104" s="172"/>
      <c r="R1104" s="172"/>
      <c r="S1104" s="172"/>
      <c r="T1104" s="173"/>
      <c r="AT1104" s="167" t="s">
        <v>229</v>
      </c>
      <c r="AU1104" s="167" t="s">
        <v>86</v>
      </c>
      <c r="AV1104" s="13" t="s">
        <v>86</v>
      </c>
      <c r="AW1104" s="13" t="s">
        <v>32</v>
      </c>
      <c r="AX1104" s="13" t="s">
        <v>77</v>
      </c>
      <c r="AY1104" s="167" t="s">
        <v>222</v>
      </c>
    </row>
    <row r="1105" spans="1:65" s="13" customFormat="1">
      <c r="B1105" s="165"/>
      <c r="D1105" s="166" t="s">
        <v>229</v>
      </c>
      <c r="E1105" s="167" t="s">
        <v>1</v>
      </c>
      <c r="F1105" s="168" t="s">
        <v>1418</v>
      </c>
      <c r="H1105" s="169">
        <v>18.094999999999999</v>
      </c>
      <c r="I1105" s="170"/>
      <c r="L1105" s="165"/>
      <c r="M1105" s="171"/>
      <c r="N1105" s="172"/>
      <c r="O1105" s="172"/>
      <c r="P1105" s="172"/>
      <c r="Q1105" s="172"/>
      <c r="R1105" s="172"/>
      <c r="S1105" s="172"/>
      <c r="T1105" s="173"/>
      <c r="AT1105" s="167" t="s">
        <v>229</v>
      </c>
      <c r="AU1105" s="167" t="s">
        <v>86</v>
      </c>
      <c r="AV1105" s="13" t="s">
        <v>86</v>
      </c>
      <c r="AW1105" s="13" t="s">
        <v>32</v>
      </c>
      <c r="AX1105" s="13" t="s">
        <v>77</v>
      </c>
      <c r="AY1105" s="167" t="s">
        <v>222</v>
      </c>
    </row>
    <row r="1106" spans="1:65" s="13" customFormat="1">
      <c r="B1106" s="165"/>
      <c r="D1106" s="166" t="s">
        <v>229</v>
      </c>
      <c r="E1106" s="167" t="s">
        <v>1</v>
      </c>
      <c r="F1106" s="168" t="s">
        <v>1419</v>
      </c>
      <c r="H1106" s="169">
        <v>43.976999999999997</v>
      </c>
      <c r="I1106" s="170"/>
      <c r="L1106" s="165"/>
      <c r="M1106" s="171"/>
      <c r="N1106" s="172"/>
      <c r="O1106" s="172"/>
      <c r="P1106" s="172"/>
      <c r="Q1106" s="172"/>
      <c r="R1106" s="172"/>
      <c r="S1106" s="172"/>
      <c r="T1106" s="173"/>
      <c r="AT1106" s="167" t="s">
        <v>229</v>
      </c>
      <c r="AU1106" s="167" t="s">
        <v>86</v>
      </c>
      <c r="AV1106" s="13" t="s">
        <v>86</v>
      </c>
      <c r="AW1106" s="13" t="s">
        <v>32</v>
      </c>
      <c r="AX1106" s="13" t="s">
        <v>77</v>
      </c>
      <c r="AY1106" s="167" t="s">
        <v>222</v>
      </c>
    </row>
    <row r="1107" spans="1:65" s="13" customFormat="1">
      <c r="B1107" s="165"/>
      <c r="D1107" s="166" t="s">
        <v>229</v>
      </c>
      <c r="E1107" s="167" t="s">
        <v>1</v>
      </c>
      <c r="F1107" s="168" t="s">
        <v>1420</v>
      </c>
      <c r="H1107" s="169">
        <v>7.3559999999999999</v>
      </c>
      <c r="I1107" s="170"/>
      <c r="L1107" s="165"/>
      <c r="M1107" s="171"/>
      <c r="N1107" s="172"/>
      <c r="O1107" s="172"/>
      <c r="P1107" s="172"/>
      <c r="Q1107" s="172"/>
      <c r="R1107" s="172"/>
      <c r="S1107" s="172"/>
      <c r="T1107" s="173"/>
      <c r="AT1107" s="167" t="s">
        <v>229</v>
      </c>
      <c r="AU1107" s="167" t="s">
        <v>86</v>
      </c>
      <c r="AV1107" s="13" t="s">
        <v>86</v>
      </c>
      <c r="AW1107" s="13" t="s">
        <v>32</v>
      </c>
      <c r="AX1107" s="13" t="s">
        <v>77</v>
      </c>
      <c r="AY1107" s="167" t="s">
        <v>222</v>
      </c>
    </row>
    <row r="1108" spans="1:65" s="15" customFormat="1">
      <c r="B1108" s="182"/>
      <c r="D1108" s="166" t="s">
        <v>229</v>
      </c>
      <c r="E1108" s="183" t="s">
        <v>1</v>
      </c>
      <c r="F1108" s="184" t="s">
        <v>258</v>
      </c>
      <c r="H1108" s="185">
        <v>136.904</v>
      </c>
      <c r="I1108" s="186"/>
      <c r="L1108" s="182"/>
      <c r="M1108" s="187"/>
      <c r="N1108" s="188"/>
      <c r="O1108" s="188"/>
      <c r="P1108" s="188"/>
      <c r="Q1108" s="188"/>
      <c r="R1108" s="188"/>
      <c r="S1108" s="188"/>
      <c r="T1108" s="189"/>
      <c r="AT1108" s="183" t="s">
        <v>229</v>
      </c>
      <c r="AU1108" s="183" t="s">
        <v>86</v>
      </c>
      <c r="AV1108" s="15" t="s">
        <v>235</v>
      </c>
      <c r="AW1108" s="15" t="s">
        <v>32</v>
      </c>
      <c r="AX1108" s="15" t="s">
        <v>77</v>
      </c>
      <c r="AY1108" s="183" t="s">
        <v>222</v>
      </c>
    </row>
    <row r="1109" spans="1:65" s="13" customFormat="1">
      <c r="B1109" s="165"/>
      <c r="D1109" s="166" t="s">
        <v>229</v>
      </c>
      <c r="E1109" s="167" t="s">
        <v>1</v>
      </c>
      <c r="F1109" s="168" t="s">
        <v>1421</v>
      </c>
      <c r="H1109" s="169">
        <v>26.37</v>
      </c>
      <c r="I1109" s="170"/>
      <c r="L1109" s="165"/>
      <c r="M1109" s="171"/>
      <c r="N1109" s="172"/>
      <c r="O1109" s="172"/>
      <c r="P1109" s="172"/>
      <c r="Q1109" s="172"/>
      <c r="R1109" s="172"/>
      <c r="S1109" s="172"/>
      <c r="T1109" s="173"/>
      <c r="AT1109" s="167" t="s">
        <v>229</v>
      </c>
      <c r="AU1109" s="167" t="s">
        <v>86</v>
      </c>
      <c r="AV1109" s="13" t="s">
        <v>86</v>
      </c>
      <c r="AW1109" s="13" t="s">
        <v>32</v>
      </c>
      <c r="AX1109" s="13" t="s">
        <v>77</v>
      </c>
      <c r="AY1109" s="167" t="s">
        <v>222</v>
      </c>
    </row>
    <row r="1110" spans="1:65" s="15" customFormat="1">
      <c r="B1110" s="182"/>
      <c r="D1110" s="166" t="s">
        <v>229</v>
      </c>
      <c r="E1110" s="183" t="s">
        <v>1</v>
      </c>
      <c r="F1110" s="184" t="s">
        <v>258</v>
      </c>
      <c r="H1110" s="185">
        <v>26.37</v>
      </c>
      <c r="I1110" s="186"/>
      <c r="L1110" s="182"/>
      <c r="M1110" s="187"/>
      <c r="N1110" s="188"/>
      <c r="O1110" s="188"/>
      <c r="P1110" s="188"/>
      <c r="Q1110" s="188"/>
      <c r="R1110" s="188"/>
      <c r="S1110" s="188"/>
      <c r="T1110" s="189"/>
      <c r="AT1110" s="183" t="s">
        <v>229</v>
      </c>
      <c r="AU1110" s="183" t="s">
        <v>86</v>
      </c>
      <c r="AV1110" s="15" t="s">
        <v>235</v>
      </c>
      <c r="AW1110" s="15" t="s">
        <v>32</v>
      </c>
      <c r="AX1110" s="15" t="s">
        <v>77</v>
      </c>
      <c r="AY1110" s="183" t="s">
        <v>222</v>
      </c>
    </row>
    <row r="1111" spans="1:65" s="13" customFormat="1">
      <c r="B1111" s="165"/>
      <c r="D1111" s="166" t="s">
        <v>229</v>
      </c>
      <c r="E1111" s="167" t="s">
        <v>1</v>
      </c>
      <c r="F1111" s="168" t="s">
        <v>1422</v>
      </c>
      <c r="H1111" s="169">
        <v>19.175000000000001</v>
      </c>
      <c r="I1111" s="170"/>
      <c r="L1111" s="165"/>
      <c r="M1111" s="171"/>
      <c r="N1111" s="172"/>
      <c r="O1111" s="172"/>
      <c r="P1111" s="172"/>
      <c r="Q1111" s="172"/>
      <c r="R1111" s="172"/>
      <c r="S1111" s="172"/>
      <c r="T1111" s="173"/>
      <c r="AT1111" s="167" t="s">
        <v>229</v>
      </c>
      <c r="AU1111" s="167" t="s">
        <v>86</v>
      </c>
      <c r="AV1111" s="13" t="s">
        <v>86</v>
      </c>
      <c r="AW1111" s="13" t="s">
        <v>32</v>
      </c>
      <c r="AX1111" s="13" t="s">
        <v>77</v>
      </c>
      <c r="AY1111" s="167" t="s">
        <v>222</v>
      </c>
    </row>
    <row r="1112" spans="1:65" s="15" customFormat="1">
      <c r="B1112" s="182"/>
      <c r="D1112" s="166" t="s">
        <v>229</v>
      </c>
      <c r="E1112" s="183" t="s">
        <v>1</v>
      </c>
      <c r="F1112" s="184" t="s">
        <v>258</v>
      </c>
      <c r="H1112" s="185">
        <v>19.175000000000001</v>
      </c>
      <c r="I1112" s="186"/>
      <c r="L1112" s="182"/>
      <c r="M1112" s="187"/>
      <c r="N1112" s="188"/>
      <c r="O1112" s="188"/>
      <c r="P1112" s="188"/>
      <c r="Q1112" s="188"/>
      <c r="R1112" s="188"/>
      <c r="S1112" s="188"/>
      <c r="T1112" s="189"/>
      <c r="AT1112" s="183" t="s">
        <v>229</v>
      </c>
      <c r="AU1112" s="183" t="s">
        <v>86</v>
      </c>
      <c r="AV1112" s="15" t="s">
        <v>235</v>
      </c>
      <c r="AW1112" s="15" t="s">
        <v>32</v>
      </c>
      <c r="AX1112" s="15" t="s">
        <v>77</v>
      </c>
      <c r="AY1112" s="183" t="s">
        <v>222</v>
      </c>
    </row>
    <row r="1113" spans="1:65" s="14" customFormat="1">
      <c r="B1113" s="174"/>
      <c r="D1113" s="166" t="s">
        <v>229</v>
      </c>
      <c r="E1113" s="175" t="s">
        <v>1</v>
      </c>
      <c r="F1113" s="176" t="s">
        <v>231</v>
      </c>
      <c r="H1113" s="177">
        <v>1023.89</v>
      </c>
      <c r="I1113" s="178"/>
      <c r="L1113" s="174"/>
      <c r="M1113" s="179"/>
      <c r="N1113" s="180"/>
      <c r="O1113" s="180"/>
      <c r="P1113" s="180"/>
      <c r="Q1113" s="180"/>
      <c r="R1113" s="180"/>
      <c r="S1113" s="180"/>
      <c r="T1113" s="181"/>
      <c r="AT1113" s="175" t="s">
        <v>229</v>
      </c>
      <c r="AU1113" s="175" t="s">
        <v>86</v>
      </c>
      <c r="AV1113" s="14" t="s">
        <v>228</v>
      </c>
      <c r="AW1113" s="14" t="s">
        <v>32</v>
      </c>
      <c r="AX1113" s="14" t="s">
        <v>84</v>
      </c>
      <c r="AY1113" s="175" t="s">
        <v>222</v>
      </c>
    </row>
    <row r="1114" spans="1:65" s="2" customFormat="1" ht="24.2" customHeight="1">
      <c r="A1114" s="33"/>
      <c r="B1114" s="150"/>
      <c r="C1114" s="151" t="s">
        <v>1423</v>
      </c>
      <c r="D1114" s="151" t="s">
        <v>224</v>
      </c>
      <c r="E1114" s="152" t="s">
        <v>1424</v>
      </c>
      <c r="F1114" s="153" t="s">
        <v>1425</v>
      </c>
      <c r="G1114" s="154" t="s">
        <v>227</v>
      </c>
      <c r="H1114" s="155">
        <v>946.79200000000003</v>
      </c>
      <c r="I1114" s="156"/>
      <c r="J1114" s="157">
        <f>ROUND(I1114*H1114,2)</f>
        <v>0</v>
      </c>
      <c r="K1114" s="158"/>
      <c r="L1114" s="34"/>
      <c r="M1114" s="159" t="s">
        <v>1</v>
      </c>
      <c r="N1114" s="160" t="s">
        <v>42</v>
      </c>
      <c r="O1114" s="59"/>
      <c r="P1114" s="161">
        <f>O1114*H1114</f>
        <v>0</v>
      </c>
      <c r="Q1114" s="161">
        <v>1.54E-2</v>
      </c>
      <c r="R1114" s="161">
        <f>Q1114*H1114</f>
        <v>14.5805968</v>
      </c>
      <c r="S1114" s="161">
        <v>0</v>
      </c>
      <c r="T1114" s="162">
        <f>S1114*H1114</f>
        <v>0</v>
      </c>
      <c r="U1114" s="33"/>
      <c r="V1114" s="33"/>
      <c r="W1114" s="33"/>
      <c r="X1114" s="33"/>
      <c r="Y1114" s="33"/>
      <c r="Z1114" s="33"/>
      <c r="AA1114" s="33"/>
      <c r="AB1114" s="33"/>
      <c r="AC1114" s="33"/>
      <c r="AD1114" s="33"/>
      <c r="AE1114" s="33"/>
      <c r="AR1114" s="163" t="s">
        <v>228</v>
      </c>
      <c r="AT1114" s="163" t="s">
        <v>224</v>
      </c>
      <c r="AU1114" s="163" t="s">
        <v>86</v>
      </c>
      <c r="AY1114" s="18" t="s">
        <v>222</v>
      </c>
      <c r="BE1114" s="164">
        <f>IF(N1114="základní",J1114,0)</f>
        <v>0</v>
      </c>
      <c r="BF1114" s="164">
        <f>IF(N1114="snížená",J1114,0)</f>
        <v>0</v>
      </c>
      <c r="BG1114" s="164">
        <f>IF(N1114="zákl. přenesená",J1114,0)</f>
        <v>0</v>
      </c>
      <c r="BH1114" s="164">
        <f>IF(N1114="sníž. přenesená",J1114,0)</f>
        <v>0</v>
      </c>
      <c r="BI1114" s="164">
        <f>IF(N1114="nulová",J1114,0)</f>
        <v>0</v>
      </c>
      <c r="BJ1114" s="18" t="s">
        <v>84</v>
      </c>
      <c r="BK1114" s="164">
        <f>ROUND(I1114*H1114,2)</f>
        <v>0</v>
      </c>
      <c r="BL1114" s="18" t="s">
        <v>228</v>
      </c>
      <c r="BM1114" s="163" t="s">
        <v>1426</v>
      </c>
    </row>
    <row r="1115" spans="1:65" s="13" customFormat="1">
      <c r="B1115" s="165"/>
      <c r="D1115" s="166" t="s">
        <v>229</v>
      </c>
      <c r="E1115" s="167" t="s">
        <v>1</v>
      </c>
      <c r="F1115" s="168" t="s">
        <v>1427</v>
      </c>
      <c r="H1115" s="169">
        <v>25.111999999999998</v>
      </c>
      <c r="I1115" s="170"/>
      <c r="L1115" s="165"/>
      <c r="M1115" s="171"/>
      <c r="N1115" s="172"/>
      <c r="O1115" s="172"/>
      <c r="P1115" s="172"/>
      <c r="Q1115" s="172"/>
      <c r="R1115" s="172"/>
      <c r="S1115" s="172"/>
      <c r="T1115" s="173"/>
      <c r="AT1115" s="167" t="s">
        <v>229</v>
      </c>
      <c r="AU1115" s="167" t="s">
        <v>86</v>
      </c>
      <c r="AV1115" s="13" t="s">
        <v>86</v>
      </c>
      <c r="AW1115" s="13" t="s">
        <v>32</v>
      </c>
      <c r="AX1115" s="13" t="s">
        <v>77</v>
      </c>
      <c r="AY1115" s="167" t="s">
        <v>222</v>
      </c>
    </row>
    <row r="1116" spans="1:65" s="13" customFormat="1">
      <c r="B1116" s="165"/>
      <c r="D1116" s="166" t="s">
        <v>229</v>
      </c>
      <c r="E1116" s="167" t="s">
        <v>1</v>
      </c>
      <c r="F1116" s="168" t="s">
        <v>1428</v>
      </c>
      <c r="H1116" s="169">
        <v>25.077000000000002</v>
      </c>
      <c r="I1116" s="170"/>
      <c r="L1116" s="165"/>
      <c r="M1116" s="171"/>
      <c r="N1116" s="172"/>
      <c r="O1116" s="172"/>
      <c r="P1116" s="172"/>
      <c r="Q1116" s="172"/>
      <c r="R1116" s="172"/>
      <c r="S1116" s="172"/>
      <c r="T1116" s="173"/>
      <c r="AT1116" s="167" t="s">
        <v>229</v>
      </c>
      <c r="AU1116" s="167" t="s">
        <v>86</v>
      </c>
      <c r="AV1116" s="13" t="s">
        <v>86</v>
      </c>
      <c r="AW1116" s="13" t="s">
        <v>32</v>
      </c>
      <c r="AX1116" s="13" t="s">
        <v>77</v>
      </c>
      <c r="AY1116" s="167" t="s">
        <v>222</v>
      </c>
    </row>
    <row r="1117" spans="1:65" s="13" customFormat="1">
      <c r="B1117" s="165"/>
      <c r="D1117" s="166" t="s">
        <v>229</v>
      </c>
      <c r="E1117" s="167" t="s">
        <v>1</v>
      </c>
      <c r="F1117" s="168" t="s">
        <v>1429</v>
      </c>
      <c r="H1117" s="169">
        <v>19.161999999999999</v>
      </c>
      <c r="I1117" s="170"/>
      <c r="L1117" s="165"/>
      <c r="M1117" s="171"/>
      <c r="N1117" s="172"/>
      <c r="O1117" s="172"/>
      <c r="P1117" s="172"/>
      <c r="Q1117" s="172"/>
      <c r="R1117" s="172"/>
      <c r="S1117" s="172"/>
      <c r="T1117" s="173"/>
      <c r="AT1117" s="167" t="s">
        <v>229</v>
      </c>
      <c r="AU1117" s="167" t="s">
        <v>86</v>
      </c>
      <c r="AV1117" s="13" t="s">
        <v>86</v>
      </c>
      <c r="AW1117" s="13" t="s">
        <v>32</v>
      </c>
      <c r="AX1117" s="13" t="s">
        <v>77</v>
      </c>
      <c r="AY1117" s="167" t="s">
        <v>222</v>
      </c>
    </row>
    <row r="1118" spans="1:65" s="13" customFormat="1" ht="22.5">
      <c r="B1118" s="165"/>
      <c r="D1118" s="166" t="s">
        <v>229</v>
      </c>
      <c r="E1118" s="167" t="s">
        <v>1</v>
      </c>
      <c r="F1118" s="168" t="s">
        <v>1430</v>
      </c>
      <c r="H1118" s="169">
        <v>36.17</v>
      </c>
      <c r="I1118" s="170"/>
      <c r="L1118" s="165"/>
      <c r="M1118" s="171"/>
      <c r="N1118" s="172"/>
      <c r="O1118" s="172"/>
      <c r="P1118" s="172"/>
      <c r="Q1118" s="172"/>
      <c r="R1118" s="172"/>
      <c r="S1118" s="172"/>
      <c r="T1118" s="173"/>
      <c r="AT1118" s="167" t="s">
        <v>229</v>
      </c>
      <c r="AU1118" s="167" t="s">
        <v>86</v>
      </c>
      <c r="AV1118" s="13" t="s">
        <v>86</v>
      </c>
      <c r="AW1118" s="13" t="s">
        <v>32</v>
      </c>
      <c r="AX1118" s="13" t="s">
        <v>77</v>
      </c>
      <c r="AY1118" s="167" t="s">
        <v>222</v>
      </c>
    </row>
    <row r="1119" spans="1:65" s="13" customFormat="1">
      <c r="B1119" s="165"/>
      <c r="D1119" s="166" t="s">
        <v>229</v>
      </c>
      <c r="E1119" s="167" t="s">
        <v>1</v>
      </c>
      <c r="F1119" s="168" t="s">
        <v>1431</v>
      </c>
      <c r="H1119" s="169">
        <v>9.5340000000000007</v>
      </c>
      <c r="I1119" s="170"/>
      <c r="L1119" s="165"/>
      <c r="M1119" s="171"/>
      <c r="N1119" s="172"/>
      <c r="O1119" s="172"/>
      <c r="P1119" s="172"/>
      <c r="Q1119" s="172"/>
      <c r="R1119" s="172"/>
      <c r="S1119" s="172"/>
      <c r="T1119" s="173"/>
      <c r="AT1119" s="167" t="s">
        <v>229</v>
      </c>
      <c r="AU1119" s="167" t="s">
        <v>86</v>
      </c>
      <c r="AV1119" s="13" t="s">
        <v>86</v>
      </c>
      <c r="AW1119" s="13" t="s">
        <v>32</v>
      </c>
      <c r="AX1119" s="13" t="s">
        <v>77</v>
      </c>
      <c r="AY1119" s="167" t="s">
        <v>222</v>
      </c>
    </row>
    <row r="1120" spans="1:65" s="13" customFormat="1">
      <c r="B1120" s="165"/>
      <c r="D1120" s="166" t="s">
        <v>229</v>
      </c>
      <c r="E1120" s="167" t="s">
        <v>1</v>
      </c>
      <c r="F1120" s="168" t="s">
        <v>1432</v>
      </c>
      <c r="H1120" s="169">
        <v>16.8</v>
      </c>
      <c r="I1120" s="170"/>
      <c r="L1120" s="165"/>
      <c r="M1120" s="171"/>
      <c r="N1120" s="172"/>
      <c r="O1120" s="172"/>
      <c r="P1120" s="172"/>
      <c r="Q1120" s="172"/>
      <c r="R1120" s="172"/>
      <c r="S1120" s="172"/>
      <c r="T1120" s="173"/>
      <c r="AT1120" s="167" t="s">
        <v>229</v>
      </c>
      <c r="AU1120" s="167" t="s">
        <v>86</v>
      </c>
      <c r="AV1120" s="13" t="s">
        <v>86</v>
      </c>
      <c r="AW1120" s="13" t="s">
        <v>32</v>
      </c>
      <c r="AX1120" s="13" t="s">
        <v>77</v>
      </c>
      <c r="AY1120" s="167" t="s">
        <v>222</v>
      </c>
    </row>
    <row r="1121" spans="2:51" s="13" customFormat="1">
      <c r="B1121" s="165"/>
      <c r="D1121" s="166" t="s">
        <v>229</v>
      </c>
      <c r="E1121" s="167" t="s">
        <v>1</v>
      </c>
      <c r="F1121" s="168" t="s">
        <v>1433</v>
      </c>
      <c r="H1121" s="169">
        <v>4.8529999999999998</v>
      </c>
      <c r="I1121" s="170"/>
      <c r="L1121" s="165"/>
      <c r="M1121" s="171"/>
      <c r="N1121" s="172"/>
      <c r="O1121" s="172"/>
      <c r="P1121" s="172"/>
      <c r="Q1121" s="172"/>
      <c r="R1121" s="172"/>
      <c r="S1121" s="172"/>
      <c r="T1121" s="173"/>
      <c r="AT1121" s="167" t="s">
        <v>229</v>
      </c>
      <c r="AU1121" s="167" t="s">
        <v>86</v>
      </c>
      <c r="AV1121" s="13" t="s">
        <v>86</v>
      </c>
      <c r="AW1121" s="13" t="s">
        <v>32</v>
      </c>
      <c r="AX1121" s="13" t="s">
        <v>77</v>
      </c>
      <c r="AY1121" s="167" t="s">
        <v>222</v>
      </c>
    </row>
    <row r="1122" spans="2:51" s="13" customFormat="1">
      <c r="B1122" s="165"/>
      <c r="D1122" s="166" t="s">
        <v>229</v>
      </c>
      <c r="E1122" s="167" t="s">
        <v>1</v>
      </c>
      <c r="F1122" s="168" t="s">
        <v>1434</v>
      </c>
      <c r="H1122" s="169">
        <v>32.322000000000003</v>
      </c>
      <c r="I1122" s="170"/>
      <c r="L1122" s="165"/>
      <c r="M1122" s="171"/>
      <c r="N1122" s="172"/>
      <c r="O1122" s="172"/>
      <c r="P1122" s="172"/>
      <c r="Q1122" s="172"/>
      <c r="R1122" s="172"/>
      <c r="S1122" s="172"/>
      <c r="T1122" s="173"/>
      <c r="AT1122" s="167" t="s">
        <v>229</v>
      </c>
      <c r="AU1122" s="167" t="s">
        <v>86</v>
      </c>
      <c r="AV1122" s="13" t="s">
        <v>86</v>
      </c>
      <c r="AW1122" s="13" t="s">
        <v>32</v>
      </c>
      <c r="AX1122" s="13" t="s">
        <v>77</v>
      </c>
      <c r="AY1122" s="167" t="s">
        <v>222</v>
      </c>
    </row>
    <row r="1123" spans="2:51" s="13" customFormat="1">
      <c r="B1123" s="165"/>
      <c r="D1123" s="166" t="s">
        <v>229</v>
      </c>
      <c r="E1123" s="167" t="s">
        <v>1</v>
      </c>
      <c r="F1123" s="168" t="s">
        <v>1435</v>
      </c>
      <c r="H1123" s="169">
        <v>25.504000000000001</v>
      </c>
      <c r="I1123" s="170"/>
      <c r="L1123" s="165"/>
      <c r="M1123" s="171"/>
      <c r="N1123" s="172"/>
      <c r="O1123" s="172"/>
      <c r="P1123" s="172"/>
      <c r="Q1123" s="172"/>
      <c r="R1123" s="172"/>
      <c r="S1123" s="172"/>
      <c r="T1123" s="173"/>
      <c r="AT1123" s="167" t="s">
        <v>229</v>
      </c>
      <c r="AU1123" s="167" t="s">
        <v>86</v>
      </c>
      <c r="AV1123" s="13" t="s">
        <v>86</v>
      </c>
      <c r="AW1123" s="13" t="s">
        <v>32</v>
      </c>
      <c r="AX1123" s="13" t="s">
        <v>77</v>
      </c>
      <c r="AY1123" s="167" t="s">
        <v>222</v>
      </c>
    </row>
    <row r="1124" spans="2:51" s="13" customFormat="1">
      <c r="B1124" s="165"/>
      <c r="D1124" s="166" t="s">
        <v>229</v>
      </c>
      <c r="E1124" s="167" t="s">
        <v>1</v>
      </c>
      <c r="F1124" s="168" t="s">
        <v>1436</v>
      </c>
      <c r="H1124" s="169">
        <v>25.303999999999998</v>
      </c>
      <c r="I1124" s="170"/>
      <c r="L1124" s="165"/>
      <c r="M1124" s="171"/>
      <c r="N1124" s="172"/>
      <c r="O1124" s="172"/>
      <c r="P1124" s="172"/>
      <c r="Q1124" s="172"/>
      <c r="R1124" s="172"/>
      <c r="S1124" s="172"/>
      <c r="T1124" s="173"/>
      <c r="AT1124" s="167" t="s">
        <v>229</v>
      </c>
      <c r="AU1124" s="167" t="s">
        <v>86</v>
      </c>
      <c r="AV1124" s="13" t="s">
        <v>86</v>
      </c>
      <c r="AW1124" s="13" t="s">
        <v>32</v>
      </c>
      <c r="AX1124" s="13" t="s">
        <v>77</v>
      </c>
      <c r="AY1124" s="167" t="s">
        <v>222</v>
      </c>
    </row>
    <row r="1125" spans="2:51" s="13" customFormat="1" ht="22.5">
      <c r="B1125" s="165"/>
      <c r="D1125" s="166" t="s">
        <v>229</v>
      </c>
      <c r="E1125" s="167" t="s">
        <v>1</v>
      </c>
      <c r="F1125" s="168" t="s">
        <v>1437</v>
      </c>
      <c r="H1125" s="169">
        <v>144.09399999999999</v>
      </c>
      <c r="I1125" s="170"/>
      <c r="L1125" s="165"/>
      <c r="M1125" s="171"/>
      <c r="N1125" s="172"/>
      <c r="O1125" s="172"/>
      <c r="P1125" s="172"/>
      <c r="Q1125" s="172"/>
      <c r="R1125" s="172"/>
      <c r="S1125" s="172"/>
      <c r="T1125" s="173"/>
      <c r="AT1125" s="167" t="s">
        <v>229</v>
      </c>
      <c r="AU1125" s="167" t="s">
        <v>86</v>
      </c>
      <c r="AV1125" s="13" t="s">
        <v>86</v>
      </c>
      <c r="AW1125" s="13" t="s">
        <v>32</v>
      </c>
      <c r="AX1125" s="13" t="s">
        <v>77</v>
      </c>
      <c r="AY1125" s="167" t="s">
        <v>222</v>
      </c>
    </row>
    <row r="1126" spans="2:51" s="13" customFormat="1">
      <c r="B1126" s="165"/>
      <c r="D1126" s="166" t="s">
        <v>229</v>
      </c>
      <c r="E1126" s="167" t="s">
        <v>1</v>
      </c>
      <c r="F1126" s="168" t="s">
        <v>1438</v>
      </c>
      <c r="H1126" s="169">
        <v>38.475000000000001</v>
      </c>
      <c r="I1126" s="170"/>
      <c r="L1126" s="165"/>
      <c r="M1126" s="171"/>
      <c r="N1126" s="172"/>
      <c r="O1126" s="172"/>
      <c r="P1126" s="172"/>
      <c r="Q1126" s="172"/>
      <c r="R1126" s="172"/>
      <c r="S1126" s="172"/>
      <c r="T1126" s="173"/>
      <c r="AT1126" s="167" t="s">
        <v>229</v>
      </c>
      <c r="AU1126" s="167" t="s">
        <v>86</v>
      </c>
      <c r="AV1126" s="13" t="s">
        <v>86</v>
      </c>
      <c r="AW1126" s="13" t="s">
        <v>32</v>
      </c>
      <c r="AX1126" s="13" t="s">
        <v>77</v>
      </c>
      <c r="AY1126" s="167" t="s">
        <v>222</v>
      </c>
    </row>
    <row r="1127" spans="2:51" s="13" customFormat="1">
      <c r="B1127" s="165"/>
      <c r="D1127" s="166" t="s">
        <v>229</v>
      </c>
      <c r="E1127" s="167" t="s">
        <v>1</v>
      </c>
      <c r="F1127" s="168" t="s">
        <v>1439</v>
      </c>
      <c r="H1127" s="169">
        <v>58.576999999999998</v>
      </c>
      <c r="I1127" s="170"/>
      <c r="L1127" s="165"/>
      <c r="M1127" s="171"/>
      <c r="N1127" s="172"/>
      <c r="O1127" s="172"/>
      <c r="P1127" s="172"/>
      <c r="Q1127" s="172"/>
      <c r="R1127" s="172"/>
      <c r="S1127" s="172"/>
      <c r="T1127" s="173"/>
      <c r="AT1127" s="167" t="s">
        <v>229</v>
      </c>
      <c r="AU1127" s="167" t="s">
        <v>86</v>
      </c>
      <c r="AV1127" s="13" t="s">
        <v>86</v>
      </c>
      <c r="AW1127" s="13" t="s">
        <v>32</v>
      </c>
      <c r="AX1127" s="13" t="s">
        <v>77</v>
      </c>
      <c r="AY1127" s="167" t="s">
        <v>222</v>
      </c>
    </row>
    <row r="1128" spans="2:51" s="13" customFormat="1">
      <c r="B1128" s="165"/>
      <c r="D1128" s="166" t="s">
        <v>229</v>
      </c>
      <c r="E1128" s="167" t="s">
        <v>1</v>
      </c>
      <c r="F1128" s="168" t="s">
        <v>1440</v>
      </c>
      <c r="H1128" s="169">
        <v>49.774999999999999</v>
      </c>
      <c r="I1128" s="170"/>
      <c r="L1128" s="165"/>
      <c r="M1128" s="171"/>
      <c r="N1128" s="172"/>
      <c r="O1128" s="172"/>
      <c r="P1128" s="172"/>
      <c r="Q1128" s="172"/>
      <c r="R1128" s="172"/>
      <c r="S1128" s="172"/>
      <c r="T1128" s="173"/>
      <c r="AT1128" s="167" t="s">
        <v>229</v>
      </c>
      <c r="AU1128" s="167" t="s">
        <v>86</v>
      </c>
      <c r="AV1128" s="13" t="s">
        <v>86</v>
      </c>
      <c r="AW1128" s="13" t="s">
        <v>32</v>
      </c>
      <c r="AX1128" s="13" t="s">
        <v>77</v>
      </c>
      <c r="AY1128" s="167" t="s">
        <v>222</v>
      </c>
    </row>
    <row r="1129" spans="2:51" s="15" customFormat="1">
      <c r="B1129" s="182"/>
      <c r="D1129" s="166" t="s">
        <v>229</v>
      </c>
      <c r="E1129" s="183" t="s">
        <v>1</v>
      </c>
      <c r="F1129" s="184" t="s">
        <v>258</v>
      </c>
      <c r="H1129" s="185">
        <v>510.75900000000001</v>
      </c>
      <c r="I1129" s="186"/>
      <c r="L1129" s="182"/>
      <c r="M1129" s="187"/>
      <c r="N1129" s="188"/>
      <c r="O1129" s="188"/>
      <c r="P1129" s="188"/>
      <c r="Q1129" s="188"/>
      <c r="R1129" s="188"/>
      <c r="S1129" s="188"/>
      <c r="T1129" s="189"/>
      <c r="AT1129" s="183" t="s">
        <v>229</v>
      </c>
      <c r="AU1129" s="183" t="s">
        <v>86</v>
      </c>
      <c r="AV1129" s="15" t="s">
        <v>235</v>
      </c>
      <c r="AW1129" s="15" t="s">
        <v>32</v>
      </c>
      <c r="AX1129" s="15" t="s">
        <v>77</v>
      </c>
      <c r="AY1129" s="183" t="s">
        <v>222</v>
      </c>
    </row>
    <row r="1130" spans="2:51" s="13" customFormat="1" ht="22.5">
      <c r="B1130" s="165"/>
      <c r="D1130" s="166" t="s">
        <v>229</v>
      </c>
      <c r="E1130" s="167" t="s">
        <v>1</v>
      </c>
      <c r="F1130" s="168" t="s">
        <v>1441</v>
      </c>
      <c r="H1130" s="169">
        <v>36.244999999999997</v>
      </c>
      <c r="I1130" s="170"/>
      <c r="L1130" s="165"/>
      <c r="M1130" s="171"/>
      <c r="N1130" s="172"/>
      <c r="O1130" s="172"/>
      <c r="P1130" s="172"/>
      <c r="Q1130" s="172"/>
      <c r="R1130" s="172"/>
      <c r="S1130" s="172"/>
      <c r="T1130" s="173"/>
      <c r="AT1130" s="167" t="s">
        <v>229</v>
      </c>
      <c r="AU1130" s="167" t="s">
        <v>86</v>
      </c>
      <c r="AV1130" s="13" t="s">
        <v>86</v>
      </c>
      <c r="AW1130" s="13" t="s">
        <v>32</v>
      </c>
      <c r="AX1130" s="13" t="s">
        <v>77</v>
      </c>
      <c r="AY1130" s="167" t="s">
        <v>222</v>
      </c>
    </row>
    <row r="1131" spans="2:51" s="13" customFormat="1">
      <c r="B1131" s="165"/>
      <c r="D1131" s="166" t="s">
        <v>229</v>
      </c>
      <c r="E1131" s="167" t="s">
        <v>1</v>
      </c>
      <c r="F1131" s="168" t="s">
        <v>1442</v>
      </c>
      <c r="H1131" s="169">
        <v>22.571999999999999</v>
      </c>
      <c r="I1131" s="170"/>
      <c r="L1131" s="165"/>
      <c r="M1131" s="171"/>
      <c r="N1131" s="172"/>
      <c r="O1131" s="172"/>
      <c r="P1131" s="172"/>
      <c r="Q1131" s="172"/>
      <c r="R1131" s="172"/>
      <c r="S1131" s="172"/>
      <c r="T1131" s="173"/>
      <c r="AT1131" s="167" t="s">
        <v>229</v>
      </c>
      <c r="AU1131" s="167" t="s">
        <v>86</v>
      </c>
      <c r="AV1131" s="13" t="s">
        <v>86</v>
      </c>
      <c r="AW1131" s="13" t="s">
        <v>32</v>
      </c>
      <c r="AX1131" s="13" t="s">
        <v>77</v>
      </c>
      <c r="AY1131" s="167" t="s">
        <v>222</v>
      </c>
    </row>
    <row r="1132" spans="2:51" s="13" customFormat="1">
      <c r="B1132" s="165"/>
      <c r="D1132" s="166" t="s">
        <v>229</v>
      </c>
      <c r="E1132" s="167" t="s">
        <v>1</v>
      </c>
      <c r="F1132" s="168" t="s">
        <v>1443</v>
      </c>
      <c r="H1132" s="169">
        <v>22.602</v>
      </c>
      <c r="I1132" s="170"/>
      <c r="L1132" s="165"/>
      <c r="M1132" s="171"/>
      <c r="N1132" s="172"/>
      <c r="O1132" s="172"/>
      <c r="P1132" s="172"/>
      <c r="Q1132" s="172"/>
      <c r="R1132" s="172"/>
      <c r="S1132" s="172"/>
      <c r="T1132" s="173"/>
      <c r="AT1132" s="167" t="s">
        <v>229</v>
      </c>
      <c r="AU1132" s="167" t="s">
        <v>86</v>
      </c>
      <c r="AV1132" s="13" t="s">
        <v>86</v>
      </c>
      <c r="AW1132" s="13" t="s">
        <v>32</v>
      </c>
      <c r="AX1132" s="13" t="s">
        <v>77</v>
      </c>
      <c r="AY1132" s="167" t="s">
        <v>222</v>
      </c>
    </row>
    <row r="1133" spans="2:51" s="13" customFormat="1" ht="22.5">
      <c r="B1133" s="165"/>
      <c r="D1133" s="166" t="s">
        <v>229</v>
      </c>
      <c r="E1133" s="167" t="s">
        <v>1</v>
      </c>
      <c r="F1133" s="168" t="s">
        <v>1444</v>
      </c>
      <c r="H1133" s="169">
        <v>40.037999999999997</v>
      </c>
      <c r="I1133" s="170"/>
      <c r="L1133" s="165"/>
      <c r="M1133" s="171"/>
      <c r="N1133" s="172"/>
      <c r="O1133" s="172"/>
      <c r="P1133" s="172"/>
      <c r="Q1133" s="172"/>
      <c r="R1133" s="172"/>
      <c r="S1133" s="172"/>
      <c r="T1133" s="173"/>
      <c r="AT1133" s="167" t="s">
        <v>229</v>
      </c>
      <c r="AU1133" s="167" t="s">
        <v>86</v>
      </c>
      <c r="AV1133" s="13" t="s">
        <v>86</v>
      </c>
      <c r="AW1133" s="13" t="s">
        <v>32</v>
      </c>
      <c r="AX1133" s="13" t="s">
        <v>77</v>
      </c>
      <c r="AY1133" s="167" t="s">
        <v>222</v>
      </c>
    </row>
    <row r="1134" spans="2:51" s="13" customFormat="1">
      <c r="B1134" s="165"/>
      <c r="D1134" s="166" t="s">
        <v>229</v>
      </c>
      <c r="E1134" s="167" t="s">
        <v>1</v>
      </c>
      <c r="F1134" s="168" t="s">
        <v>1445</v>
      </c>
      <c r="H1134" s="169">
        <v>24.931000000000001</v>
      </c>
      <c r="I1134" s="170"/>
      <c r="L1134" s="165"/>
      <c r="M1134" s="171"/>
      <c r="N1134" s="172"/>
      <c r="O1134" s="172"/>
      <c r="P1134" s="172"/>
      <c r="Q1134" s="172"/>
      <c r="R1134" s="172"/>
      <c r="S1134" s="172"/>
      <c r="T1134" s="173"/>
      <c r="AT1134" s="167" t="s">
        <v>229</v>
      </c>
      <c r="AU1134" s="167" t="s">
        <v>86</v>
      </c>
      <c r="AV1134" s="13" t="s">
        <v>86</v>
      </c>
      <c r="AW1134" s="13" t="s">
        <v>32</v>
      </c>
      <c r="AX1134" s="13" t="s">
        <v>77</v>
      </c>
      <c r="AY1134" s="167" t="s">
        <v>222</v>
      </c>
    </row>
    <row r="1135" spans="2:51" s="13" customFormat="1">
      <c r="B1135" s="165"/>
      <c r="D1135" s="166" t="s">
        <v>229</v>
      </c>
      <c r="E1135" s="167" t="s">
        <v>1</v>
      </c>
      <c r="F1135" s="168" t="s">
        <v>1446</v>
      </c>
      <c r="H1135" s="169">
        <v>21.783000000000001</v>
      </c>
      <c r="I1135" s="170"/>
      <c r="L1135" s="165"/>
      <c r="M1135" s="171"/>
      <c r="N1135" s="172"/>
      <c r="O1135" s="172"/>
      <c r="P1135" s="172"/>
      <c r="Q1135" s="172"/>
      <c r="R1135" s="172"/>
      <c r="S1135" s="172"/>
      <c r="T1135" s="173"/>
      <c r="AT1135" s="167" t="s">
        <v>229</v>
      </c>
      <c r="AU1135" s="167" t="s">
        <v>86</v>
      </c>
      <c r="AV1135" s="13" t="s">
        <v>86</v>
      </c>
      <c r="AW1135" s="13" t="s">
        <v>32</v>
      </c>
      <c r="AX1135" s="13" t="s">
        <v>77</v>
      </c>
      <c r="AY1135" s="167" t="s">
        <v>222</v>
      </c>
    </row>
    <row r="1136" spans="2:51" s="13" customFormat="1">
      <c r="B1136" s="165"/>
      <c r="D1136" s="166" t="s">
        <v>229</v>
      </c>
      <c r="E1136" s="167" t="s">
        <v>1</v>
      </c>
      <c r="F1136" s="168" t="s">
        <v>1447</v>
      </c>
      <c r="H1136" s="169">
        <v>19.914000000000001</v>
      </c>
      <c r="I1136" s="170"/>
      <c r="L1136" s="165"/>
      <c r="M1136" s="171"/>
      <c r="N1136" s="172"/>
      <c r="O1136" s="172"/>
      <c r="P1136" s="172"/>
      <c r="Q1136" s="172"/>
      <c r="R1136" s="172"/>
      <c r="S1136" s="172"/>
      <c r="T1136" s="173"/>
      <c r="AT1136" s="167" t="s">
        <v>229</v>
      </c>
      <c r="AU1136" s="167" t="s">
        <v>86</v>
      </c>
      <c r="AV1136" s="13" t="s">
        <v>86</v>
      </c>
      <c r="AW1136" s="13" t="s">
        <v>32</v>
      </c>
      <c r="AX1136" s="13" t="s">
        <v>77</v>
      </c>
      <c r="AY1136" s="167" t="s">
        <v>222</v>
      </c>
    </row>
    <row r="1137" spans="1:65" s="15" customFormat="1">
      <c r="B1137" s="182"/>
      <c r="D1137" s="166" t="s">
        <v>229</v>
      </c>
      <c r="E1137" s="183" t="s">
        <v>1</v>
      </c>
      <c r="F1137" s="184" t="s">
        <v>258</v>
      </c>
      <c r="H1137" s="185">
        <v>188.08500000000001</v>
      </c>
      <c r="I1137" s="186"/>
      <c r="L1137" s="182"/>
      <c r="M1137" s="187"/>
      <c r="N1137" s="188"/>
      <c r="O1137" s="188"/>
      <c r="P1137" s="188"/>
      <c r="Q1137" s="188"/>
      <c r="R1137" s="188"/>
      <c r="S1137" s="188"/>
      <c r="T1137" s="189"/>
      <c r="AT1137" s="183" t="s">
        <v>229</v>
      </c>
      <c r="AU1137" s="183" t="s">
        <v>86</v>
      </c>
      <c r="AV1137" s="15" t="s">
        <v>235</v>
      </c>
      <c r="AW1137" s="15" t="s">
        <v>32</v>
      </c>
      <c r="AX1137" s="15" t="s">
        <v>77</v>
      </c>
      <c r="AY1137" s="183" t="s">
        <v>222</v>
      </c>
    </row>
    <row r="1138" spans="1:65" s="13" customFormat="1">
      <c r="B1138" s="165"/>
      <c r="D1138" s="166" t="s">
        <v>229</v>
      </c>
      <c r="E1138" s="167" t="s">
        <v>1</v>
      </c>
      <c r="F1138" s="168" t="s">
        <v>1448</v>
      </c>
      <c r="H1138" s="169">
        <v>10.817</v>
      </c>
      <c r="I1138" s="170"/>
      <c r="L1138" s="165"/>
      <c r="M1138" s="171"/>
      <c r="N1138" s="172"/>
      <c r="O1138" s="172"/>
      <c r="P1138" s="172"/>
      <c r="Q1138" s="172"/>
      <c r="R1138" s="172"/>
      <c r="S1138" s="172"/>
      <c r="T1138" s="173"/>
      <c r="AT1138" s="167" t="s">
        <v>229</v>
      </c>
      <c r="AU1138" s="167" t="s">
        <v>86</v>
      </c>
      <c r="AV1138" s="13" t="s">
        <v>86</v>
      </c>
      <c r="AW1138" s="13" t="s">
        <v>32</v>
      </c>
      <c r="AX1138" s="13" t="s">
        <v>77</v>
      </c>
      <c r="AY1138" s="167" t="s">
        <v>222</v>
      </c>
    </row>
    <row r="1139" spans="1:65" s="13" customFormat="1">
      <c r="B1139" s="165"/>
      <c r="D1139" s="166" t="s">
        <v>229</v>
      </c>
      <c r="E1139" s="167" t="s">
        <v>1</v>
      </c>
      <c r="F1139" s="168" t="s">
        <v>1449</v>
      </c>
      <c r="H1139" s="169">
        <v>19.829999999999998</v>
      </c>
      <c r="I1139" s="170"/>
      <c r="L1139" s="165"/>
      <c r="M1139" s="171"/>
      <c r="N1139" s="172"/>
      <c r="O1139" s="172"/>
      <c r="P1139" s="172"/>
      <c r="Q1139" s="172"/>
      <c r="R1139" s="172"/>
      <c r="S1139" s="172"/>
      <c r="T1139" s="173"/>
      <c r="AT1139" s="167" t="s">
        <v>229</v>
      </c>
      <c r="AU1139" s="167" t="s">
        <v>86</v>
      </c>
      <c r="AV1139" s="13" t="s">
        <v>86</v>
      </c>
      <c r="AW1139" s="13" t="s">
        <v>32</v>
      </c>
      <c r="AX1139" s="13" t="s">
        <v>77</v>
      </c>
      <c r="AY1139" s="167" t="s">
        <v>222</v>
      </c>
    </row>
    <row r="1140" spans="1:65" s="13" customFormat="1">
      <c r="B1140" s="165"/>
      <c r="D1140" s="166" t="s">
        <v>229</v>
      </c>
      <c r="E1140" s="167" t="s">
        <v>1</v>
      </c>
      <c r="F1140" s="168" t="s">
        <v>1450</v>
      </c>
      <c r="H1140" s="169">
        <v>6.2519999999999998</v>
      </c>
      <c r="I1140" s="170"/>
      <c r="L1140" s="165"/>
      <c r="M1140" s="171"/>
      <c r="N1140" s="172"/>
      <c r="O1140" s="172"/>
      <c r="P1140" s="172"/>
      <c r="Q1140" s="172"/>
      <c r="R1140" s="172"/>
      <c r="S1140" s="172"/>
      <c r="T1140" s="173"/>
      <c r="AT1140" s="167" t="s">
        <v>229</v>
      </c>
      <c r="AU1140" s="167" t="s">
        <v>86</v>
      </c>
      <c r="AV1140" s="13" t="s">
        <v>86</v>
      </c>
      <c r="AW1140" s="13" t="s">
        <v>32</v>
      </c>
      <c r="AX1140" s="13" t="s">
        <v>77</v>
      </c>
      <c r="AY1140" s="167" t="s">
        <v>222</v>
      </c>
    </row>
    <row r="1141" spans="1:65" s="13" customFormat="1">
      <c r="B1141" s="165"/>
      <c r="D1141" s="166" t="s">
        <v>229</v>
      </c>
      <c r="E1141" s="167" t="s">
        <v>1</v>
      </c>
      <c r="F1141" s="168" t="s">
        <v>1451</v>
      </c>
      <c r="H1141" s="169">
        <v>20.975999999999999</v>
      </c>
      <c r="I1141" s="170"/>
      <c r="L1141" s="165"/>
      <c r="M1141" s="171"/>
      <c r="N1141" s="172"/>
      <c r="O1141" s="172"/>
      <c r="P1141" s="172"/>
      <c r="Q1141" s="172"/>
      <c r="R1141" s="172"/>
      <c r="S1141" s="172"/>
      <c r="T1141" s="173"/>
      <c r="AT1141" s="167" t="s">
        <v>229</v>
      </c>
      <c r="AU1141" s="167" t="s">
        <v>86</v>
      </c>
      <c r="AV1141" s="13" t="s">
        <v>86</v>
      </c>
      <c r="AW1141" s="13" t="s">
        <v>32</v>
      </c>
      <c r="AX1141" s="13" t="s">
        <v>77</v>
      </c>
      <c r="AY1141" s="167" t="s">
        <v>222</v>
      </c>
    </row>
    <row r="1142" spans="1:65" s="13" customFormat="1">
      <c r="B1142" s="165"/>
      <c r="D1142" s="166" t="s">
        <v>229</v>
      </c>
      <c r="E1142" s="167" t="s">
        <v>1</v>
      </c>
      <c r="F1142" s="168" t="s">
        <v>1452</v>
      </c>
      <c r="H1142" s="169">
        <v>77.116</v>
      </c>
      <c r="I1142" s="170"/>
      <c r="L1142" s="165"/>
      <c r="M1142" s="171"/>
      <c r="N1142" s="172"/>
      <c r="O1142" s="172"/>
      <c r="P1142" s="172"/>
      <c r="Q1142" s="172"/>
      <c r="R1142" s="172"/>
      <c r="S1142" s="172"/>
      <c r="T1142" s="173"/>
      <c r="AT1142" s="167" t="s">
        <v>229</v>
      </c>
      <c r="AU1142" s="167" t="s">
        <v>86</v>
      </c>
      <c r="AV1142" s="13" t="s">
        <v>86</v>
      </c>
      <c r="AW1142" s="13" t="s">
        <v>32</v>
      </c>
      <c r="AX1142" s="13" t="s">
        <v>77</v>
      </c>
      <c r="AY1142" s="167" t="s">
        <v>222</v>
      </c>
    </row>
    <row r="1143" spans="1:65" s="13" customFormat="1" ht="33.75">
      <c r="B1143" s="165"/>
      <c r="D1143" s="166" t="s">
        <v>229</v>
      </c>
      <c r="E1143" s="167" t="s">
        <v>1</v>
      </c>
      <c r="F1143" s="168" t="s">
        <v>1453</v>
      </c>
      <c r="H1143" s="169">
        <v>64.186999999999998</v>
      </c>
      <c r="I1143" s="170"/>
      <c r="L1143" s="165"/>
      <c r="M1143" s="171"/>
      <c r="N1143" s="172"/>
      <c r="O1143" s="172"/>
      <c r="P1143" s="172"/>
      <c r="Q1143" s="172"/>
      <c r="R1143" s="172"/>
      <c r="S1143" s="172"/>
      <c r="T1143" s="173"/>
      <c r="AT1143" s="167" t="s">
        <v>229</v>
      </c>
      <c r="AU1143" s="167" t="s">
        <v>86</v>
      </c>
      <c r="AV1143" s="13" t="s">
        <v>86</v>
      </c>
      <c r="AW1143" s="13" t="s">
        <v>32</v>
      </c>
      <c r="AX1143" s="13" t="s">
        <v>77</v>
      </c>
      <c r="AY1143" s="167" t="s">
        <v>222</v>
      </c>
    </row>
    <row r="1144" spans="1:65" s="15" customFormat="1">
      <c r="B1144" s="182"/>
      <c r="D1144" s="166" t="s">
        <v>229</v>
      </c>
      <c r="E1144" s="183" t="s">
        <v>1</v>
      </c>
      <c r="F1144" s="184" t="s">
        <v>258</v>
      </c>
      <c r="H1144" s="185">
        <v>199.178</v>
      </c>
      <c r="I1144" s="186"/>
      <c r="L1144" s="182"/>
      <c r="M1144" s="187"/>
      <c r="N1144" s="188"/>
      <c r="O1144" s="188"/>
      <c r="P1144" s="188"/>
      <c r="Q1144" s="188"/>
      <c r="R1144" s="188"/>
      <c r="S1144" s="188"/>
      <c r="T1144" s="189"/>
      <c r="AT1144" s="183" t="s">
        <v>229</v>
      </c>
      <c r="AU1144" s="183" t="s">
        <v>86</v>
      </c>
      <c r="AV1144" s="15" t="s">
        <v>235</v>
      </c>
      <c r="AW1144" s="15" t="s">
        <v>32</v>
      </c>
      <c r="AX1144" s="15" t="s">
        <v>77</v>
      </c>
      <c r="AY1144" s="183" t="s">
        <v>222</v>
      </c>
    </row>
    <row r="1145" spans="1:65" s="13" customFormat="1">
      <c r="B1145" s="165"/>
      <c r="D1145" s="166" t="s">
        <v>229</v>
      </c>
      <c r="E1145" s="167" t="s">
        <v>1</v>
      </c>
      <c r="F1145" s="168" t="s">
        <v>1454</v>
      </c>
      <c r="H1145" s="169">
        <v>6.0519999999999996</v>
      </c>
      <c r="I1145" s="170"/>
      <c r="L1145" s="165"/>
      <c r="M1145" s="171"/>
      <c r="N1145" s="172"/>
      <c r="O1145" s="172"/>
      <c r="P1145" s="172"/>
      <c r="Q1145" s="172"/>
      <c r="R1145" s="172"/>
      <c r="S1145" s="172"/>
      <c r="T1145" s="173"/>
      <c r="AT1145" s="167" t="s">
        <v>229</v>
      </c>
      <c r="AU1145" s="167" t="s">
        <v>86</v>
      </c>
      <c r="AV1145" s="13" t="s">
        <v>86</v>
      </c>
      <c r="AW1145" s="13" t="s">
        <v>32</v>
      </c>
      <c r="AX1145" s="13" t="s">
        <v>77</v>
      </c>
      <c r="AY1145" s="167" t="s">
        <v>222</v>
      </c>
    </row>
    <row r="1146" spans="1:65" s="13" customFormat="1">
      <c r="B1146" s="165"/>
      <c r="D1146" s="166" t="s">
        <v>229</v>
      </c>
      <c r="E1146" s="167" t="s">
        <v>1</v>
      </c>
      <c r="F1146" s="168" t="s">
        <v>1455</v>
      </c>
      <c r="H1146" s="169">
        <v>18.690000000000001</v>
      </c>
      <c r="I1146" s="170"/>
      <c r="L1146" s="165"/>
      <c r="M1146" s="171"/>
      <c r="N1146" s="172"/>
      <c r="O1146" s="172"/>
      <c r="P1146" s="172"/>
      <c r="Q1146" s="172"/>
      <c r="R1146" s="172"/>
      <c r="S1146" s="172"/>
      <c r="T1146" s="173"/>
      <c r="AT1146" s="167" t="s">
        <v>229</v>
      </c>
      <c r="AU1146" s="167" t="s">
        <v>86</v>
      </c>
      <c r="AV1146" s="13" t="s">
        <v>86</v>
      </c>
      <c r="AW1146" s="13" t="s">
        <v>32</v>
      </c>
      <c r="AX1146" s="13" t="s">
        <v>77</v>
      </c>
      <c r="AY1146" s="167" t="s">
        <v>222</v>
      </c>
    </row>
    <row r="1147" spans="1:65" s="13" customFormat="1">
      <c r="B1147" s="165"/>
      <c r="D1147" s="166" t="s">
        <v>229</v>
      </c>
      <c r="E1147" s="167" t="s">
        <v>1</v>
      </c>
      <c r="F1147" s="168" t="s">
        <v>1456</v>
      </c>
      <c r="H1147" s="169">
        <v>5.548</v>
      </c>
      <c r="I1147" s="170"/>
      <c r="L1147" s="165"/>
      <c r="M1147" s="171"/>
      <c r="N1147" s="172"/>
      <c r="O1147" s="172"/>
      <c r="P1147" s="172"/>
      <c r="Q1147" s="172"/>
      <c r="R1147" s="172"/>
      <c r="S1147" s="172"/>
      <c r="T1147" s="173"/>
      <c r="AT1147" s="167" t="s">
        <v>229</v>
      </c>
      <c r="AU1147" s="167" t="s">
        <v>86</v>
      </c>
      <c r="AV1147" s="13" t="s">
        <v>86</v>
      </c>
      <c r="AW1147" s="13" t="s">
        <v>32</v>
      </c>
      <c r="AX1147" s="13" t="s">
        <v>77</v>
      </c>
      <c r="AY1147" s="167" t="s">
        <v>222</v>
      </c>
    </row>
    <row r="1148" spans="1:65" s="13" customFormat="1">
      <c r="B1148" s="165"/>
      <c r="D1148" s="166" t="s">
        <v>229</v>
      </c>
      <c r="E1148" s="167" t="s">
        <v>1</v>
      </c>
      <c r="F1148" s="168" t="s">
        <v>1457</v>
      </c>
      <c r="H1148" s="169">
        <v>18.48</v>
      </c>
      <c r="I1148" s="170"/>
      <c r="L1148" s="165"/>
      <c r="M1148" s="171"/>
      <c r="N1148" s="172"/>
      <c r="O1148" s="172"/>
      <c r="P1148" s="172"/>
      <c r="Q1148" s="172"/>
      <c r="R1148" s="172"/>
      <c r="S1148" s="172"/>
      <c r="T1148" s="173"/>
      <c r="AT1148" s="167" t="s">
        <v>229</v>
      </c>
      <c r="AU1148" s="167" t="s">
        <v>86</v>
      </c>
      <c r="AV1148" s="13" t="s">
        <v>86</v>
      </c>
      <c r="AW1148" s="13" t="s">
        <v>32</v>
      </c>
      <c r="AX1148" s="13" t="s">
        <v>77</v>
      </c>
      <c r="AY1148" s="167" t="s">
        <v>222</v>
      </c>
    </row>
    <row r="1149" spans="1:65" s="15" customFormat="1">
      <c r="B1149" s="182"/>
      <c r="D1149" s="166" t="s">
        <v>229</v>
      </c>
      <c r="E1149" s="183" t="s">
        <v>1</v>
      </c>
      <c r="F1149" s="184" t="s">
        <v>258</v>
      </c>
      <c r="H1149" s="185">
        <v>48.77</v>
      </c>
      <c r="I1149" s="186"/>
      <c r="L1149" s="182"/>
      <c r="M1149" s="187"/>
      <c r="N1149" s="188"/>
      <c r="O1149" s="188"/>
      <c r="P1149" s="188"/>
      <c r="Q1149" s="188"/>
      <c r="R1149" s="188"/>
      <c r="S1149" s="188"/>
      <c r="T1149" s="189"/>
      <c r="AT1149" s="183" t="s">
        <v>229</v>
      </c>
      <c r="AU1149" s="183" t="s">
        <v>86</v>
      </c>
      <c r="AV1149" s="15" t="s">
        <v>235</v>
      </c>
      <c r="AW1149" s="15" t="s">
        <v>32</v>
      </c>
      <c r="AX1149" s="15" t="s">
        <v>77</v>
      </c>
      <c r="AY1149" s="183" t="s">
        <v>222</v>
      </c>
    </row>
    <row r="1150" spans="1:65" s="14" customFormat="1">
      <c r="B1150" s="174"/>
      <c r="D1150" s="166" t="s">
        <v>229</v>
      </c>
      <c r="E1150" s="175" t="s">
        <v>1</v>
      </c>
      <c r="F1150" s="176" t="s">
        <v>231</v>
      </c>
      <c r="H1150" s="177">
        <v>946.79200000000003</v>
      </c>
      <c r="I1150" s="178"/>
      <c r="L1150" s="174"/>
      <c r="M1150" s="179"/>
      <c r="N1150" s="180"/>
      <c r="O1150" s="180"/>
      <c r="P1150" s="180"/>
      <c r="Q1150" s="180"/>
      <c r="R1150" s="180"/>
      <c r="S1150" s="180"/>
      <c r="T1150" s="181"/>
      <c r="AT1150" s="175" t="s">
        <v>229</v>
      </c>
      <c r="AU1150" s="175" t="s">
        <v>86</v>
      </c>
      <c r="AV1150" s="14" t="s">
        <v>228</v>
      </c>
      <c r="AW1150" s="14" t="s">
        <v>32</v>
      </c>
      <c r="AX1150" s="14" t="s">
        <v>84</v>
      </c>
      <c r="AY1150" s="175" t="s">
        <v>222</v>
      </c>
    </row>
    <row r="1151" spans="1:65" s="2" customFormat="1" ht="24.2" customHeight="1">
      <c r="A1151" s="33"/>
      <c r="B1151" s="150"/>
      <c r="C1151" s="151" t="s">
        <v>788</v>
      </c>
      <c r="D1151" s="151" t="s">
        <v>224</v>
      </c>
      <c r="E1151" s="152" t="s">
        <v>1458</v>
      </c>
      <c r="F1151" s="153" t="s">
        <v>1459</v>
      </c>
      <c r="G1151" s="154" t="s">
        <v>227</v>
      </c>
      <c r="H1151" s="155">
        <v>1396.075</v>
      </c>
      <c r="I1151" s="156"/>
      <c r="J1151" s="157">
        <f>ROUND(I1151*H1151,2)</f>
        <v>0</v>
      </c>
      <c r="K1151" s="158"/>
      <c r="L1151" s="34"/>
      <c r="M1151" s="159" t="s">
        <v>1</v>
      </c>
      <c r="N1151" s="160" t="s">
        <v>42</v>
      </c>
      <c r="O1151" s="59"/>
      <c r="P1151" s="161">
        <f>O1151*H1151</f>
        <v>0</v>
      </c>
      <c r="Q1151" s="161">
        <v>1.8380000000000001E-2</v>
      </c>
      <c r="R1151" s="161">
        <f>Q1151*H1151</f>
        <v>25.659858500000002</v>
      </c>
      <c r="S1151" s="161">
        <v>0</v>
      </c>
      <c r="T1151" s="162">
        <f>S1151*H1151</f>
        <v>0</v>
      </c>
      <c r="U1151" s="33"/>
      <c r="V1151" s="33"/>
      <c r="W1151" s="33"/>
      <c r="X1151" s="33"/>
      <c r="Y1151" s="33"/>
      <c r="Z1151" s="33"/>
      <c r="AA1151" s="33"/>
      <c r="AB1151" s="33"/>
      <c r="AC1151" s="33"/>
      <c r="AD1151" s="33"/>
      <c r="AE1151" s="33"/>
      <c r="AR1151" s="163" t="s">
        <v>228</v>
      </c>
      <c r="AT1151" s="163" t="s">
        <v>224</v>
      </c>
      <c r="AU1151" s="163" t="s">
        <v>86</v>
      </c>
      <c r="AY1151" s="18" t="s">
        <v>222</v>
      </c>
      <c r="BE1151" s="164">
        <f>IF(N1151="základní",J1151,0)</f>
        <v>0</v>
      </c>
      <c r="BF1151" s="164">
        <f>IF(N1151="snížená",J1151,0)</f>
        <v>0</v>
      </c>
      <c r="BG1151" s="164">
        <f>IF(N1151="zákl. přenesená",J1151,0)</f>
        <v>0</v>
      </c>
      <c r="BH1151" s="164">
        <f>IF(N1151="sníž. přenesená",J1151,0)</f>
        <v>0</v>
      </c>
      <c r="BI1151" s="164">
        <f>IF(N1151="nulová",J1151,0)</f>
        <v>0</v>
      </c>
      <c r="BJ1151" s="18" t="s">
        <v>84</v>
      </c>
      <c r="BK1151" s="164">
        <f>ROUND(I1151*H1151,2)</f>
        <v>0</v>
      </c>
      <c r="BL1151" s="18" t="s">
        <v>228</v>
      </c>
      <c r="BM1151" s="163" t="s">
        <v>1460</v>
      </c>
    </row>
    <row r="1152" spans="1:65" s="2" customFormat="1" ht="24.2" customHeight="1">
      <c r="A1152" s="33"/>
      <c r="B1152" s="150"/>
      <c r="C1152" s="151" t="s">
        <v>1461</v>
      </c>
      <c r="D1152" s="151" t="s">
        <v>224</v>
      </c>
      <c r="E1152" s="152" t="s">
        <v>1462</v>
      </c>
      <c r="F1152" s="153" t="s">
        <v>1463</v>
      </c>
      <c r="G1152" s="154" t="s">
        <v>227</v>
      </c>
      <c r="H1152" s="155">
        <v>490.577</v>
      </c>
      <c r="I1152" s="156"/>
      <c r="J1152" s="157">
        <f>ROUND(I1152*H1152,2)</f>
        <v>0</v>
      </c>
      <c r="K1152" s="158"/>
      <c r="L1152" s="34"/>
      <c r="M1152" s="159" t="s">
        <v>1</v>
      </c>
      <c r="N1152" s="160" t="s">
        <v>42</v>
      </c>
      <c r="O1152" s="59"/>
      <c r="P1152" s="161">
        <f>O1152*H1152</f>
        <v>0</v>
      </c>
      <c r="Q1152" s="161">
        <v>1.7000000000000001E-2</v>
      </c>
      <c r="R1152" s="161">
        <f>Q1152*H1152</f>
        <v>8.3398090000000007</v>
      </c>
      <c r="S1152" s="161">
        <v>0</v>
      </c>
      <c r="T1152" s="162">
        <f>S1152*H1152</f>
        <v>0</v>
      </c>
      <c r="U1152" s="33"/>
      <c r="V1152" s="33"/>
      <c r="W1152" s="33"/>
      <c r="X1152" s="33"/>
      <c r="Y1152" s="33"/>
      <c r="Z1152" s="33"/>
      <c r="AA1152" s="33"/>
      <c r="AB1152" s="33"/>
      <c r="AC1152" s="33"/>
      <c r="AD1152" s="33"/>
      <c r="AE1152" s="33"/>
      <c r="AR1152" s="163" t="s">
        <v>228</v>
      </c>
      <c r="AT1152" s="163" t="s">
        <v>224</v>
      </c>
      <c r="AU1152" s="163" t="s">
        <v>86</v>
      </c>
      <c r="AY1152" s="18" t="s">
        <v>222</v>
      </c>
      <c r="BE1152" s="164">
        <f>IF(N1152="základní",J1152,0)</f>
        <v>0</v>
      </c>
      <c r="BF1152" s="164">
        <f>IF(N1152="snížená",J1152,0)</f>
        <v>0</v>
      </c>
      <c r="BG1152" s="164">
        <f>IF(N1152="zákl. přenesená",J1152,0)</f>
        <v>0</v>
      </c>
      <c r="BH1152" s="164">
        <f>IF(N1152="sníž. přenesená",J1152,0)</f>
        <v>0</v>
      </c>
      <c r="BI1152" s="164">
        <f>IF(N1152="nulová",J1152,0)</f>
        <v>0</v>
      </c>
      <c r="BJ1152" s="18" t="s">
        <v>84</v>
      </c>
      <c r="BK1152" s="164">
        <f>ROUND(I1152*H1152,2)</f>
        <v>0</v>
      </c>
      <c r="BL1152" s="18" t="s">
        <v>228</v>
      </c>
      <c r="BM1152" s="163" t="s">
        <v>1464</v>
      </c>
    </row>
    <row r="1153" spans="1:65" s="13" customFormat="1">
      <c r="B1153" s="165"/>
      <c r="D1153" s="166" t="s">
        <v>229</v>
      </c>
      <c r="E1153" s="167" t="s">
        <v>1</v>
      </c>
      <c r="F1153" s="168" t="s">
        <v>1465</v>
      </c>
      <c r="H1153" s="169">
        <v>137.46799999999999</v>
      </c>
      <c r="I1153" s="170"/>
      <c r="L1153" s="165"/>
      <c r="M1153" s="171"/>
      <c r="N1153" s="172"/>
      <c r="O1153" s="172"/>
      <c r="P1153" s="172"/>
      <c r="Q1153" s="172"/>
      <c r="R1153" s="172"/>
      <c r="S1153" s="172"/>
      <c r="T1153" s="173"/>
      <c r="AT1153" s="167" t="s">
        <v>229</v>
      </c>
      <c r="AU1153" s="167" t="s">
        <v>86</v>
      </c>
      <c r="AV1153" s="13" t="s">
        <v>86</v>
      </c>
      <c r="AW1153" s="13" t="s">
        <v>32</v>
      </c>
      <c r="AX1153" s="13" t="s">
        <v>77</v>
      </c>
      <c r="AY1153" s="167" t="s">
        <v>222</v>
      </c>
    </row>
    <row r="1154" spans="1:65" s="13" customFormat="1">
      <c r="B1154" s="165"/>
      <c r="D1154" s="166" t="s">
        <v>229</v>
      </c>
      <c r="E1154" s="167" t="s">
        <v>1</v>
      </c>
      <c r="F1154" s="168" t="s">
        <v>1466</v>
      </c>
      <c r="H1154" s="169">
        <v>25.744</v>
      </c>
      <c r="I1154" s="170"/>
      <c r="L1154" s="165"/>
      <c r="M1154" s="171"/>
      <c r="N1154" s="172"/>
      <c r="O1154" s="172"/>
      <c r="P1154" s="172"/>
      <c r="Q1154" s="172"/>
      <c r="R1154" s="172"/>
      <c r="S1154" s="172"/>
      <c r="T1154" s="173"/>
      <c r="AT1154" s="167" t="s">
        <v>229</v>
      </c>
      <c r="AU1154" s="167" t="s">
        <v>86</v>
      </c>
      <c r="AV1154" s="13" t="s">
        <v>86</v>
      </c>
      <c r="AW1154" s="13" t="s">
        <v>32</v>
      </c>
      <c r="AX1154" s="13" t="s">
        <v>77</v>
      </c>
      <c r="AY1154" s="167" t="s">
        <v>222</v>
      </c>
    </row>
    <row r="1155" spans="1:65" s="13" customFormat="1">
      <c r="B1155" s="165"/>
      <c r="D1155" s="166" t="s">
        <v>229</v>
      </c>
      <c r="E1155" s="167" t="s">
        <v>1</v>
      </c>
      <c r="F1155" s="168" t="s">
        <v>1467</v>
      </c>
      <c r="H1155" s="169">
        <v>125.565</v>
      </c>
      <c r="I1155" s="170"/>
      <c r="L1155" s="165"/>
      <c r="M1155" s="171"/>
      <c r="N1155" s="172"/>
      <c r="O1155" s="172"/>
      <c r="P1155" s="172"/>
      <c r="Q1155" s="172"/>
      <c r="R1155" s="172"/>
      <c r="S1155" s="172"/>
      <c r="T1155" s="173"/>
      <c r="AT1155" s="167" t="s">
        <v>229</v>
      </c>
      <c r="AU1155" s="167" t="s">
        <v>86</v>
      </c>
      <c r="AV1155" s="13" t="s">
        <v>86</v>
      </c>
      <c r="AW1155" s="13" t="s">
        <v>32</v>
      </c>
      <c r="AX1155" s="13" t="s">
        <v>77</v>
      </c>
      <c r="AY1155" s="167" t="s">
        <v>222</v>
      </c>
    </row>
    <row r="1156" spans="1:65" s="13" customFormat="1">
      <c r="B1156" s="165"/>
      <c r="D1156" s="166" t="s">
        <v>229</v>
      </c>
      <c r="E1156" s="167" t="s">
        <v>1</v>
      </c>
      <c r="F1156" s="168" t="s">
        <v>1468</v>
      </c>
      <c r="H1156" s="169">
        <v>30.315000000000001</v>
      </c>
      <c r="I1156" s="170"/>
      <c r="L1156" s="165"/>
      <c r="M1156" s="171"/>
      <c r="N1156" s="172"/>
      <c r="O1156" s="172"/>
      <c r="P1156" s="172"/>
      <c r="Q1156" s="172"/>
      <c r="R1156" s="172"/>
      <c r="S1156" s="172"/>
      <c r="T1156" s="173"/>
      <c r="AT1156" s="167" t="s">
        <v>229</v>
      </c>
      <c r="AU1156" s="167" t="s">
        <v>86</v>
      </c>
      <c r="AV1156" s="13" t="s">
        <v>86</v>
      </c>
      <c r="AW1156" s="13" t="s">
        <v>32</v>
      </c>
      <c r="AX1156" s="13" t="s">
        <v>77</v>
      </c>
      <c r="AY1156" s="167" t="s">
        <v>222</v>
      </c>
    </row>
    <row r="1157" spans="1:65" s="13" customFormat="1">
      <c r="B1157" s="165"/>
      <c r="D1157" s="166" t="s">
        <v>229</v>
      </c>
      <c r="E1157" s="167" t="s">
        <v>1</v>
      </c>
      <c r="F1157" s="168" t="s">
        <v>1469</v>
      </c>
      <c r="H1157" s="169">
        <v>37.835000000000001</v>
      </c>
      <c r="I1157" s="170"/>
      <c r="L1157" s="165"/>
      <c r="M1157" s="171"/>
      <c r="N1157" s="172"/>
      <c r="O1157" s="172"/>
      <c r="P1157" s="172"/>
      <c r="Q1157" s="172"/>
      <c r="R1157" s="172"/>
      <c r="S1157" s="172"/>
      <c r="T1157" s="173"/>
      <c r="AT1157" s="167" t="s">
        <v>229</v>
      </c>
      <c r="AU1157" s="167" t="s">
        <v>86</v>
      </c>
      <c r="AV1157" s="13" t="s">
        <v>86</v>
      </c>
      <c r="AW1157" s="13" t="s">
        <v>32</v>
      </c>
      <c r="AX1157" s="13" t="s">
        <v>77</v>
      </c>
      <c r="AY1157" s="167" t="s">
        <v>222</v>
      </c>
    </row>
    <row r="1158" spans="1:65" s="15" customFormat="1">
      <c r="B1158" s="182"/>
      <c r="D1158" s="166" t="s">
        <v>229</v>
      </c>
      <c r="E1158" s="183" t="s">
        <v>1</v>
      </c>
      <c r="F1158" s="184" t="s">
        <v>258</v>
      </c>
      <c r="H1158" s="185">
        <v>356.92700000000002</v>
      </c>
      <c r="I1158" s="186"/>
      <c r="L1158" s="182"/>
      <c r="M1158" s="187"/>
      <c r="N1158" s="188"/>
      <c r="O1158" s="188"/>
      <c r="P1158" s="188"/>
      <c r="Q1158" s="188"/>
      <c r="R1158" s="188"/>
      <c r="S1158" s="188"/>
      <c r="T1158" s="189"/>
      <c r="AT1158" s="183" t="s">
        <v>229</v>
      </c>
      <c r="AU1158" s="183" t="s">
        <v>86</v>
      </c>
      <c r="AV1158" s="15" t="s">
        <v>235</v>
      </c>
      <c r="AW1158" s="15" t="s">
        <v>32</v>
      </c>
      <c r="AX1158" s="15" t="s">
        <v>77</v>
      </c>
      <c r="AY1158" s="183" t="s">
        <v>222</v>
      </c>
    </row>
    <row r="1159" spans="1:65" s="13" customFormat="1">
      <c r="B1159" s="165"/>
      <c r="D1159" s="166" t="s">
        <v>229</v>
      </c>
      <c r="E1159" s="167" t="s">
        <v>1</v>
      </c>
      <c r="F1159" s="168" t="s">
        <v>1470</v>
      </c>
      <c r="H1159" s="169">
        <v>49.274999999999999</v>
      </c>
      <c r="I1159" s="170"/>
      <c r="L1159" s="165"/>
      <c r="M1159" s="171"/>
      <c r="N1159" s="172"/>
      <c r="O1159" s="172"/>
      <c r="P1159" s="172"/>
      <c r="Q1159" s="172"/>
      <c r="R1159" s="172"/>
      <c r="S1159" s="172"/>
      <c r="T1159" s="173"/>
      <c r="AT1159" s="167" t="s">
        <v>229</v>
      </c>
      <c r="AU1159" s="167" t="s">
        <v>86</v>
      </c>
      <c r="AV1159" s="13" t="s">
        <v>86</v>
      </c>
      <c r="AW1159" s="13" t="s">
        <v>32</v>
      </c>
      <c r="AX1159" s="13" t="s">
        <v>77</v>
      </c>
      <c r="AY1159" s="167" t="s">
        <v>222</v>
      </c>
    </row>
    <row r="1160" spans="1:65" s="13" customFormat="1">
      <c r="B1160" s="165"/>
      <c r="D1160" s="166" t="s">
        <v>229</v>
      </c>
      <c r="E1160" s="167" t="s">
        <v>1</v>
      </c>
      <c r="F1160" s="168" t="s">
        <v>1471</v>
      </c>
      <c r="H1160" s="169">
        <v>17.55</v>
      </c>
      <c r="I1160" s="170"/>
      <c r="L1160" s="165"/>
      <c r="M1160" s="171"/>
      <c r="N1160" s="172"/>
      <c r="O1160" s="172"/>
      <c r="P1160" s="172"/>
      <c r="Q1160" s="172"/>
      <c r="R1160" s="172"/>
      <c r="S1160" s="172"/>
      <c r="T1160" s="173"/>
      <c r="AT1160" s="167" t="s">
        <v>229</v>
      </c>
      <c r="AU1160" s="167" t="s">
        <v>86</v>
      </c>
      <c r="AV1160" s="13" t="s">
        <v>86</v>
      </c>
      <c r="AW1160" s="13" t="s">
        <v>32</v>
      </c>
      <c r="AX1160" s="13" t="s">
        <v>77</v>
      </c>
      <c r="AY1160" s="167" t="s">
        <v>222</v>
      </c>
    </row>
    <row r="1161" spans="1:65" s="15" customFormat="1">
      <c r="B1161" s="182"/>
      <c r="D1161" s="166" t="s">
        <v>229</v>
      </c>
      <c r="E1161" s="183" t="s">
        <v>1</v>
      </c>
      <c r="F1161" s="184" t="s">
        <v>258</v>
      </c>
      <c r="H1161" s="185">
        <v>66.825000000000003</v>
      </c>
      <c r="I1161" s="186"/>
      <c r="L1161" s="182"/>
      <c r="M1161" s="187"/>
      <c r="N1161" s="188"/>
      <c r="O1161" s="188"/>
      <c r="P1161" s="188"/>
      <c r="Q1161" s="188"/>
      <c r="R1161" s="188"/>
      <c r="S1161" s="188"/>
      <c r="T1161" s="189"/>
      <c r="AT1161" s="183" t="s">
        <v>229</v>
      </c>
      <c r="AU1161" s="183" t="s">
        <v>86</v>
      </c>
      <c r="AV1161" s="15" t="s">
        <v>235</v>
      </c>
      <c r="AW1161" s="15" t="s">
        <v>32</v>
      </c>
      <c r="AX1161" s="15" t="s">
        <v>77</v>
      </c>
      <c r="AY1161" s="183" t="s">
        <v>222</v>
      </c>
    </row>
    <row r="1162" spans="1:65" s="13" customFormat="1">
      <c r="B1162" s="165"/>
      <c r="D1162" s="166" t="s">
        <v>229</v>
      </c>
      <c r="E1162" s="167" t="s">
        <v>1</v>
      </c>
      <c r="F1162" s="168" t="s">
        <v>1472</v>
      </c>
      <c r="H1162" s="169">
        <v>17.774999999999999</v>
      </c>
      <c r="I1162" s="170"/>
      <c r="L1162" s="165"/>
      <c r="M1162" s="171"/>
      <c r="N1162" s="172"/>
      <c r="O1162" s="172"/>
      <c r="P1162" s="172"/>
      <c r="Q1162" s="172"/>
      <c r="R1162" s="172"/>
      <c r="S1162" s="172"/>
      <c r="T1162" s="173"/>
      <c r="AT1162" s="167" t="s">
        <v>229</v>
      </c>
      <c r="AU1162" s="167" t="s">
        <v>86</v>
      </c>
      <c r="AV1162" s="13" t="s">
        <v>86</v>
      </c>
      <c r="AW1162" s="13" t="s">
        <v>32</v>
      </c>
      <c r="AX1162" s="13" t="s">
        <v>77</v>
      </c>
      <c r="AY1162" s="167" t="s">
        <v>222</v>
      </c>
    </row>
    <row r="1163" spans="1:65" s="13" customFormat="1">
      <c r="B1163" s="165"/>
      <c r="D1163" s="166" t="s">
        <v>229</v>
      </c>
      <c r="E1163" s="167" t="s">
        <v>1</v>
      </c>
      <c r="F1163" s="168" t="s">
        <v>1473</v>
      </c>
      <c r="H1163" s="169">
        <v>49.05</v>
      </c>
      <c r="I1163" s="170"/>
      <c r="L1163" s="165"/>
      <c r="M1163" s="171"/>
      <c r="N1163" s="172"/>
      <c r="O1163" s="172"/>
      <c r="P1163" s="172"/>
      <c r="Q1163" s="172"/>
      <c r="R1163" s="172"/>
      <c r="S1163" s="172"/>
      <c r="T1163" s="173"/>
      <c r="AT1163" s="167" t="s">
        <v>229</v>
      </c>
      <c r="AU1163" s="167" t="s">
        <v>86</v>
      </c>
      <c r="AV1163" s="13" t="s">
        <v>86</v>
      </c>
      <c r="AW1163" s="13" t="s">
        <v>32</v>
      </c>
      <c r="AX1163" s="13" t="s">
        <v>77</v>
      </c>
      <c r="AY1163" s="167" t="s">
        <v>222</v>
      </c>
    </row>
    <row r="1164" spans="1:65" s="15" customFormat="1">
      <c r="B1164" s="182"/>
      <c r="D1164" s="166" t="s">
        <v>229</v>
      </c>
      <c r="E1164" s="183" t="s">
        <v>1</v>
      </c>
      <c r="F1164" s="184" t="s">
        <v>258</v>
      </c>
      <c r="H1164" s="185">
        <v>66.825000000000003</v>
      </c>
      <c r="I1164" s="186"/>
      <c r="L1164" s="182"/>
      <c r="M1164" s="187"/>
      <c r="N1164" s="188"/>
      <c r="O1164" s="188"/>
      <c r="P1164" s="188"/>
      <c r="Q1164" s="188"/>
      <c r="R1164" s="188"/>
      <c r="S1164" s="188"/>
      <c r="T1164" s="189"/>
      <c r="AT1164" s="183" t="s">
        <v>229</v>
      </c>
      <c r="AU1164" s="183" t="s">
        <v>86</v>
      </c>
      <c r="AV1164" s="15" t="s">
        <v>235</v>
      </c>
      <c r="AW1164" s="15" t="s">
        <v>32</v>
      </c>
      <c r="AX1164" s="15" t="s">
        <v>77</v>
      </c>
      <c r="AY1164" s="183" t="s">
        <v>222</v>
      </c>
    </row>
    <row r="1165" spans="1:65" s="14" customFormat="1">
      <c r="B1165" s="174"/>
      <c r="D1165" s="166" t="s">
        <v>229</v>
      </c>
      <c r="E1165" s="175" t="s">
        <v>1</v>
      </c>
      <c r="F1165" s="176" t="s">
        <v>231</v>
      </c>
      <c r="H1165" s="177">
        <v>490.577</v>
      </c>
      <c r="I1165" s="178"/>
      <c r="L1165" s="174"/>
      <c r="M1165" s="179"/>
      <c r="N1165" s="180"/>
      <c r="O1165" s="180"/>
      <c r="P1165" s="180"/>
      <c r="Q1165" s="180"/>
      <c r="R1165" s="180"/>
      <c r="S1165" s="180"/>
      <c r="T1165" s="181"/>
      <c r="AT1165" s="175" t="s">
        <v>229</v>
      </c>
      <c r="AU1165" s="175" t="s">
        <v>86</v>
      </c>
      <c r="AV1165" s="14" t="s">
        <v>228</v>
      </c>
      <c r="AW1165" s="14" t="s">
        <v>32</v>
      </c>
      <c r="AX1165" s="14" t="s">
        <v>84</v>
      </c>
      <c r="AY1165" s="175" t="s">
        <v>222</v>
      </c>
    </row>
    <row r="1166" spans="1:65" s="2" customFormat="1" ht="49.15" customHeight="1">
      <c r="A1166" s="33"/>
      <c r="B1166" s="150"/>
      <c r="C1166" s="151" t="s">
        <v>791</v>
      </c>
      <c r="D1166" s="151" t="s">
        <v>224</v>
      </c>
      <c r="E1166" s="152" t="s">
        <v>1474</v>
      </c>
      <c r="F1166" s="153" t="s">
        <v>1475</v>
      </c>
      <c r="G1166" s="154" t="s">
        <v>227</v>
      </c>
      <c r="H1166" s="155">
        <v>57.1</v>
      </c>
      <c r="I1166" s="156"/>
      <c r="J1166" s="157">
        <f>ROUND(I1166*H1166,2)</f>
        <v>0</v>
      </c>
      <c r="K1166" s="158"/>
      <c r="L1166" s="34"/>
      <c r="M1166" s="159" t="s">
        <v>1</v>
      </c>
      <c r="N1166" s="160" t="s">
        <v>42</v>
      </c>
      <c r="O1166" s="59"/>
      <c r="P1166" s="161">
        <f>O1166*H1166</f>
        <v>0</v>
      </c>
      <c r="Q1166" s="161">
        <v>1.18E-2</v>
      </c>
      <c r="R1166" s="161">
        <f>Q1166*H1166</f>
        <v>0.67378000000000005</v>
      </c>
      <c r="S1166" s="161">
        <v>0</v>
      </c>
      <c r="T1166" s="162">
        <f>S1166*H1166</f>
        <v>0</v>
      </c>
      <c r="U1166" s="33"/>
      <c r="V1166" s="33"/>
      <c r="W1166" s="33"/>
      <c r="X1166" s="33"/>
      <c r="Y1166" s="33"/>
      <c r="Z1166" s="33"/>
      <c r="AA1166" s="33"/>
      <c r="AB1166" s="33"/>
      <c r="AC1166" s="33"/>
      <c r="AD1166" s="33"/>
      <c r="AE1166" s="33"/>
      <c r="AR1166" s="163" t="s">
        <v>228</v>
      </c>
      <c r="AT1166" s="163" t="s">
        <v>224</v>
      </c>
      <c r="AU1166" s="163" t="s">
        <v>86</v>
      </c>
      <c r="AY1166" s="18" t="s">
        <v>222</v>
      </c>
      <c r="BE1166" s="164">
        <f>IF(N1166="základní",J1166,0)</f>
        <v>0</v>
      </c>
      <c r="BF1166" s="164">
        <f>IF(N1166="snížená",J1166,0)</f>
        <v>0</v>
      </c>
      <c r="BG1166" s="164">
        <f>IF(N1166="zákl. přenesená",J1166,0)</f>
        <v>0</v>
      </c>
      <c r="BH1166" s="164">
        <f>IF(N1166="sníž. přenesená",J1166,0)</f>
        <v>0</v>
      </c>
      <c r="BI1166" s="164">
        <f>IF(N1166="nulová",J1166,0)</f>
        <v>0</v>
      </c>
      <c r="BJ1166" s="18" t="s">
        <v>84</v>
      </c>
      <c r="BK1166" s="164">
        <f>ROUND(I1166*H1166,2)</f>
        <v>0</v>
      </c>
      <c r="BL1166" s="18" t="s">
        <v>228</v>
      </c>
      <c r="BM1166" s="163" t="s">
        <v>1476</v>
      </c>
    </row>
    <row r="1167" spans="1:65" s="13" customFormat="1">
      <c r="B1167" s="165"/>
      <c r="D1167" s="166" t="s">
        <v>229</v>
      </c>
      <c r="E1167" s="167" t="s">
        <v>1</v>
      </c>
      <c r="F1167" s="168" t="s">
        <v>1477</v>
      </c>
      <c r="H1167" s="169">
        <v>49.9</v>
      </c>
      <c r="I1167" s="170"/>
      <c r="L1167" s="165"/>
      <c r="M1167" s="171"/>
      <c r="N1167" s="172"/>
      <c r="O1167" s="172"/>
      <c r="P1167" s="172"/>
      <c r="Q1167" s="172"/>
      <c r="R1167" s="172"/>
      <c r="S1167" s="172"/>
      <c r="T1167" s="173"/>
      <c r="AT1167" s="167" t="s">
        <v>229</v>
      </c>
      <c r="AU1167" s="167" t="s">
        <v>86</v>
      </c>
      <c r="AV1167" s="13" t="s">
        <v>86</v>
      </c>
      <c r="AW1167" s="13" t="s">
        <v>32</v>
      </c>
      <c r="AX1167" s="13" t="s">
        <v>77</v>
      </c>
      <c r="AY1167" s="167" t="s">
        <v>222</v>
      </c>
    </row>
    <row r="1168" spans="1:65" s="13" customFormat="1">
      <c r="B1168" s="165"/>
      <c r="D1168" s="166" t="s">
        <v>229</v>
      </c>
      <c r="E1168" s="167" t="s">
        <v>1</v>
      </c>
      <c r="F1168" s="168" t="s">
        <v>1478</v>
      </c>
      <c r="H1168" s="169">
        <v>7.2</v>
      </c>
      <c r="I1168" s="170"/>
      <c r="L1168" s="165"/>
      <c r="M1168" s="171"/>
      <c r="N1168" s="172"/>
      <c r="O1168" s="172"/>
      <c r="P1168" s="172"/>
      <c r="Q1168" s="172"/>
      <c r="R1168" s="172"/>
      <c r="S1168" s="172"/>
      <c r="T1168" s="173"/>
      <c r="AT1168" s="167" t="s">
        <v>229</v>
      </c>
      <c r="AU1168" s="167" t="s">
        <v>86</v>
      </c>
      <c r="AV1168" s="13" t="s">
        <v>86</v>
      </c>
      <c r="AW1168" s="13" t="s">
        <v>32</v>
      </c>
      <c r="AX1168" s="13" t="s">
        <v>77</v>
      </c>
      <c r="AY1168" s="167" t="s">
        <v>222</v>
      </c>
    </row>
    <row r="1169" spans="1:65" s="14" customFormat="1">
      <c r="B1169" s="174"/>
      <c r="D1169" s="166" t="s">
        <v>229</v>
      </c>
      <c r="E1169" s="175" t="s">
        <v>1</v>
      </c>
      <c r="F1169" s="176" t="s">
        <v>231</v>
      </c>
      <c r="H1169" s="177">
        <v>57.1</v>
      </c>
      <c r="I1169" s="178"/>
      <c r="L1169" s="174"/>
      <c r="M1169" s="179"/>
      <c r="N1169" s="180"/>
      <c r="O1169" s="180"/>
      <c r="P1169" s="180"/>
      <c r="Q1169" s="180"/>
      <c r="R1169" s="180"/>
      <c r="S1169" s="180"/>
      <c r="T1169" s="181"/>
      <c r="AT1169" s="175" t="s">
        <v>229</v>
      </c>
      <c r="AU1169" s="175" t="s">
        <v>86</v>
      </c>
      <c r="AV1169" s="14" t="s">
        <v>228</v>
      </c>
      <c r="AW1169" s="14" t="s">
        <v>32</v>
      </c>
      <c r="AX1169" s="14" t="s">
        <v>84</v>
      </c>
      <c r="AY1169" s="175" t="s">
        <v>222</v>
      </c>
    </row>
    <row r="1170" spans="1:65" s="2" customFormat="1" ht="24.2" customHeight="1">
      <c r="A1170" s="33"/>
      <c r="B1170" s="150"/>
      <c r="C1170" s="197" t="s">
        <v>1479</v>
      </c>
      <c r="D1170" s="197" t="s">
        <v>310</v>
      </c>
      <c r="E1170" s="198" t="s">
        <v>1480</v>
      </c>
      <c r="F1170" s="199" t="s">
        <v>1481</v>
      </c>
      <c r="G1170" s="200" t="s">
        <v>227</v>
      </c>
      <c r="H1170" s="201">
        <v>59.954999999999998</v>
      </c>
      <c r="I1170" s="202"/>
      <c r="J1170" s="203">
        <f>ROUND(I1170*H1170,2)</f>
        <v>0</v>
      </c>
      <c r="K1170" s="204"/>
      <c r="L1170" s="205"/>
      <c r="M1170" s="206" t="s">
        <v>1</v>
      </c>
      <c r="N1170" s="207" t="s">
        <v>42</v>
      </c>
      <c r="O1170" s="59"/>
      <c r="P1170" s="161">
        <f>O1170*H1170</f>
        <v>0</v>
      </c>
      <c r="Q1170" s="161">
        <v>0</v>
      </c>
      <c r="R1170" s="161">
        <f>Q1170*H1170</f>
        <v>0</v>
      </c>
      <c r="S1170" s="161">
        <v>0</v>
      </c>
      <c r="T1170" s="162">
        <f>S1170*H1170</f>
        <v>0</v>
      </c>
      <c r="U1170" s="33"/>
      <c r="V1170" s="33"/>
      <c r="W1170" s="33"/>
      <c r="X1170" s="33"/>
      <c r="Y1170" s="33"/>
      <c r="Z1170" s="33"/>
      <c r="AA1170" s="33"/>
      <c r="AB1170" s="33"/>
      <c r="AC1170" s="33"/>
      <c r="AD1170" s="33"/>
      <c r="AE1170" s="33"/>
      <c r="AR1170" s="163" t="s">
        <v>243</v>
      </c>
      <c r="AT1170" s="163" t="s">
        <v>310</v>
      </c>
      <c r="AU1170" s="163" t="s">
        <v>86</v>
      </c>
      <c r="AY1170" s="18" t="s">
        <v>222</v>
      </c>
      <c r="BE1170" s="164">
        <f>IF(N1170="základní",J1170,0)</f>
        <v>0</v>
      </c>
      <c r="BF1170" s="164">
        <f>IF(N1170="snížená",J1170,0)</f>
        <v>0</v>
      </c>
      <c r="BG1170" s="164">
        <f>IF(N1170="zákl. přenesená",J1170,0)</f>
        <v>0</v>
      </c>
      <c r="BH1170" s="164">
        <f>IF(N1170="sníž. přenesená",J1170,0)</f>
        <v>0</v>
      </c>
      <c r="BI1170" s="164">
        <f>IF(N1170="nulová",J1170,0)</f>
        <v>0</v>
      </c>
      <c r="BJ1170" s="18" t="s">
        <v>84</v>
      </c>
      <c r="BK1170" s="164">
        <f>ROUND(I1170*H1170,2)</f>
        <v>0</v>
      </c>
      <c r="BL1170" s="18" t="s">
        <v>228</v>
      </c>
      <c r="BM1170" s="163" t="s">
        <v>1482</v>
      </c>
    </row>
    <row r="1171" spans="1:65" s="2" customFormat="1" ht="24.2" customHeight="1">
      <c r="A1171" s="33"/>
      <c r="B1171" s="150"/>
      <c r="C1171" s="151" t="s">
        <v>796</v>
      </c>
      <c r="D1171" s="151" t="s">
        <v>224</v>
      </c>
      <c r="E1171" s="152" t="s">
        <v>1483</v>
      </c>
      <c r="F1171" s="153" t="s">
        <v>1484</v>
      </c>
      <c r="G1171" s="154" t="s">
        <v>227</v>
      </c>
      <c r="H1171" s="155">
        <v>57.1</v>
      </c>
      <c r="I1171" s="156"/>
      <c r="J1171" s="157">
        <f>ROUND(I1171*H1171,2)</f>
        <v>0</v>
      </c>
      <c r="K1171" s="158"/>
      <c r="L1171" s="34"/>
      <c r="M1171" s="159" t="s">
        <v>1</v>
      </c>
      <c r="N1171" s="160" t="s">
        <v>42</v>
      </c>
      <c r="O1171" s="59"/>
      <c r="P1171" s="161">
        <f>O1171*H1171</f>
        <v>0</v>
      </c>
      <c r="Q1171" s="161">
        <v>0</v>
      </c>
      <c r="R1171" s="161">
        <f>Q1171*H1171</f>
        <v>0</v>
      </c>
      <c r="S1171" s="161">
        <v>0</v>
      </c>
      <c r="T1171" s="162">
        <f>S1171*H1171</f>
        <v>0</v>
      </c>
      <c r="U1171" s="33"/>
      <c r="V1171" s="33"/>
      <c r="W1171" s="33"/>
      <c r="X1171" s="33"/>
      <c r="Y1171" s="33"/>
      <c r="Z1171" s="33"/>
      <c r="AA1171" s="33"/>
      <c r="AB1171" s="33"/>
      <c r="AC1171" s="33"/>
      <c r="AD1171" s="33"/>
      <c r="AE1171" s="33"/>
      <c r="AR1171" s="163" t="s">
        <v>228</v>
      </c>
      <c r="AT1171" s="163" t="s">
        <v>224</v>
      </c>
      <c r="AU1171" s="163" t="s">
        <v>86</v>
      </c>
      <c r="AY1171" s="18" t="s">
        <v>222</v>
      </c>
      <c r="BE1171" s="164">
        <f>IF(N1171="základní",J1171,0)</f>
        <v>0</v>
      </c>
      <c r="BF1171" s="164">
        <f>IF(N1171="snížená",J1171,0)</f>
        <v>0</v>
      </c>
      <c r="BG1171" s="164">
        <f>IF(N1171="zákl. přenesená",J1171,0)</f>
        <v>0</v>
      </c>
      <c r="BH1171" s="164">
        <f>IF(N1171="sníž. přenesená",J1171,0)</f>
        <v>0</v>
      </c>
      <c r="BI1171" s="164">
        <f>IF(N1171="nulová",J1171,0)</f>
        <v>0</v>
      </c>
      <c r="BJ1171" s="18" t="s">
        <v>84</v>
      </c>
      <c r="BK1171" s="164">
        <f>ROUND(I1171*H1171,2)</f>
        <v>0</v>
      </c>
      <c r="BL1171" s="18" t="s">
        <v>228</v>
      </c>
      <c r="BM1171" s="163" t="s">
        <v>1485</v>
      </c>
    </row>
    <row r="1172" spans="1:65" s="2" customFormat="1" ht="16.5" customHeight="1">
      <c r="A1172" s="33"/>
      <c r="B1172" s="150"/>
      <c r="C1172" s="151" t="s">
        <v>1486</v>
      </c>
      <c r="D1172" s="151" t="s">
        <v>224</v>
      </c>
      <c r="E1172" s="152" t="s">
        <v>1487</v>
      </c>
      <c r="F1172" s="153" t="s">
        <v>1488</v>
      </c>
      <c r="G1172" s="154" t="s">
        <v>227</v>
      </c>
      <c r="H1172" s="155">
        <v>99.44</v>
      </c>
      <c r="I1172" s="156"/>
      <c r="J1172" s="157">
        <f>ROUND(I1172*H1172,2)</f>
        <v>0</v>
      </c>
      <c r="K1172" s="158"/>
      <c r="L1172" s="34"/>
      <c r="M1172" s="159" t="s">
        <v>1</v>
      </c>
      <c r="N1172" s="160" t="s">
        <v>42</v>
      </c>
      <c r="O1172" s="59"/>
      <c r="P1172" s="161">
        <f>O1172*H1172</f>
        <v>0</v>
      </c>
      <c r="Q1172" s="161">
        <v>2.5999999999999998E-4</v>
      </c>
      <c r="R1172" s="161">
        <f>Q1172*H1172</f>
        <v>2.5854399999999996E-2</v>
      </c>
      <c r="S1172" s="161">
        <v>0</v>
      </c>
      <c r="T1172" s="162">
        <f>S1172*H1172</f>
        <v>0</v>
      </c>
      <c r="U1172" s="33"/>
      <c r="V1172" s="33"/>
      <c r="W1172" s="33"/>
      <c r="X1172" s="33"/>
      <c r="Y1172" s="33"/>
      <c r="Z1172" s="33"/>
      <c r="AA1172" s="33"/>
      <c r="AB1172" s="33"/>
      <c r="AC1172" s="33"/>
      <c r="AD1172" s="33"/>
      <c r="AE1172" s="33"/>
      <c r="AR1172" s="163" t="s">
        <v>228</v>
      </c>
      <c r="AT1172" s="163" t="s">
        <v>224</v>
      </c>
      <c r="AU1172" s="163" t="s">
        <v>86</v>
      </c>
      <c r="AY1172" s="18" t="s">
        <v>222</v>
      </c>
      <c r="BE1172" s="164">
        <f>IF(N1172="základní",J1172,0)</f>
        <v>0</v>
      </c>
      <c r="BF1172" s="164">
        <f>IF(N1172="snížená",J1172,0)</f>
        <v>0</v>
      </c>
      <c r="BG1172" s="164">
        <f>IF(N1172="zákl. přenesená",J1172,0)</f>
        <v>0</v>
      </c>
      <c r="BH1172" s="164">
        <f>IF(N1172="sníž. přenesená",J1172,0)</f>
        <v>0</v>
      </c>
      <c r="BI1172" s="164">
        <f>IF(N1172="nulová",J1172,0)</f>
        <v>0</v>
      </c>
      <c r="BJ1172" s="18" t="s">
        <v>84</v>
      </c>
      <c r="BK1172" s="164">
        <f>ROUND(I1172*H1172,2)</f>
        <v>0</v>
      </c>
      <c r="BL1172" s="18" t="s">
        <v>228</v>
      </c>
      <c r="BM1172" s="163" t="s">
        <v>1489</v>
      </c>
    </row>
    <row r="1173" spans="1:65" s="2" customFormat="1" ht="24.2" customHeight="1">
      <c r="A1173" s="33"/>
      <c r="B1173" s="150"/>
      <c r="C1173" s="151" t="s">
        <v>799</v>
      </c>
      <c r="D1173" s="151" t="s">
        <v>224</v>
      </c>
      <c r="E1173" s="152" t="s">
        <v>1490</v>
      </c>
      <c r="F1173" s="153" t="s">
        <v>1491</v>
      </c>
      <c r="G1173" s="154" t="s">
        <v>227</v>
      </c>
      <c r="H1173" s="155">
        <v>31.77</v>
      </c>
      <c r="I1173" s="156"/>
      <c r="J1173" s="157">
        <f>ROUND(I1173*H1173,2)</f>
        <v>0</v>
      </c>
      <c r="K1173" s="158"/>
      <c r="L1173" s="34"/>
      <c r="M1173" s="159" t="s">
        <v>1</v>
      </c>
      <c r="N1173" s="160" t="s">
        <v>42</v>
      </c>
      <c r="O1173" s="59"/>
      <c r="P1173" s="161">
        <f>O1173*H1173</f>
        <v>0</v>
      </c>
      <c r="Q1173" s="161">
        <v>1.321E-2</v>
      </c>
      <c r="R1173" s="161">
        <f>Q1173*H1173</f>
        <v>0.41968169999999999</v>
      </c>
      <c r="S1173" s="161">
        <v>0</v>
      </c>
      <c r="T1173" s="162">
        <f>S1173*H1173</f>
        <v>0</v>
      </c>
      <c r="U1173" s="33"/>
      <c r="V1173" s="33"/>
      <c r="W1173" s="33"/>
      <c r="X1173" s="33"/>
      <c r="Y1173" s="33"/>
      <c r="Z1173" s="33"/>
      <c r="AA1173" s="33"/>
      <c r="AB1173" s="33"/>
      <c r="AC1173" s="33"/>
      <c r="AD1173" s="33"/>
      <c r="AE1173" s="33"/>
      <c r="AR1173" s="163" t="s">
        <v>228</v>
      </c>
      <c r="AT1173" s="163" t="s">
        <v>224</v>
      </c>
      <c r="AU1173" s="163" t="s">
        <v>86</v>
      </c>
      <c r="AY1173" s="18" t="s">
        <v>222</v>
      </c>
      <c r="BE1173" s="164">
        <f>IF(N1173="základní",J1173,0)</f>
        <v>0</v>
      </c>
      <c r="BF1173" s="164">
        <f>IF(N1173="snížená",J1173,0)</f>
        <v>0</v>
      </c>
      <c r="BG1173" s="164">
        <f>IF(N1173="zákl. přenesená",J1173,0)</f>
        <v>0</v>
      </c>
      <c r="BH1173" s="164">
        <f>IF(N1173="sníž. přenesená",J1173,0)</f>
        <v>0</v>
      </c>
      <c r="BI1173" s="164">
        <f>IF(N1173="nulová",J1173,0)</f>
        <v>0</v>
      </c>
      <c r="BJ1173" s="18" t="s">
        <v>84</v>
      </c>
      <c r="BK1173" s="164">
        <f>ROUND(I1173*H1173,2)</f>
        <v>0</v>
      </c>
      <c r="BL1173" s="18" t="s">
        <v>228</v>
      </c>
      <c r="BM1173" s="163" t="s">
        <v>1492</v>
      </c>
    </row>
    <row r="1174" spans="1:65" s="16" customFormat="1">
      <c r="B1174" s="190"/>
      <c r="D1174" s="166" t="s">
        <v>229</v>
      </c>
      <c r="E1174" s="191" t="s">
        <v>1</v>
      </c>
      <c r="F1174" s="192" t="s">
        <v>1493</v>
      </c>
      <c r="H1174" s="191" t="s">
        <v>1</v>
      </c>
      <c r="I1174" s="193"/>
      <c r="L1174" s="190"/>
      <c r="M1174" s="194"/>
      <c r="N1174" s="195"/>
      <c r="O1174" s="195"/>
      <c r="P1174" s="195"/>
      <c r="Q1174" s="195"/>
      <c r="R1174" s="195"/>
      <c r="S1174" s="195"/>
      <c r="T1174" s="196"/>
      <c r="AT1174" s="191" t="s">
        <v>229</v>
      </c>
      <c r="AU1174" s="191" t="s">
        <v>86</v>
      </c>
      <c r="AV1174" s="16" t="s">
        <v>84</v>
      </c>
      <c r="AW1174" s="16" t="s">
        <v>32</v>
      </c>
      <c r="AX1174" s="16" t="s">
        <v>77</v>
      </c>
      <c r="AY1174" s="191" t="s">
        <v>222</v>
      </c>
    </row>
    <row r="1175" spans="1:65" s="16" customFormat="1">
      <c r="B1175" s="190"/>
      <c r="D1175" s="166" t="s">
        <v>229</v>
      </c>
      <c r="E1175" s="191" t="s">
        <v>1</v>
      </c>
      <c r="F1175" s="192" t="s">
        <v>1494</v>
      </c>
      <c r="H1175" s="191" t="s">
        <v>1</v>
      </c>
      <c r="I1175" s="193"/>
      <c r="L1175" s="190"/>
      <c r="M1175" s="194"/>
      <c r="N1175" s="195"/>
      <c r="O1175" s="195"/>
      <c r="P1175" s="195"/>
      <c r="Q1175" s="195"/>
      <c r="R1175" s="195"/>
      <c r="S1175" s="195"/>
      <c r="T1175" s="196"/>
      <c r="AT1175" s="191" t="s">
        <v>229</v>
      </c>
      <c r="AU1175" s="191" t="s">
        <v>86</v>
      </c>
      <c r="AV1175" s="16" t="s">
        <v>84</v>
      </c>
      <c r="AW1175" s="16" t="s">
        <v>32</v>
      </c>
      <c r="AX1175" s="16" t="s">
        <v>77</v>
      </c>
      <c r="AY1175" s="191" t="s">
        <v>222</v>
      </c>
    </row>
    <row r="1176" spans="1:65" s="13" customFormat="1">
      <c r="B1176" s="165"/>
      <c r="D1176" s="166" t="s">
        <v>229</v>
      </c>
      <c r="E1176" s="167" t="s">
        <v>1</v>
      </c>
      <c r="F1176" s="168" t="s">
        <v>1495</v>
      </c>
      <c r="H1176" s="169">
        <v>21.7</v>
      </c>
      <c r="I1176" s="170"/>
      <c r="L1176" s="165"/>
      <c r="M1176" s="171"/>
      <c r="N1176" s="172"/>
      <c r="O1176" s="172"/>
      <c r="P1176" s="172"/>
      <c r="Q1176" s="172"/>
      <c r="R1176" s="172"/>
      <c r="S1176" s="172"/>
      <c r="T1176" s="173"/>
      <c r="AT1176" s="167" t="s">
        <v>229</v>
      </c>
      <c r="AU1176" s="167" t="s">
        <v>86</v>
      </c>
      <c r="AV1176" s="13" t="s">
        <v>86</v>
      </c>
      <c r="AW1176" s="13" t="s">
        <v>32</v>
      </c>
      <c r="AX1176" s="13" t="s">
        <v>77</v>
      </c>
      <c r="AY1176" s="167" t="s">
        <v>222</v>
      </c>
    </row>
    <row r="1177" spans="1:65" s="13" customFormat="1" ht="22.5">
      <c r="B1177" s="165"/>
      <c r="D1177" s="166" t="s">
        <v>229</v>
      </c>
      <c r="E1177" s="167" t="s">
        <v>1</v>
      </c>
      <c r="F1177" s="168" t="s">
        <v>1496</v>
      </c>
      <c r="H1177" s="169">
        <v>10.07</v>
      </c>
      <c r="I1177" s="170"/>
      <c r="L1177" s="165"/>
      <c r="M1177" s="171"/>
      <c r="N1177" s="172"/>
      <c r="O1177" s="172"/>
      <c r="P1177" s="172"/>
      <c r="Q1177" s="172"/>
      <c r="R1177" s="172"/>
      <c r="S1177" s="172"/>
      <c r="T1177" s="173"/>
      <c r="AT1177" s="167" t="s">
        <v>229</v>
      </c>
      <c r="AU1177" s="167" t="s">
        <v>86</v>
      </c>
      <c r="AV1177" s="13" t="s">
        <v>86</v>
      </c>
      <c r="AW1177" s="13" t="s">
        <v>32</v>
      </c>
      <c r="AX1177" s="13" t="s">
        <v>77</v>
      </c>
      <c r="AY1177" s="167" t="s">
        <v>222</v>
      </c>
    </row>
    <row r="1178" spans="1:65" s="14" customFormat="1">
      <c r="B1178" s="174"/>
      <c r="D1178" s="166" t="s">
        <v>229</v>
      </c>
      <c r="E1178" s="175" t="s">
        <v>1</v>
      </c>
      <c r="F1178" s="176" t="s">
        <v>231</v>
      </c>
      <c r="H1178" s="177">
        <v>31.77</v>
      </c>
      <c r="I1178" s="178"/>
      <c r="L1178" s="174"/>
      <c r="M1178" s="179"/>
      <c r="N1178" s="180"/>
      <c r="O1178" s="180"/>
      <c r="P1178" s="180"/>
      <c r="Q1178" s="180"/>
      <c r="R1178" s="180"/>
      <c r="S1178" s="180"/>
      <c r="T1178" s="181"/>
      <c r="AT1178" s="175" t="s">
        <v>229</v>
      </c>
      <c r="AU1178" s="175" t="s">
        <v>86</v>
      </c>
      <c r="AV1178" s="14" t="s">
        <v>228</v>
      </c>
      <c r="AW1178" s="14" t="s">
        <v>32</v>
      </c>
      <c r="AX1178" s="14" t="s">
        <v>84</v>
      </c>
      <c r="AY1178" s="175" t="s">
        <v>222</v>
      </c>
    </row>
    <row r="1179" spans="1:65" s="2" customFormat="1" ht="24.2" customHeight="1">
      <c r="A1179" s="33"/>
      <c r="B1179" s="150"/>
      <c r="C1179" s="151" t="s">
        <v>1497</v>
      </c>
      <c r="D1179" s="151" t="s">
        <v>224</v>
      </c>
      <c r="E1179" s="152" t="s">
        <v>1498</v>
      </c>
      <c r="F1179" s="153" t="s">
        <v>1499</v>
      </c>
      <c r="G1179" s="154" t="s">
        <v>227</v>
      </c>
      <c r="H1179" s="155">
        <v>131.21</v>
      </c>
      <c r="I1179" s="156"/>
      <c r="J1179" s="157">
        <f>ROUND(I1179*H1179,2)</f>
        <v>0</v>
      </c>
      <c r="K1179" s="158"/>
      <c r="L1179" s="34"/>
      <c r="M1179" s="159" t="s">
        <v>1</v>
      </c>
      <c r="N1179" s="160" t="s">
        <v>42</v>
      </c>
      <c r="O1179" s="59"/>
      <c r="P1179" s="161">
        <f>O1179*H1179</f>
        <v>0</v>
      </c>
      <c r="Q1179" s="161">
        <v>7.2000000000000005E-4</v>
      </c>
      <c r="R1179" s="161">
        <f>Q1179*H1179</f>
        <v>9.4471200000000005E-2</v>
      </c>
      <c r="S1179" s="161">
        <v>0</v>
      </c>
      <c r="T1179" s="162">
        <f>S1179*H1179</f>
        <v>0</v>
      </c>
      <c r="U1179" s="33"/>
      <c r="V1179" s="33"/>
      <c r="W1179" s="33"/>
      <c r="X1179" s="33"/>
      <c r="Y1179" s="33"/>
      <c r="Z1179" s="33"/>
      <c r="AA1179" s="33"/>
      <c r="AB1179" s="33"/>
      <c r="AC1179" s="33"/>
      <c r="AD1179" s="33"/>
      <c r="AE1179" s="33"/>
      <c r="AR1179" s="163" t="s">
        <v>228</v>
      </c>
      <c r="AT1179" s="163" t="s">
        <v>224</v>
      </c>
      <c r="AU1179" s="163" t="s">
        <v>86</v>
      </c>
      <c r="AY1179" s="18" t="s">
        <v>222</v>
      </c>
      <c r="BE1179" s="164">
        <f>IF(N1179="základní",J1179,0)</f>
        <v>0</v>
      </c>
      <c r="BF1179" s="164">
        <f>IF(N1179="snížená",J1179,0)</f>
        <v>0</v>
      </c>
      <c r="BG1179" s="164">
        <f>IF(N1179="zákl. přenesená",J1179,0)</f>
        <v>0</v>
      </c>
      <c r="BH1179" s="164">
        <f>IF(N1179="sníž. přenesená",J1179,0)</f>
        <v>0</v>
      </c>
      <c r="BI1179" s="164">
        <f>IF(N1179="nulová",J1179,0)</f>
        <v>0</v>
      </c>
      <c r="BJ1179" s="18" t="s">
        <v>84</v>
      </c>
      <c r="BK1179" s="164">
        <f>ROUND(I1179*H1179,2)</f>
        <v>0</v>
      </c>
      <c r="BL1179" s="18" t="s">
        <v>228</v>
      </c>
      <c r="BM1179" s="163" t="s">
        <v>1500</v>
      </c>
    </row>
    <row r="1180" spans="1:65" s="2" customFormat="1" ht="24.2" customHeight="1">
      <c r="A1180" s="33"/>
      <c r="B1180" s="150"/>
      <c r="C1180" s="151" t="s">
        <v>803</v>
      </c>
      <c r="D1180" s="151" t="s">
        <v>224</v>
      </c>
      <c r="E1180" s="152" t="s">
        <v>1501</v>
      </c>
      <c r="F1180" s="153" t="s">
        <v>1502</v>
      </c>
      <c r="G1180" s="154" t="s">
        <v>227</v>
      </c>
      <c r="H1180" s="155">
        <v>706.80899999999997</v>
      </c>
      <c r="I1180" s="156"/>
      <c r="J1180" s="157">
        <f>ROUND(I1180*H1180,2)</f>
        <v>0</v>
      </c>
      <c r="K1180" s="158"/>
      <c r="L1180" s="34"/>
      <c r="M1180" s="159" t="s">
        <v>1</v>
      </c>
      <c r="N1180" s="160" t="s">
        <v>42</v>
      </c>
      <c r="O1180" s="59"/>
      <c r="P1180" s="161">
        <f>O1180*H1180</f>
        <v>0</v>
      </c>
      <c r="Q1180" s="161">
        <v>1E-4</v>
      </c>
      <c r="R1180" s="161">
        <f>Q1180*H1180</f>
        <v>7.0680900000000005E-2</v>
      </c>
      <c r="S1180" s="161">
        <v>0</v>
      </c>
      <c r="T1180" s="162">
        <f>S1180*H1180</f>
        <v>0</v>
      </c>
      <c r="U1180" s="33"/>
      <c r="V1180" s="33"/>
      <c r="W1180" s="33"/>
      <c r="X1180" s="33"/>
      <c r="Y1180" s="33"/>
      <c r="Z1180" s="33"/>
      <c r="AA1180" s="33"/>
      <c r="AB1180" s="33"/>
      <c r="AC1180" s="33"/>
      <c r="AD1180" s="33"/>
      <c r="AE1180" s="33"/>
      <c r="AR1180" s="163" t="s">
        <v>228</v>
      </c>
      <c r="AT1180" s="163" t="s">
        <v>224</v>
      </c>
      <c r="AU1180" s="163" t="s">
        <v>86</v>
      </c>
      <c r="AY1180" s="18" t="s">
        <v>222</v>
      </c>
      <c r="BE1180" s="164">
        <f>IF(N1180="základní",J1180,0)</f>
        <v>0</v>
      </c>
      <c r="BF1180" s="164">
        <f>IF(N1180="snížená",J1180,0)</f>
        <v>0</v>
      </c>
      <c r="BG1180" s="164">
        <f>IF(N1180="zákl. přenesená",J1180,0)</f>
        <v>0</v>
      </c>
      <c r="BH1180" s="164">
        <f>IF(N1180="sníž. přenesená",J1180,0)</f>
        <v>0</v>
      </c>
      <c r="BI1180" s="164">
        <f>IF(N1180="nulová",J1180,0)</f>
        <v>0</v>
      </c>
      <c r="BJ1180" s="18" t="s">
        <v>84</v>
      </c>
      <c r="BK1180" s="164">
        <f>ROUND(I1180*H1180,2)</f>
        <v>0</v>
      </c>
      <c r="BL1180" s="18" t="s">
        <v>228</v>
      </c>
      <c r="BM1180" s="163" t="s">
        <v>1503</v>
      </c>
    </row>
    <row r="1181" spans="1:65" s="2" customFormat="1" ht="29.25">
      <c r="A1181" s="33"/>
      <c r="B1181" s="34"/>
      <c r="C1181" s="33"/>
      <c r="D1181" s="166" t="s">
        <v>384</v>
      </c>
      <c r="E1181" s="33"/>
      <c r="F1181" s="208" t="s">
        <v>1504</v>
      </c>
      <c r="G1181" s="33"/>
      <c r="H1181" s="33"/>
      <c r="I1181" s="209"/>
      <c r="J1181" s="33"/>
      <c r="K1181" s="33"/>
      <c r="L1181" s="34"/>
      <c r="M1181" s="210"/>
      <c r="N1181" s="211"/>
      <c r="O1181" s="59"/>
      <c r="P1181" s="59"/>
      <c r="Q1181" s="59"/>
      <c r="R1181" s="59"/>
      <c r="S1181" s="59"/>
      <c r="T1181" s="60"/>
      <c r="U1181" s="33"/>
      <c r="V1181" s="33"/>
      <c r="W1181" s="33"/>
      <c r="X1181" s="33"/>
      <c r="Y1181" s="33"/>
      <c r="Z1181" s="33"/>
      <c r="AA1181" s="33"/>
      <c r="AB1181" s="33"/>
      <c r="AC1181" s="33"/>
      <c r="AD1181" s="33"/>
      <c r="AE1181" s="33"/>
      <c r="AT1181" s="18" t="s">
        <v>384</v>
      </c>
      <c r="AU1181" s="18" t="s">
        <v>86</v>
      </c>
    </row>
    <row r="1182" spans="1:65" s="16" customFormat="1">
      <c r="B1182" s="190"/>
      <c r="D1182" s="166" t="s">
        <v>229</v>
      </c>
      <c r="E1182" s="191" t="s">
        <v>1</v>
      </c>
      <c r="F1182" s="192" t="s">
        <v>1505</v>
      </c>
      <c r="H1182" s="191" t="s">
        <v>1</v>
      </c>
      <c r="I1182" s="193"/>
      <c r="L1182" s="190"/>
      <c r="M1182" s="194"/>
      <c r="N1182" s="195"/>
      <c r="O1182" s="195"/>
      <c r="P1182" s="195"/>
      <c r="Q1182" s="195"/>
      <c r="R1182" s="195"/>
      <c r="S1182" s="195"/>
      <c r="T1182" s="196"/>
      <c r="AT1182" s="191" t="s">
        <v>229</v>
      </c>
      <c r="AU1182" s="191" t="s">
        <v>86</v>
      </c>
      <c r="AV1182" s="16" t="s">
        <v>84</v>
      </c>
      <c r="AW1182" s="16" t="s">
        <v>32</v>
      </c>
      <c r="AX1182" s="16" t="s">
        <v>77</v>
      </c>
      <c r="AY1182" s="191" t="s">
        <v>222</v>
      </c>
    </row>
    <row r="1183" spans="1:65" s="13" customFormat="1">
      <c r="B1183" s="165"/>
      <c r="D1183" s="166" t="s">
        <v>229</v>
      </c>
      <c r="E1183" s="167" t="s">
        <v>1</v>
      </c>
      <c r="F1183" s="168" t="s">
        <v>578</v>
      </c>
      <c r="H1183" s="169">
        <v>7.1520000000000001</v>
      </c>
      <c r="I1183" s="170"/>
      <c r="L1183" s="165"/>
      <c r="M1183" s="171"/>
      <c r="N1183" s="172"/>
      <c r="O1183" s="172"/>
      <c r="P1183" s="172"/>
      <c r="Q1183" s="172"/>
      <c r="R1183" s="172"/>
      <c r="S1183" s="172"/>
      <c r="T1183" s="173"/>
      <c r="AT1183" s="167" t="s">
        <v>229</v>
      </c>
      <c r="AU1183" s="167" t="s">
        <v>86</v>
      </c>
      <c r="AV1183" s="13" t="s">
        <v>86</v>
      </c>
      <c r="AW1183" s="13" t="s">
        <v>32</v>
      </c>
      <c r="AX1183" s="13" t="s">
        <v>77</v>
      </c>
      <c r="AY1183" s="167" t="s">
        <v>222</v>
      </c>
    </row>
    <row r="1184" spans="1:65" s="13" customFormat="1">
      <c r="B1184" s="165"/>
      <c r="D1184" s="166" t="s">
        <v>229</v>
      </c>
      <c r="E1184" s="167" t="s">
        <v>1</v>
      </c>
      <c r="F1184" s="168" t="s">
        <v>579</v>
      </c>
      <c r="H1184" s="169">
        <v>10.404</v>
      </c>
      <c r="I1184" s="170"/>
      <c r="L1184" s="165"/>
      <c r="M1184" s="171"/>
      <c r="N1184" s="172"/>
      <c r="O1184" s="172"/>
      <c r="P1184" s="172"/>
      <c r="Q1184" s="172"/>
      <c r="R1184" s="172"/>
      <c r="S1184" s="172"/>
      <c r="T1184" s="173"/>
      <c r="AT1184" s="167" t="s">
        <v>229</v>
      </c>
      <c r="AU1184" s="167" t="s">
        <v>86</v>
      </c>
      <c r="AV1184" s="13" t="s">
        <v>86</v>
      </c>
      <c r="AW1184" s="13" t="s">
        <v>32</v>
      </c>
      <c r="AX1184" s="13" t="s">
        <v>77</v>
      </c>
      <c r="AY1184" s="167" t="s">
        <v>222</v>
      </c>
    </row>
    <row r="1185" spans="2:51" s="15" customFormat="1">
      <c r="B1185" s="182"/>
      <c r="D1185" s="166" t="s">
        <v>229</v>
      </c>
      <c r="E1185" s="183" t="s">
        <v>1</v>
      </c>
      <c r="F1185" s="184" t="s">
        <v>258</v>
      </c>
      <c r="H1185" s="185">
        <v>17.556000000000001</v>
      </c>
      <c r="I1185" s="186"/>
      <c r="L1185" s="182"/>
      <c r="M1185" s="187"/>
      <c r="N1185" s="188"/>
      <c r="O1185" s="188"/>
      <c r="P1185" s="188"/>
      <c r="Q1185" s="188"/>
      <c r="R1185" s="188"/>
      <c r="S1185" s="188"/>
      <c r="T1185" s="189"/>
      <c r="AT1185" s="183" t="s">
        <v>229</v>
      </c>
      <c r="AU1185" s="183" t="s">
        <v>86</v>
      </c>
      <c r="AV1185" s="15" t="s">
        <v>235</v>
      </c>
      <c r="AW1185" s="15" t="s">
        <v>32</v>
      </c>
      <c r="AX1185" s="15" t="s">
        <v>77</v>
      </c>
      <c r="AY1185" s="183" t="s">
        <v>222</v>
      </c>
    </row>
    <row r="1186" spans="2:51" s="16" customFormat="1">
      <c r="B1186" s="190"/>
      <c r="D1186" s="166" t="s">
        <v>229</v>
      </c>
      <c r="E1186" s="191" t="s">
        <v>1</v>
      </c>
      <c r="F1186" s="192" t="s">
        <v>584</v>
      </c>
      <c r="H1186" s="191" t="s">
        <v>1</v>
      </c>
      <c r="I1186" s="193"/>
      <c r="L1186" s="190"/>
      <c r="M1186" s="194"/>
      <c r="N1186" s="195"/>
      <c r="O1186" s="195"/>
      <c r="P1186" s="195"/>
      <c r="Q1186" s="195"/>
      <c r="R1186" s="195"/>
      <c r="S1186" s="195"/>
      <c r="T1186" s="196"/>
      <c r="AT1186" s="191" t="s">
        <v>229</v>
      </c>
      <c r="AU1186" s="191" t="s">
        <v>86</v>
      </c>
      <c r="AV1186" s="16" t="s">
        <v>84</v>
      </c>
      <c r="AW1186" s="16" t="s">
        <v>32</v>
      </c>
      <c r="AX1186" s="16" t="s">
        <v>77</v>
      </c>
      <c r="AY1186" s="191" t="s">
        <v>222</v>
      </c>
    </row>
    <row r="1187" spans="2:51" s="13" customFormat="1">
      <c r="B1187" s="165"/>
      <c r="D1187" s="166" t="s">
        <v>229</v>
      </c>
      <c r="E1187" s="167" t="s">
        <v>1</v>
      </c>
      <c r="F1187" s="168" t="s">
        <v>585</v>
      </c>
      <c r="H1187" s="169">
        <v>59.689</v>
      </c>
      <c r="I1187" s="170"/>
      <c r="L1187" s="165"/>
      <c r="M1187" s="171"/>
      <c r="N1187" s="172"/>
      <c r="O1187" s="172"/>
      <c r="P1187" s="172"/>
      <c r="Q1187" s="172"/>
      <c r="R1187" s="172"/>
      <c r="S1187" s="172"/>
      <c r="T1187" s="173"/>
      <c r="AT1187" s="167" t="s">
        <v>229</v>
      </c>
      <c r="AU1187" s="167" t="s">
        <v>86</v>
      </c>
      <c r="AV1187" s="13" t="s">
        <v>86</v>
      </c>
      <c r="AW1187" s="13" t="s">
        <v>32</v>
      </c>
      <c r="AX1187" s="13" t="s">
        <v>77</v>
      </c>
      <c r="AY1187" s="167" t="s">
        <v>222</v>
      </c>
    </row>
    <row r="1188" spans="2:51" s="13" customFormat="1">
      <c r="B1188" s="165"/>
      <c r="D1188" s="166" t="s">
        <v>229</v>
      </c>
      <c r="E1188" s="167" t="s">
        <v>1</v>
      </c>
      <c r="F1188" s="168" t="s">
        <v>586</v>
      </c>
      <c r="H1188" s="169">
        <v>29.972000000000001</v>
      </c>
      <c r="I1188" s="170"/>
      <c r="L1188" s="165"/>
      <c r="M1188" s="171"/>
      <c r="N1188" s="172"/>
      <c r="O1188" s="172"/>
      <c r="P1188" s="172"/>
      <c r="Q1188" s="172"/>
      <c r="R1188" s="172"/>
      <c r="S1188" s="172"/>
      <c r="T1188" s="173"/>
      <c r="AT1188" s="167" t="s">
        <v>229</v>
      </c>
      <c r="AU1188" s="167" t="s">
        <v>86</v>
      </c>
      <c r="AV1188" s="13" t="s">
        <v>86</v>
      </c>
      <c r="AW1188" s="13" t="s">
        <v>32</v>
      </c>
      <c r="AX1188" s="13" t="s">
        <v>77</v>
      </c>
      <c r="AY1188" s="167" t="s">
        <v>222</v>
      </c>
    </row>
    <row r="1189" spans="2:51" s="13" customFormat="1">
      <c r="B1189" s="165"/>
      <c r="D1189" s="166" t="s">
        <v>229</v>
      </c>
      <c r="E1189" s="167" t="s">
        <v>1</v>
      </c>
      <c r="F1189" s="168" t="s">
        <v>587</v>
      </c>
      <c r="H1189" s="169">
        <v>44.46</v>
      </c>
      <c r="I1189" s="170"/>
      <c r="L1189" s="165"/>
      <c r="M1189" s="171"/>
      <c r="N1189" s="172"/>
      <c r="O1189" s="172"/>
      <c r="P1189" s="172"/>
      <c r="Q1189" s="172"/>
      <c r="R1189" s="172"/>
      <c r="S1189" s="172"/>
      <c r="T1189" s="173"/>
      <c r="AT1189" s="167" t="s">
        <v>229</v>
      </c>
      <c r="AU1189" s="167" t="s">
        <v>86</v>
      </c>
      <c r="AV1189" s="13" t="s">
        <v>86</v>
      </c>
      <c r="AW1189" s="13" t="s">
        <v>32</v>
      </c>
      <c r="AX1189" s="13" t="s">
        <v>77</v>
      </c>
      <c r="AY1189" s="167" t="s">
        <v>222</v>
      </c>
    </row>
    <row r="1190" spans="2:51" s="15" customFormat="1">
      <c r="B1190" s="182"/>
      <c r="D1190" s="166" t="s">
        <v>229</v>
      </c>
      <c r="E1190" s="183" t="s">
        <v>1</v>
      </c>
      <c r="F1190" s="184" t="s">
        <v>258</v>
      </c>
      <c r="H1190" s="185">
        <v>134.12100000000001</v>
      </c>
      <c r="I1190" s="186"/>
      <c r="L1190" s="182"/>
      <c r="M1190" s="187"/>
      <c r="N1190" s="188"/>
      <c r="O1190" s="188"/>
      <c r="P1190" s="188"/>
      <c r="Q1190" s="188"/>
      <c r="R1190" s="188"/>
      <c r="S1190" s="188"/>
      <c r="T1190" s="189"/>
      <c r="AT1190" s="183" t="s">
        <v>229</v>
      </c>
      <c r="AU1190" s="183" t="s">
        <v>86</v>
      </c>
      <c r="AV1190" s="15" t="s">
        <v>235</v>
      </c>
      <c r="AW1190" s="15" t="s">
        <v>32</v>
      </c>
      <c r="AX1190" s="15" t="s">
        <v>77</v>
      </c>
      <c r="AY1190" s="183" t="s">
        <v>222</v>
      </c>
    </row>
    <row r="1191" spans="2:51" s="16" customFormat="1">
      <c r="B1191" s="190"/>
      <c r="D1191" s="166" t="s">
        <v>229</v>
      </c>
      <c r="E1191" s="191" t="s">
        <v>1</v>
      </c>
      <c r="F1191" s="192" t="s">
        <v>588</v>
      </c>
      <c r="H1191" s="191" t="s">
        <v>1</v>
      </c>
      <c r="I1191" s="193"/>
      <c r="L1191" s="190"/>
      <c r="M1191" s="194"/>
      <c r="N1191" s="195"/>
      <c r="O1191" s="195"/>
      <c r="P1191" s="195"/>
      <c r="Q1191" s="195"/>
      <c r="R1191" s="195"/>
      <c r="S1191" s="195"/>
      <c r="T1191" s="196"/>
      <c r="AT1191" s="191" t="s">
        <v>229</v>
      </c>
      <c r="AU1191" s="191" t="s">
        <v>86</v>
      </c>
      <c r="AV1191" s="16" t="s">
        <v>84</v>
      </c>
      <c r="AW1191" s="16" t="s">
        <v>32</v>
      </c>
      <c r="AX1191" s="16" t="s">
        <v>77</v>
      </c>
      <c r="AY1191" s="191" t="s">
        <v>222</v>
      </c>
    </row>
    <row r="1192" spans="2:51" s="13" customFormat="1">
      <c r="B1192" s="165"/>
      <c r="D1192" s="166" t="s">
        <v>229</v>
      </c>
      <c r="E1192" s="167" t="s">
        <v>1</v>
      </c>
      <c r="F1192" s="168" t="s">
        <v>589</v>
      </c>
      <c r="H1192" s="169">
        <v>8.91</v>
      </c>
      <c r="I1192" s="170"/>
      <c r="L1192" s="165"/>
      <c r="M1192" s="171"/>
      <c r="N1192" s="172"/>
      <c r="O1192" s="172"/>
      <c r="P1192" s="172"/>
      <c r="Q1192" s="172"/>
      <c r="R1192" s="172"/>
      <c r="S1192" s="172"/>
      <c r="T1192" s="173"/>
      <c r="AT1192" s="167" t="s">
        <v>229</v>
      </c>
      <c r="AU1192" s="167" t="s">
        <v>86</v>
      </c>
      <c r="AV1192" s="13" t="s">
        <v>86</v>
      </c>
      <c r="AW1192" s="13" t="s">
        <v>32</v>
      </c>
      <c r="AX1192" s="13" t="s">
        <v>77</v>
      </c>
      <c r="AY1192" s="167" t="s">
        <v>222</v>
      </c>
    </row>
    <row r="1193" spans="2:51" s="13" customFormat="1">
      <c r="B1193" s="165"/>
      <c r="D1193" s="166" t="s">
        <v>229</v>
      </c>
      <c r="E1193" s="167" t="s">
        <v>1</v>
      </c>
      <c r="F1193" s="168" t="s">
        <v>590</v>
      </c>
      <c r="H1193" s="169">
        <v>101.383</v>
      </c>
      <c r="I1193" s="170"/>
      <c r="L1193" s="165"/>
      <c r="M1193" s="171"/>
      <c r="N1193" s="172"/>
      <c r="O1193" s="172"/>
      <c r="P1193" s="172"/>
      <c r="Q1193" s="172"/>
      <c r="R1193" s="172"/>
      <c r="S1193" s="172"/>
      <c r="T1193" s="173"/>
      <c r="AT1193" s="167" t="s">
        <v>229</v>
      </c>
      <c r="AU1193" s="167" t="s">
        <v>86</v>
      </c>
      <c r="AV1193" s="13" t="s">
        <v>86</v>
      </c>
      <c r="AW1193" s="13" t="s">
        <v>32</v>
      </c>
      <c r="AX1193" s="13" t="s">
        <v>77</v>
      </c>
      <c r="AY1193" s="167" t="s">
        <v>222</v>
      </c>
    </row>
    <row r="1194" spans="2:51" s="13" customFormat="1">
      <c r="B1194" s="165"/>
      <c r="D1194" s="166" t="s">
        <v>229</v>
      </c>
      <c r="E1194" s="167" t="s">
        <v>1</v>
      </c>
      <c r="F1194" s="168" t="s">
        <v>591</v>
      </c>
      <c r="H1194" s="169">
        <v>138.101</v>
      </c>
      <c r="I1194" s="170"/>
      <c r="L1194" s="165"/>
      <c r="M1194" s="171"/>
      <c r="N1194" s="172"/>
      <c r="O1194" s="172"/>
      <c r="P1194" s="172"/>
      <c r="Q1194" s="172"/>
      <c r="R1194" s="172"/>
      <c r="S1194" s="172"/>
      <c r="T1194" s="173"/>
      <c r="AT1194" s="167" t="s">
        <v>229</v>
      </c>
      <c r="AU1194" s="167" t="s">
        <v>86</v>
      </c>
      <c r="AV1194" s="13" t="s">
        <v>86</v>
      </c>
      <c r="AW1194" s="13" t="s">
        <v>32</v>
      </c>
      <c r="AX1194" s="13" t="s">
        <v>77</v>
      </c>
      <c r="AY1194" s="167" t="s">
        <v>222</v>
      </c>
    </row>
    <row r="1195" spans="2:51" s="13" customFormat="1">
      <c r="B1195" s="165"/>
      <c r="D1195" s="166" t="s">
        <v>229</v>
      </c>
      <c r="E1195" s="167" t="s">
        <v>1</v>
      </c>
      <c r="F1195" s="168" t="s">
        <v>592</v>
      </c>
      <c r="H1195" s="169">
        <v>22.067</v>
      </c>
      <c r="I1195" s="170"/>
      <c r="L1195" s="165"/>
      <c r="M1195" s="171"/>
      <c r="N1195" s="172"/>
      <c r="O1195" s="172"/>
      <c r="P1195" s="172"/>
      <c r="Q1195" s="172"/>
      <c r="R1195" s="172"/>
      <c r="S1195" s="172"/>
      <c r="T1195" s="173"/>
      <c r="AT1195" s="167" t="s">
        <v>229</v>
      </c>
      <c r="AU1195" s="167" t="s">
        <v>86</v>
      </c>
      <c r="AV1195" s="13" t="s">
        <v>86</v>
      </c>
      <c r="AW1195" s="13" t="s">
        <v>32</v>
      </c>
      <c r="AX1195" s="13" t="s">
        <v>77</v>
      </c>
      <c r="AY1195" s="167" t="s">
        <v>222</v>
      </c>
    </row>
    <row r="1196" spans="2:51" s="13" customFormat="1">
      <c r="B1196" s="165"/>
      <c r="D1196" s="166" t="s">
        <v>229</v>
      </c>
      <c r="E1196" s="167" t="s">
        <v>1</v>
      </c>
      <c r="F1196" s="168" t="s">
        <v>593</v>
      </c>
      <c r="H1196" s="169">
        <v>7.3760000000000003</v>
      </c>
      <c r="I1196" s="170"/>
      <c r="L1196" s="165"/>
      <c r="M1196" s="171"/>
      <c r="N1196" s="172"/>
      <c r="O1196" s="172"/>
      <c r="P1196" s="172"/>
      <c r="Q1196" s="172"/>
      <c r="R1196" s="172"/>
      <c r="S1196" s="172"/>
      <c r="T1196" s="173"/>
      <c r="AT1196" s="167" t="s">
        <v>229</v>
      </c>
      <c r="AU1196" s="167" t="s">
        <v>86</v>
      </c>
      <c r="AV1196" s="13" t="s">
        <v>86</v>
      </c>
      <c r="AW1196" s="13" t="s">
        <v>32</v>
      </c>
      <c r="AX1196" s="13" t="s">
        <v>77</v>
      </c>
      <c r="AY1196" s="167" t="s">
        <v>222</v>
      </c>
    </row>
    <row r="1197" spans="2:51" s="13" customFormat="1" ht="22.5">
      <c r="B1197" s="165"/>
      <c r="D1197" s="166" t="s">
        <v>229</v>
      </c>
      <c r="E1197" s="167" t="s">
        <v>1</v>
      </c>
      <c r="F1197" s="168" t="s">
        <v>594</v>
      </c>
      <c r="H1197" s="169">
        <v>34.414999999999999</v>
      </c>
      <c r="I1197" s="170"/>
      <c r="L1197" s="165"/>
      <c r="M1197" s="171"/>
      <c r="N1197" s="172"/>
      <c r="O1197" s="172"/>
      <c r="P1197" s="172"/>
      <c r="Q1197" s="172"/>
      <c r="R1197" s="172"/>
      <c r="S1197" s="172"/>
      <c r="T1197" s="173"/>
      <c r="AT1197" s="167" t="s">
        <v>229</v>
      </c>
      <c r="AU1197" s="167" t="s">
        <v>86</v>
      </c>
      <c r="AV1197" s="13" t="s">
        <v>86</v>
      </c>
      <c r="AW1197" s="13" t="s">
        <v>32</v>
      </c>
      <c r="AX1197" s="13" t="s">
        <v>77</v>
      </c>
      <c r="AY1197" s="167" t="s">
        <v>222</v>
      </c>
    </row>
    <row r="1198" spans="2:51" s="13" customFormat="1">
      <c r="B1198" s="165"/>
      <c r="D1198" s="166" t="s">
        <v>229</v>
      </c>
      <c r="E1198" s="167" t="s">
        <v>1</v>
      </c>
      <c r="F1198" s="168" t="s">
        <v>595</v>
      </c>
      <c r="H1198" s="169">
        <v>21.12</v>
      </c>
      <c r="I1198" s="170"/>
      <c r="L1198" s="165"/>
      <c r="M1198" s="171"/>
      <c r="N1198" s="172"/>
      <c r="O1198" s="172"/>
      <c r="P1198" s="172"/>
      <c r="Q1198" s="172"/>
      <c r="R1198" s="172"/>
      <c r="S1198" s="172"/>
      <c r="T1198" s="173"/>
      <c r="AT1198" s="167" t="s">
        <v>229</v>
      </c>
      <c r="AU1198" s="167" t="s">
        <v>86</v>
      </c>
      <c r="AV1198" s="13" t="s">
        <v>86</v>
      </c>
      <c r="AW1198" s="13" t="s">
        <v>32</v>
      </c>
      <c r="AX1198" s="13" t="s">
        <v>77</v>
      </c>
      <c r="AY1198" s="167" t="s">
        <v>222</v>
      </c>
    </row>
    <row r="1199" spans="2:51" s="13" customFormat="1">
      <c r="B1199" s="165"/>
      <c r="D1199" s="166" t="s">
        <v>229</v>
      </c>
      <c r="E1199" s="167" t="s">
        <v>1</v>
      </c>
      <c r="F1199" s="168" t="s">
        <v>596</v>
      </c>
      <c r="H1199" s="169">
        <v>48</v>
      </c>
      <c r="I1199" s="170"/>
      <c r="L1199" s="165"/>
      <c r="M1199" s="171"/>
      <c r="N1199" s="172"/>
      <c r="O1199" s="172"/>
      <c r="P1199" s="172"/>
      <c r="Q1199" s="172"/>
      <c r="R1199" s="172"/>
      <c r="S1199" s="172"/>
      <c r="T1199" s="173"/>
      <c r="AT1199" s="167" t="s">
        <v>229</v>
      </c>
      <c r="AU1199" s="167" t="s">
        <v>86</v>
      </c>
      <c r="AV1199" s="13" t="s">
        <v>86</v>
      </c>
      <c r="AW1199" s="13" t="s">
        <v>32</v>
      </c>
      <c r="AX1199" s="13" t="s">
        <v>77</v>
      </c>
      <c r="AY1199" s="167" t="s">
        <v>222</v>
      </c>
    </row>
    <row r="1200" spans="2:51" s="13" customFormat="1" ht="33.75">
      <c r="B1200" s="165"/>
      <c r="D1200" s="166" t="s">
        <v>229</v>
      </c>
      <c r="E1200" s="167" t="s">
        <v>1</v>
      </c>
      <c r="F1200" s="168" t="s">
        <v>1506</v>
      </c>
      <c r="H1200" s="169">
        <v>110.76</v>
      </c>
      <c r="I1200" s="170"/>
      <c r="L1200" s="165"/>
      <c r="M1200" s="171"/>
      <c r="N1200" s="172"/>
      <c r="O1200" s="172"/>
      <c r="P1200" s="172"/>
      <c r="Q1200" s="172"/>
      <c r="R1200" s="172"/>
      <c r="S1200" s="172"/>
      <c r="T1200" s="173"/>
      <c r="AT1200" s="167" t="s">
        <v>229</v>
      </c>
      <c r="AU1200" s="167" t="s">
        <v>86</v>
      </c>
      <c r="AV1200" s="13" t="s">
        <v>86</v>
      </c>
      <c r="AW1200" s="13" t="s">
        <v>32</v>
      </c>
      <c r="AX1200" s="13" t="s">
        <v>77</v>
      </c>
      <c r="AY1200" s="167" t="s">
        <v>222</v>
      </c>
    </row>
    <row r="1201" spans="1:65" s="15" customFormat="1">
      <c r="B1201" s="182"/>
      <c r="D1201" s="166" t="s">
        <v>229</v>
      </c>
      <c r="E1201" s="183" t="s">
        <v>1</v>
      </c>
      <c r="F1201" s="184" t="s">
        <v>258</v>
      </c>
      <c r="H1201" s="185">
        <v>492.13200000000001</v>
      </c>
      <c r="I1201" s="186"/>
      <c r="L1201" s="182"/>
      <c r="M1201" s="187"/>
      <c r="N1201" s="188"/>
      <c r="O1201" s="188"/>
      <c r="P1201" s="188"/>
      <c r="Q1201" s="188"/>
      <c r="R1201" s="188"/>
      <c r="S1201" s="188"/>
      <c r="T1201" s="189"/>
      <c r="AT1201" s="183" t="s">
        <v>229</v>
      </c>
      <c r="AU1201" s="183" t="s">
        <v>86</v>
      </c>
      <c r="AV1201" s="15" t="s">
        <v>235</v>
      </c>
      <c r="AW1201" s="15" t="s">
        <v>32</v>
      </c>
      <c r="AX1201" s="15" t="s">
        <v>77</v>
      </c>
      <c r="AY1201" s="183" t="s">
        <v>222</v>
      </c>
    </row>
    <row r="1202" spans="1:65" s="13" customFormat="1">
      <c r="B1202" s="165"/>
      <c r="D1202" s="166" t="s">
        <v>229</v>
      </c>
      <c r="E1202" s="167" t="s">
        <v>1</v>
      </c>
      <c r="F1202" s="168" t="s">
        <v>1507</v>
      </c>
      <c r="H1202" s="169">
        <v>63</v>
      </c>
      <c r="I1202" s="170"/>
      <c r="L1202" s="165"/>
      <c r="M1202" s="171"/>
      <c r="N1202" s="172"/>
      <c r="O1202" s="172"/>
      <c r="P1202" s="172"/>
      <c r="Q1202" s="172"/>
      <c r="R1202" s="172"/>
      <c r="S1202" s="172"/>
      <c r="T1202" s="173"/>
      <c r="AT1202" s="167" t="s">
        <v>229</v>
      </c>
      <c r="AU1202" s="167" t="s">
        <v>86</v>
      </c>
      <c r="AV1202" s="13" t="s">
        <v>86</v>
      </c>
      <c r="AW1202" s="13" t="s">
        <v>32</v>
      </c>
      <c r="AX1202" s="13" t="s">
        <v>77</v>
      </c>
      <c r="AY1202" s="167" t="s">
        <v>222</v>
      </c>
    </row>
    <row r="1203" spans="1:65" s="15" customFormat="1">
      <c r="B1203" s="182"/>
      <c r="D1203" s="166" t="s">
        <v>229</v>
      </c>
      <c r="E1203" s="183" t="s">
        <v>1</v>
      </c>
      <c r="F1203" s="184" t="s">
        <v>258</v>
      </c>
      <c r="H1203" s="185">
        <v>63</v>
      </c>
      <c r="I1203" s="186"/>
      <c r="L1203" s="182"/>
      <c r="M1203" s="187"/>
      <c r="N1203" s="188"/>
      <c r="O1203" s="188"/>
      <c r="P1203" s="188"/>
      <c r="Q1203" s="188"/>
      <c r="R1203" s="188"/>
      <c r="S1203" s="188"/>
      <c r="T1203" s="189"/>
      <c r="AT1203" s="183" t="s">
        <v>229</v>
      </c>
      <c r="AU1203" s="183" t="s">
        <v>86</v>
      </c>
      <c r="AV1203" s="15" t="s">
        <v>235</v>
      </c>
      <c r="AW1203" s="15" t="s">
        <v>32</v>
      </c>
      <c r="AX1203" s="15" t="s">
        <v>77</v>
      </c>
      <c r="AY1203" s="183" t="s">
        <v>222</v>
      </c>
    </row>
    <row r="1204" spans="1:65" s="14" customFormat="1">
      <c r="B1204" s="174"/>
      <c r="D1204" s="166" t="s">
        <v>229</v>
      </c>
      <c r="E1204" s="175" t="s">
        <v>1</v>
      </c>
      <c r="F1204" s="176" t="s">
        <v>231</v>
      </c>
      <c r="H1204" s="177">
        <v>706.80899999999997</v>
      </c>
      <c r="I1204" s="178"/>
      <c r="L1204" s="174"/>
      <c r="M1204" s="179"/>
      <c r="N1204" s="180"/>
      <c r="O1204" s="180"/>
      <c r="P1204" s="180"/>
      <c r="Q1204" s="180"/>
      <c r="R1204" s="180"/>
      <c r="S1204" s="180"/>
      <c r="T1204" s="181"/>
      <c r="AT1204" s="175" t="s">
        <v>229</v>
      </c>
      <c r="AU1204" s="175" t="s">
        <v>86</v>
      </c>
      <c r="AV1204" s="14" t="s">
        <v>228</v>
      </c>
      <c r="AW1204" s="14" t="s">
        <v>32</v>
      </c>
      <c r="AX1204" s="14" t="s">
        <v>84</v>
      </c>
      <c r="AY1204" s="175" t="s">
        <v>222</v>
      </c>
    </row>
    <row r="1205" spans="1:65" s="2" customFormat="1" ht="37.9" customHeight="1">
      <c r="A1205" s="33"/>
      <c r="B1205" s="150"/>
      <c r="C1205" s="151" t="s">
        <v>1508</v>
      </c>
      <c r="D1205" s="151" t="s">
        <v>224</v>
      </c>
      <c r="E1205" s="152" t="s">
        <v>1509</v>
      </c>
      <c r="F1205" s="153" t="s">
        <v>1510</v>
      </c>
      <c r="G1205" s="154" t="s">
        <v>227</v>
      </c>
      <c r="H1205" s="155">
        <v>362.20800000000003</v>
      </c>
      <c r="I1205" s="156"/>
      <c r="J1205" s="157">
        <f>ROUND(I1205*H1205,2)</f>
        <v>0</v>
      </c>
      <c r="K1205" s="158"/>
      <c r="L1205" s="34"/>
      <c r="M1205" s="159" t="s">
        <v>1</v>
      </c>
      <c r="N1205" s="160" t="s">
        <v>42</v>
      </c>
      <c r="O1205" s="59"/>
      <c r="P1205" s="161">
        <f>O1205*H1205</f>
        <v>0</v>
      </c>
      <c r="Q1205" s="161">
        <v>0</v>
      </c>
      <c r="R1205" s="161">
        <f>Q1205*H1205</f>
        <v>0</v>
      </c>
      <c r="S1205" s="161">
        <v>0</v>
      </c>
      <c r="T1205" s="162">
        <f>S1205*H1205</f>
        <v>0</v>
      </c>
      <c r="U1205" s="33"/>
      <c r="V1205" s="33"/>
      <c r="W1205" s="33"/>
      <c r="X1205" s="33"/>
      <c r="Y1205" s="33"/>
      <c r="Z1205" s="33"/>
      <c r="AA1205" s="33"/>
      <c r="AB1205" s="33"/>
      <c r="AC1205" s="33"/>
      <c r="AD1205" s="33"/>
      <c r="AE1205" s="33"/>
      <c r="AR1205" s="163" t="s">
        <v>228</v>
      </c>
      <c r="AT1205" s="163" t="s">
        <v>224</v>
      </c>
      <c r="AU1205" s="163" t="s">
        <v>86</v>
      </c>
      <c r="AY1205" s="18" t="s">
        <v>222</v>
      </c>
      <c r="BE1205" s="164">
        <f>IF(N1205="základní",J1205,0)</f>
        <v>0</v>
      </c>
      <c r="BF1205" s="164">
        <f>IF(N1205="snížená",J1205,0)</f>
        <v>0</v>
      </c>
      <c r="BG1205" s="164">
        <f>IF(N1205="zákl. přenesená",J1205,0)</f>
        <v>0</v>
      </c>
      <c r="BH1205" s="164">
        <f>IF(N1205="sníž. přenesená",J1205,0)</f>
        <v>0</v>
      </c>
      <c r="BI1205" s="164">
        <f>IF(N1205="nulová",J1205,0)</f>
        <v>0</v>
      </c>
      <c r="BJ1205" s="18" t="s">
        <v>84</v>
      </c>
      <c r="BK1205" s="164">
        <f>ROUND(I1205*H1205,2)</f>
        <v>0</v>
      </c>
      <c r="BL1205" s="18" t="s">
        <v>228</v>
      </c>
      <c r="BM1205" s="163" t="s">
        <v>1511</v>
      </c>
    </row>
    <row r="1206" spans="1:65" s="2" customFormat="1" ht="29.25">
      <c r="A1206" s="33"/>
      <c r="B1206" s="34"/>
      <c r="C1206" s="33"/>
      <c r="D1206" s="166" t="s">
        <v>384</v>
      </c>
      <c r="E1206" s="33"/>
      <c r="F1206" s="208" t="s">
        <v>1512</v>
      </c>
      <c r="G1206" s="33"/>
      <c r="H1206" s="33"/>
      <c r="I1206" s="209"/>
      <c r="J1206" s="33"/>
      <c r="K1206" s="33"/>
      <c r="L1206" s="34"/>
      <c r="M1206" s="210"/>
      <c r="N1206" s="211"/>
      <c r="O1206" s="59"/>
      <c r="P1206" s="59"/>
      <c r="Q1206" s="59"/>
      <c r="R1206" s="59"/>
      <c r="S1206" s="59"/>
      <c r="T1206" s="60"/>
      <c r="U1206" s="33"/>
      <c r="V1206" s="33"/>
      <c r="W1206" s="33"/>
      <c r="X1206" s="33"/>
      <c r="Y1206" s="33"/>
      <c r="Z1206" s="33"/>
      <c r="AA1206" s="33"/>
      <c r="AB1206" s="33"/>
      <c r="AC1206" s="33"/>
      <c r="AD1206" s="33"/>
      <c r="AE1206" s="33"/>
      <c r="AT1206" s="18" t="s">
        <v>384</v>
      </c>
      <c r="AU1206" s="18" t="s">
        <v>86</v>
      </c>
    </row>
    <row r="1207" spans="1:65" s="2" customFormat="1" ht="16.5" customHeight="1">
      <c r="A1207" s="33"/>
      <c r="B1207" s="150"/>
      <c r="C1207" s="151" t="s">
        <v>807</v>
      </c>
      <c r="D1207" s="151" t="s">
        <v>224</v>
      </c>
      <c r="E1207" s="152" t="s">
        <v>1513</v>
      </c>
      <c r="F1207" s="153" t="s">
        <v>1514</v>
      </c>
      <c r="G1207" s="154" t="s">
        <v>227</v>
      </c>
      <c r="H1207" s="155">
        <v>131.21</v>
      </c>
      <c r="I1207" s="156"/>
      <c r="J1207" s="157">
        <f>ROUND(I1207*H1207,2)</f>
        <v>0</v>
      </c>
      <c r="K1207" s="158"/>
      <c r="L1207" s="34"/>
      <c r="M1207" s="159" t="s">
        <v>1</v>
      </c>
      <c r="N1207" s="160" t="s">
        <v>42</v>
      </c>
      <c r="O1207" s="59"/>
      <c r="P1207" s="161">
        <f>O1207*H1207</f>
        <v>0</v>
      </c>
      <c r="Q1207" s="161">
        <v>0</v>
      </c>
      <c r="R1207" s="161">
        <f>Q1207*H1207</f>
        <v>0</v>
      </c>
      <c r="S1207" s="161">
        <v>0</v>
      </c>
      <c r="T1207" s="162">
        <f>S1207*H1207</f>
        <v>0</v>
      </c>
      <c r="U1207" s="33"/>
      <c r="V1207" s="33"/>
      <c r="W1207" s="33"/>
      <c r="X1207" s="33"/>
      <c r="Y1207" s="33"/>
      <c r="Z1207" s="33"/>
      <c r="AA1207" s="33"/>
      <c r="AB1207" s="33"/>
      <c r="AC1207" s="33"/>
      <c r="AD1207" s="33"/>
      <c r="AE1207" s="33"/>
      <c r="AR1207" s="163" t="s">
        <v>228</v>
      </c>
      <c r="AT1207" s="163" t="s">
        <v>224</v>
      </c>
      <c r="AU1207" s="163" t="s">
        <v>86</v>
      </c>
      <c r="AY1207" s="18" t="s">
        <v>222</v>
      </c>
      <c r="BE1207" s="164">
        <f>IF(N1207="základní",J1207,0)</f>
        <v>0</v>
      </c>
      <c r="BF1207" s="164">
        <f>IF(N1207="snížená",J1207,0)</f>
        <v>0</v>
      </c>
      <c r="BG1207" s="164">
        <f>IF(N1207="zákl. přenesená",J1207,0)</f>
        <v>0</v>
      </c>
      <c r="BH1207" s="164">
        <f>IF(N1207="sníž. přenesená",J1207,0)</f>
        <v>0</v>
      </c>
      <c r="BI1207" s="164">
        <f>IF(N1207="nulová",J1207,0)</f>
        <v>0</v>
      </c>
      <c r="BJ1207" s="18" t="s">
        <v>84</v>
      </c>
      <c r="BK1207" s="164">
        <f>ROUND(I1207*H1207,2)</f>
        <v>0</v>
      </c>
      <c r="BL1207" s="18" t="s">
        <v>228</v>
      </c>
      <c r="BM1207" s="163" t="s">
        <v>1515</v>
      </c>
    </row>
    <row r="1208" spans="1:65" s="2" customFormat="1" ht="16.5" customHeight="1">
      <c r="A1208" s="33"/>
      <c r="B1208" s="150"/>
      <c r="C1208" s="151" t="s">
        <v>1516</v>
      </c>
      <c r="D1208" s="151" t="s">
        <v>224</v>
      </c>
      <c r="E1208" s="152" t="s">
        <v>1517</v>
      </c>
      <c r="F1208" s="153" t="s">
        <v>1518</v>
      </c>
      <c r="G1208" s="154" t="s">
        <v>242</v>
      </c>
      <c r="H1208" s="155">
        <v>206.08</v>
      </c>
      <c r="I1208" s="156"/>
      <c r="J1208" s="157">
        <f>ROUND(I1208*H1208,2)</f>
        <v>0</v>
      </c>
      <c r="K1208" s="158"/>
      <c r="L1208" s="34"/>
      <c r="M1208" s="159" t="s">
        <v>1</v>
      </c>
      <c r="N1208" s="160" t="s">
        <v>42</v>
      </c>
      <c r="O1208" s="59"/>
      <c r="P1208" s="161">
        <f>O1208*H1208</f>
        <v>0</v>
      </c>
      <c r="Q1208" s="161">
        <v>0</v>
      </c>
      <c r="R1208" s="161">
        <f>Q1208*H1208</f>
        <v>0</v>
      </c>
      <c r="S1208" s="161">
        <v>0</v>
      </c>
      <c r="T1208" s="162">
        <f>S1208*H1208</f>
        <v>0</v>
      </c>
      <c r="U1208" s="33"/>
      <c r="V1208" s="33"/>
      <c r="W1208" s="33"/>
      <c r="X1208" s="33"/>
      <c r="Y1208" s="33"/>
      <c r="Z1208" s="33"/>
      <c r="AA1208" s="33"/>
      <c r="AB1208" s="33"/>
      <c r="AC1208" s="33"/>
      <c r="AD1208" s="33"/>
      <c r="AE1208" s="33"/>
      <c r="AR1208" s="163" t="s">
        <v>228</v>
      </c>
      <c r="AT1208" s="163" t="s">
        <v>224</v>
      </c>
      <c r="AU1208" s="163" t="s">
        <v>86</v>
      </c>
      <c r="AY1208" s="18" t="s">
        <v>222</v>
      </c>
      <c r="BE1208" s="164">
        <f>IF(N1208="základní",J1208,0)</f>
        <v>0</v>
      </c>
      <c r="BF1208" s="164">
        <f>IF(N1208="snížená",J1208,0)</f>
        <v>0</v>
      </c>
      <c r="BG1208" s="164">
        <f>IF(N1208="zákl. přenesená",J1208,0)</f>
        <v>0</v>
      </c>
      <c r="BH1208" s="164">
        <f>IF(N1208="sníž. přenesená",J1208,0)</f>
        <v>0</v>
      </c>
      <c r="BI1208" s="164">
        <f>IF(N1208="nulová",J1208,0)</f>
        <v>0</v>
      </c>
      <c r="BJ1208" s="18" t="s">
        <v>84</v>
      </c>
      <c r="BK1208" s="164">
        <f>ROUND(I1208*H1208,2)</f>
        <v>0</v>
      </c>
      <c r="BL1208" s="18" t="s">
        <v>228</v>
      </c>
      <c r="BM1208" s="163" t="s">
        <v>1519</v>
      </c>
    </row>
    <row r="1209" spans="1:65" s="2" customFormat="1" ht="24.2" customHeight="1">
      <c r="A1209" s="33"/>
      <c r="B1209" s="150"/>
      <c r="C1209" s="197" t="s">
        <v>812</v>
      </c>
      <c r="D1209" s="197" t="s">
        <v>310</v>
      </c>
      <c r="E1209" s="198" t="s">
        <v>1520</v>
      </c>
      <c r="F1209" s="199" t="s">
        <v>1521</v>
      </c>
      <c r="G1209" s="200" t="s">
        <v>242</v>
      </c>
      <c r="H1209" s="201">
        <v>206.08</v>
      </c>
      <c r="I1209" s="202"/>
      <c r="J1209" s="203">
        <f>ROUND(I1209*H1209,2)</f>
        <v>0</v>
      </c>
      <c r="K1209" s="204"/>
      <c r="L1209" s="205"/>
      <c r="M1209" s="206" t="s">
        <v>1</v>
      </c>
      <c r="N1209" s="207" t="s">
        <v>42</v>
      </c>
      <c r="O1209" s="59"/>
      <c r="P1209" s="161">
        <f>O1209*H1209</f>
        <v>0</v>
      </c>
      <c r="Q1209" s="161">
        <v>1E-4</v>
      </c>
      <c r="R1209" s="161">
        <f>Q1209*H1209</f>
        <v>2.0608000000000001E-2</v>
      </c>
      <c r="S1209" s="161">
        <v>0</v>
      </c>
      <c r="T1209" s="162">
        <f>S1209*H1209</f>
        <v>0</v>
      </c>
      <c r="U1209" s="33"/>
      <c r="V1209" s="33"/>
      <c r="W1209" s="33"/>
      <c r="X1209" s="33"/>
      <c r="Y1209" s="33"/>
      <c r="Z1209" s="33"/>
      <c r="AA1209" s="33"/>
      <c r="AB1209" s="33"/>
      <c r="AC1209" s="33"/>
      <c r="AD1209" s="33"/>
      <c r="AE1209" s="33"/>
      <c r="AR1209" s="163" t="s">
        <v>243</v>
      </c>
      <c r="AT1209" s="163" t="s">
        <v>310</v>
      </c>
      <c r="AU1209" s="163" t="s">
        <v>86</v>
      </c>
      <c r="AY1209" s="18" t="s">
        <v>222</v>
      </c>
      <c r="BE1209" s="164">
        <f>IF(N1209="základní",J1209,0)</f>
        <v>0</v>
      </c>
      <c r="BF1209" s="164">
        <f>IF(N1209="snížená",J1209,0)</f>
        <v>0</v>
      </c>
      <c r="BG1209" s="164">
        <f>IF(N1209="zákl. přenesená",J1209,0)</f>
        <v>0</v>
      </c>
      <c r="BH1209" s="164">
        <f>IF(N1209="sníž. přenesená",J1209,0)</f>
        <v>0</v>
      </c>
      <c r="BI1209" s="164">
        <f>IF(N1209="nulová",J1209,0)</f>
        <v>0</v>
      </c>
      <c r="BJ1209" s="18" t="s">
        <v>84</v>
      </c>
      <c r="BK1209" s="164">
        <f>ROUND(I1209*H1209,2)</f>
        <v>0</v>
      </c>
      <c r="BL1209" s="18" t="s">
        <v>228</v>
      </c>
      <c r="BM1209" s="163" t="s">
        <v>1522</v>
      </c>
    </row>
    <row r="1210" spans="1:65" s="2" customFormat="1" ht="24.2" customHeight="1">
      <c r="A1210" s="33"/>
      <c r="B1210" s="150"/>
      <c r="C1210" s="151" t="s">
        <v>1523</v>
      </c>
      <c r="D1210" s="151" t="s">
        <v>224</v>
      </c>
      <c r="E1210" s="152" t="s">
        <v>1524</v>
      </c>
      <c r="F1210" s="153" t="s">
        <v>1525</v>
      </c>
      <c r="G1210" s="154" t="s">
        <v>242</v>
      </c>
      <c r="H1210" s="155">
        <v>225</v>
      </c>
      <c r="I1210" s="156"/>
      <c r="J1210" s="157">
        <f>ROUND(I1210*H1210,2)</f>
        <v>0</v>
      </c>
      <c r="K1210" s="158"/>
      <c r="L1210" s="34"/>
      <c r="M1210" s="159" t="s">
        <v>1</v>
      </c>
      <c r="N1210" s="160" t="s">
        <v>42</v>
      </c>
      <c r="O1210" s="59"/>
      <c r="P1210" s="161">
        <f>O1210*H1210</f>
        <v>0</v>
      </c>
      <c r="Q1210" s="161">
        <v>1.5E-3</v>
      </c>
      <c r="R1210" s="161">
        <f>Q1210*H1210</f>
        <v>0.33750000000000002</v>
      </c>
      <c r="S1210" s="161">
        <v>0</v>
      </c>
      <c r="T1210" s="162">
        <f>S1210*H1210</f>
        <v>0</v>
      </c>
      <c r="U1210" s="33"/>
      <c r="V1210" s="33"/>
      <c r="W1210" s="33"/>
      <c r="X1210" s="33"/>
      <c r="Y1210" s="33"/>
      <c r="Z1210" s="33"/>
      <c r="AA1210" s="33"/>
      <c r="AB1210" s="33"/>
      <c r="AC1210" s="33"/>
      <c r="AD1210" s="33"/>
      <c r="AE1210" s="33"/>
      <c r="AR1210" s="163" t="s">
        <v>228</v>
      </c>
      <c r="AT1210" s="163" t="s">
        <v>224</v>
      </c>
      <c r="AU1210" s="163" t="s">
        <v>86</v>
      </c>
      <c r="AY1210" s="18" t="s">
        <v>222</v>
      </c>
      <c r="BE1210" s="164">
        <f>IF(N1210="základní",J1210,0)</f>
        <v>0</v>
      </c>
      <c r="BF1210" s="164">
        <f>IF(N1210="snížená",J1210,0)</f>
        <v>0</v>
      </c>
      <c r="BG1210" s="164">
        <f>IF(N1210="zákl. přenesená",J1210,0)</f>
        <v>0</v>
      </c>
      <c r="BH1210" s="164">
        <f>IF(N1210="sníž. přenesená",J1210,0)</f>
        <v>0</v>
      </c>
      <c r="BI1210" s="164">
        <f>IF(N1210="nulová",J1210,0)</f>
        <v>0</v>
      </c>
      <c r="BJ1210" s="18" t="s">
        <v>84</v>
      </c>
      <c r="BK1210" s="164">
        <f>ROUND(I1210*H1210,2)</f>
        <v>0</v>
      </c>
      <c r="BL1210" s="18" t="s">
        <v>228</v>
      </c>
      <c r="BM1210" s="163" t="s">
        <v>1526</v>
      </c>
    </row>
    <row r="1211" spans="1:65" s="13" customFormat="1">
      <c r="B1211" s="165"/>
      <c r="D1211" s="166" t="s">
        <v>229</v>
      </c>
      <c r="E1211" s="167" t="s">
        <v>1</v>
      </c>
      <c r="F1211" s="168" t="s">
        <v>1527</v>
      </c>
      <c r="H1211" s="169">
        <v>5.4</v>
      </c>
      <c r="I1211" s="170"/>
      <c r="L1211" s="165"/>
      <c r="M1211" s="171"/>
      <c r="N1211" s="172"/>
      <c r="O1211" s="172"/>
      <c r="P1211" s="172"/>
      <c r="Q1211" s="172"/>
      <c r="R1211" s="172"/>
      <c r="S1211" s="172"/>
      <c r="T1211" s="173"/>
      <c r="AT1211" s="167" t="s">
        <v>229</v>
      </c>
      <c r="AU1211" s="167" t="s">
        <v>86</v>
      </c>
      <c r="AV1211" s="13" t="s">
        <v>86</v>
      </c>
      <c r="AW1211" s="13" t="s">
        <v>32</v>
      </c>
      <c r="AX1211" s="13" t="s">
        <v>77</v>
      </c>
      <c r="AY1211" s="167" t="s">
        <v>222</v>
      </c>
    </row>
    <row r="1212" spans="1:65" s="13" customFormat="1">
      <c r="B1212" s="165"/>
      <c r="D1212" s="166" t="s">
        <v>229</v>
      </c>
      <c r="E1212" s="167" t="s">
        <v>1</v>
      </c>
      <c r="F1212" s="168" t="s">
        <v>1528</v>
      </c>
      <c r="H1212" s="169">
        <v>8.1</v>
      </c>
      <c r="I1212" s="170"/>
      <c r="L1212" s="165"/>
      <c r="M1212" s="171"/>
      <c r="N1212" s="172"/>
      <c r="O1212" s="172"/>
      <c r="P1212" s="172"/>
      <c r="Q1212" s="172"/>
      <c r="R1212" s="172"/>
      <c r="S1212" s="172"/>
      <c r="T1212" s="173"/>
      <c r="AT1212" s="167" t="s">
        <v>229</v>
      </c>
      <c r="AU1212" s="167" t="s">
        <v>86</v>
      </c>
      <c r="AV1212" s="13" t="s">
        <v>86</v>
      </c>
      <c r="AW1212" s="13" t="s">
        <v>32</v>
      </c>
      <c r="AX1212" s="13" t="s">
        <v>77</v>
      </c>
      <c r="AY1212" s="167" t="s">
        <v>222</v>
      </c>
    </row>
    <row r="1213" spans="1:65" s="13" customFormat="1">
      <c r="B1213" s="165"/>
      <c r="D1213" s="166" t="s">
        <v>229</v>
      </c>
      <c r="E1213" s="167" t="s">
        <v>1</v>
      </c>
      <c r="F1213" s="168" t="s">
        <v>1529</v>
      </c>
      <c r="H1213" s="169">
        <v>3.25</v>
      </c>
      <c r="I1213" s="170"/>
      <c r="L1213" s="165"/>
      <c r="M1213" s="171"/>
      <c r="N1213" s="172"/>
      <c r="O1213" s="172"/>
      <c r="P1213" s="172"/>
      <c r="Q1213" s="172"/>
      <c r="R1213" s="172"/>
      <c r="S1213" s="172"/>
      <c r="T1213" s="173"/>
      <c r="AT1213" s="167" t="s">
        <v>229</v>
      </c>
      <c r="AU1213" s="167" t="s">
        <v>86</v>
      </c>
      <c r="AV1213" s="13" t="s">
        <v>86</v>
      </c>
      <c r="AW1213" s="13" t="s">
        <v>32</v>
      </c>
      <c r="AX1213" s="13" t="s">
        <v>77</v>
      </c>
      <c r="AY1213" s="167" t="s">
        <v>222</v>
      </c>
    </row>
    <row r="1214" spans="1:65" s="13" customFormat="1">
      <c r="B1214" s="165"/>
      <c r="D1214" s="166" t="s">
        <v>229</v>
      </c>
      <c r="E1214" s="167" t="s">
        <v>1</v>
      </c>
      <c r="F1214" s="168" t="s">
        <v>1530</v>
      </c>
      <c r="H1214" s="169">
        <v>18.440000000000001</v>
      </c>
      <c r="I1214" s="170"/>
      <c r="L1214" s="165"/>
      <c r="M1214" s="171"/>
      <c r="N1214" s="172"/>
      <c r="O1214" s="172"/>
      <c r="P1214" s="172"/>
      <c r="Q1214" s="172"/>
      <c r="R1214" s="172"/>
      <c r="S1214" s="172"/>
      <c r="T1214" s="173"/>
      <c r="AT1214" s="167" t="s">
        <v>229</v>
      </c>
      <c r="AU1214" s="167" t="s">
        <v>86</v>
      </c>
      <c r="AV1214" s="13" t="s">
        <v>86</v>
      </c>
      <c r="AW1214" s="13" t="s">
        <v>32</v>
      </c>
      <c r="AX1214" s="13" t="s">
        <v>77</v>
      </c>
      <c r="AY1214" s="167" t="s">
        <v>222</v>
      </c>
    </row>
    <row r="1215" spans="1:65" s="13" customFormat="1">
      <c r="B1215" s="165"/>
      <c r="D1215" s="166" t="s">
        <v>229</v>
      </c>
      <c r="E1215" s="167" t="s">
        <v>1</v>
      </c>
      <c r="F1215" s="168" t="s">
        <v>1531</v>
      </c>
      <c r="H1215" s="169">
        <v>4.26</v>
      </c>
      <c r="I1215" s="170"/>
      <c r="L1215" s="165"/>
      <c r="M1215" s="171"/>
      <c r="N1215" s="172"/>
      <c r="O1215" s="172"/>
      <c r="P1215" s="172"/>
      <c r="Q1215" s="172"/>
      <c r="R1215" s="172"/>
      <c r="S1215" s="172"/>
      <c r="T1215" s="173"/>
      <c r="AT1215" s="167" t="s">
        <v>229</v>
      </c>
      <c r="AU1215" s="167" t="s">
        <v>86</v>
      </c>
      <c r="AV1215" s="13" t="s">
        <v>86</v>
      </c>
      <c r="AW1215" s="13" t="s">
        <v>32</v>
      </c>
      <c r="AX1215" s="13" t="s">
        <v>77</v>
      </c>
      <c r="AY1215" s="167" t="s">
        <v>222</v>
      </c>
    </row>
    <row r="1216" spans="1:65" s="13" customFormat="1">
      <c r="B1216" s="165"/>
      <c r="D1216" s="166" t="s">
        <v>229</v>
      </c>
      <c r="E1216" s="167" t="s">
        <v>1</v>
      </c>
      <c r="F1216" s="168" t="s">
        <v>1532</v>
      </c>
      <c r="H1216" s="169">
        <v>18</v>
      </c>
      <c r="I1216" s="170"/>
      <c r="L1216" s="165"/>
      <c r="M1216" s="171"/>
      <c r="N1216" s="172"/>
      <c r="O1216" s="172"/>
      <c r="P1216" s="172"/>
      <c r="Q1216" s="172"/>
      <c r="R1216" s="172"/>
      <c r="S1216" s="172"/>
      <c r="T1216" s="173"/>
      <c r="AT1216" s="167" t="s">
        <v>229</v>
      </c>
      <c r="AU1216" s="167" t="s">
        <v>86</v>
      </c>
      <c r="AV1216" s="13" t="s">
        <v>86</v>
      </c>
      <c r="AW1216" s="13" t="s">
        <v>32</v>
      </c>
      <c r="AX1216" s="13" t="s">
        <v>77</v>
      </c>
      <c r="AY1216" s="167" t="s">
        <v>222</v>
      </c>
    </row>
    <row r="1217" spans="1:65" s="13" customFormat="1">
      <c r="B1217" s="165"/>
      <c r="D1217" s="166" t="s">
        <v>229</v>
      </c>
      <c r="E1217" s="167" t="s">
        <v>1</v>
      </c>
      <c r="F1217" s="168" t="s">
        <v>1533</v>
      </c>
      <c r="H1217" s="169">
        <v>8.8000000000000007</v>
      </c>
      <c r="I1217" s="170"/>
      <c r="L1217" s="165"/>
      <c r="M1217" s="171"/>
      <c r="N1217" s="172"/>
      <c r="O1217" s="172"/>
      <c r="P1217" s="172"/>
      <c r="Q1217" s="172"/>
      <c r="R1217" s="172"/>
      <c r="S1217" s="172"/>
      <c r="T1217" s="173"/>
      <c r="AT1217" s="167" t="s">
        <v>229</v>
      </c>
      <c r="AU1217" s="167" t="s">
        <v>86</v>
      </c>
      <c r="AV1217" s="13" t="s">
        <v>86</v>
      </c>
      <c r="AW1217" s="13" t="s">
        <v>32</v>
      </c>
      <c r="AX1217" s="13" t="s">
        <v>77</v>
      </c>
      <c r="AY1217" s="167" t="s">
        <v>222</v>
      </c>
    </row>
    <row r="1218" spans="1:65" s="13" customFormat="1">
      <c r="B1218" s="165"/>
      <c r="D1218" s="166" t="s">
        <v>229</v>
      </c>
      <c r="E1218" s="167" t="s">
        <v>1</v>
      </c>
      <c r="F1218" s="168" t="s">
        <v>1534</v>
      </c>
      <c r="H1218" s="169">
        <v>8.8000000000000007</v>
      </c>
      <c r="I1218" s="170"/>
      <c r="L1218" s="165"/>
      <c r="M1218" s="171"/>
      <c r="N1218" s="172"/>
      <c r="O1218" s="172"/>
      <c r="P1218" s="172"/>
      <c r="Q1218" s="172"/>
      <c r="R1218" s="172"/>
      <c r="S1218" s="172"/>
      <c r="T1218" s="173"/>
      <c r="AT1218" s="167" t="s">
        <v>229</v>
      </c>
      <c r="AU1218" s="167" t="s">
        <v>86</v>
      </c>
      <c r="AV1218" s="13" t="s">
        <v>86</v>
      </c>
      <c r="AW1218" s="13" t="s">
        <v>32</v>
      </c>
      <c r="AX1218" s="13" t="s">
        <v>77</v>
      </c>
      <c r="AY1218" s="167" t="s">
        <v>222</v>
      </c>
    </row>
    <row r="1219" spans="1:65" s="13" customFormat="1">
      <c r="B1219" s="165"/>
      <c r="D1219" s="166" t="s">
        <v>229</v>
      </c>
      <c r="E1219" s="167" t="s">
        <v>1</v>
      </c>
      <c r="F1219" s="168" t="s">
        <v>1535</v>
      </c>
      <c r="H1219" s="169">
        <v>8.1999999999999993</v>
      </c>
      <c r="I1219" s="170"/>
      <c r="L1219" s="165"/>
      <c r="M1219" s="171"/>
      <c r="N1219" s="172"/>
      <c r="O1219" s="172"/>
      <c r="P1219" s="172"/>
      <c r="Q1219" s="172"/>
      <c r="R1219" s="172"/>
      <c r="S1219" s="172"/>
      <c r="T1219" s="173"/>
      <c r="AT1219" s="167" t="s">
        <v>229</v>
      </c>
      <c r="AU1219" s="167" t="s">
        <v>86</v>
      </c>
      <c r="AV1219" s="13" t="s">
        <v>86</v>
      </c>
      <c r="AW1219" s="13" t="s">
        <v>32</v>
      </c>
      <c r="AX1219" s="13" t="s">
        <v>77</v>
      </c>
      <c r="AY1219" s="167" t="s">
        <v>222</v>
      </c>
    </row>
    <row r="1220" spans="1:65" s="13" customFormat="1">
      <c r="B1220" s="165"/>
      <c r="D1220" s="166" t="s">
        <v>229</v>
      </c>
      <c r="E1220" s="167" t="s">
        <v>1</v>
      </c>
      <c r="F1220" s="168" t="s">
        <v>1536</v>
      </c>
      <c r="H1220" s="169">
        <v>5.9</v>
      </c>
      <c r="I1220" s="170"/>
      <c r="L1220" s="165"/>
      <c r="M1220" s="171"/>
      <c r="N1220" s="172"/>
      <c r="O1220" s="172"/>
      <c r="P1220" s="172"/>
      <c r="Q1220" s="172"/>
      <c r="R1220" s="172"/>
      <c r="S1220" s="172"/>
      <c r="T1220" s="173"/>
      <c r="AT1220" s="167" t="s">
        <v>229</v>
      </c>
      <c r="AU1220" s="167" t="s">
        <v>86</v>
      </c>
      <c r="AV1220" s="13" t="s">
        <v>86</v>
      </c>
      <c r="AW1220" s="13" t="s">
        <v>32</v>
      </c>
      <c r="AX1220" s="13" t="s">
        <v>77</v>
      </c>
      <c r="AY1220" s="167" t="s">
        <v>222</v>
      </c>
    </row>
    <row r="1221" spans="1:65" s="13" customFormat="1">
      <c r="B1221" s="165"/>
      <c r="D1221" s="166" t="s">
        <v>229</v>
      </c>
      <c r="E1221" s="167" t="s">
        <v>1</v>
      </c>
      <c r="F1221" s="168" t="s">
        <v>1537</v>
      </c>
      <c r="H1221" s="169">
        <v>55.1</v>
      </c>
      <c r="I1221" s="170"/>
      <c r="L1221" s="165"/>
      <c r="M1221" s="171"/>
      <c r="N1221" s="172"/>
      <c r="O1221" s="172"/>
      <c r="P1221" s="172"/>
      <c r="Q1221" s="172"/>
      <c r="R1221" s="172"/>
      <c r="S1221" s="172"/>
      <c r="T1221" s="173"/>
      <c r="AT1221" s="167" t="s">
        <v>229</v>
      </c>
      <c r="AU1221" s="167" t="s">
        <v>86</v>
      </c>
      <c r="AV1221" s="13" t="s">
        <v>86</v>
      </c>
      <c r="AW1221" s="13" t="s">
        <v>32</v>
      </c>
      <c r="AX1221" s="13" t="s">
        <v>77</v>
      </c>
      <c r="AY1221" s="167" t="s">
        <v>222</v>
      </c>
    </row>
    <row r="1222" spans="1:65" s="13" customFormat="1">
      <c r="B1222" s="165"/>
      <c r="D1222" s="166" t="s">
        <v>229</v>
      </c>
      <c r="E1222" s="167" t="s">
        <v>1</v>
      </c>
      <c r="F1222" s="168" t="s">
        <v>1538</v>
      </c>
      <c r="H1222" s="169">
        <v>12.6</v>
      </c>
      <c r="I1222" s="170"/>
      <c r="L1222" s="165"/>
      <c r="M1222" s="171"/>
      <c r="N1222" s="172"/>
      <c r="O1222" s="172"/>
      <c r="P1222" s="172"/>
      <c r="Q1222" s="172"/>
      <c r="R1222" s="172"/>
      <c r="S1222" s="172"/>
      <c r="T1222" s="173"/>
      <c r="AT1222" s="167" t="s">
        <v>229</v>
      </c>
      <c r="AU1222" s="167" t="s">
        <v>86</v>
      </c>
      <c r="AV1222" s="13" t="s">
        <v>86</v>
      </c>
      <c r="AW1222" s="13" t="s">
        <v>32</v>
      </c>
      <c r="AX1222" s="13" t="s">
        <v>77</v>
      </c>
      <c r="AY1222" s="167" t="s">
        <v>222</v>
      </c>
    </row>
    <row r="1223" spans="1:65" s="13" customFormat="1">
      <c r="B1223" s="165"/>
      <c r="D1223" s="166" t="s">
        <v>229</v>
      </c>
      <c r="E1223" s="167" t="s">
        <v>1</v>
      </c>
      <c r="F1223" s="168" t="s">
        <v>1539</v>
      </c>
      <c r="H1223" s="169">
        <v>6.65</v>
      </c>
      <c r="I1223" s="170"/>
      <c r="L1223" s="165"/>
      <c r="M1223" s="171"/>
      <c r="N1223" s="172"/>
      <c r="O1223" s="172"/>
      <c r="P1223" s="172"/>
      <c r="Q1223" s="172"/>
      <c r="R1223" s="172"/>
      <c r="S1223" s="172"/>
      <c r="T1223" s="173"/>
      <c r="AT1223" s="167" t="s">
        <v>229</v>
      </c>
      <c r="AU1223" s="167" t="s">
        <v>86</v>
      </c>
      <c r="AV1223" s="13" t="s">
        <v>86</v>
      </c>
      <c r="AW1223" s="13" t="s">
        <v>32</v>
      </c>
      <c r="AX1223" s="13" t="s">
        <v>77</v>
      </c>
      <c r="AY1223" s="167" t="s">
        <v>222</v>
      </c>
    </row>
    <row r="1224" spans="1:65" s="13" customFormat="1">
      <c r="B1224" s="165"/>
      <c r="D1224" s="166" t="s">
        <v>229</v>
      </c>
      <c r="E1224" s="167" t="s">
        <v>1</v>
      </c>
      <c r="F1224" s="168" t="s">
        <v>1540</v>
      </c>
      <c r="H1224" s="169">
        <v>5.8</v>
      </c>
      <c r="I1224" s="170"/>
      <c r="L1224" s="165"/>
      <c r="M1224" s="171"/>
      <c r="N1224" s="172"/>
      <c r="O1224" s="172"/>
      <c r="P1224" s="172"/>
      <c r="Q1224" s="172"/>
      <c r="R1224" s="172"/>
      <c r="S1224" s="172"/>
      <c r="T1224" s="173"/>
      <c r="AT1224" s="167" t="s">
        <v>229</v>
      </c>
      <c r="AU1224" s="167" t="s">
        <v>86</v>
      </c>
      <c r="AV1224" s="13" t="s">
        <v>86</v>
      </c>
      <c r="AW1224" s="13" t="s">
        <v>32</v>
      </c>
      <c r="AX1224" s="13" t="s">
        <v>77</v>
      </c>
      <c r="AY1224" s="167" t="s">
        <v>222</v>
      </c>
    </row>
    <row r="1225" spans="1:65" s="13" customFormat="1">
      <c r="B1225" s="165"/>
      <c r="D1225" s="166" t="s">
        <v>229</v>
      </c>
      <c r="E1225" s="167" t="s">
        <v>1</v>
      </c>
      <c r="F1225" s="168" t="s">
        <v>1541</v>
      </c>
      <c r="H1225" s="169">
        <v>12.5</v>
      </c>
      <c r="I1225" s="170"/>
      <c r="L1225" s="165"/>
      <c r="M1225" s="171"/>
      <c r="N1225" s="172"/>
      <c r="O1225" s="172"/>
      <c r="P1225" s="172"/>
      <c r="Q1225" s="172"/>
      <c r="R1225" s="172"/>
      <c r="S1225" s="172"/>
      <c r="T1225" s="173"/>
      <c r="AT1225" s="167" t="s">
        <v>229</v>
      </c>
      <c r="AU1225" s="167" t="s">
        <v>86</v>
      </c>
      <c r="AV1225" s="13" t="s">
        <v>86</v>
      </c>
      <c r="AW1225" s="13" t="s">
        <v>32</v>
      </c>
      <c r="AX1225" s="13" t="s">
        <v>77</v>
      </c>
      <c r="AY1225" s="167" t="s">
        <v>222</v>
      </c>
    </row>
    <row r="1226" spans="1:65" s="13" customFormat="1">
      <c r="B1226" s="165"/>
      <c r="D1226" s="166" t="s">
        <v>229</v>
      </c>
      <c r="E1226" s="167" t="s">
        <v>1</v>
      </c>
      <c r="F1226" s="168" t="s">
        <v>1542</v>
      </c>
      <c r="H1226" s="169">
        <v>14.7</v>
      </c>
      <c r="I1226" s="170"/>
      <c r="L1226" s="165"/>
      <c r="M1226" s="171"/>
      <c r="N1226" s="172"/>
      <c r="O1226" s="172"/>
      <c r="P1226" s="172"/>
      <c r="Q1226" s="172"/>
      <c r="R1226" s="172"/>
      <c r="S1226" s="172"/>
      <c r="T1226" s="173"/>
      <c r="AT1226" s="167" t="s">
        <v>229</v>
      </c>
      <c r="AU1226" s="167" t="s">
        <v>86</v>
      </c>
      <c r="AV1226" s="13" t="s">
        <v>86</v>
      </c>
      <c r="AW1226" s="13" t="s">
        <v>32</v>
      </c>
      <c r="AX1226" s="13" t="s">
        <v>77</v>
      </c>
      <c r="AY1226" s="167" t="s">
        <v>222</v>
      </c>
    </row>
    <row r="1227" spans="1:65" s="13" customFormat="1">
      <c r="B1227" s="165"/>
      <c r="D1227" s="166" t="s">
        <v>229</v>
      </c>
      <c r="E1227" s="167" t="s">
        <v>1</v>
      </c>
      <c r="F1227" s="168" t="s">
        <v>1543</v>
      </c>
      <c r="H1227" s="169">
        <v>7.35</v>
      </c>
      <c r="I1227" s="170"/>
      <c r="L1227" s="165"/>
      <c r="M1227" s="171"/>
      <c r="N1227" s="172"/>
      <c r="O1227" s="172"/>
      <c r="P1227" s="172"/>
      <c r="Q1227" s="172"/>
      <c r="R1227" s="172"/>
      <c r="S1227" s="172"/>
      <c r="T1227" s="173"/>
      <c r="AT1227" s="167" t="s">
        <v>229</v>
      </c>
      <c r="AU1227" s="167" t="s">
        <v>86</v>
      </c>
      <c r="AV1227" s="13" t="s">
        <v>86</v>
      </c>
      <c r="AW1227" s="13" t="s">
        <v>32</v>
      </c>
      <c r="AX1227" s="13" t="s">
        <v>77</v>
      </c>
      <c r="AY1227" s="167" t="s">
        <v>222</v>
      </c>
    </row>
    <row r="1228" spans="1:65" s="13" customFormat="1">
      <c r="B1228" s="165"/>
      <c r="D1228" s="166" t="s">
        <v>229</v>
      </c>
      <c r="E1228" s="167" t="s">
        <v>1</v>
      </c>
      <c r="F1228" s="168" t="s">
        <v>1544</v>
      </c>
      <c r="H1228" s="169">
        <v>9.3000000000000007</v>
      </c>
      <c r="I1228" s="170"/>
      <c r="L1228" s="165"/>
      <c r="M1228" s="171"/>
      <c r="N1228" s="172"/>
      <c r="O1228" s="172"/>
      <c r="P1228" s="172"/>
      <c r="Q1228" s="172"/>
      <c r="R1228" s="172"/>
      <c r="S1228" s="172"/>
      <c r="T1228" s="173"/>
      <c r="AT1228" s="167" t="s">
        <v>229</v>
      </c>
      <c r="AU1228" s="167" t="s">
        <v>86</v>
      </c>
      <c r="AV1228" s="13" t="s">
        <v>86</v>
      </c>
      <c r="AW1228" s="13" t="s">
        <v>32</v>
      </c>
      <c r="AX1228" s="13" t="s">
        <v>77</v>
      </c>
      <c r="AY1228" s="167" t="s">
        <v>222</v>
      </c>
    </row>
    <row r="1229" spans="1:65" s="13" customFormat="1">
      <c r="B1229" s="165"/>
      <c r="D1229" s="166" t="s">
        <v>229</v>
      </c>
      <c r="E1229" s="167" t="s">
        <v>1</v>
      </c>
      <c r="F1229" s="168" t="s">
        <v>1545</v>
      </c>
      <c r="H1229" s="169">
        <v>4.6500000000000004</v>
      </c>
      <c r="I1229" s="170"/>
      <c r="L1229" s="165"/>
      <c r="M1229" s="171"/>
      <c r="N1229" s="172"/>
      <c r="O1229" s="172"/>
      <c r="P1229" s="172"/>
      <c r="Q1229" s="172"/>
      <c r="R1229" s="172"/>
      <c r="S1229" s="172"/>
      <c r="T1229" s="173"/>
      <c r="AT1229" s="167" t="s">
        <v>229</v>
      </c>
      <c r="AU1229" s="167" t="s">
        <v>86</v>
      </c>
      <c r="AV1229" s="13" t="s">
        <v>86</v>
      </c>
      <c r="AW1229" s="13" t="s">
        <v>32</v>
      </c>
      <c r="AX1229" s="13" t="s">
        <v>77</v>
      </c>
      <c r="AY1229" s="167" t="s">
        <v>222</v>
      </c>
    </row>
    <row r="1230" spans="1:65" s="13" customFormat="1">
      <c r="B1230" s="165"/>
      <c r="D1230" s="166" t="s">
        <v>229</v>
      </c>
      <c r="E1230" s="167" t="s">
        <v>1</v>
      </c>
      <c r="F1230" s="168" t="s">
        <v>1546</v>
      </c>
      <c r="H1230" s="169">
        <v>7.2</v>
      </c>
      <c r="I1230" s="170"/>
      <c r="L1230" s="165"/>
      <c r="M1230" s="171"/>
      <c r="N1230" s="172"/>
      <c r="O1230" s="172"/>
      <c r="P1230" s="172"/>
      <c r="Q1230" s="172"/>
      <c r="R1230" s="172"/>
      <c r="S1230" s="172"/>
      <c r="T1230" s="173"/>
      <c r="AT1230" s="167" t="s">
        <v>229</v>
      </c>
      <c r="AU1230" s="167" t="s">
        <v>86</v>
      </c>
      <c r="AV1230" s="13" t="s">
        <v>86</v>
      </c>
      <c r="AW1230" s="13" t="s">
        <v>32</v>
      </c>
      <c r="AX1230" s="13" t="s">
        <v>77</v>
      </c>
      <c r="AY1230" s="167" t="s">
        <v>222</v>
      </c>
    </row>
    <row r="1231" spans="1:65" s="14" customFormat="1">
      <c r="B1231" s="174"/>
      <c r="D1231" s="166" t="s">
        <v>229</v>
      </c>
      <c r="E1231" s="175" t="s">
        <v>1</v>
      </c>
      <c r="F1231" s="176" t="s">
        <v>231</v>
      </c>
      <c r="H1231" s="177">
        <v>225</v>
      </c>
      <c r="I1231" s="178"/>
      <c r="L1231" s="174"/>
      <c r="M1231" s="179"/>
      <c r="N1231" s="180"/>
      <c r="O1231" s="180"/>
      <c r="P1231" s="180"/>
      <c r="Q1231" s="180"/>
      <c r="R1231" s="180"/>
      <c r="S1231" s="180"/>
      <c r="T1231" s="181"/>
      <c r="AT1231" s="175" t="s">
        <v>229</v>
      </c>
      <c r="AU1231" s="175" t="s">
        <v>86</v>
      </c>
      <c r="AV1231" s="14" t="s">
        <v>228</v>
      </c>
      <c r="AW1231" s="14" t="s">
        <v>32</v>
      </c>
      <c r="AX1231" s="14" t="s">
        <v>84</v>
      </c>
      <c r="AY1231" s="175" t="s">
        <v>222</v>
      </c>
    </row>
    <row r="1232" spans="1:65" s="2" customFormat="1" ht="24.2" customHeight="1">
      <c r="A1232" s="33"/>
      <c r="B1232" s="150"/>
      <c r="C1232" s="151" t="s">
        <v>816</v>
      </c>
      <c r="D1232" s="151" t="s">
        <v>224</v>
      </c>
      <c r="E1232" s="152" t="s">
        <v>1547</v>
      </c>
      <c r="F1232" s="153" t="s">
        <v>1548</v>
      </c>
      <c r="G1232" s="154" t="s">
        <v>227</v>
      </c>
      <c r="H1232" s="155">
        <v>109.879</v>
      </c>
      <c r="I1232" s="156"/>
      <c r="J1232" s="157">
        <f>ROUND(I1232*H1232,2)</f>
        <v>0</v>
      </c>
      <c r="K1232" s="158"/>
      <c r="L1232" s="34"/>
      <c r="M1232" s="159" t="s">
        <v>1</v>
      </c>
      <c r="N1232" s="160" t="s">
        <v>42</v>
      </c>
      <c r="O1232" s="59"/>
      <c r="P1232" s="161">
        <f>O1232*H1232</f>
        <v>0</v>
      </c>
      <c r="Q1232" s="161">
        <v>2.7300000000000001E-2</v>
      </c>
      <c r="R1232" s="161">
        <f>Q1232*H1232</f>
        <v>2.9996967000000003</v>
      </c>
      <c r="S1232" s="161">
        <v>0</v>
      </c>
      <c r="T1232" s="162">
        <f>S1232*H1232</f>
        <v>0</v>
      </c>
      <c r="U1232" s="33"/>
      <c r="V1232" s="33"/>
      <c r="W1232" s="33"/>
      <c r="X1232" s="33"/>
      <c r="Y1232" s="33"/>
      <c r="Z1232" s="33"/>
      <c r="AA1232" s="33"/>
      <c r="AB1232" s="33"/>
      <c r="AC1232" s="33"/>
      <c r="AD1232" s="33"/>
      <c r="AE1232" s="33"/>
      <c r="AR1232" s="163" t="s">
        <v>228</v>
      </c>
      <c r="AT1232" s="163" t="s">
        <v>224</v>
      </c>
      <c r="AU1232" s="163" t="s">
        <v>86</v>
      </c>
      <c r="AY1232" s="18" t="s">
        <v>222</v>
      </c>
      <c r="BE1232" s="164">
        <f>IF(N1232="základní",J1232,0)</f>
        <v>0</v>
      </c>
      <c r="BF1232" s="164">
        <f>IF(N1232="snížená",J1232,0)</f>
        <v>0</v>
      </c>
      <c r="BG1232" s="164">
        <f>IF(N1232="zákl. přenesená",J1232,0)</f>
        <v>0</v>
      </c>
      <c r="BH1232" s="164">
        <f>IF(N1232="sníž. přenesená",J1232,0)</f>
        <v>0</v>
      </c>
      <c r="BI1232" s="164">
        <f>IF(N1232="nulová",J1232,0)</f>
        <v>0</v>
      </c>
      <c r="BJ1232" s="18" t="s">
        <v>84</v>
      </c>
      <c r="BK1232" s="164">
        <f>ROUND(I1232*H1232,2)</f>
        <v>0</v>
      </c>
      <c r="BL1232" s="18" t="s">
        <v>228</v>
      </c>
      <c r="BM1232" s="163" t="s">
        <v>1549</v>
      </c>
    </row>
    <row r="1233" spans="1:65" s="16" customFormat="1">
      <c r="B1233" s="190"/>
      <c r="D1233" s="166" t="s">
        <v>229</v>
      </c>
      <c r="E1233" s="191" t="s">
        <v>1</v>
      </c>
      <c r="F1233" s="192" t="s">
        <v>886</v>
      </c>
      <c r="H1233" s="191" t="s">
        <v>1</v>
      </c>
      <c r="I1233" s="193"/>
      <c r="L1233" s="190"/>
      <c r="M1233" s="194"/>
      <c r="N1233" s="195"/>
      <c r="O1233" s="195"/>
      <c r="P1233" s="195"/>
      <c r="Q1233" s="195"/>
      <c r="R1233" s="195"/>
      <c r="S1233" s="195"/>
      <c r="T1233" s="196"/>
      <c r="AT1233" s="191" t="s">
        <v>229</v>
      </c>
      <c r="AU1233" s="191" t="s">
        <v>86</v>
      </c>
      <c r="AV1233" s="16" t="s">
        <v>84</v>
      </c>
      <c r="AW1233" s="16" t="s">
        <v>32</v>
      </c>
      <c r="AX1233" s="16" t="s">
        <v>77</v>
      </c>
      <c r="AY1233" s="191" t="s">
        <v>222</v>
      </c>
    </row>
    <row r="1234" spans="1:65" s="13" customFormat="1">
      <c r="B1234" s="165"/>
      <c r="D1234" s="166" t="s">
        <v>229</v>
      </c>
      <c r="E1234" s="167" t="s">
        <v>1</v>
      </c>
      <c r="F1234" s="168" t="s">
        <v>1550</v>
      </c>
      <c r="H1234" s="169">
        <v>42.625999999999998</v>
      </c>
      <c r="I1234" s="170"/>
      <c r="L1234" s="165"/>
      <c r="M1234" s="171"/>
      <c r="N1234" s="172"/>
      <c r="O1234" s="172"/>
      <c r="P1234" s="172"/>
      <c r="Q1234" s="172"/>
      <c r="R1234" s="172"/>
      <c r="S1234" s="172"/>
      <c r="T1234" s="173"/>
      <c r="AT1234" s="167" t="s">
        <v>229</v>
      </c>
      <c r="AU1234" s="167" t="s">
        <v>86</v>
      </c>
      <c r="AV1234" s="13" t="s">
        <v>86</v>
      </c>
      <c r="AW1234" s="13" t="s">
        <v>32</v>
      </c>
      <c r="AX1234" s="13" t="s">
        <v>77</v>
      </c>
      <c r="AY1234" s="167" t="s">
        <v>222</v>
      </c>
    </row>
    <row r="1235" spans="1:65" s="13" customFormat="1">
      <c r="B1235" s="165"/>
      <c r="D1235" s="166" t="s">
        <v>229</v>
      </c>
      <c r="E1235" s="167" t="s">
        <v>1</v>
      </c>
      <c r="F1235" s="168" t="s">
        <v>1551</v>
      </c>
      <c r="H1235" s="169">
        <v>67.253</v>
      </c>
      <c r="I1235" s="170"/>
      <c r="L1235" s="165"/>
      <c r="M1235" s="171"/>
      <c r="N1235" s="172"/>
      <c r="O1235" s="172"/>
      <c r="P1235" s="172"/>
      <c r="Q1235" s="172"/>
      <c r="R1235" s="172"/>
      <c r="S1235" s="172"/>
      <c r="T1235" s="173"/>
      <c r="AT1235" s="167" t="s">
        <v>229</v>
      </c>
      <c r="AU1235" s="167" t="s">
        <v>86</v>
      </c>
      <c r="AV1235" s="13" t="s">
        <v>86</v>
      </c>
      <c r="AW1235" s="13" t="s">
        <v>32</v>
      </c>
      <c r="AX1235" s="13" t="s">
        <v>77</v>
      </c>
      <c r="AY1235" s="167" t="s">
        <v>222</v>
      </c>
    </row>
    <row r="1236" spans="1:65" s="14" customFormat="1">
      <c r="B1236" s="174"/>
      <c r="D1236" s="166" t="s">
        <v>229</v>
      </c>
      <c r="E1236" s="175" t="s">
        <v>1</v>
      </c>
      <c r="F1236" s="176" t="s">
        <v>231</v>
      </c>
      <c r="H1236" s="177">
        <v>109.879</v>
      </c>
      <c r="I1236" s="178"/>
      <c r="L1236" s="174"/>
      <c r="M1236" s="179"/>
      <c r="N1236" s="180"/>
      <c r="O1236" s="180"/>
      <c r="P1236" s="180"/>
      <c r="Q1236" s="180"/>
      <c r="R1236" s="180"/>
      <c r="S1236" s="180"/>
      <c r="T1236" s="181"/>
      <c r="AT1236" s="175" t="s">
        <v>229</v>
      </c>
      <c r="AU1236" s="175" t="s">
        <v>86</v>
      </c>
      <c r="AV1236" s="14" t="s">
        <v>228</v>
      </c>
      <c r="AW1236" s="14" t="s">
        <v>32</v>
      </c>
      <c r="AX1236" s="14" t="s">
        <v>84</v>
      </c>
      <c r="AY1236" s="175" t="s">
        <v>222</v>
      </c>
    </row>
    <row r="1237" spans="1:65" s="2" customFormat="1" ht="24.2" customHeight="1">
      <c r="A1237" s="33"/>
      <c r="B1237" s="150"/>
      <c r="C1237" s="151" t="s">
        <v>1552</v>
      </c>
      <c r="D1237" s="151" t="s">
        <v>224</v>
      </c>
      <c r="E1237" s="152" t="s">
        <v>1553</v>
      </c>
      <c r="F1237" s="153" t="s">
        <v>1554</v>
      </c>
      <c r="G1237" s="154" t="s">
        <v>227</v>
      </c>
      <c r="H1237" s="155">
        <v>109.879</v>
      </c>
      <c r="I1237" s="156"/>
      <c r="J1237" s="157">
        <f>ROUND(I1237*H1237,2)</f>
        <v>0</v>
      </c>
      <c r="K1237" s="158"/>
      <c r="L1237" s="34"/>
      <c r="M1237" s="159" t="s">
        <v>1</v>
      </c>
      <c r="N1237" s="160" t="s">
        <v>42</v>
      </c>
      <c r="O1237" s="59"/>
      <c r="P1237" s="161">
        <f>O1237*H1237</f>
        <v>0</v>
      </c>
      <c r="Q1237" s="161">
        <v>7.9000000000000008E-3</v>
      </c>
      <c r="R1237" s="161">
        <f>Q1237*H1237</f>
        <v>0.8680441000000001</v>
      </c>
      <c r="S1237" s="161">
        <v>0</v>
      </c>
      <c r="T1237" s="162">
        <f>S1237*H1237</f>
        <v>0</v>
      </c>
      <c r="U1237" s="33"/>
      <c r="V1237" s="33"/>
      <c r="W1237" s="33"/>
      <c r="X1237" s="33"/>
      <c r="Y1237" s="33"/>
      <c r="Z1237" s="33"/>
      <c r="AA1237" s="33"/>
      <c r="AB1237" s="33"/>
      <c r="AC1237" s="33"/>
      <c r="AD1237" s="33"/>
      <c r="AE1237" s="33"/>
      <c r="AR1237" s="163" t="s">
        <v>228</v>
      </c>
      <c r="AT1237" s="163" t="s">
        <v>224</v>
      </c>
      <c r="AU1237" s="163" t="s">
        <v>86</v>
      </c>
      <c r="AY1237" s="18" t="s">
        <v>222</v>
      </c>
      <c r="BE1237" s="164">
        <f>IF(N1237="základní",J1237,0)</f>
        <v>0</v>
      </c>
      <c r="BF1237" s="164">
        <f>IF(N1237="snížená",J1237,0)</f>
        <v>0</v>
      </c>
      <c r="BG1237" s="164">
        <f>IF(N1237="zákl. přenesená",J1237,0)</f>
        <v>0</v>
      </c>
      <c r="BH1237" s="164">
        <f>IF(N1237="sníž. přenesená",J1237,0)</f>
        <v>0</v>
      </c>
      <c r="BI1237" s="164">
        <f>IF(N1237="nulová",J1237,0)</f>
        <v>0</v>
      </c>
      <c r="BJ1237" s="18" t="s">
        <v>84</v>
      </c>
      <c r="BK1237" s="164">
        <f>ROUND(I1237*H1237,2)</f>
        <v>0</v>
      </c>
      <c r="BL1237" s="18" t="s">
        <v>228</v>
      </c>
      <c r="BM1237" s="163" t="s">
        <v>1555</v>
      </c>
    </row>
    <row r="1238" spans="1:65" s="2" customFormat="1" ht="16.5" customHeight="1">
      <c r="A1238" s="33"/>
      <c r="B1238" s="150"/>
      <c r="C1238" s="151" t="s">
        <v>839</v>
      </c>
      <c r="D1238" s="151" t="s">
        <v>224</v>
      </c>
      <c r="E1238" s="152" t="s">
        <v>1556</v>
      </c>
      <c r="F1238" s="153" t="s">
        <v>1557</v>
      </c>
      <c r="G1238" s="154" t="s">
        <v>227</v>
      </c>
      <c r="H1238" s="155">
        <v>14.37</v>
      </c>
      <c r="I1238" s="156"/>
      <c r="J1238" s="157">
        <f>ROUND(I1238*H1238,2)</f>
        <v>0</v>
      </c>
      <c r="K1238" s="158"/>
      <c r="L1238" s="34"/>
      <c r="M1238" s="159" t="s">
        <v>1</v>
      </c>
      <c r="N1238" s="160" t="s">
        <v>42</v>
      </c>
      <c r="O1238" s="59"/>
      <c r="P1238" s="161">
        <f>O1238*H1238</f>
        <v>0</v>
      </c>
      <c r="Q1238" s="161">
        <v>2.7999999999999998E-4</v>
      </c>
      <c r="R1238" s="161">
        <f>Q1238*H1238</f>
        <v>4.0235999999999996E-3</v>
      </c>
      <c r="S1238" s="161">
        <v>0</v>
      </c>
      <c r="T1238" s="162">
        <f>S1238*H1238</f>
        <v>0</v>
      </c>
      <c r="U1238" s="33"/>
      <c r="V1238" s="33"/>
      <c r="W1238" s="33"/>
      <c r="X1238" s="33"/>
      <c r="Y1238" s="33"/>
      <c r="Z1238" s="33"/>
      <c r="AA1238" s="33"/>
      <c r="AB1238" s="33"/>
      <c r="AC1238" s="33"/>
      <c r="AD1238" s="33"/>
      <c r="AE1238" s="33"/>
      <c r="AR1238" s="163" t="s">
        <v>228</v>
      </c>
      <c r="AT1238" s="163" t="s">
        <v>224</v>
      </c>
      <c r="AU1238" s="163" t="s">
        <v>86</v>
      </c>
      <c r="AY1238" s="18" t="s">
        <v>222</v>
      </c>
      <c r="BE1238" s="164">
        <f>IF(N1238="základní",J1238,0)</f>
        <v>0</v>
      </c>
      <c r="BF1238" s="164">
        <f>IF(N1238="snížená",J1238,0)</f>
        <v>0</v>
      </c>
      <c r="BG1238" s="164">
        <f>IF(N1238="zákl. přenesená",J1238,0)</f>
        <v>0</v>
      </c>
      <c r="BH1238" s="164">
        <f>IF(N1238="sníž. přenesená",J1238,0)</f>
        <v>0</v>
      </c>
      <c r="BI1238" s="164">
        <f>IF(N1238="nulová",J1238,0)</f>
        <v>0</v>
      </c>
      <c r="BJ1238" s="18" t="s">
        <v>84</v>
      </c>
      <c r="BK1238" s="164">
        <f>ROUND(I1238*H1238,2)</f>
        <v>0</v>
      </c>
      <c r="BL1238" s="18" t="s">
        <v>228</v>
      </c>
      <c r="BM1238" s="163" t="s">
        <v>1558</v>
      </c>
    </row>
    <row r="1239" spans="1:65" s="2" customFormat="1" ht="44.25" customHeight="1">
      <c r="A1239" s="33"/>
      <c r="B1239" s="150"/>
      <c r="C1239" s="151" t="s">
        <v>1559</v>
      </c>
      <c r="D1239" s="151" t="s">
        <v>224</v>
      </c>
      <c r="E1239" s="152" t="s">
        <v>1560</v>
      </c>
      <c r="F1239" s="153" t="s">
        <v>1561</v>
      </c>
      <c r="G1239" s="154" t="s">
        <v>227</v>
      </c>
      <c r="H1239" s="155">
        <v>7.66</v>
      </c>
      <c r="I1239" s="156"/>
      <c r="J1239" s="157">
        <f>ROUND(I1239*H1239,2)</f>
        <v>0</v>
      </c>
      <c r="K1239" s="158"/>
      <c r="L1239" s="34"/>
      <c r="M1239" s="159" t="s">
        <v>1</v>
      </c>
      <c r="N1239" s="160" t="s">
        <v>42</v>
      </c>
      <c r="O1239" s="59"/>
      <c r="P1239" s="161">
        <f>O1239*H1239</f>
        <v>0</v>
      </c>
      <c r="Q1239" s="161">
        <v>8.6800000000000002E-3</v>
      </c>
      <c r="R1239" s="161">
        <f>Q1239*H1239</f>
        <v>6.6488800000000001E-2</v>
      </c>
      <c r="S1239" s="161">
        <v>0</v>
      </c>
      <c r="T1239" s="162">
        <f>S1239*H1239</f>
        <v>0</v>
      </c>
      <c r="U1239" s="33"/>
      <c r="V1239" s="33"/>
      <c r="W1239" s="33"/>
      <c r="X1239" s="33"/>
      <c r="Y1239" s="33"/>
      <c r="Z1239" s="33"/>
      <c r="AA1239" s="33"/>
      <c r="AB1239" s="33"/>
      <c r="AC1239" s="33"/>
      <c r="AD1239" s="33"/>
      <c r="AE1239" s="33"/>
      <c r="AR1239" s="163" t="s">
        <v>228</v>
      </c>
      <c r="AT1239" s="163" t="s">
        <v>224</v>
      </c>
      <c r="AU1239" s="163" t="s">
        <v>86</v>
      </c>
      <c r="AY1239" s="18" t="s">
        <v>222</v>
      </c>
      <c r="BE1239" s="164">
        <f>IF(N1239="základní",J1239,0)</f>
        <v>0</v>
      </c>
      <c r="BF1239" s="164">
        <f>IF(N1239="snížená",J1239,0)</f>
        <v>0</v>
      </c>
      <c r="BG1239" s="164">
        <f>IF(N1239="zákl. přenesená",J1239,0)</f>
        <v>0</v>
      </c>
      <c r="BH1239" s="164">
        <f>IF(N1239="sníž. přenesená",J1239,0)</f>
        <v>0</v>
      </c>
      <c r="BI1239" s="164">
        <f>IF(N1239="nulová",J1239,0)</f>
        <v>0</v>
      </c>
      <c r="BJ1239" s="18" t="s">
        <v>84</v>
      </c>
      <c r="BK1239" s="164">
        <f>ROUND(I1239*H1239,2)</f>
        <v>0</v>
      </c>
      <c r="BL1239" s="18" t="s">
        <v>228</v>
      </c>
      <c r="BM1239" s="163" t="s">
        <v>1562</v>
      </c>
    </row>
    <row r="1240" spans="1:65" s="16" customFormat="1">
      <c r="B1240" s="190"/>
      <c r="D1240" s="166" t="s">
        <v>229</v>
      </c>
      <c r="E1240" s="191" t="s">
        <v>1</v>
      </c>
      <c r="F1240" s="192" t="s">
        <v>1563</v>
      </c>
      <c r="H1240" s="191" t="s">
        <v>1</v>
      </c>
      <c r="I1240" s="193"/>
      <c r="L1240" s="190"/>
      <c r="M1240" s="194"/>
      <c r="N1240" s="195"/>
      <c r="O1240" s="195"/>
      <c r="P1240" s="195"/>
      <c r="Q1240" s="195"/>
      <c r="R1240" s="195"/>
      <c r="S1240" s="195"/>
      <c r="T1240" s="196"/>
      <c r="AT1240" s="191" t="s">
        <v>229</v>
      </c>
      <c r="AU1240" s="191" t="s">
        <v>86</v>
      </c>
      <c r="AV1240" s="16" t="s">
        <v>84</v>
      </c>
      <c r="AW1240" s="16" t="s">
        <v>32</v>
      </c>
      <c r="AX1240" s="16" t="s">
        <v>77</v>
      </c>
      <c r="AY1240" s="191" t="s">
        <v>222</v>
      </c>
    </row>
    <row r="1241" spans="1:65" s="13" customFormat="1" ht="22.5">
      <c r="B1241" s="165"/>
      <c r="D1241" s="166" t="s">
        <v>229</v>
      </c>
      <c r="E1241" s="167" t="s">
        <v>1</v>
      </c>
      <c r="F1241" s="168" t="s">
        <v>1564</v>
      </c>
      <c r="H1241" s="169">
        <v>7.66</v>
      </c>
      <c r="I1241" s="170"/>
      <c r="L1241" s="165"/>
      <c r="M1241" s="171"/>
      <c r="N1241" s="172"/>
      <c r="O1241" s="172"/>
      <c r="P1241" s="172"/>
      <c r="Q1241" s="172"/>
      <c r="R1241" s="172"/>
      <c r="S1241" s="172"/>
      <c r="T1241" s="173"/>
      <c r="AT1241" s="167" t="s">
        <v>229</v>
      </c>
      <c r="AU1241" s="167" t="s">
        <v>86</v>
      </c>
      <c r="AV1241" s="13" t="s">
        <v>86</v>
      </c>
      <c r="AW1241" s="13" t="s">
        <v>32</v>
      </c>
      <c r="AX1241" s="13" t="s">
        <v>77</v>
      </c>
      <c r="AY1241" s="167" t="s">
        <v>222</v>
      </c>
    </row>
    <row r="1242" spans="1:65" s="14" customFormat="1">
      <c r="B1242" s="174"/>
      <c r="D1242" s="166" t="s">
        <v>229</v>
      </c>
      <c r="E1242" s="175" t="s">
        <v>1</v>
      </c>
      <c r="F1242" s="176" t="s">
        <v>231</v>
      </c>
      <c r="H1242" s="177">
        <v>7.66</v>
      </c>
      <c r="I1242" s="178"/>
      <c r="L1242" s="174"/>
      <c r="M1242" s="179"/>
      <c r="N1242" s="180"/>
      <c r="O1242" s="180"/>
      <c r="P1242" s="180"/>
      <c r="Q1242" s="180"/>
      <c r="R1242" s="180"/>
      <c r="S1242" s="180"/>
      <c r="T1242" s="181"/>
      <c r="AT1242" s="175" t="s">
        <v>229</v>
      </c>
      <c r="AU1242" s="175" t="s">
        <v>86</v>
      </c>
      <c r="AV1242" s="14" t="s">
        <v>228</v>
      </c>
      <c r="AW1242" s="14" t="s">
        <v>32</v>
      </c>
      <c r="AX1242" s="14" t="s">
        <v>84</v>
      </c>
      <c r="AY1242" s="175" t="s">
        <v>222</v>
      </c>
    </row>
    <row r="1243" spans="1:65" s="2" customFormat="1" ht="24.2" customHeight="1">
      <c r="A1243" s="33"/>
      <c r="B1243" s="150"/>
      <c r="C1243" s="197" t="s">
        <v>843</v>
      </c>
      <c r="D1243" s="197" t="s">
        <v>310</v>
      </c>
      <c r="E1243" s="198" t="s">
        <v>1565</v>
      </c>
      <c r="F1243" s="199" t="s">
        <v>1566</v>
      </c>
      <c r="G1243" s="200" t="s">
        <v>227</v>
      </c>
      <c r="H1243" s="201">
        <v>8.0429999999999993</v>
      </c>
      <c r="I1243" s="202"/>
      <c r="J1243" s="203">
        <f t="shared" ref="J1243:J1248" si="60">ROUND(I1243*H1243,2)</f>
        <v>0</v>
      </c>
      <c r="K1243" s="204"/>
      <c r="L1243" s="205"/>
      <c r="M1243" s="206" t="s">
        <v>1</v>
      </c>
      <c r="N1243" s="207" t="s">
        <v>42</v>
      </c>
      <c r="O1243" s="59"/>
      <c r="P1243" s="161">
        <f t="shared" ref="P1243:P1248" si="61">O1243*H1243</f>
        <v>0</v>
      </c>
      <c r="Q1243" s="161">
        <v>0</v>
      </c>
      <c r="R1243" s="161">
        <f t="shared" ref="R1243:R1248" si="62">Q1243*H1243</f>
        <v>0</v>
      </c>
      <c r="S1243" s="161">
        <v>0</v>
      </c>
      <c r="T1243" s="162">
        <f t="shared" ref="T1243:T1248" si="63">S1243*H1243</f>
        <v>0</v>
      </c>
      <c r="U1243" s="33"/>
      <c r="V1243" s="33"/>
      <c r="W1243" s="33"/>
      <c r="X1243" s="33"/>
      <c r="Y1243" s="33"/>
      <c r="Z1243" s="33"/>
      <c r="AA1243" s="33"/>
      <c r="AB1243" s="33"/>
      <c r="AC1243" s="33"/>
      <c r="AD1243" s="33"/>
      <c r="AE1243" s="33"/>
      <c r="AR1243" s="163" t="s">
        <v>243</v>
      </c>
      <c r="AT1243" s="163" t="s">
        <v>310</v>
      </c>
      <c r="AU1243" s="163" t="s">
        <v>86</v>
      </c>
      <c r="AY1243" s="18" t="s">
        <v>222</v>
      </c>
      <c r="BE1243" s="164">
        <f t="shared" ref="BE1243:BE1248" si="64">IF(N1243="základní",J1243,0)</f>
        <v>0</v>
      </c>
      <c r="BF1243" s="164">
        <f t="shared" ref="BF1243:BF1248" si="65">IF(N1243="snížená",J1243,0)</f>
        <v>0</v>
      </c>
      <c r="BG1243" s="164">
        <f t="shared" ref="BG1243:BG1248" si="66">IF(N1243="zákl. přenesená",J1243,0)</f>
        <v>0</v>
      </c>
      <c r="BH1243" s="164">
        <f t="shared" ref="BH1243:BH1248" si="67">IF(N1243="sníž. přenesená",J1243,0)</f>
        <v>0</v>
      </c>
      <c r="BI1243" s="164">
        <f t="shared" ref="BI1243:BI1248" si="68">IF(N1243="nulová",J1243,0)</f>
        <v>0</v>
      </c>
      <c r="BJ1243" s="18" t="s">
        <v>84</v>
      </c>
      <c r="BK1243" s="164">
        <f t="shared" ref="BK1243:BK1248" si="69">ROUND(I1243*H1243,2)</f>
        <v>0</v>
      </c>
      <c r="BL1243" s="18" t="s">
        <v>228</v>
      </c>
      <c r="BM1243" s="163" t="s">
        <v>1567</v>
      </c>
    </row>
    <row r="1244" spans="1:65" s="2" customFormat="1" ht="49.15" customHeight="1">
      <c r="A1244" s="33"/>
      <c r="B1244" s="150"/>
      <c r="C1244" s="151" t="s">
        <v>1568</v>
      </c>
      <c r="D1244" s="151" t="s">
        <v>224</v>
      </c>
      <c r="E1244" s="152" t="s">
        <v>1569</v>
      </c>
      <c r="F1244" s="153" t="s">
        <v>1570</v>
      </c>
      <c r="G1244" s="154" t="s">
        <v>227</v>
      </c>
      <c r="H1244" s="155">
        <v>437.95800000000003</v>
      </c>
      <c r="I1244" s="156"/>
      <c r="J1244" s="157">
        <f t="shared" si="60"/>
        <v>0</v>
      </c>
      <c r="K1244" s="158"/>
      <c r="L1244" s="34"/>
      <c r="M1244" s="159" t="s">
        <v>1</v>
      </c>
      <c r="N1244" s="160" t="s">
        <v>42</v>
      </c>
      <c r="O1244" s="59"/>
      <c r="P1244" s="161">
        <f t="shared" si="61"/>
        <v>0</v>
      </c>
      <c r="Q1244" s="161">
        <v>1.1679999999999999E-2</v>
      </c>
      <c r="R1244" s="161">
        <f t="shared" si="62"/>
        <v>5.1153494400000001</v>
      </c>
      <c r="S1244" s="161">
        <v>0</v>
      </c>
      <c r="T1244" s="162">
        <f t="shared" si="63"/>
        <v>0</v>
      </c>
      <c r="U1244" s="33"/>
      <c r="V1244" s="33"/>
      <c r="W1244" s="33"/>
      <c r="X1244" s="33"/>
      <c r="Y1244" s="33"/>
      <c r="Z1244" s="33"/>
      <c r="AA1244" s="33"/>
      <c r="AB1244" s="33"/>
      <c r="AC1244" s="33"/>
      <c r="AD1244" s="33"/>
      <c r="AE1244" s="33"/>
      <c r="AR1244" s="163" t="s">
        <v>228</v>
      </c>
      <c r="AT1244" s="163" t="s">
        <v>224</v>
      </c>
      <c r="AU1244" s="163" t="s">
        <v>86</v>
      </c>
      <c r="AY1244" s="18" t="s">
        <v>222</v>
      </c>
      <c r="BE1244" s="164">
        <f t="shared" si="64"/>
        <v>0</v>
      </c>
      <c r="BF1244" s="164">
        <f t="shared" si="65"/>
        <v>0</v>
      </c>
      <c r="BG1244" s="164">
        <f t="shared" si="66"/>
        <v>0</v>
      </c>
      <c r="BH1244" s="164">
        <f t="shared" si="67"/>
        <v>0</v>
      </c>
      <c r="BI1244" s="164">
        <f t="shared" si="68"/>
        <v>0</v>
      </c>
      <c r="BJ1244" s="18" t="s">
        <v>84</v>
      </c>
      <c r="BK1244" s="164">
        <f t="shared" si="69"/>
        <v>0</v>
      </c>
      <c r="BL1244" s="18" t="s">
        <v>228</v>
      </c>
      <c r="BM1244" s="163" t="s">
        <v>1571</v>
      </c>
    </row>
    <row r="1245" spans="1:65" s="2" customFormat="1" ht="24.2" customHeight="1">
      <c r="A1245" s="33"/>
      <c r="B1245" s="150"/>
      <c r="C1245" s="197" t="s">
        <v>848</v>
      </c>
      <c r="D1245" s="197" t="s">
        <v>310</v>
      </c>
      <c r="E1245" s="198" t="s">
        <v>1480</v>
      </c>
      <c r="F1245" s="199" t="s">
        <v>1481</v>
      </c>
      <c r="G1245" s="200" t="s">
        <v>227</v>
      </c>
      <c r="H1245" s="201">
        <v>459.85599999999999</v>
      </c>
      <c r="I1245" s="202"/>
      <c r="J1245" s="203">
        <f t="shared" si="60"/>
        <v>0</v>
      </c>
      <c r="K1245" s="204"/>
      <c r="L1245" s="205"/>
      <c r="M1245" s="206" t="s">
        <v>1</v>
      </c>
      <c r="N1245" s="207" t="s">
        <v>42</v>
      </c>
      <c r="O1245" s="59"/>
      <c r="P1245" s="161">
        <f t="shared" si="61"/>
        <v>0</v>
      </c>
      <c r="Q1245" s="161">
        <v>0</v>
      </c>
      <c r="R1245" s="161">
        <f t="shared" si="62"/>
        <v>0</v>
      </c>
      <c r="S1245" s="161">
        <v>0</v>
      </c>
      <c r="T1245" s="162">
        <f t="shared" si="63"/>
        <v>0</v>
      </c>
      <c r="U1245" s="33"/>
      <c r="V1245" s="33"/>
      <c r="W1245" s="33"/>
      <c r="X1245" s="33"/>
      <c r="Y1245" s="33"/>
      <c r="Z1245" s="33"/>
      <c r="AA1245" s="33"/>
      <c r="AB1245" s="33"/>
      <c r="AC1245" s="33"/>
      <c r="AD1245" s="33"/>
      <c r="AE1245" s="33"/>
      <c r="AR1245" s="163" t="s">
        <v>243</v>
      </c>
      <c r="AT1245" s="163" t="s">
        <v>310</v>
      </c>
      <c r="AU1245" s="163" t="s">
        <v>86</v>
      </c>
      <c r="AY1245" s="18" t="s">
        <v>222</v>
      </c>
      <c r="BE1245" s="164">
        <f t="shared" si="64"/>
        <v>0</v>
      </c>
      <c r="BF1245" s="164">
        <f t="shared" si="65"/>
        <v>0</v>
      </c>
      <c r="BG1245" s="164">
        <f t="shared" si="66"/>
        <v>0</v>
      </c>
      <c r="BH1245" s="164">
        <f t="shared" si="67"/>
        <v>0</v>
      </c>
      <c r="BI1245" s="164">
        <f t="shared" si="68"/>
        <v>0</v>
      </c>
      <c r="BJ1245" s="18" t="s">
        <v>84</v>
      </c>
      <c r="BK1245" s="164">
        <f t="shared" si="69"/>
        <v>0</v>
      </c>
      <c r="BL1245" s="18" t="s">
        <v>228</v>
      </c>
      <c r="BM1245" s="163" t="s">
        <v>1572</v>
      </c>
    </row>
    <row r="1246" spans="1:65" s="2" customFormat="1" ht="24.2" customHeight="1">
      <c r="A1246" s="33"/>
      <c r="B1246" s="150"/>
      <c r="C1246" s="151" t="s">
        <v>1573</v>
      </c>
      <c r="D1246" s="151" t="s">
        <v>224</v>
      </c>
      <c r="E1246" s="152" t="s">
        <v>1574</v>
      </c>
      <c r="F1246" s="153" t="s">
        <v>1575</v>
      </c>
      <c r="G1246" s="154" t="s">
        <v>227</v>
      </c>
      <c r="H1246" s="155">
        <v>454.25799999999998</v>
      </c>
      <c r="I1246" s="156"/>
      <c r="J1246" s="157">
        <f t="shared" si="60"/>
        <v>0</v>
      </c>
      <c r="K1246" s="158"/>
      <c r="L1246" s="34"/>
      <c r="M1246" s="159" t="s">
        <v>1</v>
      </c>
      <c r="N1246" s="160" t="s">
        <v>42</v>
      </c>
      <c r="O1246" s="59"/>
      <c r="P1246" s="161">
        <f t="shared" si="61"/>
        <v>0</v>
      </c>
      <c r="Q1246" s="161">
        <v>0</v>
      </c>
      <c r="R1246" s="161">
        <f t="shared" si="62"/>
        <v>0</v>
      </c>
      <c r="S1246" s="161">
        <v>0</v>
      </c>
      <c r="T1246" s="162">
        <f t="shared" si="63"/>
        <v>0</v>
      </c>
      <c r="U1246" s="33"/>
      <c r="V1246" s="33"/>
      <c r="W1246" s="33"/>
      <c r="X1246" s="33"/>
      <c r="Y1246" s="33"/>
      <c r="Z1246" s="33"/>
      <c r="AA1246" s="33"/>
      <c r="AB1246" s="33"/>
      <c r="AC1246" s="33"/>
      <c r="AD1246" s="33"/>
      <c r="AE1246" s="33"/>
      <c r="AR1246" s="163" t="s">
        <v>228</v>
      </c>
      <c r="AT1246" s="163" t="s">
        <v>224</v>
      </c>
      <c r="AU1246" s="163" t="s">
        <v>86</v>
      </c>
      <c r="AY1246" s="18" t="s">
        <v>222</v>
      </c>
      <c r="BE1246" s="164">
        <f t="shared" si="64"/>
        <v>0</v>
      </c>
      <c r="BF1246" s="164">
        <f t="shared" si="65"/>
        <v>0</v>
      </c>
      <c r="BG1246" s="164">
        <f t="shared" si="66"/>
        <v>0</v>
      </c>
      <c r="BH1246" s="164">
        <f t="shared" si="67"/>
        <v>0</v>
      </c>
      <c r="BI1246" s="164">
        <f t="shared" si="68"/>
        <v>0</v>
      </c>
      <c r="BJ1246" s="18" t="s">
        <v>84</v>
      </c>
      <c r="BK1246" s="164">
        <f t="shared" si="69"/>
        <v>0</v>
      </c>
      <c r="BL1246" s="18" t="s">
        <v>228</v>
      </c>
      <c r="BM1246" s="163" t="s">
        <v>1576</v>
      </c>
    </row>
    <row r="1247" spans="1:65" s="2" customFormat="1" ht="24.2" customHeight="1">
      <c r="A1247" s="33"/>
      <c r="B1247" s="150"/>
      <c r="C1247" s="151" t="s">
        <v>856</v>
      </c>
      <c r="D1247" s="151" t="s">
        <v>224</v>
      </c>
      <c r="E1247" s="152" t="s">
        <v>1577</v>
      </c>
      <c r="F1247" s="153" t="s">
        <v>1578</v>
      </c>
      <c r="G1247" s="154" t="s">
        <v>227</v>
      </c>
      <c r="H1247" s="155">
        <v>713.87199999999996</v>
      </c>
      <c r="I1247" s="156"/>
      <c r="J1247" s="157">
        <f t="shared" si="60"/>
        <v>0</v>
      </c>
      <c r="K1247" s="158"/>
      <c r="L1247" s="34"/>
      <c r="M1247" s="159" t="s">
        <v>1</v>
      </c>
      <c r="N1247" s="160" t="s">
        <v>42</v>
      </c>
      <c r="O1247" s="59"/>
      <c r="P1247" s="161">
        <f t="shared" si="61"/>
        <v>0</v>
      </c>
      <c r="Q1247" s="161">
        <v>0</v>
      </c>
      <c r="R1247" s="161">
        <f t="shared" si="62"/>
        <v>0</v>
      </c>
      <c r="S1247" s="161">
        <v>0</v>
      </c>
      <c r="T1247" s="162">
        <f t="shared" si="63"/>
        <v>0</v>
      </c>
      <c r="U1247" s="33"/>
      <c r="V1247" s="33"/>
      <c r="W1247" s="33"/>
      <c r="X1247" s="33"/>
      <c r="Y1247" s="33"/>
      <c r="Z1247" s="33"/>
      <c r="AA1247" s="33"/>
      <c r="AB1247" s="33"/>
      <c r="AC1247" s="33"/>
      <c r="AD1247" s="33"/>
      <c r="AE1247" s="33"/>
      <c r="AR1247" s="163" t="s">
        <v>228</v>
      </c>
      <c r="AT1247" s="163" t="s">
        <v>224</v>
      </c>
      <c r="AU1247" s="163" t="s">
        <v>86</v>
      </c>
      <c r="AY1247" s="18" t="s">
        <v>222</v>
      </c>
      <c r="BE1247" s="164">
        <f t="shared" si="64"/>
        <v>0</v>
      </c>
      <c r="BF1247" s="164">
        <f t="shared" si="65"/>
        <v>0</v>
      </c>
      <c r="BG1247" s="164">
        <f t="shared" si="66"/>
        <v>0</v>
      </c>
      <c r="BH1247" s="164">
        <f t="shared" si="67"/>
        <v>0</v>
      </c>
      <c r="BI1247" s="164">
        <f t="shared" si="68"/>
        <v>0</v>
      </c>
      <c r="BJ1247" s="18" t="s">
        <v>84</v>
      </c>
      <c r="BK1247" s="164">
        <f t="shared" si="69"/>
        <v>0</v>
      </c>
      <c r="BL1247" s="18" t="s">
        <v>228</v>
      </c>
      <c r="BM1247" s="163" t="s">
        <v>1579</v>
      </c>
    </row>
    <row r="1248" spans="1:65" s="2" customFormat="1" ht="55.5" customHeight="1">
      <c r="A1248" s="33"/>
      <c r="B1248" s="150"/>
      <c r="C1248" s="151" t="s">
        <v>1580</v>
      </c>
      <c r="D1248" s="151" t="s">
        <v>224</v>
      </c>
      <c r="E1248" s="152" t="s">
        <v>1581</v>
      </c>
      <c r="F1248" s="153" t="s">
        <v>1582</v>
      </c>
      <c r="G1248" s="154" t="s">
        <v>227</v>
      </c>
      <c r="H1248" s="155">
        <v>324.73500000000001</v>
      </c>
      <c r="I1248" s="156"/>
      <c r="J1248" s="157">
        <f t="shared" si="60"/>
        <v>0</v>
      </c>
      <c r="K1248" s="158"/>
      <c r="L1248" s="34"/>
      <c r="M1248" s="159" t="s">
        <v>1</v>
      </c>
      <c r="N1248" s="160" t="s">
        <v>42</v>
      </c>
      <c r="O1248" s="59"/>
      <c r="P1248" s="161">
        <f t="shared" si="61"/>
        <v>0</v>
      </c>
      <c r="Q1248" s="161">
        <v>0</v>
      </c>
      <c r="R1248" s="161">
        <f t="shared" si="62"/>
        <v>0</v>
      </c>
      <c r="S1248" s="161">
        <v>0</v>
      </c>
      <c r="T1248" s="162">
        <f t="shared" si="63"/>
        <v>0</v>
      </c>
      <c r="U1248" s="33"/>
      <c r="V1248" s="33"/>
      <c r="W1248" s="33"/>
      <c r="X1248" s="33"/>
      <c r="Y1248" s="33"/>
      <c r="Z1248" s="33"/>
      <c r="AA1248" s="33"/>
      <c r="AB1248" s="33"/>
      <c r="AC1248" s="33"/>
      <c r="AD1248" s="33"/>
      <c r="AE1248" s="33"/>
      <c r="AR1248" s="163" t="s">
        <v>228</v>
      </c>
      <c r="AT1248" s="163" t="s">
        <v>224</v>
      </c>
      <c r="AU1248" s="163" t="s">
        <v>86</v>
      </c>
      <c r="AY1248" s="18" t="s">
        <v>222</v>
      </c>
      <c r="BE1248" s="164">
        <f t="shared" si="64"/>
        <v>0</v>
      </c>
      <c r="BF1248" s="164">
        <f t="shared" si="65"/>
        <v>0</v>
      </c>
      <c r="BG1248" s="164">
        <f t="shared" si="66"/>
        <v>0</v>
      </c>
      <c r="BH1248" s="164">
        <f t="shared" si="67"/>
        <v>0</v>
      </c>
      <c r="BI1248" s="164">
        <f t="shared" si="68"/>
        <v>0</v>
      </c>
      <c r="BJ1248" s="18" t="s">
        <v>84</v>
      </c>
      <c r="BK1248" s="164">
        <f t="shared" si="69"/>
        <v>0</v>
      </c>
      <c r="BL1248" s="18" t="s">
        <v>228</v>
      </c>
      <c r="BM1248" s="163" t="s">
        <v>1583</v>
      </c>
    </row>
    <row r="1249" spans="1:65" s="16" customFormat="1">
      <c r="B1249" s="190"/>
      <c r="D1249" s="166" t="s">
        <v>229</v>
      </c>
      <c r="E1249" s="191" t="s">
        <v>1</v>
      </c>
      <c r="F1249" s="192" t="s">
        <v>1584</v>
      </c>
      <c r="H1249" s="191" t="s">
        <v>1</v>
      </c>
      <c r="I1249" s="193"/>
      <c r="L1249" s="190"/>
      <c r="M1249" s="194"/>
      <c r="N1249" s="195"/>
      <c r="O1249" s="195"/>
      <c r="P1249" s="195"/>
      <c r="Q1249" s="195"/>
      <c r="R1249" s="195"/>
      <c r="S1249" s="195"/>
      <c r="T1249" s="196"/>
      <c r="AT1249" s="191" t="s">
        <v>229</v>
      </c>
      <c r="AU1249" s="191" t="s">
        <v>86</v>
      </c>
      <c r="AV1249" s="16" t="s">
        <v>84</v>
      </c>
      <c r="AW1249" s="16" t="s">
        <v>32</v>
      </c>
      <c r="AX1249" s="16" t="s">
        <v>77</v>
      </c>
      <c r="AY1249" s="191" t="s">
        <v>222</v>
      </c>
    </row>
    <row r="1250" spans="1:65" s="13" customFormat="1" ht="22.5">
      <c r="B1250" s="165"/>
      <c r="D1250" s="166" t="s">
        <v>229</v>
      </c>
      <c r="E1250" s="167" t="s">
        <v>1</v>
      </c>
      <c r="F1250" s="168" t="s">
        <v>1585</v>
      </c>
      <c r="H1250" s="169">
        <v>100.45</v>
      </c>
      <c r="I1250" s="170"/>
      <c r="L1250" s="165"/>
      <c r="M1250" s="171"/>
      <c r="N1250" s="172"/>
      <c r="O1250" s="172"/>
      <c r="P1250" s="172"/>
      <c r="Q1250" s="172"/>
      <c r="R1250" s="172"/>
      <c r="S1250" s="172"/>
      <c r="T1250" s="173"/>
      <c r="AT1250" s="167" t="s">
        <v>229</v>
      </c>
      <c r="AU1250" s="167" t="s">
        <v>86</v>
      </c>
      <c r="AV1250" s="13" t="s">
        <v>86</v>
      </c>
      <c r="AW1250" s="13" t="s">
        <v>32</v>
      </c>
      <c r="AX1250" s="13" t="s">
        <v>77</v>
      </c>
      <c r="AY1250" s="167" t="s">
        <v>222</v>
      </c>
    </row>
    <row r="1251" spans="1:65" s="13" customFormat="1">
      <c r="B1251" s="165"/>
      <c r="D1251" s="166" t="s">
        <v>229</v>
      </c>
      <c r="E1251" s="167" t="s">
        <v>1</v>
      </c>
      <c r="F1251" s="168" t="s">
        <v>1586</v>
      </c>
      <c r="H1251" s="169">
        <v>73.034999999999997</v>
      </c>
      <c r="I1251" s="170"/>
      <c r="L1251" s="165"/>
      <c r="M1251" s="171"/>
      <c r="N1251" s="172"/>
      <c r="O1251" s="172"/>
      <c r="P1251" s="172"/>
      <c r="Q1251" s="172"/>
      <c r="R1251" s="172"/>
      <c r="S1251" s="172"/>
      <c r="T1251" s="173"/>
      <c r="AT1251" s="167" t="s">
        <v>229</v>
      </c>
      <c r="AU1251" s="167" t="s">
        <v>86</v>
      </c>
      <c r="AV1251" s="13" t="s">
        <v>86</v>
      </c>
      <c r="AW1251" s="13" t="s">
        <v>32</v>
      </c>
      <c r="AX1251" s="13" t="s">
        <v>77</v>
      </c>
      <c r="AY1251" s="167" t="s">
        <v>222</v>
      </c>
    </row>
    <row r="1252" spans="1:65" s="13" customFormat="1">
      <c r="B1252" s="165"/>
      <c r="D1252" s="166" t="s">
        <v>229</v>
      </c>
      <c r="E1252" s="167" t="s">
        <v>1</v>
      </c>
      <c r="F1252" s="168" t="s">
        <v>1587</v>
      </c>
      <c r="H1252" s="169">
        <v>107.65</v>
      </c>
      <c r="I1252" s="170"/>
      <c r="L1252" s="165"/>
      <c r="M1252" s="171"/>
      <c r="N1252" s="172"/>
      <c r="O1252" s="172"/>
      <c r="P1252" s="172"/>
      <c r="Q1252" s="172"/>
      <c r="R1252" s="172"/>
      <c r="S1252" s="172"/>
      <c r="T1252" s="173"/>
      <c r="AT1252" s="167" t="s">
        <v>229</v>
      </c>
      <c r="AU1252" s="167" t="s">
        <v>86</v>
      </c>
      <c r="AV1252" s="13" t="s">
        <v>86</v>
      </c>
      <c r="AW1252" s="13" t="s">
        <v>32</v>
      </c>
      <c r="AX1252" s="13" t="s">
        <v>77</v>
      </c>
      <c r="AY1252" s="167" t="s">
        <v>222</v>
      </c>
    </row>
    <row r="1253" spans="1:65" s="13" customFormat="1">
      <c r="B1253" s="165"/>
      <c r="D1253" s="166" t="s">
        <v>229</v>
      </c>
      <c r="E1253" s="167" t="s">
        <v>1</v>
      </c>
      <c r="F1253" s="168" t="s">
        <v>1588</v>
      </c>
      <c r="H1253" s="169">
        <v>43.6</v>
      </c>
      <c r="I1253" s="170"/>
      <c r="L1253" s="165"/>
      <c r="M1253" s="171"/>
      <c r="N1253" s="172"/>
      <c r="O1253" s="172"/>
      <c r="P1253" s="172"/>
      <c r="Q1253" s="172"/>
      <c r="R1253" s="172"/>
      <c r="S1253" s="172"/>
      <c r="T1253" s="173"/>
      <c r="AT1253" s="167" t="s">
        <v>229</v>
      </c>
      <c r="AU1253" s="167" t="s">
        <v>86</v>
      </c>
      <c r="AV1253" s="13" t="s">
        <v>86</v>
      </c>
      <c r="AW1253" s="13" t="s">
        <v>32</v>
      </c>
      <c r="AX1253" s="13" t="s">
        <v>77</v>
      </c>
      <c r="AY1253" s="167" t="s">
        <v>222</v>
      </c>
    </row>
    <row r="1254" spans="1:65" s="14" customFormat="1">
      <c r="B1254" s="174"/>
      <c r="D1254" s="166" t="s">
        <v>229</v>
      </c>
      <c r="E1254" s="175" t="s">
        <v>1</v>
      </c>
      <c r="F1254" s="176" t="s">
        <v>231</v>
      </c>
      <c r="H1254" s="177">
        <v>324.73500000000001</v>
      </c>
      <c r="I1254" s="178"/>
      <c r="L1254" s="174"/>
      <c r="M1254" s="179"/>
      <c r="N1254" s="180"/>
      <c r="O1254" s="180"/>
      <c r="P1254" s="180"/>
      <c r="Q1254" s="180"/>
      <c r="R1254" s="180"/>
      <c r="S1254" s="180"/>
      <c r="T1254" s="181"/>
      <c r="AT1254" s="175" t="s">
        <v>229</v>
      </c>
      <c r="AU1254" s="175" t="s">
        <v>86</v>
      </c>
      <c r="AV1254" s="14" t="s">
        <v>228</v>
      </c>
      <c r="AW1254" s="14" t="s">
        <v>32</v>
      </c>
      <c r="AX1254" s="14" t="s">
        <v>84</v>
      </c>
      <c r="AY1254" s="175" t="s">
        <v>222</v>
      </c>
    </row>
    <row r="1255" spans="1:65" s="2" customFormat="1" ht="49.15" customHeight="1">
      <c r="A1255" s="33"/>
      <c r="B1255" s="150"/>
      <c r="C1255" s="151" t="s">
        <v>865</v>
      </c>
      <c r="D1255" s="151" t="s">
        <v>224</v>
      </c>
      <c r="E1255" s="152" t="s">
        <v>1589</v>
      </c>
      <c r="F1255" s="153" t="s">
        <v>1590</v>
      </c>
      <c r="G1255" s="154" t="s">
        <v>227</v>
      </c>
      <c r="H1255" s="155">
        <v>419.16300000000001</v>
      </c>
      <c r="I1255" s="156"/>
      <c r="J1255" s="157">
        <f>ROUND(I1255*H1255,2)</f>
        <v>0</v>
      </c>
      <c r="K1255" s="158"/>
      <c r="L1255" s="34"/>
      <c r="M1255" s="159" t="s">
        <v>1</v>
      </c>
      <c r="N1255" s="160" t="s">
        <v>42</v>
      </c>
      <c r="O1255" s="59"/>
      <c r="P1255" s="161">
        <f>O1255*H1255</f>
        <v>0</v>
      </c>
      <c r="Q1255" s="161">
        <v>0</v>
      </c>
      <c r="R1255" s="161">
        <f>Q1255*H1255</f>
        <v>0</v>
      </c>
      <c r="S1255" s="161">
        <v>0</v>
      </c>
      <c r="T1255" s="162">
        <f>S1255*H1255</f>
        <v>0</v>
      </c>
      <c r="U1255" s="33"/>
      <c r="V1255" s="33"/>
      <c r="W1255" s="33"/>
      <c r="X1255" s="33"/>
      <c r="Y1255" s="33"/>
      <c r="Z1255" s="33"/>
      <c r="AA1255" s="33"/>
      <c r="AB1255" s="33"/>
      <c r="AC1255" s="33"/>
      <c r="AD1255" s="33"/>
      <c r="AE1255" s="33"/>
      <c r="AR1255" s="163" t="s">
        <v>228</v>
      </c>
      <c r="AT1255" s="163" t="s">
        <v>224</v>
      </c>
      <c r="AU1255" s="163" t="s">
        <v>86</v>
      </c>
      <c r="AY1255" s="18" t="s">
        <v>222</v>
      </c>
      <c r="BE1255" s="164">
        <f>IF(N1255="základní",J1255,0)</f>
        <v>0</v>
      </c>
      <c r="BF1255" s="164">
        <f>IF(N1255="snížená",J1255,0)</f>
        <v>0</v>
      </c>
      <c r="BG1255" s="164">
        <f>IF(N1255="zákl. přenesená",J1255,0)</f>
        <v>0</v>
      </c>
      <c r="BH1255" s="164">
        <f>IF(N1255="sníž. přenesená",J1255,0)</f>
        <v>0</v>
      </c>
      <c r="BI1255" s="164">
        <f>IF(N1255="nulová",J1255,0)</f>
        <v>0</v>
      </c>
      <c r="BJ1255" s="18" t="s">
        <v>84</v>
      </c>
      <c r="BK1255" s="164">
        <f>ROUND(I1255*H1255,2)</f>
        <v>0</v>
      </c>
      <c r="BL1255" s="18" t="s">
        <v>228</v>
      </c>
      <c r="BM1255" s="163" t="s">
        <v>1591</v>
      </c>
    </row>
    <row r="1256" spans="1:65" s="16" customFormat="1">
      <c r="B1256" s="190"/>
      <c r="D1256" s="166" t="s">
        <v>229</v>
      </c>
      <c r="E1256" s="191" t="s">
        <v>1</v>
      </c>
      <c r="F1256" s="192" t="s">
        <v>1584</v>
      </c>
      <c r="H1256" s="191" t="s">
        <v>1</v>
      </c>
      <c r="I1256" s="193"/>
      <c r="L1256" s="190"/>
      <c r="M1256" s="194"/>
      <c r="N1256" s="195"/>
      <c r="O1256" s="195"/>
      <c r="P1256" s="195"/>
      <c r="Q1256" s="195"/>
      <c r="R1256" s="195"/>
      <c r="S1256" s="195"/>
      <c r="T1256" s="196"/>
      <c r="AT1256" s="191" t="s">
        <v>229</v>
      </c>
      <c r="AU1256" s="191" t="s">
        <v>86</v>
      </c>
      <c r="AV1256" s="16" t="s">
        <v>84</v>
      </c>
      <c r="AW1256" s="16" t="s">
        <v>32</v>
      </c>
      <c r="AX1256" s="16" t="s">
        <v>77</v>
      </c>
      <c r="AY1256" s="191" t="s">
        <v>222</v>
      </c>
    </row>
    <row r="1257" spans="1:65" s="13" customFormat="1" ht="33.75">
      <c r="B1257" s="165"/>
      <c r="D1257" s="166" t="s">
        <v>229</v>
      </c>
      <c r="E1257" s="167" t="s">
        <v>1</v>
      </c>
      <c r="F1257" s="168" t="s">
        <v>1592</v>
      </c>
      <c r="H1257" s="169">
        <v>116.08499999999999</v>
      </c>
      <c r="I1257" s="170"/>
      <c r="L1257" s="165"/>
      <c r="M1257" s="171"/>
      <c r="N1257" s="172"/>
      <c r="O1257" s="172"/>
      <c r="P1257" s="172"/>
      <c r="Q1257" s="172"/>
      <c r="R1257" s="172"/>
      <c r="S1257" s="172"/>
      <c r="T1257" s="173"/>
      <c r="AT1257" s="167" t="s">
        <v>229</v>
      </c>
      <c r="AU1257" s="167" t="s">
        <v>86</v>
      </c>
      <c r="AV1257" s="13" t="s">
        <v>86</v>
      </c>
      <c r="AW1257" s="13" t="s">
        <v>32</v>
      </c>
      <c r="AX1257" s="13" t="s">
        <v>77</v>
      </c>
      <c r="AY1257" s="167" t="s">
        <v>222</v>
      </c>
    </row>
    <row r="1258" spans="1:65" s="13" customFormat="1">
      <c r="B1258" s="165"/>
      <c r="D1258" s="166" t="s">
        <v>229</v>
      </c>
      <c r="E1258" s="167" t="s">
        <v>1</v>
      </c>
      <c r="F1258" s="168" t="s">
        <v>1593</v>
      </c>
      <c r="H1258" s="169">
        <v>59.747999999999998</v>
      </c>
      <c r="I1258" s="170"/>
      <c r="L1258" s="165"/>
      <c r="M1258" s="171"/>
      <c r="N1258" s="172"/>
      <c r="O1258" s="172"/>
      <c r="P1258" s="172"/>
      <c r="Q1258" s="172"/>
      <c r="R1258" s="172"/>
      <c r="S1258" s="172"/>
      <c r="T1258" s="173"/>
      <c r="AT1258" s="167" t="s">
        <v>229</v>
      </c>
      <c r="AU1258" s="167" t="s">
        <v>86</v>
      </c>
      <c r="AV1258" s="13" t="s">
        <v>86</v>
      </c>
      <c r="AW1258" s="13" t="s">
        <v>32</v>
      </c>
      <c r="AX1258" s="13" t="s">
        <v>77</v>
      </c>
      <c r="AY1258" s="167" t="s">
        <v>222</v>
      </c>
    </row>
    <row r="1259" spans="1:65" s="13" customFormat="1" ht="33.75">
      <c r="B1259" s="165"/>
      <c r="D1259" s="166" t="s">
        <v>229</v>
      </c>
      <c r="E1259" s="167" t="s">
        <v>1</v>
      </c>
      <c r="F1259" s="168" t="s">
        <v>1594</v>
      </c>
      <c r="H1259" s="169">
        <v>147.91</v>
      </c>
      <c r="I1259" s="170"/>
      <c r="L1259" s="165"/>
      <c r="M1259" s="171"/>
      <c r="N1259" s="172"/>
      <c r="O1259" s="172"/>
      <c r="P1259" s="172"/>
      <c r="Q1259" s="172"/>
      <c r="R1259" s="172"/>
      <c r="S1259" s="172"/>
      <c r="T1259" s="173"/>
      <c r="AT1259" s="167" t="s">
        <v>229</v>
      </c>
      <c r="AU1259" s="167" t="s">
        <v>86</v>
      </c>
      <c r="AV1259" s="13" t="s">
        <v>86</v>
      </c>
      <c r="AW1259" s="13" t="s">
        <v>32</v>
      </c>
      <c r="AX1259" s="13" t="s">
        <v>77</v>
      </c>
      <c r="AY1259" s="167" t="s">
        <v>222</v>
      </c>
    </row>
    <row r="1260" spans="1:65" s="13" customFormat="1" ht="22.5">
      <c r="B1260" s="165"/>
      <c r="D1260" s="166" t="s">
        <v>229</v>
      </c>
      <c r="E1260" s="167" t="s">
        <v>1</v>
      </c>
      <c r="F1260" s="168" t="s">
        <v>1595</v>
      </c>
      <c r="H1260" s="169">
        <v>95.42</v>
      </c>
      <c r="I1260" s="170"/>
      <c r="L1260" s="165"/>
      <c r="M1260" s="171"/>
      <c r="N1260" s="172"/>
      <c r="O1260" s="172"/>
      <c r="P1260" s="172"/>
      <c r="Q1260" s="172"/>
      <c r="R1260" s="172"/>
      <c r="S1260" s="172"/>
      <c r="T1260" s="173"/>
      <c r="AT1260" s="167" t="s">
        <v>229</v>
      </c>
      <c r="AU1260" s="167" t="s">
        <v>86</v>
      </c>
      <c r="AV1260" s="13" t="s">
        <v>86</v>
      </c>
      <c r="AW1260" s="13" t="s">
        <v>32</v>
      </c>
      <c r="AX1260" s="13" t="s">
        <v>77</v>
      </c>
      <c r="AY1260" s="167" t="s">
        <v>222</v>
      </c>
    </row>
    <row r="1261" spans="1:65" s="14" customFormat="1">
      <c r="B1261" s="174"/>
      <c r="D1261" s="166" t="s">
        <v>229</v>
      </c>
      <c r="E1261" s="175" t="s">
        <v>1</v>
      </c>
      <c r="F1261" s="176" t="s">
        <v>231</v>
      </c>
      <c r="H1261" s="177">
        <v>419.16300000000001</v>
      </c>
      <c r="I1261" s="178"/>
      <c r="L1261" s="174"/>
      <c r="M1261" s="179"/>
      <c r="N1261" s="180"/>
      <c r="O1261" s="180"/>
      <c r="P1261" s="180"/>
      <c r="Q1261" s="180"/>
      <c r="R1261" s="180"/>
      <c r="S1261" s="180"/>
      <c r="T1261" s="181"/>
      <c r="AT1261" s="175" t="s">
        <v>229</v>
      </c>
      <c r="AU1261" s="175" t="s">
        <v>86</v>
      </c>
      <c r="AV1261" s="14" t="s">
        <v>228</v>
      </c>
      <c r="AW1261" s="14" t="s">
        <v>32</v>
      </c>
      <c r="AX1261" s="14" t="s">
        <v>84</v>
      </c>
      <c r="AY1261" s="175" t="s">
        <v>222</v>
      </c>
    </row>
    <row r="1262" spans="1:65" s="2" customFormat="1" ht="55.5" customHeight="1">
      <c r="A1262" s="33"/>
      <c r="B1262" s="150"/>
      <c r="C1262" s="151" t="s">
        <v>1596</v>
      </c>
      <c r="D1262" s="151" t="s">
        <v>224</v>
      </c>
      <c r="E1262" s="152" t="s">
        <v>1597</v>
      </c>
      <c r="F1262" s="153" t="s">
        <v>1598</v>
      </c>
      <c r="G1262" s="154" t="s">
        <v>227</v>
      </c>
      <c r="H1262" s="155">
        <v>95.24</v>
      </c>
      <c r="I1262" s="156"/>
      <c r="J1262" s="157">
        <f>ROUND(I1262*H1262,2)</f>
        <v>0</v>
      </c>
      <c r="K1262" s="158"/>
      <c r="L1262" s="34"/>
      <c r="M1262" s="159" t="s">
        <v>1</v>
      </c>
      <c r="N1262" s="160" t="s">
        <v>42</v>
      </c>
      <c r="O1262" s="59"/>
      <c r="P1262" s="161">
        <f>O1262*H1262</f>
        <v>0</v>
      </c>
      <c r="Q1262" s="161">
        <v>0</v>
      </c>
      <c r="R1262" s="161">
        <f>Q1262*H1262</f>
        <v>0</v>
      </c>
      <c r="S1262" s="161">
        <v>0</v>
      </c>
      <c r="T1262" s="162">
        <f>S1262*H1262</f>
        <v>0</v>
      </c>
      <c r="U1262" s="33"/>
      <c r="V1262" s="33"/>
      <c r="W1262" s="33"/>
      <c r="X1262" s="33"/>
      <c r="Y1262" s="33"/>
      <c r="Z1262" s="33"/>
      <c r="AA1262" s="33"/>
      <c r="AB1262" s="33"/>
      <c r="AC1262" s="33"/>
      <c r="AD1262" s="33"/>
      <c r="AE1262" s="33"/>
      <c r="AR1262" s="163" t="s">
        <v>228</v>
      </c>
      <c r="AT1262" s="163" t="s">
        <v>224</v>
      </c>
      <c r="AU1262" s="163" t="s">
        <v>86</v>
      </c>
      <c r="AY1262" s="18" t="s">
        <v>222</v>
      </c>
      <c r="BE1262" s="164">
        <f>IF(N1262="základní",J1262,0)</f>
        <v>0</v>
      </c>
      <c r="BF1262" s="164">
        <f>IF(N1262="snížená",J1262,0)</f>
        <v>0</v>
      </c>
      <c r="BG1262" s="164">
        <f>IF(N1262="zákl. přenesená",J1262,0)</f>
        <v>0</v>
      </c>
      <c r="BH1262" s="164">
        <f>IF(N1262="sníž. přenesená",J1262,0)</f>
        <v>0</v>
      </c>
      <c r="BI1262" s="164">
        <f>IF(N1262="nulová",J1262,0)</f>
        <v>0</v>
      </c>
      <c r="BJ1262" s="18" t="s">
        <v>84</v>
      </c>
      <c r="BK1262" s="164">
        <f>ROUND(I1262*H1262,2)</f>
        <v>0</v>
      </c>
      <c r="BL1262" s="18" t="s">
        <v>228</v>
      </c>
      <c r="BM1262" s="163" t="s">
        <v>1599</v>
      </c>
    </row>
    <row r="1263" spans="1:65" s="16" customFormat="1">
      <c r="B1263" s="190"/>
      <c r="D1263" s="166" t="s">
        <v>229</v>
      </c>
      <c r="E1263" s="191" t="s">
        <v>1</v>
      </c>
      <c r="F1263" s="192" t="s">
        <v>1584</v>
      </c>
      <c r="H1263" s="191" t="s">
        <v>1</v>
      </c>
      <c r="I1263" s="193"/>
      <c r="L1263" s="190"/>
      <c r="M1263" s="194"/>
      <c r="N1263" s="195"/>
      <c r="O1263" s="195"/>
      <c r="P1263" s="195"/>
      <c r="Q1263" s="195"/>
      <c r="R1263" s="195"/>
      <c r="S1263" s="195"/>
      <c r="T1263" s="196"/>
      <c r="AT1263" s="191" t="s">
        <v>229</v>
      </c>
      <c r="AU1263" s="191" t="s">
        <v>86</v>
      </c>
      <c r="AV1263" s="16" t="s">
        <v>84</v>
      </c>
      <c r="AW1263" s="16" t="s">
        <v>32</v>
      </c>
      <c r="AX1263" s="16" t="s">
        <v>77</v>
      </c>
      <c r="AY1263" s="191" t="s">
        <v>222</v>
      </c>
    </row>
    <row r="1264" spans="1:65" s="13" customFormat="1">
      <c r="B1264" s="165"/>
      <c r="D1264" s="166" t="s">
        <v>229</v>
      </c>
      <c r="E1264" s="167" t="s">
        <v>1</v>
      </c>
      <c r="F1264" s="168" t="s">
        <v>1600</v>
      </c>
      <c r="H1264" s="169">
        <v>7.44</v>
      </c>
      <c r="I1264" s="170"/>
      <c r="L1264" s="165"/>
      <c r="M1264" s="171"/>
      <c r="N1264" s="172"/>
      <c r="O1264" s="172"/>
      <c r="P1264" s="172"/>
      <c r="Q1264" s="172"/>
      <c r="R1264" s="172"/>
      <c r="S1264" s="172"/>
      <c r="T1264" s="173"/>
      <c r="AT1264" s="167" t="s">
        <v>229</v>
      </c>
      <c r="AU1264" s="167" t="s">
        <v>86</v>
      </c>
      <c r="AV1264" s="13" t="s">
        <v>86</v>
      </c>
      <c r="AW1264" s="13" t="s">
        <v>32</v>
      </c>
      <c r="AX1264" s="13" t="s">
        <v>77</v>
      </c>
      <c r="AY1264" s="167" t="s">
        <v>222</v>
      </c>
    </row>
    <row r="1265" spans="1:65" s="13" customFormat="1">
      <c r="B1265" s="165"/>
      <c r="D1265" s="166" t="s">
        <v>229</v>
      </c>
      <c r="E1265" s="167" t="s">
        <v>1</v>
      </c>
      <c r="F1265" s="168" t="s">
        <v>1601</v>
      </c>
      <c r="H1265" s="169">
        <v>15.24</v>
      </c>
      <c r="I1265" s="170"/>
      <c r="L1265" s="165"/>
      <c r="M1265" s="171"/>
      <c r="N1265" s="172"/>
      <c r="O1265" s="172"/>
      <c r="P1265" s="172"/>
      <c r="Q1265" s="172"/>
      <c r="R1265" s="172"/>
      <c r="S1265" s="172"/>
      <c r="T1265" s="173"/>
      <c r="AT1265" s="167" t="s">
        <v>229</v>
      </c>
      <c r="AU1265" s="167" t="s">
        <v>86</v>
      </c>
      <c r="AV1265" s="13" t="s">
        <v>86</v>
      </c>
      <c r="AW1265" s="13" t="s">
        <v>32</v>
      </c>
      <c r="AX1265" s="13" t="s">
        <v>77</v>
      </c>
      <c r="AY1265" s="167" t="s">
        <v>222</v>
      </c>
    </row>
    <row r="1266" spans="1:65" s="13" customFormat="1">
      <c r="B1266" s="165"/>
      <c r="D1266" s="166" t="s">
        <v>229</v>
      </c>
      <c r="E1266" s="167" t="s">
        <v>1</v>
      </c>
      <c r="F1266" s="168" t="s">
        <v>1602</v>
      </c>
      <c r="H1266" s="169">
        <v>68.16</v>
      </c>
      <c r="I1266" s="170"/>
      <c r="L1266" s="165"/>
      <c r="M1266" s="171"/>
      <c r="N1266" s="172"/>
      <c r="O1266" s="172"/>
      <c r="P1266" s="172"/>
      <c r="Q1266" s="172"/>
      <c r="R1266" s="172"/>
      <c r="S1266" s="172"/>
      <c r="T1266" s="173"/>
      <c r="AT1266" s="167" t="s">
        <v>229</v>
      </c>
      <c r="AU1266" s="167" t="s">
        <v>86</v>
      </c>
      <c r="AV1266" s="13" t="s">
        <v>86</v>
      </c>
      <c r="AW1266" s="13" t="s">
        <v>32</v>
      </c>
      <c r="AX1266" s="13" t="s">
        <v>77</v>
      </c>
      <c r="AY1266" s="167" t="s">
        <v>222</v>
      </c>
    </row>
    <row r="1267" spans="1:65" s="13" customFormat="1">
      <c r="B1267" s="165"/>
      <c r="D1267" s="166" t="s">
        <v>229</v>
      </c>
      <c r="E1267" s="167" t="s">
        <v>1</v>
      </c>
      <c r="F1267" s="168" t="s">
        <v>1603</v>
      </c>
      <c r="H1267" s="169">
        <v>4.4000000000000004</v>
      </c>
      <c r="I1267" s="170"/>
      <c r="L1267" s="165"/>
      <c r="M1267" s="171"/>
      <c r="N1267" s="172"/>
      <c r="O1267" s="172"/>
      <c r="P1267" s="172"/>
      <c r="Q1267" s="172"/>
      <c r="R1267" s="172"/>
      <c r="S1267" s="172"/>
      <c r="T1267" s="173"/>
      <c r="AT1267" s="167" t="s">
        <v>229</v>
      </c>
      <c r="AU1267" s="167" t="s">
        <v>86</v>
      </c>
      <c r="AV1267" s="13" t="s">
        <v>86</v>
      </c>
      <c r="AW1267" s="13" t="s">
        <v>32</v>
      </c>
      <c r="AX1267" s="13" t="s">
        <v>77</v>
      </c>
      <c r="AY1267" s="167" t="s">
        <v>222</v>
      </c>
    </row>
    <row r="1268" spans="1:65" s="14" customFormat="1">
      <c r="B1268" s="174"/>
      <c r="D1268" s="166" t="s">
        <v>229</v>
      </c>
      <c r="E1268" s="175" t="s">
        <v>1</v>
      </c>
      <c r="F1268" s="176" t="s">
        <v>231</v>
      </c>
      <c r="H1268" s="177">
        <v>95.24</v>
      </c>
      <c r="I1268" s="178"/>
      <c r="L1268" s="174"/>
      <c r="M1268" s="179"/>
      <c r="N1268" s="180"/>
      <c r="O1268" s="180"/>
      <c r="P1268" s="180"/>
      <c r="Q1268" s="180"/>
      <c r="R1268" s="180"/>
      <c r="S1268" s="180"/>
      <c r="T1268" s="181"/>
      <c r="AT1268" s="175" t="s">
        <v>229</v>
      </c>
      <c r="AU1268" s="175" t="s">
        <v>86</v>
      </c>
      <c r="AV1268" s="14" t="s">
        <v>228</v>
      </c>
      <c r="AW1268" s="14" t="s">
        <v>32</v>
      </c>
      <c r="AX1268" s="14" t="s">
        <v>84</v>
      </c>
      <c r="AY1268" s="175" t="s">
        <v>222</v>
      </c>
    </row>
    <row r="1269" spans="1:65" s="2" customFormat="1" ht="33" customHeight="1">
      <c r="A1269" s="33"/>
      <c r="B1269" s="150"/>
      <c r="C1269" s="151" t="s">
        <v>868</v>
      </c>
      <c r="D1269" s="151" t="s">
        <v>224</v>
      </c>
      <c r="E1269" s="152" t="s">
        <v>1604</v>
      </c>
      <c r="F1269" s="153" t="s">
        <v>1605</v>
      </c>
      <c r="G1269" s="154" t="s">
        <v>252</v>
      </c>
      <c r="H1269" s="155">
        <v>71.372</v>
      </c>
      <c r="I1269" s="156"/>
      <c r="J1269" s="157">
        <f t="shared" ref="J1269:J1282" si="70">ROUND(I1269*H1269,2)</f>
        <v>0</v>
      </c>
      <c r="K1269" s="158"/>
      <c r="L1269" s="34"/>
      <c r="M1269" s="159" t="s">
        <v>1</v>
      </c>
      <c r="N1269" s="160" t="s">
        <v>42</v>
      </c>
      <c r="O1269" s="59"/>
      <c r="P1269" s="161">
        <f t="shared" ref="P1269:P1282" si="71">O1269*H1269</f>
        <v>0</v>
      </c>
      <c r="Q1269" s="161">
        <v>2.3010199999999998</v>
      </c>
      <c r="R1269" s="161">
        <f t="shared" ref="R1269:R1282" si="72">Q1269*H1269</f>
        <v>164.22839943999998</v>
      </c>
      <c r="S1269" s="161">
        <v>0</v>
      </c>
      <c r="T1269" s="162">
        <f t="shared" ref="T1269:T1282" si="73">S1269*H1269</f>
        <v>0</v>
      </c>
      <c r="U1269" s="33"/>
      <c r="V1269" s="33"/>
      <c r="W1269" s="33"/>
      <c r="X1269" s="33"/>
      <c r="Y1269" s="33"/>
      <c r="Z1269" s="33"/>
      <c r="AA1269" s="33"/>
      <c r="AB1269" s="33"/>
      <c r="AC1269" s="33"/>
      <c r="AD1269" s="33"/>
      <c r="AE1269" s="33"/>
      <c r="AR1269" s="163" t="s">
        <v>228</v>
      </c>
      <c r="AT1269" s="163" t="s">
        <v>224</v>
      </c>
      <c r="AU1269" s="163" t="s">
        <v>86</v>
      </c>
      <c r="AY1269" s="18" t="s">
        <v>222</v>
      </c>
      <c r="BE1269" s="164">
        <f t="shared" ref="BE1269:BE1282" si="74">IF(N1269="základní",J1269,0)</f>
        <v>0</v>
      </c>
      <c r="BF1269" s="164">
        <f t="shared" ref="BF1269:BF1282" si="75">IF(N1269="snížená",J1269,0)</f>
        <v>0</v>
      </c>
      <c r="BG1269" s="164">
        <f t="shared" ref="BG1269:BG1282" si="76">IF(N1269="zákl. přenesená",J1269,0)</f>
        <v>0</v>
      </c>
      <c r="BH1269" s="164">
        <f t="shared" ref="BH1269:BH1282" si="77">IF(N1269="sníž. přenesená",J1269,0)</f>
        <v>0</v>
      </c>
      <c r="BI1269" s="164">
        <f t="shared" ref="BI1269:BI1282" si="78">IF(N1269="nulová",J1269,0)</f>
        <v>0</v>
      </c>
      <c r="BJ1269" s="18" t="s">
        <v>84</v>
      </c>
      <c r="BK1269" s="164">
        <f t="shared" ref="BK1269:BK1282" si="79">ROUND(I1269*H1269,2)</f>
        <v>0</v>
      </c>
      <c r="BL1269" s="18" t="s">
        <v>228</v>
      </c>
      <c r="BM1269" s="163" t="s">
        <v>1606</v>
      </c>
    </row>
    <row r="1270" spans="1:65" s="2" customFormat="1" ht="24.2" customHeight="1">
      <c r="A1270" s="33"/>
      <c r="B1270" s="150"/>
      <c r="C1270" s="151" t="s">
        <v>1607</v>
      </c>
      <c r="D1270" s="151" t="s">
        <v>224</v>
      </c>
      <c r="E1270" s="152" t="s">
        <v>1608</v>
      </c>
      <c r="F1270" s="153" t="s">
        <v>1609</v>
      </c>
      <c r="G1270" s="154" t="s">
        <v>252</v>
      </c>
      <c r="H1270" s="155">
        <v>71.372</v>
      </c>
      <c r="I1270" s="156"/>
      <c r="J1270" s="157">
        <f t="shared" si="70"/>
        <v>0</v>
      </c>
      <c r="K1270" s="158"/>
      <c r="L1270" s="34"/>
      <c r="M1270" s="159" t="s">
        <v>1</v>
      </c>
      <c r="N1270" s="160" t="s">
        <v>42</v>
      </c>
      <c r="O1270" s="59"/>
      <c r="P1270" s="161">
        <f t="shared" si="71"/>
        <v>0</v>
      </c>
      <c r="Q1270" s="161">
        <v>0</v>
      </c>
      <c r="R1270" s="161">
        <f t="shared" si="72"/>
        <v>0</v>
      </c>
      <c r="S1270" s="161">
        <v>0</v>
      </c>
      <c r="T1270" s="162">
        <f t="shared" si="73"/>
        <v>0</v>
      </c>
      <c r="U1270" s="33"/>
      <c r="V1270" s="33"/>
      <c r="W1270" s="33"/>
      <c r="X1270" s="33"/>
      <c r="Y1270" s="33"/>
      <c r="Z1270" s="33"/>
      <c r="AA1270" s="33"/>
      <c r="AB1270" s="33"/>
      <c r="AC1270" s="33"/>
      <c r="AD1270" s="33"/>
      <c r="AE1270" s="33"/>
      <c r="AR1270" s="163" t="s">
        <v>228</v>
      </c>
      <c r="AT1270" s="163" t="s">
        <v>224</v>
      </c>
      <c r="AU1270" s="163" t="s">
        <v>86</v>
      </c>
      <c r="AY1270" s="18" t="s">
        <v>222</v>
      </c>
      <c r="BE1270" s="164">
        <f t="shared" si="74"/>
        <v>0</v>
      </c>
      <c r="BF1270" s="164">
        <f t="shared" si="75"/>
        <v>0</v>
      </c>
      <c r="BG1270" s="164">
        <f t="shared" si="76"/>
        <v>0</v>
      </c>
      <c r="BH1270" s="164">
        <f t="shared" si="77"/>
        <v>0</v>
      </c>
      <c r="BI1270" s="164">
        <f t="shared" si="78"/>
        <v>0</v>
      </c>
      <c r="BJ1270" s="18" t="s">
        <v>84</v>
      </c>
      <c r="BK1270" s="164">
        <f t="shared" si="79"/>
        <v>0</v>
      </c>
      <c r="BL1270" s="18" t="s">
        <v>228</v>
      </c>
      <c r="BM1270" s="163" t="s">
        <v>1610</v>
      </c>
    </row>
    <row r="1271" spans="1:65" s="2" customFormat="1" ht="33" customHeight="1">
      <c r="A1271" s="33"/>
      <c r="B1271" s="150"/>
      <c r="C1271" s="151" t="s">
        <v>873</v>
      </c>
      <c r="D1271" s="151" t="s">
        <v>224</v>
      </c>
      <c r="E1271" s="152" t="s">
        <v>1611</v>
      </c>
      <c r="F1271" s="153" t="s">
        <v>1612</v>
      </c>
      <c r="G1271" s="154" t="s">
        <v>252</v>
      </c>
      <c r="H1271" s="155">
        <v>8.57</v>
      </c>
      <c r="I1271" s="156"/>
      <c r="J1271" s="157">
        <f t="shared" si="70"/>
        <v>0</v>
      </c>
      <c r="K1271" s="158"/>
      <c r="L1271" s="34"/>
      <c r="M1271" s="159" t="s">
        <v>1</v>
      </c>
      <c r="N1271" s="160" t="s">
        <v>42</v>
      </c>
      <c r="O1271" s="59"/>
      <c r="P1271" s="161">
        <f t="shared" si="71"/>
        <v>0</v>
      </c>
      <c r="Q1271" s="161">
        <v>2.3010199999999998</v>
      </c>
      <c r="R1271" s="161">
        <f t="shared" si="72"/>
        <v>19.7197414</v>
      </c>
      <c r="S1271" s="161">
        <v>0</v>
      </c>
      <c r="T1271" s="162">
        <f t="shared" si="73"/>
        <v>0</v>
      </c>
      <c r="U1271" s="33"/>
      <c r="V1271" s="33"/>
      <c r="W1271" s="33"/>
      <c r="X1271" s="33"/>
      <c r="Y1271" s="33"/>
      <c r="Z1271" s="33"/>
      <c r="AA1271" s="33"/>
      <c r="AB1271" s="33"/>
      <c r="AC1271" s="33"/>
      <c r="AD1271" s="33"/>
      <c r="AE1271" s="33"/>
      <c r="AR1271" s="163" t="s">
        <v>228</v>
      </c>
      <c r="AT1271" s="163" t="s">
        <v>224</v>
      </c>
      <c r="AU1271" s="163" t="s">
        <v>86</v>
      </c>
      <c r="AY1271" s="18" t="s">
        <v>222</v>
      </c>
      <c r="BE1271" s="164">
        <f t="shared" si="74"/>
        <v>0</v>
      </c>
      <c r="BF1271" s="164">
        <f t="shared" si="75"/>
        <v>0</v>
      </c>
      <c r="BG1271" s="164">
        <f t="shared" si="76"/>
        <v>0</v>
      </c>
      <c r="BH1271" s="164">
        <f t="shared" si="77"/>
        <v>0</v>
      </c>
      <c r="BI1271" s="164">
        <f t="shared" si="78"/>
        <v>0</v>
      </c>
      <c r="BJ1271" s="18" t="s">
        <v>84</v>
      </c>
      <c r="BK1271" s="164">
        <f t="shared" si="79"/>
        <v>0</v>
      </c>
      <c r="BL1271" s="18" t="s">
        <v>228</v>
      </c>
      <c r="BM1271" s="163" t="s">
        <v>1613</v>
      </c>
    </row>
    <row r="1272" spans="1:65" s="2" customFormat="1" ht="33" customHeight="1">
      <c r="A1272" s="33"/>
      <c r="B1272" s="150"/>
      <c r="C1272" s="151" t="s">
        <v>1614</v>
      </c>
      <c r="D1272" s="151" t="s">
        <v>224</v>
      </c>
      <c r="E1272" s="152" t="s">
        <v>1615</v>
      </c>
      <c r="F1272" s="153" t="s">
        <v>1616</v>
      </c>
      <c r="G1272" s="154" t="s">
        <v>252</v>
      </c>
      <c r="H1272" s="155">
        <v>2.57</v>
      </c>
      <c r="I1272" s="156"/>
      <c r="J1272" s="157">
        <f t="shared" si="70"/>
        <v>0</v>
      </c>
      <c r="K1272" s="158"/>
      <c r="L1272" s="34"/>
      <c r="M1272" s="159" t="s">
        <v>1</v>
      </c>
      <c r="N1272" s="160" t="s">
        <v>42</v>
      </c>
      <c r="O1272" s="59"/>
      <c r="P1272" s="161">
        <f t="shared" si="71"/>
        <v>0</v>
      </c>
      <c r="Q1272" s="161">
        <v>3.0300000000000001E-2</v>
      </c>
      <c r="R1272" s="161">
        <f t="shared" si="72"/>
        <v>7.7870999999999996E-2</v>
      </c>
      <c r="S1272" s="161">
        <v>0</v>
      </c>
      <c r="T1272" s="162">
        <f t="shared" si="73"/>
        <v>0</v>
      </c>
      <c r="U1272" s="33"/>
      <c r="V1272" s="33"/>
      <c r="W1272" s="33"/>
      <c r="X1272" s="33"/>
      <c r="Y1272" s="33"/>
      <c r="Z1272" s="33"/>
      <c r="AA1272" s="33"/>
      <c r="AB1272" s="33"/>
      <c r="AC1272" s="33"/>
      <c r="AD1272" s="33"/>
      <c r="AE1272" s="33"/>
      <c r="AR1272" s="163" t="s">
        <v>228</v>
      </c>
      <c r="AT1272" s="163" t="s">
        <v>224</v>
      </c>
      <c r="AU1272" s="163" t="s">
        <v>86</v>
      </c>
      <c r="AY1272" s="18" t="s">
        <v>222</v>
      </c>
      <c r="BE1272" s="164">
        <f t="shared" si="74"/>
        <v>0</v>
      </c>
      <c r="BF1272" s="164">
        <f t="shared" si="75"/>
        <v>0</v>
      </c>
      <c r="BG1272" s="164">
        <f t="shared" si="76"/>
        <v>0</v>
      </c>
      <c r="BH1272" s="164">
        <f t="shared" si="77"/>
        <v>0</v>
      </c>
      <c r="BI1272" s="164">
        <f t="shared" si="78"/>
        <v>0</v>
      </c>
      <c r="BJ1272" s="18" t="s">
        <v>84</v>
      </c>
      <c r="BK1272" s="164">
        <f t="shared" si="79"/>
        <v>0</v>
      </c>
      <c r="BL1272" s="18" t="s">
        <v>228</v>
      </c>
      <c r="BM1272" s="163" t="s">
        <v>1617</v>
      </c>
    </row>
    <row r="1273" spans="1:65" s="2" customFormat="1" ht="24.2" customHeight="1">
      <c r="A1273" s="33"/>
      <c r="B1273" s="150"/>
      <c r="C1273" s="151" t="s">
        <v>880</v>
      </c>
      <c r="D1273" s="151" t="s">
        <v>224</v>
      </c>
      <c r="E1273" s="152" t="s">
        <v>1618</v>
      </c>
      <c r="F1273" s="153" t="s">
        <v>1619</v>
      </c>
      <c r="G1273" s="154" t="s">
        <v>252</v>
      </c>
      <c r="H1273" s="155">
        <v>49.124000000000002</v>
      </c>
      <c r="I1273" s="156"/>
      <c r="J1273" s="157">
        <f t="shared" si="70"/>
        <v>0</v>
      </c>
      <c r="K1273" s="158"/>
      <c r="L1273" s="34"/>
      <c r="M1273" s="159" t="s">
        <v>1</v>
      </c>
      <c r="N1273" s="160" t="s">
        <v>42</v>
      </c>
      <c r="O1273" s="59"/>
      <c r="P1273" s="161">
        <f t="shared" si="71"/>
        <v>0</v>
      </c>
      <c r="Q1273" s="161">
        <v>2.06</v>
      </c>
      <c r="R1273" s="161">
        <f t="shared" si="72"/>
        <v>101.19544</v>
      </c>
      <c r="S1273" s="161">
        <v>0</v>
      </c>
      <c r="T1273" s="162">
        <f t="shared" si="73"/>
        <v>0</v>
      </c>
      <c r="U1273" s="33"/>
      <c r="V1273" s="33"/>
      <c r="W1273" s="33"/>
      <c r="X1273" s="33"/>
      <c r="Y1273" s="33"/>
      <c r="Z1273" s="33"/>
      <c r="AA1273" s="33"/>
      <c r="AB1273" s="33"/>
      <c r="AC1273" s="33"/>
      <c r="AD1273" s="33"/>
      <c r="AE1273" s="33"/>
      <c r="AR1273" s="163" t="s">
        <v>228</v>
      </c>
      <c r="AT1273" s="163" t="s">
        <v>224</v>
      </c>
      <c r="AU1273" s="163" t="s">
        <v>86</v>
      </c>
      <c r="AY1273" s="18" t="s">
        <v>222</v>
      </c>
      <c r="BE1273" s="164">
        <f t="shared" si="74"/>
        <v>0</v>
      </c>
      <c r="BF1273" s="164">
        <f t="shared" si="75"/>
        <v>0</v>
      </c>
      <c r="BG1273" s="164">
        <f t="shared" si="76"/>
        <v>0</v>
      </c>
      <c r="BH1273" s="164">
        <f t="shared" si="77"/>
        <v>0</v>
      </c>
      <c r="BI1273" s="164">
        <f t="shared" si="78"/>
        <v>0</v>
      </c>
      <c r="BJ1273" s="18" t="s">
        <v>84</v>
      </c>
      <c r="BK1273" s="164">
        <f t="shared" si="79"/>
        <v>0</v>
      </c>
      <c r="BL1273" s="18" t="s">
        <v>228</v>
      </c>
      <c r="BM1273" s="163" t="s">
        <v>1620</v>
      </c>
    </row>
    <row r="1274" spans="1:65" s="2" customFormat="1" ht="16.5" customHeight="1">
      <c r="A1274" s="33"/>
      <c r="B1274" s="150"/>
      <c r="C1274" s="151" t="s">
        <v>1621</v>
      </c>
      <c r="D1274" s="151" t="s">
        <v>224</v>
      </c>
      <c r="E1274" s="152" t="s">
        <v>1622</v>
      </c>
      <c r="F1274" s="153" t="s">
        <v>1623</v>
      </c>
      <c r="G1274" s="154" t="s">
        <v>313</v>
      </c>
      <c r="H1274" s="155">
        <v>3.306</v>
      </c>
      <c r="I1274" s="156"/>
      <c r="J1274" s="157">
        <f t="shared" si="70"/>
        <v>0</v>
      </c>
      <c r="K1274" s="158"/>
      <c r="L1274" s="34"/>
      <c r="M1274" s="159" t="s">
        <v>1</v>
      </c>
      <c r="N1274" s="160" t="s">
        <v>42</v>
      </c>
      <c r="O1274" s="59"/>
      <c r="P1274" s="161">
        <f t="shared" si="71"/>
        <v>0</v>
      </c>
      <c r="Q1274" s="161">
        <v>1.06277</v>
      </c>
      <c r="R1274" s="161">
        <f t="shared" si="72"/>
        <v>3.51351762</v>
      </c>
      <c r="S1274" s="161">
        <v>0</v>
      </c>
      <c r="T1274" s="162">
        <f t="shared" si="73"/>
        <v>0</v>
      </c>
      <c r="U1274" s="33"/>
      <c r="V1274" s="33"/>
      <c r="W1274" s="33"/>
      <c r="X1274" s="33"/>
      <c r="Y1274" s="33"/>
      <c r="Z1274" s="33"/>
      <c r="AA1274" s="33"/>
      <c r="AB1274" s="33"/>
      <c r="AC1274" s="33"/>
      <c r="AD1274" s="33"/>
      <c r="AE1274" s="33"/>
      <c r="AR1274" s="163" t="s">
        <v>228</v>
      </c>
      <c r="AT1274" s="163" t="s">
        <v>224</v>
      </c>
      <c r="AU1274" s="163" t="s">
        <v>86</v>
      </c>
      <c r="AY1274" s="18" t="s">
        <v>222</v>
      </c>
      <c r="BE1274" s="164">
        <f t="shared" si="74"/>
        <v>0</v>
      </c>
      <c r="BF1274" s="164">
        <f t="shared" si="75"/>
        <v>0</v>
      </c>
      <c r="BG1274" s="164">
        <f t="shared" si="76"/>
        <v>0</v>
      </c>
      <c r="BH1274" s="164">
        <f t="shared" si="77"/>
        <v>0</v>
      </c>
      <c r="BI1274" s="164">
        <f t="shared" si="78"/>
        <v>0</v>
      </c>
      <c r="BJ1274" s="18" t="s">
        <v>84</v>
      </c>
      <c r="BK1274" s="164">
        <f t="shared" si="79"/>
        <v>0</v>
      </c>
      <c r="BL1274" s="18" t="s">
        <v>228</v>
      </c>
      <c r="BM1274" s="163" t="s">
        <v>1624</v>
      </c>
    </row>
    <row r="1275" spans="1:65" s="2" customFormat="1" ht="24.2" customHeight="1">
      <c r="A1275" s="33"/>
      <c r="B1275" s="150"/>
      <c r="C1275" s="151" t="s">
        <v>885</v>
      </c>
      <c r="D1275" s="151" t="s">
        <v>224</v>
      </c>
      <c r="E1275" s="152" t="s">
        <v>1625</v>
      </c>
      <c r="F1275" s="153" t="s">
        <v>1626</v>
      </c>
      <c r="G1275" s="154" t="s">
        <v>227</v>
      </c>
      <c r="H1275" s="155">
        <v>1798.8109999999999</v>
      </c>
      <c r="I1275" s="156"/>
      <c r="J1275" s="157">
        <f t="shared" si="70"/>
        <v>0</v>
      </c>
      <c r="K1275" s="158"/>
      <c r="L1275" s="34"/>
      <c r="M1275" s="159" t="s">
        <v>1</v>
      </c>
      <c r="N1275" s="160" t="s">
        <v>42</v>
      </c>
      <c r="O1275" s="59"/>
      <c r="P1275" s="161">
        <f t="shared" si="71"/>
        <v>0</v>
      </c>
      <c r="Q1275" s="161">
        <v>0.105</v>
      </c>
      <c r="R1275" s="161">
        <f t="shared" si="72"/>
        <v>188.87515499999998</v>
      </c>
      <c r="S1275" s="161">
        <v>0</v>
      </c>
      <c r="T1275" s="162">
        <f t="shared" si="73"/>
        <v>0</v>
      </c>
      <c r="U1275" s="33"/>
      <c r="V1275" s="33"/>
      <c r="W1275" s="33"/>
      <c r="X1275" s="33"/>
      <c r="Y1275" s="33"/>
      <c r="Z1275" s="33"/>
      <c r="AA1275" s="33"/>
      <c r="AB1275" s="33"/>
      <c r="AC1275" s="33"/>
      <c r="AD1275" s="33"/>
      <c r="AE1275" s="33"/>
      <c r="AR1275" s="163" t="s">
        <v>228</v>
      </c>
      <c r="AT1275" s="163" t="s">
        <v>224</v>
      </c>
      <c r="AU1275" s="163" t="s">
        <v>86</v>
      </c>
      <c r="AY1275" s="18" t="s">
        <v>222</v>
      </c>
      <c r="BE1275" s="164">
        <f t="shared" si="74"/>
        <v>0</v>
      </c>
      <c r="BF1275" s="164">
        <f t="shared" si="75"/>
        <v>0</v>
      </c>
      <c r="BG1275" s="164">
        <f t="shared" si="76"/>
        <v>0</v>
      </c>
      <c r="BH1275" s="164">
        <f t="shared" si="77"/>
        <v>0</v>
      </c>
      <c r="BI1275" s="164">
        <f t="shared" si="78"/>
        <v>0</v>
      </c>
      <c r="BJ1275" s="18" t="s">
        <v>84</v>
      </c>
      <c r="BK1275" s="164">
        <f t="shared" si="79"/>
        <v>0</v>
      </c>
      <c r="BL1275" s="18" t="s">
        <v>228</v>
      </c>
      <c r="BM1275" s="163" t="s">
        <v>1627</v>
      </c>
    </row>
    <row r="1276" spans="1:65" s="2" customFormat="1" ht="16.5" customHeight="1">
      <c r="A1276" s="33"/>
      <c r="B1276" s="150"/>
      <c r="C1276" s="151" t="s">
        <v>1628</v>
      </c>
      <c r="D1276" s="151" t="s">
        <v>224</v>
      </c>
      <c r="E1276" s="152" t="s">
        <v>1629</v>
      </c>
      <c r="F1276" s="153" t="s">
        <v>1630</v>
      </c>
      <c r="G1276" s="154" t="s">
        <v>313</v>
      </c>
      <c r="H1276" s="155">
        <v>1.754</v>
      </c>
      <c r="I1276" s="156"/>
      <c r="J1276" s="157">
        <f t="shared" si="70"/>
        <v>0</v>
      </c>
      <c r="K1276" s="158"/>
      <c r="L1276" s="34"/>
      <c r="M1276" s="159" t="s">
        <v>1</v>
      </c>
      <c r="N1276" s="160" t="s">
        <v>42</v>
      </c>
      <c r="O1276" s="59"/>
      <c r="P1276" s="161">
        <f t="shared" si="71"/>
        <v>0</v>
      </c>
      <c r="Q1276" s="161">
        <v>1.06277</v>
      </c>
      <c r="R1276" s="161">
        <f t="shared" si="72"/>
        <v>1.8640985800000001</v>
      </c>
      <c r="S1276" s="161">
        <v>0</v>
      </c>
      <c r="T1276" s="162">
        <f t="shared" si="73"/>
        <v>0</v>
      </c>
      <c r="U1276" s="33"/>
      <c r="V1276" s="33"/>
      <c r="W1276" s="33"/>
      <c r="X1276" s="33"/>
      <c r="Y1276" s="33"/>
      <c r="Z1276" s="33"/>
      <c r="AA1276" s="33"/>
      <c r="AB1276" s="33"/>
      <c r="AC1276" s="33"/>
      <c r="AD1276" s="33"/>
      <c r="AE1276" s="33"/>
      <c r="AR1276" s="163" t="s">
        <v>228</v>
      </c>
      <c r="AT1276" s="163" t="s">
        <v>224</v>
      </c>
      <c r="AU1276" s="163" t="s">
        <v>86</v>
      </c>
      <c r="AY1276" s="18" t="s">
        <v>222</v>
      </c>
      <c r="BE1276" s="164">
        <f t="shared" si="74"/>
        <v>0</v>
      </c>
      <c r="BF1276" s="164">
        <f t="shared" si="75"/>
        <v>0</v>
      </c>
      <c r="BG1276" s="164">
        <f t="shared" si="76"/>
        <v>0</v>
      </c>
      <c r="BH1276" s="164">
        <f t="shared" si="77"/>
        <v>0</v>
      </c>
      <c r="BI1276" s="164">
        <f t="shared" si="78"/>
        <v>0</v>
      </c>
      <c r="BJ1276" s="18" t="s">
        <v>84</v>
      </c>
      <c r="BK1276" s="164">
        <f t="shared" si="79"/>
        <v>0</v>
      </c>
      <c r="BL1276" s="18" t="s">
        <v>228</v>
      </c>
      <c r="BM1276" s="163" t="s">
        <v>1631</v>
      </c>
    </row>
    <row r="1277" spans="1:65" s="2" customFormat="1" ht="24.2" customHeight="1">
      <c r="A1277" s="33"/>
      <c r="B1277" s="150"/>
      <c r="C1277" s="151" t="s">
        <v>892</v>
      </c>
      <c r="D1277" s="151" t="s">
        <v>224</v>
      </c>
      <c r="E1277" s="152" t="s">
        <v>1632</v>
      </c>
      <c r="F1277" s="153" t="s">
        <v>1633</v>
      </c>
      <c r="G1277" s="154" t="s">
        <v>227</v>
      </c>
      <c r="H1277" s="155">
        <v>25.7</v>
      </c>
      <c r="I1277" s="156"/>
      <c r="J1277" s="157">
        <f t="shared" si="70"/>
        <v>0</v>
      </c>
      <c r="K1277" s="158"/>
      <c r="L1277" s="34"/>
      <c r="M1277" s="159" t="s">
        <v>1</v>
      </c>
      <c r="N1277" s="160" t="s">
        <v>42</v>
      </c>
      <c r="O1277" s="59"/>
      <c r="P1277" s="161">
        <f t="shared" si="71"/>
        <v>0</v>
      </c>
      <c r="Q1277" s="161">
        <v>9.8680000000000004E-2</v>
      </c>
      <c r="R1277" s="161">
        <f t="shared" si="72"/>
        <v>2.536076</v>
      </c>
      <c r="S1277" s="161">
        <v>0</v>
      </c>
      <c r="T1277" s="162">
        <f t="shared" si="73"/>
        <v>0</v>
      </c>
      <c r="U1277" s="33"/>
      <c r="V1277" s="33"/>
      <c r="W1277" s="33"/>
      <c r="X1277" s="33"/>
      <c r="Y1277" s="33"/>
      <c r="Z1277" s="33"/>
      <c r="AA1277" s="33"/>
      <c r="AB1277" s="33"/>
      <c r="AC1277" s="33"/>
      <c r="AD1277" s="33"/>
      <c r="AE1277" s="33"/>
      <c r="AR1277" s="163" t="s">
        <v>228</v>
      </c>
      <c r="AT1277" s="163" t="s">
        <v>224</v>
      </c>
      <c r="AU1277" s="163" t="s">
        <v>86</v>
      </c>
      <c r="AY1277" s="18" t="s">
        <v>222</v>
      </c>
      <c r="BE1277" s="164">
        <f t="shared" si="74"/>
        <v>0</v>
      </c>
      <c r="BF1277" s="164">
        <f t="shared" si="75"/>
        <v>0</v>
      </c>
      <c r="BG1277" s="164">
        <f t="shared" si="76"/>
        <v>0</v>
      </c>
      <c r="BH1277" s="164">
        <f t="shared" si="77"/>
        <v>0</v>
      </c>
      <c r="BI1277" s="164">
        <f t="shared" si="78"/>
        <v>0</v>
      </c>
      <c r="BJ1277" s="18" t="s">
        <v>84</v>
      </c>
      <c r="BK1277" s="164">
        <f t="shared" si="79"/>
        <v>0</v>
      </c>
      <c r="BL1277" s="18" t="s">
        <v>228</v>
      </c>
      <c r="BM1277" s="163" t="s">
        <v>1634</v>
      </c>
    </row>
    <row r="1278" spans="1:65" s="2" customFormat="1" ht="21.75" customHeight="1">
      <c r="A1278" s="33"/>
      <c r="B1278" s="150"/>
      <c r="C1278" s="151" t="s">
        <v>1635</v>
      </c>
      <c r="D1278" s="151" t="s">
        <v>224</v>
      </c>
      <c r="E1278" s="152" t="s">
        <v>1636</v>
      </c>
      <c r="F1278" s="153" t="s">
        <v>1637</v>
      </c>
      <c r="G1278" s="154" t="s">
        <v>227</v>
      </c>
      <c r="H1278" s="155">
        <v>1340.7149999999999</v>
      </c>
      <c r="I1278" s="156"/>
      <c r="J1278" s="157">
        <f t="shared" si="70"/>
        <v>0</v>
      </c>
      <c r="K1278" s="158"/>
      <c r="L1278" s="34"/>
      <c r="M1278" s="159" t="s">
        <v>1</v>
      </c>
      <c r="N1278" s="160" t="s">
        <v>42</v>
      </c>
      <c r="O1278" s="59"/>
      <c r="P1278" s="161">
        <f t="shared" si="71"/>
        <v>0</v>
      </c>
      <c r="Q1278" s="161">
        <v>0</v>
      </c>
      <c r="R1278" s="161">
        <f t="shared" si="72"/>
        <v>0</v>
      </c>
      <c r="S1278" s="161">
        <v>0</v>
      </c>
      <c r="T1278" s="162">
        <f t="shared" si="73"/>
        <v>0</v>
      </c>
      <c r="U1278" s="33"/>
      <c r="V1278" s="33"/>
      <c r="W1278" s="33"/>
      <c r="X1278" s="33"/>
      <c r="Y1278" s="33"/>
      <c r="Z1278" s="33"/>
      <c r="AA1278" s="33"/>
      <c r="AB1278" s="33"/>
      <c r="AC1278" s="33"/>
      <c r="AD1278" s="33"/>
      <c r="AE1278" s="33"/>
      <c r="AR1278" s="163" t="s">
        <v>228</v>
      </c>
      <c r="AT1278" s="163" t="s">
        <v>224</v>
      </c>
      <c r="AU1278" s="163" t="s">
        <v>86</v>
      </c>
      <c r="AY1278" s="18" t="s">
        <v>222</v>
      </c>
      <c r="BE1278" s="164">
        <f t="shared" si="74"/>
        <v>0</v>
      </c>
      <c r="BF1278" s="164">
        <f t="shared" si="75"/>
        <v>0</v>
      </c>
      <c r="BG1278" s="164">
        <f t="shared" si="76"/>
        <v>0</v>
      </c>
      <c r="BH1278" s="164">
        <f t="shared" si="77"/>
        <v>0</v>
      </c>
      <c r="BI1278" s="164">
        <f t="shared" si="78"/>
        <v>0</v>
      </c>
      <c r="BJ1278" s="18" t="s">
        <v>84</v>
      </c>
      <c r="BK1278" s="164">
        <f t="shared" si="79"/>
        <v>0</v>
      </c>
      <c r="BL1278" s="18" t="s">
        <v>228</v>
      </c>
      <c r="BM1278" s="163" t="s">
        <v>1638</v>
      </c>
    </row>
    <row r="1279" spans="1:65" s="2" customFormat="1" ht="24.2" customHeight="1">
      <c r="A1279" s="33"/>
      <c r="B1279" s="150"/>
      <c r="C1279" s="151" t="s">
        <v>896</v>
      </c>
      <c r="D1279" s="151" t="s">
        <v>224</v>
      </c>
      <c r="E1279" s="152" t="s">
        <v>1639</v>
      </c>
      <c r="F1279" s="153" t="s">
        <v>1640</v>
      </c>
      <c r="G1279" s="154" t="s">
        <v>227</v>
      </c>
      <c r="H1279" s="155">
        <v>835.86199999999997</v>
      </c>
      <c r="I1279" s="156"/>
      <c r="J1279" s="157">
        <f t="shared" si="70"/>
        <v>0</v>
      </c>
      <c r="K1279" s="158"/>
      <c r="L1279" s="34"/>
      <c r="M1279" s="159" t="s">
        <v>1</v>
      </c>
      <c r="N1279" s="160" t="s">
        <v>42</v>
      </c>
      <c r="O1279" s="59"/>
      <c r="P1279" s="161">
        <f t="shared" si="71"/>
        <v>0</v>
      </c>
      <c r="Q1279" s="161">
        <v>0.1231</v>
      </c>
      <c r="R1279" s="161">
        <f t="shared" si="72"/>
        <v>102.8946122</v>
      </c>
      <c r="S1279" s="161">
        <v>0</v>
      </c>
      <c r="T1279" s="162">
        <f t="shared" si="73"/>
        <v>0</v>
      </c>
      <c r="U1279" s="33"/>
      <c r="V1279" s="33"/>
      <c r="W1279" s="33"/>
      <c r="X1279" s="33"/>
      <c r="Y1279" s="33"/>
      <c r="Z1279" s="33"/>
      <c r="AA1279" s="33"/>
      <c r="AB1279" s="33"/>
      <c r="AC1279" s="33"/>
      <c r="AD1279" s="33"/>
      <c r="AE1279" s="33"/>
      <c r="AR1279" s="163" t="s">
        <v>228</v>
      </c>
      <c r="AT1279" s="163" t="s">
        <v>224</v>
      </c>
      <c r="AU1279" s="163" t="s">
        <v>86</v>
      </c>
      <c r="AY1279" s="18" t="s">
        <v>222</v>
      </c>
      <c r="BE1279" s="164">
        <f t="shared" si="74"/>
        <v>0</v>
      </c>
      <c r="BF1279" s="164">
        <f t="shared" si="75"/>
        <v>0</v>
      </c>
      <c r="BG1279" s="164">
        <f t="shared" si="76"/>
        <v>0</v>
      </c>
      <c r="BH1279" s="164">
        <f t="shared" si="77"/>
        <v>0</v>
      </c>
      <c r="BI1279" s="164">
        <f t="shared" si="78"/>
        <v>0</v>
      </c>
      <c r="BJ1279" s="18" t="s">
        <v>84</v>
      </c>
      <c r="BK1279" s="164">
        <f t="shared" si="79"/>
        <v>0</v>
      </c>
      <c r="BL1279" s="18" t="s">
        <v>228</v>
      </c>
      <c r="BM1279" s="163" t="s">
        <v>1641</v>
      </c>
    </row>
    <row r="1280" spans="1:65" s="2" customFormat="1" ht="16.5" customHeight="1">
      <c r="A1280" s="33"/>
      <c r="B1280" s="150"/>
      <c r="C1280" s="151" t="s">
        <v>1642</v>
      </c>
      <c r="D1280" s="151" t="s">
        <v>224</v>
      </c>
      <c r="E1280" s="152" t="s">
        <v>1643</v>
      </c>
      <c r="F1280" s="153" t="s">
        <v>1644</v>
      </c>
      <c r="G1280" s="154" t="s">
        <v>227</v>
      </c>
      <c r="H1280" s="155">
        <v>2672.8719999999998</v>
      </c>
      <c r="I1280" s="156"/>
      <c r="J1280" s="157">
        <f t="shared" si="70"/>
        <v>0</v>
      </c>
      <c r="K1280" s="158"/>
      <c r="L1280" s="34"/>
      <c r="M1280" s="159" t="s">
        <v>1</v>
      </c>
      <c r="N1280" s="160" t="s">
        <v>42</v>
      </c>
      <c r="O1280" s="59"/>
      <c r="P1280" s="161">
        <f t="shared" si="71"/>
        <v>0</v>
      </c>
      <c r="Q1280" s="161">
        <v>1.2999999999999999E-4</v>
      </c>
      <c r="R1280" s="161">
        <f t="shared" si="72"/>
        <v>0.34747335999999995</v>
      </c>
      <c r="S1280" s="161">
        <v>0</v>
      </c>
      <c r="T1280" s="162">
        <f t="shared" si="73"/>
        <v>0</v>
      </c>
      <c r="U1280" s="33"/>
      <c r="V1280" s="33"/>
      <c r="W1280" s="33"/>
      <c r="X1280" s="33"/>
      <c r="Y1280" s="33"/>
      <c r="Z1280" s="33"/>
      <c r="AA1280" s="33"/>
      <c r="AB1280" s="33"/>
      <c r="AC1280" s="33"/>
      <c r="AD1280" s="33"/>
      <c r="AE1280" s="33"/>
      <c r="AR1280" s="163" t="s">
        <v>228</v>
      </c>
      <c r="AT1280" s="163" t="s">
        <v>224</v>
      </c>
      <c r="AU1280" s="163" t="s">
        <v>86</v>
      </c>
      <c r="AY1280" s="18" t="s">
        <v>222</v>
      </c>
      <c r="BE1280" s="164">
        <f t="shared" si="74"/>
        <v>0</v>
      </c>
      <c r="BF1280" s="164">
        <f t="shared" si="75"/>
        <v>0</v>
      </c>
      <c r="BG1280" s="164">
        <f t="shared" si="76"/>
        <v>0</v>
      </c>
      <c r="BH1280" s="164">
        <f t="shared" si="77"/>
        <v>0</v>
      </c>
      <c r="BI1280" s="164">
        <f t="shared" si="78"/>
        <v>0</v>
      </c>
      <c r="BJ1280" s="18" t="s">
        <v>84</v>
      </c>
      <c r="BK1280" s="164">
        <f t="shared" si="79"/>
        <v>0</v>
      </c>
      <c r="BL1280" s="18" t="s">
        <v>228</v>
      </c>
      <c r="BM1280" s="163" t="s">
        <v>1645</v>
      </c>
    </row>
    <row r="1281" spans="1:65" s="2" customFormat="1" ht="24.2" customHeight="1">
      <c r="A1281" s="33"/>
      <c r="B1281" s="150"/>
      <c r="C1281" s="151" t="s">
        <v>899</v>
      </c>
      <c r="D1281" s="151" t="s">
        <v>224</v>
      </c>
      <c r="E1281" s="152" t="s">
        <v>1646</v>
      </c>
      <c r="F1281" s="153" t="s">
        <v>1647</v>
      </c>
      <c r="G1281" s="154" t="s">
        <v>227</v>
      </c>
      <c r="H1281" s="155">
        <v>1149.1769999999999</v>
      </c>
      <c r="I1281" s="156"/>
      <c r="J1281" s="157">
        <f t="shared" si="70"/>
        <v>0</v>
      </c>
      <c r="K1281" s="158"/>
      <c r="L1281" s="34"/>
      <c r="M1281" s="159" t="s">
        <v>1</v>
      </c>
      <c r="N1281" s="160" t="s">
        <v>42</v>
      </c>
      <c r="O1281" s="59"/>
      <c r="P1281" s="161">
        <f t="shared" si="71"/>
        <v>0</v>
      </c>
      <c r="Q1281" s="161">
        <v>0</v>
      </c>
      <c r="R1281" s="161">
        <f t="shared" si="72"/>
        <v>0</v>
      </c>
      <c r="S1281" s="161">
        <v>0</v>
      </c>
      <c r="T1281" s="162">
        <f t="shared" si="73"/>
        <v>0</v>
      </c>
      <c r="U1281" s="33"/>
      <c r="V1281" s="33"/>
      <c r="W1281" s="33"/>
      <c r="X1281" s="33"/>
      <c r="Y1281" s="33"/>
      <c r="Z1281" s="33"/>
      <c r="AA1281" s="33"/>
      <c r="AB1281" s="33"/>
      <c r="AC1281" s="33"/>
      <c r="AD1281" s="33"/>
      <c r="AE1281" s="33"/>
      <c r="AR1281" s="163" t="s">
        <v>228</v>
      </c>
      <c r="AT1281" s="163" t="s">
        <v>224</v>
      </c>
      <c r="AU1281" s="163" t="s">
        <v>86</v>
      </c>
      <c r="AY1281" s="18" t="s">
        <v>222</v>
      </c>
      <c r="BE1281" s="164">
        <f t="shared" si="74"/>
        <v>0</v>
      </c>
      <c r="BF1281" s="164">
        <f t="shared" si="75"/>
        <v>0</v>
      </c>
      <c r="BG1281" s="164">
        <f t="shared" si="76"/>
        <v>0</v>
      </c>
      <c r="BH1281" s="164">
        <f t="shared" si="77"/>
        <v>0</v>
      </c>
      <c r="BI1281" s="164">
        <f t="shared" si="78"/>
        <v>0</v>
      </c>
      <c r="BJ1281" s="18" t="s">
        <v>84</v>
      </c>
      <c r="BK1281" s="164">
        <f t="shared" si="79"/>
        <v>0</v>
      </c>
      <c r="BL1281" s="18" t="s">
        <v>228</v>
      </c>
      <c r="BM1281" s="163" t="s">
        <v>1648</v>
      </c>
    </row>
    <row r="1282" spans="1:65" s="2" customFormat="1" ht="37.9" customHeight="1">
      <c r="A1282" s="33"/>
      <c r="B1282" s="150"/>
      <c r="C1282" s="151" t="s">
        <v>1649</v>
      </c>
      <c r="D1282" s="151" t="s">
        <v>224</v>
      </c>
      <c r="E1282" s="152" t="s">
        <v>1650</v>
      </c>
      <c r="F1282" s="153" t="s">
        <v>1651</v>
      </c>
      <c r="G1282" s="154" t="s">
        <v>242</v>
      </c>
      <c r="H1282" s="155">
        <v>1001.85</v>
      </c>
      <c r="I1282" s="156"/>
      <c r="J1282" s="157">
        <f t="shared" si="70"/>
        <v>0</v>
      </c>
      <c r="K1282" s="158"/>
      <c r="L1282" s="34"/>
      <c r="M1282" s="159" t="s">
        <v>1</v>
      </c>
      <c r="N1282" s="160" t="s">
        <v>42</v>
      </c>
      <c r="O1282" s="59"/>
      <c r="P1282" s="161">
        <f t="shared" si="71"/>
        <v>0</v>
      </c>
      <c r="Q1282" s="161">
        <v>2.0000000000000002E-5</v>
      </c>
      <c r="R1282" s="161">
        <f t="shared" si="72"/>
        <v>2.0037000000000003E-2</v>
      </c>
      <c r="S1282" s="161">
        <v>0</v>
      </c>
      <c r="T1282" s="162">
        <f t="shared" si="73"/>
        <v>0</v>
      </c>
      <c r="U1282" s="33"/>
      <c r="V1282" s="33"/>
      <c r="W1282" s="33"/>
      <c r="X1282" s="33"/>
      <c r="Y1282" s="33"/>
      <c r="Z1282" s="33"/>
      <c r="AA1282" s="33"/>
      <c r="AB1282" s="33"/>
      <c r="AC1282" s="33"/>
      <c r="AD1282" s="33"/>
      <c r="AE1282" s="33"/>
      <c r="AR1282" s="163" t="s">
        <v>228</v>
      </c>
      <c r="AT1282" s="163" t="s">
        <v>224</v>
      </c>
      <c r="AU1282" s="163" t="s">
        <v>86</v>
      </c>
      <c r="AY1282" s="18" t="s">
        <v>222</v>
      </c>
      <c r="BE1282" s="164">
        <f t="shared" si="74"/>
        <v>0</v>
      </c>
      <c r="BF1282" s="164">
        <f t="shared" si="75"/>
        <v>0</v>
      </c>
      <c r="BG1282" s="164">
        <f t="shared" si="76"/>
        <v>0</v>
      </c>
      <c r="BH1282" s="164">
        <f t="shared" si="77"/>
        <v>0</v>
      </c>
      <c r="BI1282" s="164">
        <f t="shared" si="78"/>
        <v>0</v>
      </c>
      <c r="BJ1282" s="18" t="s">
        <v>84</v>
      </c>
      <c r="BK1282" s="164">
        <f t="shared" si="79"/>
        <v>0</v>
      </c>
      <c r="BL1282" s="18" t="s">
        <v>228</v>
      </c>
      <c r="BM1282" s="163" t="s">
        <v>1652</v>
      </c>
    </row>
    <row r="1283" spans="1:65" s="16" customFormat="1">
      <c r="B1283" s="190"/>
      <c r="D1283" s="166" t="s">
        <v>229</v>
      </c>
      <c r="E1283" s="191" t="s">
        <v>1</v>
      </c>
      <c r="F1283" s="192" t="s">
        <v>944</v>
      </c>
      <c r="H1283" s="191" t="s">
        <v>1</v>
      </c>
      <c r="I1283" s="193"/>
      <c r="L1283" s="190"/>
      <c r="M1283" s="194"/>
      <c r="N1283" s="195"/>
      <c r="O1283" s="195"/>
      <c r="P1283" s="195"/>
      <c r="Q1283" s="195"/>
      <c r="R1283" s="195"/>
      <c r="S1283" s="195"/>
      <c r="T1283" s="196"/>
      <c r="AT1283" s="191" t="s">
        <v>229</v>
      </c>
      <c r="AU1283" s="191" t="s">
        <v>86</v>
      </c>
      <c r="AV1283" s="16" t="s">
        <v>84</v>
      </c>
      <c r="AW1283" s="16" t="s">
        <v>32</v>
      </c>
      <c r="AX1283" s="16" t="s">
        <v>77</v>
      </c>
      <c r="AY1283" s="191" t="s">
        <v>222</v>
      </c>
    </row>
    <row r="1284" spans="1:65" s="13" customFormat="1">
      <c r="B1284" s="165"/>
      <c r="D1284" s="166" t="s">
        <v>229</v>
      </c>
      <c r="E1284" s="167" t="s">
        <v>1</v>
      </c>
      <c r="F1284" s="168" t="s">
        <v>1653</v>
      </c>
      <c r="H1284" s="169">
        <v>6</v>
      </c>
      <c r="I1284" s="170"/>
      <c r="L1284" s="165"/>
      <c r="M1284" s="171"/>
      <c r="N1284" s="172"/>
      <c r="O1284" s="172"/>
      <c r="P1284" s="172"/>
      <c r="Q1284" s="172"/>
      <c r="R1284" s="172"/>
      <c r="S1284" s="172"/>
      <c r="T1284" s="173"/>
      <c r="AT1284" s="167" t="s">
        <v>229</v>
      </c>
      <c r="AU1284" s="167" t="s">
        <v>86</v>
      </c>
      <c r="AV1284" s="13" t="s">
        <v>86</v>
      </c>
      <c r="AW1284" s="13" t="s">
        <v>32</v>
      </c>
      <c r="AX1284" s="13" t="s">
        <v>77</v>
      </c>
      <c r="AY1284" s="167" t="s">
        <v>222</v>
      </c>
    </row>
    <row r="1285" spans="1:65" s="13" customFormat="1">
      <c r="B1285" s="165"/>
      <c r="D1285" s="166" t="s">
        <v>229</v>
      </c>
      <c r="E1285" s="167" t="s">
        <v>1</v>
      </c>
      <c r="F1285" s="168" t="s">
        <v>1654</v>
      </c>
      <c r="H1285" s="169">
        <v>40.06</v>
      </c>
      <c r="I1285" s="170"/>
      <c r="L1285" s="165"/>
      <c r="M1285" s="171"/>
      <c r="N1285" s="172"/>
      <c r="O1285" s="172"/>
      <c r="P1285" s="172"/>
      <c r="Q1285" s="172"/>
      <c r="R1285" s="172"/>
      <c r="S1285" s="172"/>
      <c r="T1285" s="173"/>
      <c r="AT1285" s="167" t="s">
        <v>229</v>
      </c>
      <c r="AU1285" s="167" t="s">
        <v>86</v>
      </c>
      <c r="AV1285" s="13" t="s">
        <v>86</v>
      </c>
      <c r="AW1285" s="13" t="s">
        <v>32</v>
      </c>
      <c r="AX1285" s="13" t="s">
        <v>77</v>
      </c>
      <c r="AY1285" s="167" t="s">
        <v>222</v>
      </c>
    </row>
    <row r="1286" spans="1:65" s="13" customFormat="1">
      <c r="B1286" s="165"/>
      <c r="D1286" s="166" t="s">
        <v>229</v>
      </c>
      <c r="E1286" s="167" t="s">
        <v>1</v>
      </c>
      <c r="F1286" s="168" t="s">
        <v>1655</v>
      </c>
      <c r="H1286" s="169">
        <v>25.59</v>
      </c>
      <c r="I1286" s="170"/>
      <c r="L1286" s="165"/>
      <c r="M1286" s="171"/>
      <c r="N1286" s="172"/>
      <c r="O1286" s="172"/>
      <c r="P1286" s="172"/>
      <c r="Q1286" s="172"/>
      <c r="R1286" s="172"/>
      <c r="S1286" s="172"/>
      <c r="T1286" s="173"/>
      <c r="AT1286" s="167" t="s">
        <v>229</v>
      </c>
      <c r="AU1286" s="167" t="s">
        <v>86</v>
      </c>
      <c r="AV1286" s="13" t="s">
        <v>86</v>
      </c>
      <c r="AW1286" s="13" t="s">
        <v>32</v>
      </c>
      <c r="AX1286" s="13" t="s">
        <v>77</v>
      </c>
      <c r="AY1286" s="167" t="s">
        <v>222</v>
      </c>
    </row>
    <row r="1287" spans="1:65" s="13" customFormat="1">
      <c r="B1287" s="165"/>
      <c r="D1287" s="166" t="s">
        <v>229</v>
      </c>
      <c r="E1287" s="167" t="s">
        <v>1</v>
      </c>
      <c r="F1287" s="168" t="s">
        <v>1656</v>
      </c>
      <c r="H1287" s="169">
        <v>13.358000000000001</v>
      </c>
      <c r="I1287" s="170"/>
      <c r="L1287" s="165"/>
      <c r="M1287" s="171"/>
      <c r="N1287" s="172"/>
      <c r="O1287" s="172"/>
      <c r="P1287" s="172"/>
      <c r="Q1287" s="172"/>
      <c r="R1287" s="172"/>
      <c r="S1287" s="172"/>
      <c r="T1287" s="173"/>
      <c r="AT1287" s="167" t="s">
        <v>229</v>
      </c>
      <c r="AU1287" s="167" t="s">
        <v>86</v>
      </c>
      <c r="AV1287" s="13" t="s">
        <v>86</v>
      </c>
      <c r="AW1287" s="13" t="s">
        <v>32</v>
      </c>
      <c r="AX1287" s="13" t="s">
        <v>77</v>
      </c>
      <c r="AY1287" s="167" t="s">
        <v>222</v>
      </c>
    </row>
    <row r="1288" spans="1:65" s="13" customFormat="1">
      <c r="B1288" s="165"/>
      <c r="D1288" s="166" t="s">
        <v>229</v>
      </c>
      <c r="E1288" s="167" t="s">
        <v>1</v>
      </c>
      <c r="F1288" s="168" t="s">
        <v>1657</v>
      </c>
      <c r="H1288" s="169">
        <v>13.79</v>
      </c>
      <c r="I1288" s="170"/>
      <c r="L1288" s="165"/>
      <c r="M1288" s="171"/>
      <c r="N1288" s="172"/>
      <c r="O1288" s="172"/>
      <c r="P1288" s="172"/>
      <c r="Q1288" s="172"/>
      <c r="R1288" s="172"/>
      <c r="S1288" s="172"/>
      <c r="T1288" s="173"/>
      <c r="AT1288" s="167" t="s">
        <v>229</v>
      </c>
      <c r="AU1288" s="167" t="s">
        <v>86</v>
      </c>
      <c r="AV1288" s="13" t="s">
        <v>86</v>
      </c>
      <c r="AW1288" s="13" t="s">
        <v>32</v>
      </c>
      <c r="AX1288" s="13" t="s">
        <v>77</v>
      </c>
      <c r="AY1288" s="167" t="s">
        <v>222</v>
      </c>
    </row>
    <row r="1289" spans="1:65" s="13" customFormat="1">
      <c r="B1289" s="165"/>
      <c r="D1289" s="166" t="s">
        <v>229</v>
      </c>
      <c r="E1289" s="167" t="s">
        <v>1</v>
      </c>
      <c r="F1289" s="168" t="s">
        <v>1658</v>
      </c>
      <c r="H1289" s="169">
        <v>23.8</v>
      </c>
      <c r="I1289" s="170"/>
      <c r="L1289" s="165"/>
      <c r="M1289" s="171"/>
      <c r="N1289" s="172"/>
      <c r="O1289" s="172"/>
      <c r="P1289" s="172"/>
      <c r="Q1289" s="172"/>
      <c r="R1289" s="172"/>
      <c r="S1289" s="172"/>
      <c r="T1289" s="173"/>
      <c r="AT1289" s="167" t="s">
        <v>229</v>
      </c>
      <c r="AU1289" s="167" t="s">
        <v>86</v>
      </c>
      <c r="AV1289" s="13" t="s">
        <v>86</v>
      </c>
      <c r="AW1289" s="13" t="s">
        <v>32</v>
      </c>
      <c r="AX1289" s="13" t="s">
        <v>77</v>
      </c>
      <c r="AY1289" s="167" t="s">
        <v>222</v>
      </c>
    </row>
    <row r="1290" spans="1:65" s="13" customFormat="1">
      <c r="B1290" s="165"/>
      <c r="D1290" s="166" t="s">
        <v>229</v>
      </c>
      <c r="E1290" s="167" t="s">
        <v>1</v>
      </c>
      <c r="F1290" s="168" t="s">
        <v>1659</v>
      </c>
      <c r="H1290" s="169">
        <v>14.5</v>
      </c>
      <c r="I1290" s="170"/>
      <c r="L1290" s="165"/>
      <c r="M1290" s="171"/>
      <c r="N1290" s="172"/>
      <c r="O1290" s="172"/>
      <c r="P1290" s="172"/>
      <c r="Q1290" s="172"/>
      <c r="R1290" s="172"/>
      <c r="S1290" s="172"/>
      <c r="T1290" s="173"/>
      <c r="AT1290" s="167" t="s">
        <v>229</v>
      </c>
      <c r="AU1290" s="167" t="s">
        <v>86</v>
      </c>
      <c r="AV1290" s="13" t="s">
        <v>86</v>
      </c>
      <c r="AW1290" s="13" t="s">
        <v>32</v>
      </c>
      <c r="AX1290" s="13" t="s">
        <v>77</v>
      </c>
      <c r="AY1290" s="167" t="s">
        <v>222</v>
      </c>
    </row>
    <row r="1291" spans="1:65" s="13" customFormat="1">
      <c r="B1291" s="165"/>
      <c r="D1291" s="166" t="s">
        <v>229</v>
      </c>
      <c r="E1291" s="167" t="s">
        <v>1</v>
      </c>
      <c r="F1291" s="168" t="s">
        <v>1660</v>
      </c>
      <c r="H1291" s="169">
        <v>6.54</v>
      </c>
      <c r="I1291" s="170"/>
      <c r="L1291" s="165"/>
      <c r="M1291" s="171"/>
      <c r="N1291" s="172"/>
      <c r="O1291" s="172"/>
      <c r="P1291" s="172"/>
      <c r="Q1291" s="172"/>
      <c r="R1291" s="172"/>
      <c r="S1291" s="172"/>
      <c r="T1291" s="173"/>
      <c r="AT1291" s="167" t="s">
        <v>229</v>
      </c>
      <c r="AU1291" s="167" t="s">
        <v>86</v>
      </c>
      <c r="AV1291" s="13" t="s">
        <v>86</v>
      </c>
      <c r="AW1291" s="13" t="s">
        <v>32</v>
      </c>
      <c r="AX1291" s="13" t="s">
        <v>77</v>
      </c>
      <c r="AY1291" s="167" t="s">
        <v>222</v>
      </c>
    </row>
    <row r="1292" spans="1:65" s="13" customFormat="1">
      <c r="B1292" s="165"/>
      <c r="D1292" s="166" t="s">
        <v>229</v>
      </c>
      <c r="E1292" s="167" t="s">
        <v>1</v>
      </c>
      <c r="F1292" s="168" t="s">
        <v>1661</v>
      </c>
      <c r="H1292" s="169">
        <v>10.6</v>
      </c>
      <c r="I1292" s="170"/>
      <c r="L1292" s="165"/>
      <c r="M1292" s="171"/>
      <c r="N1292" s="172"/>
      <c r="O1292" s="172"/>
      <c r="P1292" s="172"/>
      <c r="Q1292" s="172"/>
      <c r="R1292" s="172"/>
      <c r="S1292" s="172"/>
      <c r="T1292" s="173"/>
      <c r="AT1292" s="167" t="s">
        <v>229</v>
      </c>
      <c r="AU1292" s="167" t="s">
        <v>86</v>
      </c>
      <c r="AV1292" s="13" t="s">
        <v>86</v>
      </c>
      <c r="AW1292" s="13" t="s">
        <v>32</v>
      </c>
      <c r="AX1292" s="13" t="s">
        <v>77</v>
      </c>
      <c r="AY1292" s="167" t="s">
        <v>222</v>
      </c>
    </row>
    <row r="1293" spans="1:65" s="13" customFormat="1">
      <c r="B1293" s="165"/>
      <c r="D1293" s="166" t="s">
        <v>229</v>
      </c>
      <c r="E1293" s="167" t="s">
        <v>1</v>
      </c>
      <c r="F1293" s="168" t="s">
        <v>1662</v>
      </c>
      <c r="H1293" s="169">
        <v>23.53</v>
      </c>
      <c r="I1293" s="170"/>
      <c r="L1293" s="165"/>
      <c r="M1293" s="171"/>
      <c r="N1293" s="172"/>
      <c r="O1293" s="172"/>
      <c r="P1293" s="172"/>
      <c r="Q1293" s="172"/>
      <c r="R1293" s="172"/>
      <c r="S1293" s="172"/>
      <c r="T1293" s="173"/>
      <c r="AT1293" s="167" t="s">
        <v>229</v>
      </c>
      <c r="AU1293" s="167" t="s">
        <v>86</v>
      </c>
      <c r="AV1293" s="13" t="s">
        <v>86</v>
      </c>
      <c r="AW1293" s="13" t="s">
        <v>32</v>
      </c>
      <c r="AX1293" s="13" t="s">
        <v>77</v>
      </c>
      <c r="AY1293" s="167" t="s">
        <v>222</v>
      </c>
    </row>
    <row r="1294" spans="1:65" s="13" customFormat="1">
      <c r="B1294" s="165"/>
      <c r="D1294" s="166" t="s">
        <v>229</v>
      </c>
      <c r="E1294" s="167" t="s">
        <v>1</v>
      </c>
      <c r="F1294" s="168" t="s">
        <v>1663</v>
      </c>
      <c r="H1294" s="169">
        <v>13.42</v>
      </c>
      <c r="I1294" s="170"/>
      <c r="L1294" s="165"/>
      <c r="M1294" s="171"/>
      <c r="N1294" s="172"/>
      <c r="O1294" s="172"/>
      <c r="P1294" s="172"/>
      <c r="Q1294" s="172"/>
      <c r="R1294" s="172"/>
      <c r="S1294" s="172"/>
      <c r="T1294" s="173"/>
      <c r="AT1294" s="167" t="s">
        <v>229</v>
      </c>
      <c r="AU1294" s="167" t="s">
        <v>86</v>
      </c>
      <c r="AV1294" s="13" t="s">
        <v>86</v>
      </c>
      <c r="AW1294" s="13" t="s">
        <v>32</v>
      </c>
      <c r="AX1294" s="13" t="s">
        <v>77</v>
      </c>
      <c r="AY1294" s="167" t="s">
        <v>222</v>
      </c>
    </row>
    <row r="1295" spans="1:65" s="13" customFormat="1">
      <c r="B1295" s="165"/>
      <c r="D1295" s="166" t="s">
        <v>229</v>
      </c>
      <c r="E1295" s="167" t="s">
        <v>1</v>
      </c>
      <c r="F1295" s="168" t="s">
        <v>1664</v>
      </c>
      <c r="H1295" s="169">
        <v>13.9</v>
      </c>
      <c r="I1295" s="170"/>
      <c r="L1295" s="165"/>
      <c r="M1295" s="171"/>
      <c r="N1295" s="172"/>
      <c r="O1295" s="172"/>
      <c r="P1295" s="172"/>
      <c r="Q1295" s="172"/>
      <c r="R1295" s="172"/>
      <c r="S1295" s="172"/>
      <c r="T1295" s="173"/>
      <c r="AT1295" s="167" t="s">
        <v>229</v>
      </c>
      <c r="AU1295" s="167" t="s">
        <v>86</v>
      </c>
      <c r="AV1295" s="13" t="s">
        <v>86</v>
      </c>
      <c r="AW1295" s="13" t="s">
        <v>32</v>
      </c>
      <c r="AX1295" s="13" t="s">
        <v>77</v>
      </c>
      <c r="AY1295" s="167" t="s">
        <v>222</v>
      </c>
    </row>
    <row r="1296" spans="1:65" s="13" customFormat="1">
      <c r="B1296" s="165"/>
      <c r="D1296" s="166" t="s">
        <v>229</v>
      </c>
      <c r="E1296" s="167" t="s">
        <v>1</v>
      </c>
      <c r="F1296" s="168" t="s">
        <v>1665</v>
      </c>
      <c r="H1296" s="169">
        <v>16.03</v>
      </c>
      <c r="I1296" s="170"/>
      <c r="L1296" s="165"/>
      <c r="M1296" s="171"/>
      <c r="N1296" s="172"/>
      <c r="O1296" s="172"/>
      <c r="P1296" s="172"/>
      <c r="Q1296" s="172"/>
      <c r="R1296" s="172"/>
      <c r="S1296" s="172"/>
      <c r="T1296" s="173"/>
      <c r="AT1296" s="167" t="s">
        <v>229</v>
      </c>
      <c r="AU1296" s="167" t="s">
        <v>86</v>
      </c>
      <c r="AV1296" s="13" t="s">
        <v>86</v>
      </c>
      <c r="AW1296" s="13" t="s">
        <v>32</v>
      </c>
      <c r="AX1296" s="13" t="s">
        <v>77</v>
      </c>
      <c r="AY1296" s="167" t="s">
        <v>222</v>
      </c>
    </row>
    <row r="1297" spans="2:51" s="13" customFormat="1">
      <c r="B1297" s="165"/>
      <c r="D1297" s="166" t="s">
        <v>229</v>
      </c>
      <c r="E1297" s="167" t="s">
        <v>1</v>
      </c>
      <c r="F1297" s="168" t="s">
        <v>1666</v>
      </c>
      <c r="H1297" s="169">
        <v>13.66</v>
      </c>
      <c r="I1297" s="170"/>
      <c r="L1297" s="165"/>
      <c r="M1297" s="171"/>
      <c r="N1297" s="172"/>
      <c r="O1297" s="172"/>
      <c r="P1297" s="172"/>
      <c r="Q1297" s="172"/>
      <c r="R1297" s="172"/>
      <c r="S1297" s="172"/>
      <c r="T1297" s="173"/>
      <c r="AT1297" s="167" t="s">
        <v>229</v>
      </c>
      <c r="AU1297" s="167" t="s">
        <v>86</v>
      </c>
      <c r="AV1297" s="13" t="s">
        <v>86</v>
      </c>
      <c r="AW1297" s="13" t="s">
        <v>32</v>
      </c>
      <c r="AX1297" s="13" t="s">
        <v>77</v>
      </c>
      <c r="AY1297" s="167" t="s">
        <v>222</v>
      </c>
    </row>
    <row r="1298" spans="2:51" s="13" customFormat="1">
      <c r="B1298" s="165"/>
      <c r="D1298" s="166" t="s">
        <v>229</v>
      </c>
      <c r="E1298" s="167" t="s">
        <v>1</v>
      </c>
      <c r="F1298" s="168" t="s">
        <v>1667</v>
      </c>
      <c r="H1298" s="169">
        <v>16.452000000000002</v>
      </c>
      <c r="I1298" s="170"/>
      <c r="L1298" s="165"/>
      <c r="M1298" s="171"/>
      <c r="N1298" s="172"/>
      <c r="O1298" s="172"/>
      <c r="P1298" s="172"/>
      <c r="Q1298" s="172"/>
      <c r="R1298" s="172"/>
      <c r="S1298" s="172"/>
      <c r="T1298" s="173"/>
      <c r="AT1298" s="167" t="s">
        <v>229</v>
      </c>
      <c r="AU1298" s="167" t="s">
        <v>86</v>
      </c>
      <c r="AV1298" s="13" t="s">
        <v>86</v>
      </c>
      <c r="AW1298" s="13" t="s">
        <v>32</v>
      </c>
      <c r="AX1298" s="13" t="s">
        <v>77</v>
      </c>
      <c r="AY1298" s="167" t="s">
        <v>222</v>
      </c>
    </row>
    <row r="1299" spans="2:51" s="13" customFormat="1">
      <c r="B1299" s="165"/>
      <c r="D1299" s="166" t="s">
        <v>229</v>
      </c>
      <c r="E1299" s="167" t="s">
        <v>1</v>
      </c>
      <c r="F1299" s="168" t="s">
        <v>1668</v>
      </c>
      <c r="H1299" s="169">
        <v>12.731999999999999</v>
      </c>
      <c r="I1299" s="170"/>
      <c r="L1299" s="165"/>
      <c r="M1299" s="171"/>
      <c r="N1299" s="172"/>
      <c r="O1299" s="172"/>
      <c r="P1299" s="172"/>
      <c r="Q1299" s="172"/>
      <c r="R1299" s="172"/>
      <c r="S1299" s="172"/>
      <c r="T1299" s="173"/>
      <c r="AT1299" s="167" t="s">
        <v>229</v>
      </c>
      <c r="AU1299" s="167" t="s">
        <v>86</v>
      </c>
      <c r="AV1299" s="13" t="s">
        <v>86</v>
      </c>
      <c r="AW1299" s="13" t="s">
        <v>32</v>
      </c>
      <c r="AX1299" s="13" t="s">
        <v>77</v>
      </c>
      <c r="AY1299" s="167" t="s">
        <v>222</v>
      </c>
    </row>
    <row r="1300" spans="2:51" s="13" customFormat="1">
      <c r="B1300" s="165"/>
      <c r="D1300" s="166" t="s">
        <v>229</v>
      </c>
      <c r="E1300" s="167" t="s">
        <v>1</v>
      </c>
      <c r="F1300" s="168" t="s">
        <v>1669</v>
      </c>
      <c r="H1300" s="169">
        <v>13.002000000000001</v>
      </c>
      <c r="I1300" s="170"/>
      <c r="L1300" s="165"/>
      <c r="M1300" s="171"/>
      <c r="N1300" s="172"/>
      <c r="O1300" s="172"/>
      <c r="P1300" s="172"/>
      <c r="Q1300" s="172"/>
      <c r="R1300" s="172"/>
      <c r="S1300" s="172"/>
      <c r="T1300" s="173"/>
      <c r="AT1300" s="167" t="s">
        <v>229</v>
      </c>
      <c r="AU1300" s="167" t="s">
        <v>86</v>
      </c>
      <c r="AV1300" s="13" t="s">
        <v>86</v>
      </c>
      <c r="AW1300" s="13" t="s">
        <v>32</v>
      </c>
      <c r="AX1300" s="13" t="s">
        <v>77</v>
      </c>
      <c r="AY1300" s="167" t="s">
        <v>222</v>
      </c>
    </row>
    <row r="1301" spans="2:51" s="13" customFormat="1">
      <c r="B1301" s="165"/>
      <c r="D1301" s="166" t="s">
        <v>229</v>
      </c>
      <c r="E1301" s="167" t="s">
        <v>1</v>
      </c>
      <c r="F1301" s="168" t="s">
        <v>1670</v>
      </c>
      <c r="H1301" s="169">
        <v>48.7</v>
      </c>
      <c r="I1301" s="170"/>
      <c r="L1301" s="165"/>
      <c r="M1301" s="171"/>
      <c r="N1301" s="172"/>
      <c r="O1301" s="172"/>
      <c r="P1301" s="172"/>
      <c r="Q1301" s="172"/>
      <c r="R1301" s="172"/>
      <c r="S1301" s="172"/>
      <c r="T1301" s="173"/>
      <c r="AT1301" s="167" t="s">
        <v>229</v>
      </c>
      <c r="AU1301" s="167" t="s">
        <v>86</v>
      </c>
      <c r="AV1301" s="13" t="s">
        <v>86</v>
      </c>
      <c r="AW1301" s="13" t="s">
        <v>32</v>
      </c>
      <c r="AX1301" s="13" t="s">
        <v>77</v>
      </c>
      <c r="AY1301" s="167" t="s">
        <v>222</v>
      </c>
    </row>
    <row r="1302" spans="2:51" s="13" customFormat="1">
      <c r="B1302" s="165"/>
      <c r="D1302" s="166" t="s">
        <v>229</v>
      </c>
      <c r="E1302" s="167" t="s">
        <v>1</v>
      </c>
      <c r="F1302" s="168" t="s">
        <v>1671</v>
      </c>
      <c r="H1302" s="169">
        <v>10.37</v>
      </c>
      <c r="I1302" s="170"/>
      <c r="L1302" s="165"/>
      <c r="M1302" s="171"/>
      <c r="N1302" s="172"/>
      <c r="O1302" s="172"/>
      <c r="P1302" s="172"/>
      <c r="Q1302" s="172"/>
      <c r="R1302" s="172"/>
      <c r="S1302" s="172"/>
      <c r="T1302" s="173"/>
      <c r="AT1302" s="167" t="s">
        <v>229</v>
      </c>
      <c r="AU1302" s="167" t="s">
        <v>86</v>
      </c>
      <c r="AV1302" s="13" t="s">
        <v>86</v>
      </c>
      <c r="AW1302" s="13" t="s">
        <v>32</v>
      </c>
      <c r="AX1302" s="13" t="s">
        <v>77</v>
      </c>
      <c r="AY1302" s="167" t="s">
        <v>222</v>
      </c>
    </row>
    <row r="1303" spans="2:51" s="13" customFormat="1">
      <c r="B1303" s="165"/>
      <c r="D1303" s="166" t="s">
        <v>229</v>
      </c>
      <c r="E1303" s="167" t="s">
        <v>1</v>
      </c>
      <c r="F1303" s="168" t="s">
        <v>1672</v>
      </c>
      <c r="H1303" s="169">
        <v>10.82</v>
      </c>
      <c r="I1303" s="170"/>
      <c r="L1303" s="165"/>
      <c r="M1303" s="171"/>
      <c r="N1303" s="172"/>
      <c r="O1303" s="172"/>
      <c r="P1303" s="172"/>
      <c r="Q1303" s="172"/>
      <c r="R1303" s="172"/>
      <c r="S1303" s="172"/>
      <c r="T1303" s="173"/>
      <c r="AT1303" s="167" t="s">
        <v>229</v>
      </c>
      <c r="AU1303" s="167" t="s">
        <v>86</v>
      </c>
      <c r="AV1303" s="13" t="s">
        <v>86</v>
      </c>
      <c r="AW1303" s="13" t="s">
        <v>32</v>
      </c>
      <c r="AX1303" s="13" t="s">
        <v>77</v>
      </c>
      <c r="AY1303" s="167" t="s">
        <v>222</v>
      </c>
    </row>
    <row r="1304" spans="2:51" s="13" customFormat="1">
      <c r="B1304" s="165"/>
      <c r="D1304" s="166" t="s">
        <v>229</v>
      </c>
      <c r="E1304" s="167" t="s">
        <v>1</v>
      </c>
      <c r="F1304" s="168" t="s">
        <v>1673</v>
      </c>
      <c r="H1304" s="169">
        <v>16.59</v>
      </c>
      <c r="I1304" s="170"/>
      <c r="L1304" s="165"/>
      <c r="M1304" s="171"/>
      <c r="N1304" s="172"/>
      <c r="O1304" s="172"/>
      <c r="P1304" s="172"/>
      <c r="Q1304" s="172"/>
      <c r="R1304" s="172"/>
      <c r="S1304" s="172"/>
      <c r="T1304" s="173"/>
      <c r="AT1304" s="167" t="s">
        <v>229</v>
      </c>
      <c r="AU1304" s="167" t="s">
        <v>86</v>
      </c>
      <c r="AV1304" s="13" t="s">
        <v>86</v>
      </c>
      <c r="AW1304" s="13" t="s">
        <v>32</v>
      </c>
      <c r="AX1304" s="13" t="s">
        <v>77</v>
      </c>
      <c r="AY1304" s="167" t="s">
        <v>222</v>
      </c>
    </row>
    <row r="1305" spans="2:51" s="13" customFormat="1">
      <c r="B1305" s="165"/>
      <c r="D1305" s="166" t="s">
        <v>229</v>
      </c>
      <c r="E1305" s="167" t="s">
        <v>1</v>
      </c>
      <c r="F1305" s="168" t="s">
        <v>1674</v>
      </c>
      <c r="H1305" s="169">
        <v>23.4</v>
      </c>
      <c r="I1305" s="170"/>
      <c r="L1305" s="165"/>
      <c r="M1305" s="171"/>
      <c r="N1305" s="172"/>
      <c r="O1305" s="172"/>
      <c r="P1305" s="172"/>
      <c r="Q1305" s="172"/>
      <c r="R1305" s="172"/>
      <c r="S1305" s="172"/>
      <c r="T1305" s="173"/>
      <c r="AT1305" s="167" t="s">
        <v>229</v>
      </c>
      <c r="AU1305" s="167" t="s">
        <v>86</v>
      </c>
      <c r="AV1305" s="13" t="s">
        <v>86</v>
      </c>
      <c r="AW1305" s="13" t="s">
        <v>32</v>
      </c>
      <c r="AX1305" s="13" t="s">
        <v>77</v>
      </c>
      <c r="AY1305" s="167" t="s">
        <v>222</v>
      </c>
    </row>
    <row r="1306" spans="2:51" s="13" customFormat="1">
      <c r="B1306" s="165"/>
      <c r="D1306" s="166" t="s">
        <v>229</v>
      </c>
      <c r="E1306" s="167" t="s">
        <v>1</v>
      </c>
      <c r="F1306" s="168" t="s">
        <v>1675</v>
      </c>
      <c r="H1306" s="169">
        <v>74.05</v>
      </c>
      <c r="I1306" s="170"/>
      <c r="L1306" s="165"/>
      <c r="M1306" s="171"/>
      <c r="N1306" s="172"/>
      <c r="O1306" s="172"/>
      <c r="P1306" s="172"/>
      <c r="Q1306" s="172"/>
      <c r="R1306" s="172"/>
      <c r="S1306" s="172"/>
      <c r="T1306" s="173"/>
      <c r="AT1306" s="167" t="s">
        <v>229</v>
      </c>
      <c r="AU1306" s="167" t="s">
        <v>86</v>
      </c>
      <c r="AV1306" s="13" t="s">
        <v>86</v>
      </c>
      <c r="AW1306" s="13" t="s">
        <v>32</v>
      </c>
      <c r="AX1306" s="13" t="s">
        <v>77</v>
      </c>
      <c r="AY1306" s="167" t="s">
        <v>222</v>
      </c>
    </row>
    <row r="1307" spans="2:51" s="15" customFormat="1">
      <c r="B1307" s="182"/>
      <c r="D1307" s="166" t="s">
        <v>229</v>
      </c>
      <c r="E1307" s="183" t="s">
        <v>1</v>
      </c>
      <c r="F1307" s="184" t="s">
        <v>258</v>
      </c>
      <c r="H1307" s="185">
        <v>460.89400000000001</v>
      </c>
      <c r="I1307" s="186"/>
      <c r="L1307" s="182"/>
      <c r="M1307" s="187"/>
      <c r="N1307" s="188"/>
      <c r="O1307" s="188"/>
      <c r="P1307" s="188"/>
      <c r="Q1307" s="188"/>
      <c r="R1307" s="188"/>
      <c r="S1307" s="188"/>
      <c r="T1307" s="189"/>
      <c r="AT1307" s="183" t="s">
        <v>229</v>
      </c>
      <c r="AU1307" s="183" t="s">
        <v>86</v>
      </c>
      <c r="AV1307" s="15" t="s">
        <v>235</v>
      </c>
      <c r="AW1307" s="15" t="s">
        <v>32</v>
      </c>
      <c r="AX1307" s="15" t="s">
        <v>77</v>
      </c>
      <c r="AY1307" s="183" t="s">
        <v>222</v>
      </c>
    </row>
    <row r="1308" spans="2:51" s="13" customFormat="1">
      <c r="B1308" s="165"/>
      <c r="D1308" s="166" t="s">
        <v>229</v>
      </c>
      <c r="E1308" s="167" t="s">
        <v>1</v>
      </c>
      <c r="F1308" s="168" t="s">
        <v>1676</v>
      </c>
      <c r="H1308" s="169">
        <v>26</v>
      </c>
      <c r="I1308" s="170"/>
      <c r="L1308" s="165"/>
      <c r="M1308" s="171"/>
      <c r="N1308" s="172"/>
      <c r="O1308" s="172"/>
      <c r="P1308" s="172"/>
      <c r="Q1308" s="172"/>
      <c r="R1308" s="172"/>
      <c r="S1308" s="172"/>
      <c r="T1308" s="173"/>
      <c r="AT1308" s="167" t="s">
        <v>229</v>
      </c>
      <c r="AU1308" s="167" t="s">
        <v>86</v>
      </c>
      <c r="AV1308" s="13" t="s">
        <v>86</v>
      </c>
      <c r="AW1308" s="13" t="s">
        <v>32</v>
      </c>
      <c r="AX1308" s="13" t="s">
        <v>77</v>
      </c>
      <c r="AY1308" s="167" t="s">
        <v>222</v>
      </c>
    </row>
    <row r="1309" spans="2:51" s="13" customFormat="1">
      <c r="B1309" s="165"/>
      <c r="D1309" s="166" t="s">
        <v>229</v>
      </c>
      <c r="E1309" s="167" t="s">
        <v>1</v>
      </c>
      <c r="F1309" s="168" t="s">
        <v>1677</v>
      </c>
      <c r="H1309" s="169">
        <v>14.71</v>
      </c>
      <c r="I1309" s="170"/>
      <c r="L1309" s="165"/>
      <c r="M1309" s="171"/>
      <c r="N1309" s="172"/>
      <c r="O1309" s="172"/>
      <c r="P1309" s="172"/>
      <c r="Q1309" s="172"/>
      <c r="R1309" s="172"/>
      <c r="S1309" s="172"/>
      <c r="T1309" s="173"/>
      <c r="AT1309" s="167" t="s">
        <v>229</v>
      </c>
      <c r="AU1309" s="167" t="s">
        <v>86</v>
      </c>
      <c r="AV1309" s="13" t="s">
        <v>86</v>
      </c>
      <c r="AW1309" s="13" t="s">
        <v>32</v>
      </c>
      <c r="AX1309" s="13" t="s">
        <v>77</v>
      </c>
      <c r="AY1309" s="167" t="s">
        <v>222</v>
      </c>
    </row>
    <row r="1310" spans="2:51" s="13" customFormat="1">
      <c r="B1310" s="165"/>
      <c r="D1310" s="166" t="s">
        <v>229</v>
      </c>
      <c r="E1310" s="167" t="s">
        <v>1</v>
      </c>
      <c r="F1310" s="168" t="s">
        <v>1678</v>
      </c>
      <c r="H1310" s="169">
        <v>16.91</v>
      </c>
      <c r="I1310" s="170"/>
      <c r="L1310" s="165"/>
      <c r="M1310" s="171"/>
      <c r="N1310" s="172"/>
      <c r="O1310" s="172"/>
      <c r="P1310" s="172"/>
      <c r="Q1310" s="172"/>
      <c r="R1310" s="172"/>
      <c r="S1310" s="172"/>
      <c r="T1310" s="173"/>
      <c r="AT1310" s="167" t="s">
        <v>229</v>
      </c>
      <c r="AU1310" s="167" t="s">
        <v>86</v>
      </c>
      <c r="AV1310" s="13" t="s">
        <v>86</v>
      </c>
      <c r="AW1310" s="13" t="s">
        <v>32</v>
      </c>
      <c r="AX1310" s="13" t="s">
        <v>77</v>
      </c>
      <c r="AY1310" s="167" t="s">
        <v>222</v>
      </c>
    </row>
    <row r="1311" spans="2:51" s="13" customFormat="1">
      <c r="B1311" s="165"/>
      <c r="D1311" s="166" t="s">
        <v>229</v>
      </c>
      <c r="E1311" s="167" t="s">
        <v>1</v>
      </c>
      <c r="F1311" s="168" t="s">
        <v>1679</v>
      </c>
      <c r="H1311" s="169">
        <v>23.114000000000001</v>
      </c>
      <c r="I1311" s="170"/>
      <c r="L1311" s="165"/>
      <c r="M1311" s="171"/>
      <c r="N1311" s="172"/>
      <c r="O1311" s="172"/>
      <c r="P1311" s="172"/>
      <c r="Q1311" s="172"/>
      <c r="R1311" s="172"/>
      <c r="S1311" s="172"/>
      <c r="T1311" s="173"/>
      <c r="AT1311" s="167" t="s">
        <v>229</v>
      </c>
      <c r="AU1311" s="167" t="s">
        <v>86</v>
      </c>
      <c r="AV1311" s="13" t="s">
        <v>86</v>
      </c>
      <c r="AW1311" s="13" t="s">
        <v>32</v>
      </c>
      <c r="AX1311" s="13" t="s">
        <v>77</v>
      </c>
      <c r="AY1311" s="167" t="s">
        <v>222</v>
      </c>
    </row>
    <row r="1312" spans="2:51" s="13" customFormat="1">
      <c r="B1312" s="165"/>
      <c r="D1312" s="166" t="s">
        <v>229</v>
      </c>
      <c r="E1312" s="167" t="s">
        <v>1</v>
      </c>
      <c r="F1312" s="168" t="s">
        <v>1680</v>
      </c>
      <c r="H1312" s="169">
        <v>12.8</v>
      </c>
      <c r="I1312" s="170"/>
      <c r="L1312" s="165"/>
      <c r="M1312" s="171"/>
      <c r="N1312" s="172"/>
      <c r="O1312" s="172"/>
      <c r="P1312" s="172"/>
      <c r="Q1312" s="172"/>
      <c r="R1312" s="172"/>
      <c r="S1312" s="172"/>
      <c r="T1312" s="173"/>
      <c r="AT1312" s="167" t="s">
        <v>229</v>
      </c>
      <c r="AU1312" s="167" t="s">
        <v>86</v>
      </c>
      <c r="AV1312" s="13" t="s">
        <v>86</v>
      </c>
      <c r="AW1312" s="13" t="s">
        <v>32</v>
      </c>
      <c r="AX1312" s="13" t="s">
        <v>77</v>
      </c>
      <c r="AY1312" s="167" t="s">
        <v>222</v>
      </c>
    </row>
    <row r="1313" spans="2:51" s="13" customFormat="1">
      <c r="B1313" s="165"/>
      <c r="D1313" s="166" t="s">
        <v>229</v>
      </c>
      <c r="E1313" s="167" t="s">
        <v>1</v>
      </c>
      <c r="F1313" s="168" t="s">
        <v>1681</v>
      </c>
      <c r="H1313" s="169">
        <v>19.79</v>
      </c>
      <c r="I1313" s="170"/>
      <c r="L1313" s="165"/>
      <c r="M1313" s="171"/>
      <c r="N1313" s="172"/>
      <c r="O1313" s="172"/>
      <c r="P1313" s="172"/>
      <c r="Q1313" s="172"/>
      <c r="R1313" s="172"/>
      <c r="S1313" s="172"/>
      <c r="T1313" s="173"/>
      <c r="AT1313" s="167" t="s">
        <v>229</v>
      </c>
      <c r="AU1313" s="167" t="s">
        <v>86</v>
      </c>
      <c r="AV1313" s="13" t="s">
        <v>86</v>
      </c>
      <c r="AW1313" s="13" t="s">
        <v>32</v>
      </c>
      <c r="AX1313" s="13" t="s">
        <v>77</v>
      </c>
      <c r="AY1313" s="167" t="s">
        <v>222</v>
      </c>
    </row>
    <row r="1314" spans="2:51" s="13" customFormat="1">
      <c r="B1314" s="165"/>
      <c r="D1314" s="166" t="s">
        <v>229</v>
      </c>
      <c r="E1314" s="167" t="s">
        <v>1</v>
      </c>
      <c r="F1314" s="168" t="s">
        <v>1682</v>
      </c>
      <c r="H1314" s="169">
        <v>18.308</v>
      </c>
      <c r="I1314" s="170"/>
      <c r="L1314" s="165"/>
      <c r="M1314" s="171"/>
      <c r="N1314" s="172"/>
      <c r="O1314" s="172"/>
      <c r="P1314" s="172"/>
      <c r="Q1314" s="172"/>
      <c r="R1314" s="172"/>
      <c r="S1314" s="172"/>
      <c r="T1314" s="173"/>
      <c r="AT1314" s="167" t="s">
        <v>229</v>
      </c>
      <c r="AU1314" s="167" t="s">
        <v>86</v>
      </c>
      <c r="AV1314" s="13" t="s">
        <v>86</v>
      </c>
      <c r="AW1314" s="13" t="s">
        <v>32</v>
      </c>
      <c r="AX1314" s="13" t="s">
        <v>77</v>
      </c>
      <c r="AY1314" s="167" t="s">
        <v>222</v>
      </c>
    </row>
    <row r="1315" spans="2:51" s="13" customFormat="1">
      <c r="B1315" s="165"/>
      <c r="D1315" s="166" t="s">
        <v>229</v>
      </c>
      <c r="E1315" s="167" t="s">
        <v>1</v>
      </c>
      <c r="F1315" s="168" t="s">
        <v>1683</v>
      </c>
      <c r="H1315" s="169">
        <v>44.1</v>
      </c>
      <c r="I1315" s="170"/>
      <c r="L1315" s="165"/>
      <c r="M1315" s="171"/>
      <c r="N1315" s="172"/>
      <c r="O1315" s="172"/>
      <c r="P1315" s="172"/>
      <c r="Q1315" s="172"/>
      <c r="R1315" s="172"/>
      <c r="S1315" s="172"/>
      <c r="T1315" s="173"/>
      <c r="AT1315" s="167" t="s">
        <v>229</v>
      </c>
      <c r="AU1315" s="167" t="s">
        <v>86</v>
      </c>
      <c r="AV1315" s="13" t="s">
        <v>86</v>
      </c>
      <c r="AW1315" s="13" t="s">
        <v>32</v>
      </c>
      <c r="AX1315" s="13" t="s">
        <v>77</v>
      </c>
      <c r="AY1315" s="167" t="s">
        <v>222</v>
      </c>
    </row>
    <row r="1316" spans="2:51" s="13" customFormat="1">
      <c r="B1316" s="165"/>
      <c r="D1316" s="166" t="s">
        <v>229</v>
      </c>
      <c r="E1316" s="167" t="s">
        <v>1</v>
      </c>
      <c r="F1316" s="168" t="s">
        <v>1684</v>
      </c>
      <c r="H1316" s="169">
        <v>8.41</v>
      </c>
      <c r="I1316" s="170"/>
      <c r="L1316" s="165"/>
      <c r="M1316" s="171"/>
      <c r="N1316" s="172"/>
      <c r="O1316" s="172"/>
      <c r="P1316" s="172"/>
      <c r="Q1316" s="172"/>
      <c r="R1316" s="172"/>
      <c r="S1316" s="172"/>
      <c r="T1316" s="173"/>
      <c r="AT1316" s="167" t="s">
        <v>229</v>
      </c>
      <c r="AU1316" s="167" t="s">
        <v>86</v>
      </c>
      <c r="AV1316" s="13" t="s">
        <v>86</v>
      </c>
      <c r="AW1316" s="13" t="s">
        <v>32</v>
      </c>
      <c r="AX1316" s="13" t="s">
        <v>77</v>
      </c>
      <c r="AY1316" s="167" t="s">
        <v>222</v>
      </c>
    </row>
    <row r="1317" spans="2:51" s="13" customFormat="1">
      <c r="B1317" s="165"/>
      <c r="D1317" s="166" t="s">
        <v>229</v>
      </c>
      <c r="E1317" s="167" t="s">
        <v>1</v>
      </c>
      <c r="F1317" s="168" t="s">
        <v>1685</v>
      </c>
      <c r="H1317" s="169">
        <v>8.9600000000000009</v>
      </c>
      <c r="I1317" s="170"/>
      <c r="L1317" s="165"/>
      <c r="M1317" s="171"/>
      <c r="N1317" s="172"/>
      <c r="O1317" s="172"/>
      <c r="P1317" s="172"/>
      <c r="Q1317" s="172"/>
      <c r="R1317" s="172"/>
      <c r="S1317" s="172"/>
      <c r="T1317" s="173"/>
      <c r="AT1317" s="167" t="s">
        <v>229</v>
      </c>
      <c r="AU1317" s="167" t="s">
        <v>86</v>
      </c>
      <c r="AV1317" s="13" t="s">
        <v>86</v>
      </c>
      <c r="AW1317" s="13" t="s">
        <v>32</v>
      </c>
      <c r="AX1317" s="13" t="s">
        <v>77</v>
      </c>
      <c r="AY1317" s="167" t="s">
        <v>222</v>
      </c>
    </row>
    <row r="1318" spans="2:51" s="13" customFormat="1">
      <c r="B1318" s="165"/>
      <c r="D1318" s="166" t="s">
        <v>229</v>
      </c>
      <c r="E1318" s="167" t="s">
        <v>1</v>
      </c>
      <c r="F1318" s="168" t="s">
        <v>1686</v>
      </c>
      <c r="H1318" s="169">
        <v>15.1</v>
      </c>
      <c r="I1318" s="170"/>
      <c r="L1318" s="165"/>
      <c r="M1318" s="171"/>
      <c r="N1318" s="172"/>
      <c r="O1318" s="172"/>
      <c r="P1318" s="172"/>
      <c r="Q1318" s="172"/>
      <c r="R1318" s="172"/>
      <c r="S1318" s="172"/>
      <c r="T1318" s="173"/>
      <c r="AT1318" s="167" t="s">
        <v>229</v>
      </c>
      <c r="AU1318" s="167" t="s">
        <v>86</v>
      </c>
      <c r="AV1318" s="13" t="s">
        <v>86</v>
      </c>
      <c r="AW1318" s="13" t="s">
        <v>32</v>
      </c>
      <c r="AX1318" s="13" t="s">
        <v>77</v>
      </c>
      <c r="AY1318" s="167" t="s">
        <v>222</v>
      </c>
    </row>
    <row r="1319" spans="2:51" s="13" customFormat="1">
      <c r="B1319" s="165"/>
      <c r="D1319" s="166" t="s">
        <v>229</v>
      </c>
      <c r="E1319" s="167" t="s">
        <v>1</v>
      </c>
      <c r="F1319" s="168" t="s">
        <v>1687</v>
      </c>
      <c r="H1319" s="169">
        <v>14.555</v>
      </c>
      <c r="I1319" s="170"/>
      <c r="L1319" s="165"/>
      <c r="M1319" s="171"/>
      <c r="N1319" s="172"/>
      <c r="O1319" s="172"/>
      <c r="P1319" s="172"/>
      <c r="Q1319" s="172"/>
      <c r="R1319" s="172"/>
      <c r="S1319" s="172"/>
      <c r="T1319" s="173"/>
      <c r="AT1319" s="167" t="s">
        <v>229</v>
      </c>
      <c r="AU1319" s="167" t="s">
        <v>86</v>
      </c>
      <c r="AV1319" s="13" t="s">
        <v>86</v>
      </c>
      <c r="AW1319" s="13" t="s">
        <v>32</v>
      </c>
      <c r="AX1319" s="13" t="s">
        <v>77</v>
      </c>
      <c r="AY1319" s="167" t="s">
        <v>222</v>
      </c>
    </row>
    <row r="1320" spans="2:51" s="13" customFormat="1">
      <c r="B1320" s="165"/>
      <c r="D1320" s="166" t="s">
        <v>229</v>
      </c>
      <c r="E1320" s="167" t="s">
        <v>1</v>
      </c>
      <c r="F1320" s="168" t="s">
        <v>1688</v>
      </c>
      <c r="H1320" s="169">
        <v>13.305999999999999</v>
      </c>
      <c r="I1320" s="170"/>
      <c r="L1320" s="165"/>
      <c r="M1320" s="171"/>
      <c r="N1320" s="172"/>
      <c r="O1320" s="172"/>
      <c r="P1320" s="172"/>
      <c r="Q1320" s="172"/>
      <c r="R1320" s="172"/>
      <c r="S1320" s="172"/>
      <c r="T1320" s="173"/>
      <c r="AT1320" s="167" t="s">
        <v>229</v>
      </c>
      <c r="AU1320" s="167" t="s">
        <v>86</v>
      </c>
      <c r="AV1320" s="13" t="s">
        <v>86</v>
      </c>
      <c r="AW1320" s="13" t="s">
        <v>32</v>
      </c>
      <c r="AX1320" s="13" t="s">
        <v>77</v>
      </c>
      <c r="AY1320" s="167" t="s">
        <v>222</v>
      </c>
    </row>
    <row r="1321" spans="2:51" s="13" customFormat="1">
      <c r="B1321" s="165"/>
      <c r="D1321" s="166" t="s">
        <v>229</v>
      </c>
      <c r="E1321" s="167" t="s">
        <v>1</v>
      </c>
      <c r="F1321" s="168" t="s">
        <v>1689</v>
      </c>
      <c r="H1321" s="169">
        <v>14.6</v>
      </c>
      <c r="I1321" s="170"/>
      <c r="L1321" s="165"/>
      <c r="M1321" s="171"/>
      <c r="N1321" s="172"/>
      <c r="O1321" s="172"/>
      <c r="P1321" s="172"/>
      <c r="Q1321" s="172"/>
      <c r="R1321" s="172"/>
      <c r="S1321" s="172"/>
      <c r="T1321" s="173"/>
      <c r="AT1321" s="167" t="s">
        <v>229</v>
      </c>
      <c r="AU1321" s="167" t="s">
        <v>86</v>
      </c>
      <c r="AV1321" s="13" t="s">
        <v>86</v>
      </c>
      <c r="AW1321" s="13" t="s">
        <v>32</v>
      </c>
      <c r="AX1321" s="13" t="s">
        <v>77</v>
      </c>
      <c r="AY1321" s="167" t="s">
        <v>222</v>
      </c>
    </row>
    <row r="1322" spans="2:51" s="13" customFormat="1">
      <c r="B1322" s="165"/>
      <c r="D1322" s="166" t="s">
        <v>229</v>
      </c>
      <c r="E1322" s="167" t="s">
        <v>1</v>
      </c>
      <c r="F1322" s="168" t="s">
        <v>1690</v>
      </c>
      <c r="H1322" s="169">
        <v>10.141999999999999</v>
      </c>
      <c r="I1322" s="170"/>
      <c r="L1322" s="165"/>
      <c r="M1322" s="171"/>
      <c r="N1322" s="172"/>
      <c r="O1322" s="172"/>
      <c r="P1322" s="172"/>
      <c r="Q1322" s="172"/>
      <c r="R1322" s="172"/>
      <c r="S1322" s="172"/>
      <c r="T1322" s="173"/>
      <c r="AT1322" s="167" t="s">
        <v>229</v>
      </c>
      <c r="AU1322" s="167" t="s">
        <v>86</v>
      </c>
      <c r="AV1322" s="13" t="s">
        <v>86</v>
      </c>
      <c r="AW1322" s="13" t="s">
        <v>32</v>
      </c>
      <c r="AX1322" s="13" t="s">
        <v>77</v>
      </c>
      <c r="AY1322" s="167" t="s">
        <v>222</v>
      </c>
    </row>
    <row r="1323" spans="2:51" s="13" customFormat="1">
      <c r="B1323" s="165"/>
      <c r="D1323" s="166" t="s">
        <v>229</v>
      </c>
      <c r="E1323" s="167" t="s">
        <v>1</v>
      </c>
      <c r="F1323" s="168" t="s">
        <v>1691</v>
      </c>
      <c r="H1323" s="169">
        <v>11.972</v>
      </c>
      <c r="I1323" s="170"/>
      <c r="L1323" s="165"/>
      <c r="M1323" s="171"/>
      <c r="N1323" s="172"/>
      <c r="O1323" s="172"/>
      <c r="P1323" s="172"/>
      <c r="Q1323" s="172"/>
      <c r="R1323" s="172"/>
      <c r="S1323" s="172"/>
      <c r="T1323" s="173"/>
      <c r="AT1323" s="167" t="s">
        <v>229</v>
      </c>
      <c r="AU1323" s="167" t="s">
        <v>86</v>
      </c>
      <c r="AV1323" s="13" t="s">
        <v>86</v>
      </c>
      <c r="AW1323" s="13" t="s">
        <v>32</v>
      </c>
      <c r="AX1323" s="13" t="s">
        <v>77</v>
      </c>
      <c r="AY1323" s="167" t="s">
        <v>222</v>
      </c>
    </row>
    <row r="1324" spans="2:51" s="13" customFormat="1">
      <c r="B1324" s="165"/>
      <c r="D1324" s="166" t="s">
        <v>229</v>
      </c>
      <c r="E1324" s="167" t="s">
        <v>1</v>
      </c>
      <c r="F1324" s="168" t="s">
        <v>1692</v>
      </c>
      <c r="H1324" s="169">
        <v>11.83</v>
      </c>
      <c r="I1324" s="170"/>
      <c r="L1324" s="165"/>
      <c r="M1324" s="171"/>
      <c r="N1324" s="172"/>
      <c r="O1324" s="172"/>
      <c r="P1324" s="172"/>
      <c r="Q1324" s="172"/>
      <c r="R1324" s="172"/>
      <c r="S1324" s="172"/>
      <c r="T1324" s="173"/>
      <c r="AT1324" s="167" t="s">
        <v>229</v>
      </c>
      <c r="AU1324" s="167" t="s">
        <v>86</v>
      </c>
      <c r="AV1324" s="13" t="s">
        <v>86</v>
      </c>
      <c r="AW1324" s="13" t="s">
        <v>32</v>
      </c>
      <c r="AX1324" s="13" t="s">
        <v>77</v>
      </c>
      <c r="AY1324" s="167" t="s">
        <v>222</v>
      </c>
    </row>
    <row r="1325" spans="2:51" s="13" customFormat="1">
      <c r="B1325" s="165"/>
      <c r="D1325" s="166" t="s">
        <v>229</v>
      </c>
      <c r="E1325" s="167" t="s">
        <v>1</v>
      </c>
      <c r="F1325" s="168" t="s">
        <v>1693</v>
      </c>
      <c r="H1325" s="169">
        <v>5.76</v>
      </c>
      <c r="I1325" s="170"/>
      <c r="L1325" s="165"/>
      <c r="M1325" s="171"/>
      <c r="N1325" s="172"/>
      <c r="O1325" s="172"/>
      <c r="P1325" s="172"/>
      <c r="Q1325" s="172"/>
      <c r="R1325" s="172"/>
      <c r="S1325" s="172"/>
      <c r="T1325" s="173"/>
      <c r="AT1325" s="167" t="s">
        <v>229</v>
      </c>
      <c r="AU1325" s="167" t="s">
        <v>86</v>
      </c>
      <c r="AV1325" s="13" t="s">
        <v>86</v>
      </c>
      <c r="AW1325" s="13" t="s">
        <v>32</v>
      </c>
      <c r="AX1325" s="13" t="s">
        <v>77</v>
      </c>
      <c r="AY1325" s="167" t="s">
        <v>222</v>
      </c>
    </row>
    <row r="1326" spans="2:51" s="13" customFormat="1">
      <c r="B1326" s="165"/>
      <c r="D1326" s="166" t="s">
        <v>229</v>
      </c>
      <c r="E1326" s="167" t="s">
        <v>1</v>
      </c>
      <c r="F1326" s="168" t="s">
        <v>1694</v>
      </c>
      <c r="H1326" s="169">
        <v>10.68</v>
      </c>
      <c r="I1326" s="170"/>
      <c r="L1326" s="165"/>
      <c r="M1326" s="171"/>
      <c r="N1326" s="172"/>
      <c r="O1326" s="172"/>
      <c r="P1326" s="172"/>
      <c r="Q1326" s="172"/>
      <c r="R1326" s="172"/>
      <c r="S1326" s="172"/>
      <c r="T1326" s="173"/>
      <c r="AT1326" s="167" t="s">
        <v>229</v>
      </c>
      <c r="AU1326" s="167" t="s">
        <v>86</v>
      </c>
      <c r="AV1326" s="13" t="s">
        <v>86</v>
      </c>
      <c r="AW1326" s="13" t="s">
        <v>32</v>
      </c>
      <c r="AX1326" s="13" t="s">
        <v>77</v>
      </c>
      <c r="AY1326" s="167" t="s">
        <v>222</v>
      </c>
    </row>
    <row r="1327" spans="2:51" s="13" customFormat="1">
      <c r="B1327" s="165"/>
      <c r="D1327" s="166" t="s">
        <v>229</v>
      </c>
      <c r="E1327" s="167" t="s">
        <v>1</v>
      </c>
      <c r="F1327" s="168" t="s">
        <v>1695</v>
      </c>
      <c r="H1327" s="169">
        <v>11.2</v>
      </c>
      <c r="I1327" s="170"/>
      <c r="L1327" s="165"/>
      <c r="M1327" s="171"/>
      <c r="N1327" s="172"/>
      <c r="O1327" s="172"/>
      <c r="P1327" s="172"/>
      <c r="Q1327" s="172"/>
      <c r="R1327" s="172"/>
      <c r="S1327" s="172"/>
      <c r="T1327" s="173"/>
      <c r="AT1327" s="167" t="s">
        <v>229</v>
      </c>
      <c r="AU1327" s="167" t="s">
        <v>86</v>
      </c>
      <c r="AV1327" s="13" t="s">
        <v>86</v>
      </c>
      <c r="AW1327" s="13" t="s">
        <v>32</v>
      </c>
      <c r="AX1327" s="13" t="s">
        <v>77</v>
      </c>
      <c r="AY1327" s="167" t="s">
        <v>222</v>
      </c>
    </row>
    <row r="1328" spans="2:51" s="13" customFormat="1">
      <c r="B1328" s="165"/>
      <c r="D1328" s="166" t="s">
        <v>229</v>
      </c>
      <c r="E1328" s="167" t="s">
        <v>1</v>
      </c>
      <c r="F1328" s="168" t="s">
        <v>1696</v>
      </c>
      <c r="H1328" s="169">
        <v>29.95</v>
      </c>
      <c r="I1328" s="170"/>
      <c r="L1328" s="165"/>
      <c r="M1328" s="171"/>
      <c r="N1328" s="172"/>
      <c r="O1328" s="172"/>
      <c r="P1328" s="172"/>
      <c r="Q1328" s="172"/>
      <c r="R1328" s="172"/>
      <c r="S1328" s="172"/>
      <c r="T1328" s="173"/>
      <c r="AT1328" s="167" t="s">
        <v>229</v>
      </c>
      <c r="AU1328" s="167" t="s">
        <v>86</v>
      </c>
      <c r="AV1328" s="13" t="s">
        <v>86</v>
      </c>
      <c r="AW1328" s="13" t="s">
        <v>32</v>
      </c>
      <c r="AX1328" s="13" t="s">
        <v>77</v>
      </c>
      <c r="AY1328" s="167" t="s">
        <v>222</v>
      </c>
    </row>
    <row r="1329" spans="1:65" s="15" customFormat="1">
      <c r="B1329" s="182"/>
      <c r="D1329" s="166" t="s">
        <v>229</v>
      </c>
      <c r="E1329" s="183" t="s">
        <v>1</v>
      </c>
      <c r="F1329" s="184" t="s">
        <v>258</v>
      </c>
      <c r="H1329" s="185">
        <v>342.197</v>
      </c>
      <c r="I1329" s="186"/>
      <c r="L1329" s="182"/>
      <c r="M1329" s="187"/>
      <c r="N1329" s="188"/>
      <c r="O1329" s="188"/>
      <c r="P1329" s="188"/>
      <c r="Q1329" s="188"/>
      <c r="R1329" s="188"/>
      <c r="S1329" s="188"/>
      <c r="T1329" s="189"/>
      <c r="AT1329" s="183" t="s">
        <v>229</v>
      </c>
      <c r="AU1329" s="183" t="s">
        <v>86</v>
      </c>
      <c r="AV1329" s="15" t="s">
        <v>235</v>
      </c>
      <c r="AW1329" s="15" t="s">
        <v>32</v>
      </c>
      <c r="AX1329" s="15" t="s">
        <v>77</v>
      </c>
      <c r="AY1329" s="183" t="s">
        <v>222</v>
      </c>
    </row>
    <row r="1330" spans="1:65" s="13" customFormat="1">
      <c r="B1330" s="165"/>
      <c r="D1330" s="166" t="s">
        <v>229</v>
      </c>
      <c r="E1330" s="167" t="s">
        <v>1</v>
      </c>
      <c r="F1330" s="168" t="s">
        <v>1697</v>
      </c>
      <c r="H1330" s="169">
        <v>31.5</v>
      </c>
      <c r="I1330" s="170"/>
      <c r="L1330" s="165"/>
      <c r="M1330" s="171"/>
      <c r="N1330" s="172"/>
      <c r="O1330" s="172"/>
      <c r="P1330" s="172"/>
      <c r="Q1330" s="172"/>
      <c r="R1330" s="172"/>
      <c r="S1330" s="172"/>
      <c r="T1330" s="173"/>
      <c r="AT1330" s="167" t="s">
        <v>229</v>
      </c>
      <c r="AU1330" s="167" t="s">
        <v>86</v>
      </c>
      <c r="AV1330" s="13" t="s">
        <v>86</v>
      </c>
      <c r="AW1330" s="13" t="s">
        <v>32</v>
      </c>
      <c r="AX1330" s="13" t="s">
        <v>77</v>
      </c>
      <c r="AY1330" s="167" t="s">
        <v>222</v>
      </c>
    </row>
    <row r="1331" spans="1:65" s="13" customFormat="1">
      <c r="B1331" s="165"/>
      <c r="D1331" s="166" t="s">
        <v>229</v>
      </c>
      <c r="E1331" s="167" t="s">
        <v>1</v>
      </c>
      <c r="F1331" s="168" t="s">
        <v>1698</v>
      </c>
      <c r="H1331" s="169">
        <v>15.6</v>
      </c>
      <c r="I1331" s="170"/>
      <c r="L1331" s="165"/>
      <c r="M1331" s="171"/>
      <c r="N1331" s="172"/>
      <c r="O1331" s="172"/>
      <c r="P1331" s="172"/>
      <c r="Q1331" s="172"/>
      <c r="R1331" s="172"/>
      <c r="S1331" s="172"/>
      <c r="T1331" s="173"/>
      <c r="AT1331" s="167" t="s">
        <v>229</v>
      </c>
      <c r="AU1331" s="167" t="s">
        <v>86</v>
      </c>
      <c r="AV1331" s="13" t="s">
        <v>86</v>
      </c>
      <c r="AW1331" s="13" t="s">
        <v>32</v>
      </c>
      <c r="AX1331" s="13" t="s">
        <v>77</v>
      </c>
      <c r="AY1331" s="167" t="s">
        <v>222</v>
      </c>
    </row>
    <row r="1332" spans="1:65" s="13" customFormat="1">
      <c r="B1332" s="165"/>
      <c r="D1332" s="166" t="s">
        <v>229</v>
      </c>
      <c r="E1332" s="167" t="s">
        <v>1</v>
      </c>
      <c r="F1332" s="168" t="s">
        <v>1699</v>
      </c>
      <c r="H1332" s="169">
        <v>21.038</v>
      </c>
      <c r="I1332" s="170"/>
      <c r="L1332" s="165"/>
      <c r="M1332" s="171"/>
      <c r="N1332" s="172"/>
      <c r="O1332" s="172"/>
      <c r="P1332" s="172"/>
      <c r="Q1332" s="172"/>
      <c r="R1332" s="172"/>
      <c r="S1332" s="172"/>
      <c r="T1332" s="173"/>
      <c r="AT1332" s="167" t="s">
        <v>229</v>
      </c>
      <c r="AU1332" s="167" t="s">
        <v>86</v>
      </c>
      <c r="AV1332" s="13" t="s">
        <v>86</v>
      </c>
      <c r="AW1332" s="13" t="s">
        <v>32</v>
      </c>
      <c r="AX1332" s="13" t="s">
        <v>77</v>
      </c>
      <c r="AY1332" s="167" t="s">
        <v>222</v>
      </c>
    </row>
    <row r="1333" spans="1:65" s="13" customFormat="1">
      <c r="B1333" s="165"/>
      <c r="D1333" s="166" t="s">
        <v>229</v>
      </c>
      <c r="E1333" s="167" t="s">
        <v>1</v>
      </c>
      <c r="F1333" s="168" t="s">
        <v>1700</v>
      </c>
      <c r="H1333" s="169">
        <v>24.9</v>
      </c>
      <c r="I1333" s="170"/>
      <c r="L1333" s="165"/>
      <c r="M1333" s="171"/>
      <c r="N1333" s="172"/>
      <c r="O1333" s="172"/>
      <c r="P1333" s="172"/>
      <c r="Q1333" s="172"/>
      <c r="R1333" s="172"/>
      <c r="S1333" s="172"/>
      <c r="T1333" s="173"/>
      <c r="AT1333" s="167" t="s">
        <v>229</v>
      </c>
      <c r="AU1333" s="167" t="s">
        <v>86</v>
      </c>
      <c r="AV1333" s="13" t="s">
        <v>86</v>
      </c>
      <c r="AW1333" s="13" t="s">
        <v>32</v>
      </c>
      <c r="AX1333" s="13" t="s">
        <v>77</v>
      </c>
      <c r="AY1333" s="167" t="s">
        <v>222</v>
      </c>
    </row>
    <row r="1334" spans="1:65" s="13" customFormat="1" ht="33.75">
      <c r="B1334" s="165"/>
      <c r="D1334" s="166" t="s">
        <v>229</v>
      </c>
      <c r="E1334" s="167" t="s">
        <v>1</v>
      </c>
      <c r="F1334" s="168" t="s">
        <v>1701</v>
      </c>
      <c r="H1334" s="169">
        <v>24.024000000000001</v>
      </c>
      <c r="I1334" s="170"/>
      <c r="L1334" s="165"/>
      <c r="M1334" s="171"/>
      <c r="N1334" s="172"/>
      <c r="O1334" s="172"/>
      <c r="P1334" s="172"/>
      <c r="Q1334" s="172"/>
      <c r="R1334" s="172"/>
      <c r="S1334" s="172"/>
      <c r="T1334" s="173"/>
      <c r="AT1334" s="167" t="s">
        <v>229</v>
      </c>
      <c r="AU1334" s="167" t="s">
        <v>86</v>
      </c>
      <c r="AV1334" s="13" t="s">
        <v>86</v>
      </c>
      <c r="AW1334" s="13" t="s">
        <v>32</v>
      </c>
      <c r="AX1334" s="13" t="s">
        <v>77</v>
      </c>
      <c r="AY1334" s="167" t="s">
        <v>222</v>
      </c>
    </row>
    <row r="1335" spans="1:65" s="13" customFormat="1">
      <c r="B1335" s="165"/>
      <c r="D1335" s="166" t="s">
        <v>229</v>
      </c>
      <c r="E1335" s="167" t="s">
        <v>1</v>
      </c>
      <c r="F1335" s="168" t="s">
        <v>1702</v>
      </c>
      <c r="H1335" s="169">
        <v>20.806999999999999</v>
      </c>
      <c r="I1335" s="170"/>
      <c r="L1335" s="165"/>
      <c r="M1335" s="171"/>
      <c r="N1335" s="172"/>
      <c r="O1335" s="172"/>
      <c r="P1335" s="172"/>
      <c r="Q1335" s="172"/>
      <c r="R1335" s="172"/>
      <c r="S1335" s="172"/>
      <c r="T1335" s="173"/>
      <c r="AT1335" s="167" t="s">
        <v>229</v>
      </c>
      <c r="AU1335" s="167" t="s">
        <v>86</v>
      </c>
      <c r="AV1335" s="13" t="s">
        <v>86</v>
      </c>
      <c r="AW1335" s="13" t="s">
        <v>32</v>
      </c>
      <c r="AX1335" s="13" t="s">
        <v>77</v>
      </c>
      <c r="AY1335" s="167" t="s">
        <v>222</v>
      </c>
    </row>
    <row r="1336" spans="1:65" s="13" customFormat="1">
      <c r="B1336" s="165"/>
      <c r="D1336" s="166" t="s">
        <v>229</v>
      </c>
      <c r="E1336" s="167" t="s">
        <v>1</v>
      </c>
      <c r="F1336" s="168" t="s">
        <v>1703</v>
      </c>
      <c r="H1336" s="169">
        <v>46.39</v>
      </c>
      <c r="I1336" s="170"/>
      <c r="L1336" s="165"/>
      <c r="M1336" s="171"/>
      <c r="N1336" s="172"/>
      <c r="O1336" s="172"/>
      <c r="P1336" s="172"/>
      <c r="Q1336" s="172"/>
      <c r="R1336" s="172"/>
      <c r="S1336" s="172"/>
      <c r="T1336" s="173"/>
      <c r="AT1336" s="167" t="s">
        <v>229</v>
      </c>
      <c r="AU1336" s="167" t="s">
        <v>86</v>
      </c>
      <c r="AV1336" s="13" t="s">
        <v>86</v>
      </c>
      <c r="AW1336" s="13" t="s">
        <v>32</v>
      </c>
      <c r="AX1336" s="13" t="s">
        <v>77</v>
      </c>
      <c r="AY1336" s="167" t="s">
        <v>222</v>
      </c>
    </row>
    <row r="1337" spans="1:65" s="13" customFormat="1">
      <c r="B1337" s="165"/>
      <c r="D1337" s="166" t="s">
        <v>229</v>
      </c>
      <c r="E1337" s="167" t="s">
        <v>1</v>
      </c>
      <c r="F1337" s="168" t="s">
        <v>1704</v>
      </c>
      <c r="H1337" s="169">
        <v>14.5</v>
      </c>
      <c r="I1337" s="170"/>
      <c r="L1337" s="165"/>
      <c r="M1337" s="171"/>
      <c r="N1337" s="172"/>
      <c r="O1337" s="172"/>
      <c r="P1337" s="172"/>
      <c r="Q1337" s="172"/>
      <c r="R1337" s="172"/>
      <c r="S1337" s="172"/>
      <c r="T1337" s="173"/>
      <c r="AT1337" s="167" t="s">
        <v>229</v>
      </c>
      <c r="AU1337" s="167" t="s">
        <v>86</v>
      </c>
      <c r="AV1337" s="13" t="s">
        <v>86</v>
      </c>
      <c r="AW1337" s="13" t="s">
        <v>32</v>
      </c>
      <c r="AX1337" s="13" t="s">
        <v>77</v>
      </c>
      <c r="AY1337" s="167" t="s">
        <v>222</v>
      </c>
    </row>
    <row r="1338" spans="1:65" s="15" customFormat="1">
      <c r="B1338" s="182"/>
      <c r="D1338" s="166" t="s">
        <v>229</v>
      </c>
      <c r="E1338" s="183" t="s">
        <v>1</v>
      </c>
      <c r="F1338" s="184" t="s">
        <v>258</v>
      </c>
      <c r="H1338" s="185">
        <v>198.75899999999999</v>
      </c>
      <c r="I1338" s="186"/>
      <c r="L1338" s="182"/>
      <c r="M1338" s="187"/>
      <c r="N1338" s="188"/>
      <c r="O1338" s="188"/>
      <c r="P1338" s="188"/>
      <c r="Q1338" s="188"/>
      <c r="R1338" s="188"/>
      <c r="S1338" s="188"/>
      <c r="T1338" s="189"/>
      <c r="AT1338" s="183" t="s">
        <v>229</v>
      </c>
      <c r="AU1338" s="183" t="s">
        <v>86</v>
      </c>
      <c r="AV1338" s="15" t="s">
        <v>235</v>
      </c>
      <c r="AW1338" s="15" t="s">
        <v>32</v>
      </c>
      <c r="AX1338" s="15" t="s">
        <v>77</v>
      </c>
      <c r="AY1338" s="183" t="s">
        <v>222</v>
      </c>
    </row>
    <row r="1339" spans="1:65" s="16" customFormat="1">
      <c r="B1339" s="190"/>
      <c r="D1339" s="166" t="s">
        <v>229</v>
      </c>
      <c r="E1339" s="191" t="s">
        <v>1</v>
      </c>
      <c r="F1339" s="192" t="s">
        <v>1705</v>
      </c>
      <c r="H1339" s="191" t="s">
        <v>1</v>
      </c>
      <c r="I1339" s="193"/>
      <c r="L1339" s="190"/>
      <c r="M1339" s="194"/>
      <c r="N1339" s="195"/>
      <c r="O1339" s="195"/>
      <c r="P1339" s="195"/>
      <c r="Q1339" s="195"/>
      <c r="R1339" s="195"/>
      <c r="S1339" s="195"/>
      <c r="T1339" s="196"/>
      <c r="AT1339" s="191" t="s">
        <v>229</v>
      </c>
      <c r="AU1339" s="191" t="s">
        <v>86</v>
      </c>
      <c r="AV1339" s="16" t="s">
        <v>84</v>
      </c>
      <c r="AW1339" s="16" t="s">
        <v>32</v>
      </c>
      <c r="AX1339" s="16" t="s">
        <v>77</v>
      </c>
      <c r="AY1339" s="191" t="s">
        <v>222</v>
      </c>
    </row>
    <row r="1340" spans="1:65" s="15" customFormat="1">
      <c r="B1340" s="182"/>
      <c r="D1340" s="166" t="s">
        <v>229</v>
      </c>
      <c r="E1340" s="183" t="s">
        <v>1</v>
      </c>
      <c r="F1340" s="184" t="s">
        <v>258</v>
      </c>
      <c r="H1340" s="185">
        <v>0</v>
      </c>
      <c r="I1340" s="186"/>
      <c r="L1340" s="182"/>
      <c r="M1340" s="187"/>
      <c r="N1340" s="188"/>
      <c r="O1340" s="188"/>
      <c r="P1340" s="188"/>
      <c r="Q1340" s="188"/>
      <c r="R1340" s="188"/>
      <c r="S1340" s="188"/>
      <c r="T1340" s="189"/>
      <c r="AT1340" s="183" t="s">
        <v>229</v>
      </c>
      <c r="AU1340" s="183" t="s">
        <v>86</v>
      </c>
      <c r="AV1340" s="15" t="s">
        <v>235</v>
      </c>
      <c r="AW1340" s="15" t="s">
        <v>32</v>
      </c>
      <c r="AX1340" s="15" t="s">
        <v>77</v>
      </c>
      <c r="AY1340" s="183" t="s">
        <v>222</v>
      </c>
    </row>
    <row r="1341" spans="1:65" s="14" customFormat="1">
      <c r="B1341" s="174"/>
      <c r="D1341" s="166" t="s">
        <v>229</v>
      </c>
      <c r="E1341" s="175" t="s">
        <v>1</v>
      </c>
      <c r="F1341" s="176" t="s">
        <v>231</v>
      </c>
      <c r="H1341" s="177">
        <v>1001.85</v>
      </c>
      <c r="I1341" s="178"/>
      <c r="L1341" s="174"/>
      <c r="M1341" s="179"/>
      <c r="N1341" s="180"/>
      <c r="O1341" s="180"/>
      <c r="P1341" s="180"/>
      <c r="Q1341" s="180"/>
      <c r="R1341" s="180"/>
      <c r="S1341" s="180"/>
      <c r="T1341" s="181"/>
      <c r="AT1341" s="175" t="s">
        <v>229</v>
      </c>
      <c r="AU1341" s="175" t="s">
        <v>86</v>
      </c>
      <c r="AV1341" s="14" t="s">
        <v>228</v>
      </c>
      <c r="AW1341" s="14" t="s">
        <v>32</v>
      </c>
      <c r="AX1341" s="14" t="s">
        <v>84</v>
      </c>
      <c r="AY1341" s="175" t="s">
        <v>222</v>
      </c>
    </row>
    <row r="1342" spans="1:65" s="2" customFormat="1" ht="37.9" customHeight="1">
      <c r="A1342" s="33"/>
      <c r="B1342" s="150"/>
      <c r="C1342" s="151" t="s">
        <v>905</v>
      </c>
      <c r="D1342" s="151" t="s">
        <v>224</v>
      </c>
      <c r="E1342" s="152" t="s">
        <v>1706</v>
      </c>
      <c r="F1342" s="153" t="s">
        <v>1707</v>
      </c>
      <c r="G1342" s="154" t="s">
        <v>242</v>
      </c>
      <c r="H1342" s="155">
        <v>137.89099999999999</v>
      </c>
      <c r="I1342" s="156"/>
      <c r="J1342" s="157">
        <f>ROUND(I1342*H1342,2)</f>
        <v>0</v>
      </c>
      <c r="K1342" s="158"/>
      <c r="L1342" s="34"/>
      <c r="M1342" s="159" t="s">
        <v>1</v>
      </c>
      <c r="N1342" s="160" t="s">
        <v>42</v>
      </c>
      <c r="O1342" s="59"/>
      <c r="P1342" s="161">
        <f>O1342*H1342</f>
        <v>0</v>
      </c>
      <c r="Q1342" s="161">
        <v>2.0000000000000002E-5</v>
      </c>
      <c r="R1342" s="161">
        <f>Q1342*H1342</f>
        <v>2.7578200000000002E-3</v>
      </c>
      <c r="S1342" s="161">
        <v>0</v>
      </c>
      <c r="T1342" s="162">
        <f>S1342*H1342</f>
        <v>0</v>
      </c>
      <c r="U1342" s="33"/>
      <c r="V1342" s="33"/>
      <c r="W1342" s="33"/>
      <c r="X1342" s="33"/>
      <c r="Y1342" s="33"/>
      <c r="Z1342" s="33"/>
      <c r="AA1342" s="33"/>
      <c r="AB1342" s="33"/>
      <c r="AC1342" s="33"/>
      <c r="AD1342" s="33"/>
      <c r="AE1342" s="33"/>
      <c r="AR1342" s="163" t="s">
        <v>228</v>
      </c>
      <c r="AT1342" s="163" t="s">
        <v>224</v>
      </c>
      <c r="AU1342" s="163" t="s">
        <v>86</v>
      </c>
      <c r="AY1342" s="18" t="s">
        <v>222</v>
      </c>
      <c r="BE1342" s="164">
        <f>IF(N1342="základní",J1342,0)</f>
        <v>0</v>
      </c>
      <c r="BF1342" s="164">
        <f>IF(N1342="snížená",J1342,0)</f>
        <v>0</v>
      </c>
      <c r="BG1342" s="164">
        <f>IF(N1342="zákl. přenesená",J1342,0)</f>
        <v>0</v>
      </c>
      <c r="BH1342" s="164">
        <f>IF(N1342="sníž. přenesená",J1342,0)</f>
        <v>0</v>
      </c>
      <c r="BI1342" s="164">
        <f>IF(N1342="nulová",J1342,0)</f>
        <v>0</v>
      </c>
      <c r="BJ1342" s="18" t="s">
        <v>84</v>
      </c>
      <c r="BK1342" s="164">
        <f>ROUND(I1342*H1342,2)</f>
        <v>0</v>
      </c>
      <c r="BL1342" s="18" t="s">
        <v>228</v>
      </c>
      <c r="BM1342" s="163" t="s">
        <v>1708</v>
      </c>
    </row>
    <row r="1343" spans="1:65" s="13" customFormat="1">
      <c r="B1343" s="165"/>
      <c r="D1343" s="166" t="s">
        <v>229</v>
      </c>
      <c r="E1343" s="167" t="s">
        <v>1</v>
      </c>
      <c r="F1343" s="168" t="s">
        <v>1709</v>
      </c>
      <c r="H1343" s="169">
        <v>100.2</v>
      </c>
      <c r="I1343" s="170"/>
      <c r="L1343" s="165"/>
      <c r="M1343" s="171"/>
      <c r="N1343" s="172"/>
      <c r="O1343" s="172"/>
      <c r="P1343" s="172"/>
      <c r="Q1343" s="172"/>
      <c r="R1343" s="172"/>
      <c r="S1343" s="172"/>
      <c r="T1343" s="173"/>
      <c r="AT1343" s="167" t="s">
        <v>229</v>
      </c>
      <c r="AU1343" s="167" t="s">
        <v>86</v>
      </c>
      <c r="AV1343" s="13" t="s">
        <v>86</v>
      </c>
      <c r="AW1343" s="13" t="s">
        <v>32</v>
      </c>
      <c r="AX1343" s="13" t="s">
        <v>77</v>
      </c>
      <c r="AY1343" s="167" t="s">
        <v>222</v>
      </c>
    </row>
    <row r="1344" spans="1:65" s="13" customFormat="1">
      <c r="B1344" s="165"/>
      <c r="D1344" s="166" t="s">
        <v>229</v>
      </c>
      <c r="E1344" s="167" t="s">
        <v>1</v>
      </c>
      <c r="F1344" s="168" t="s">
        <v>1710</v>
      </c>
      <c r="H1344" s="169">
        <v>37.691000000000003</v>
      </c>
      <c r="I1344" s="170"/>
      <c r="L1344" s="165"/>
      <c r="M1344" s="171"/>
      <c r="N1344" s="172"/>
      <c r="O1344" s="172"/>
      <c r="P1344" s="172"/>
      <c r="Q1344" s="172"/>
      <c r="R1344" s="172"/>
      <c r="S1344" s="172"/>
      <c r="T1344" s="173"/>
      <c r="AT1344" s="167" t="s">
        <v>229</v>
      </c>
      <c r="AU1344" s="167" t="s">
        <v>86</v>
      </c>
      <c r="AV1344" s="13" t="s">
        <v>86</v>
      </c>
      <c r="AW1344" s="13" t="s">
        <v>32</v>
      </c>
      <c r="AX1344" s="13" t="s">
        <v>77</v>
      </c>
      <c r="AY1344" s="167" t="s">
        <v>222</v>
      </c>
    </row>
    <row r="1345" spans="1:65" s="14" customFormat="1">
      <c r="B1345" s="174"/>
      <c r="D1345" s="166" t="s">
        <v>229</v>
      </c>
      <c r="E1345" s="175" t="s">
        <v>1</v>
      </c>
      <c r="F1345" s="176" t="s">
        <v>231</v>
      </c>
      <c r="H1345" s="177">
        <v>137.89099999999999</v>
      </c>
      <c r="I1345" s="178"/>
      <c r="L1345" s="174"/>
      <c r="M1345" s="179"/>
      <c r="N1345" s="180"/>
      <c r="O1345" s="180"/>
      <c r="P1345" s="180"/>
      <c r="Q1345" s="180"/>
      <c r="R1345" s="180"/>
      <c r="S1345" s="180"/>
      <c r="T1345" s="181"/>
      <c r="AT1345" s="175" t="s">
        <v>229</v>
      </c>
      <c r="AU1345" s="175" t="s">
        <v>86</v>
      </c>
      <c r="AV1345" s="14" t="s">
        <v>228</v>
      </c>
      <c r="AW1345" s="14" t="s">
        <v>32</v>
      </c>
      <c r="AX1345" s="14" t="s">
        <v>84</v>
      </c>
      <c r="AY1345" s="175" t="s">
        <v>222</v>
      </c>
    </row>
    <row r="1346" spans="1:65" s="2" customFormat="1" ht="24.2" customHeight="1">
      <c r="A1346" s="33"/>
      <c r="B1346" s="150"/>
      <c r="C1346" s="151" t="s">
        <v>1711</v>
      </c>
      <c r="D1346" s="151" t="s">
        <v>224</v>
      </c>
      <c r="E1346" s="152" t="s">
        <v>1712</v>
      </c>
      <c r="F1346" s="153" t="s">
        <v>1713</v>
      </c>
      <c r="G1346" s="154" t="s">
        <v>252</v>
      </c>
      <c r="H1346" s="155">
        <v>12.095000000000001</v>
      </c>
      <c r="I1346" s="156"/>
      <c r="J1346" s="157">
        <f>ROUND(I1346*H1346,2)</f>
        <v>0</v>
      </c>
      <c r="K1346" s="158"/>
      <c r="L1346" s="34"/>
      <c r="M1346" s="159" t="s">
        <v>1</v>
      </c>
      <c r="N1346" s="160" t="s">
        <v>42</v>
      </c>
      <c r="O1346" s="59"/>
      <c r="P1346" s="161">
        <f>O1346*H1346</f>
        <v>0</v>
      </c>
      <c r="Q1346" s="161">
        <v>2.16</v>
      </c>
      <c r="R1346" s="161">
        <f>Q1346*H1346</f>
        <v>26.125200000000003</v>
      </c>
      <c r="S1346" s="161">
        <v>0</v>
      </c>
      <c r="T1346" s="162">
        <f>S1346*H1346</f>
        <v>0</v>
      </c>
      <c r="U1346" s="33"/>
      <c r="V1346" s="33"/>
      <c r="W1346" s="33"/>
      <c r="X1346" s="33"/>
      <c r="Y1346" s="33"/>
      <c r="Z1346" s="33"/>
      <c r="AA1346" s="33"/>
      <c r="AB1346" s="33"/>
      <c r="AC1346" s="33"/>
      <c r="AD1346" s="33"/>
      <c r="AE1346" s="33"/>
      <c r="AR1346" s="163" t="s">
        <v>228</v>
      </c>
      <c r="AT1346" s="163" t="s">
        <v>224</v>
      </c>
      <c r="AU1346" s="163" t="s">
        <v>86</v>
      </c>
      <c r="AY1346" s="18" t="s">
        <v>222</v>
      </c>
      <c r="BE1346" s="164">
        <f>IF(N1346="základní",J1346,0)</f>
        <v>0</v>
      </c>
      <c r="BF1346" s="164">
        <f>IF(N1346="snížená",J1346,0)</f>
        <v>0</v>
      </c>
      <c r="BG1346" s="164">
        <f>IF(N1346="zákl. přenesená",J1346,0)</f>
        <v>0</v>
      </c>
      <c r="BH1346" s="164">
        <f>IF(N1346="sníž. přenesená",J1346,0)</f>
        <v>0</v>
      </c>
      <c r="BI1346" s="164">
        <f>IF(N1346="nulová",J1346,0)</f>
        <v>0</v>
      </c>
      <c r="BJ1346" s="18" t="s">
        <v>84</v>
      </c>
      <c r="BK1346" s="164">
        <f>ROUND(I1346*H1346,2)</f>
        <v>0</v>
      </c>
      <c r="BL1346" s="18" t="s">
        <v>228</v>
      </c>
      <c r="BM1346" s="163" t="s">
        <v>1714</v>
      </c>
    </row>
    <row r="1347" spans="1:65" s="2" customFormat="1" ht="37.9" customHeight="1">
      <c r="A1347" s="33"/>
      <c r="B1347" s="150"/>
      <c r="C1347" s="151" t="s">
        <v>911</v>
      </c>
      <c r="D1347" s="151" t="s">
        <v>224</v>
      </c>
      <c r="E1347" s="152" t="s">
        <v>1715</v>
      </c>
      <c r="F1347" s="153" t="s">
        <v>1716</v>
      </c>
      <c r="G1347" s="154" t="s">
        <v>227</v>
      </c>
      <c r="H1347" s="155">
        <v>10.8</v>
      </c>
      <c r="I1347" s="156"/>
      <c r="J1347" s="157">
        <f>ROUND(I1347*H1347,2)</f>
        <v>0</v>
      </c>
      <c r="K1347" s="158"/>
      <c r="L1347" s="34"/>
      <c r="M1347" s="159" t="s">
        <v>1</v>
      </c>
      <c r="N1347" s="160" t="s">
        <v>42</v>
      </c>
      <c r="O1347" s="59"/>
      <c r="P1347" s="161">
        <f>O1347*H1347</f>
        <v>0</v>
      </c>
      <c r="Q1347" s="161">
        <v>2E-3</v>
      </c>
      <c r="R1347" s="161">
        <f>Q1347*H1347</f>
        <v>2.1600000000000001E-2</v>
      </c>
      <c r="S1347" s="161">
        <v>0</v>
      </c>
      <c r="T1347" s="162">
        <f>S1347*H1347</f>
        <v>0</v>
      </c>
      <c r="U1347" s="33"/>
      <c r="V1347" s="33"/>
      <c r="W1347" s="33"/>
      <c r="X1347" s="33"/>
      <c r="Y1347" s="33"/>
      <c r="Z1347" s="33"/>
      <c r="AA1347" s="33"/>
      <c r="AB1347" s="33"/>
      <c r="AC1347" s="33"/>
      <c r="AD1347" s="33"/>
      <c r="AE1347" s="33"/>
      <c r="AR1347" s="163" t="s">
        <v>228</v>
      </c>
      <c r="AT1347" s="163" t="s">
        <v>224</v>
      </c>
      <c r="AU1347" s="163" t="s">
        <v>86</v>
      </c>
      <c r="AY1347" s="18" t="s">
        <v>222</v>
      </c>
      <c r="BE1347" s="164">
        <f>IF(N1347="základní",J1347,0)</f>
        <v>0</v>
      </c>
      <c r="BF1347" s="164">
        <f>IF(N1347="snížená",J1347,0)</f>
        <v>0</v>
      </c>
      <c r="BG1347" s="164">
        <f>IF(N1347="zákl. přenesená",J1347,0)</f>
        <v>0</v>
      </c>
      <c r="BH1347" s="164">
        <f>IF(N1347="sníž. přenesená",J1347,0)</f>
        <v>0</v>
      </c>
      <c r="BI1347" s="164">
        <f>IF(N1347="nulová",J1347,0)</f>
        <v>0</v>
      </c>
      <c r="BJ1347" s="18" t="s">
        <v>84</v>
      </c>
      <c r="BK1347" s="164">
        <f>ROUND(I1347*H1347,2)</f>
        <v>0</v>
      </c>
      <c r="BL1347" s="18" t="s">
        <v>228</v>
      </c>
      <c r="BM1347" s="163" t="s">
        <v>1717</v>
      </c>
    </row>
    <row r="1348" spans="1:65" s="13" customFormat="1">
      <c r="B1348" s="165"/>
      <c r="D1348" s="166" t="s">
        <v>229</v>
      </c>
      <c r="E1348" s="167" t="s">
        <v>1</v>
      </c>
      <c r="F1348" s="168" t="s">
        <v>1718</v>
      </c>
      <c r="H1348" s="169">
        <v>10.8</v>
      </c>
      <c r="I1348" s="170"/>
      <c r="L1348" s="165"/>
      <c r="M1348" s="171"/>
      <c r="N1348" s="172"/>
      <c r="O1348" s="172"/>
      <c r="P1348" s="172"/>
      <c r="Q1348" s="172"/>
      <c r="R1348" s="172"/>
      <c r="S1348" s="172"/>
      <c r="T1348" s="173"/>
      <c r="AT1348" s="167" t="s">
        <v>229</v>
      </c>
      <c r="AU1348" s="167" t="s">
        <v>86</v>
      </c>
      <c r="AV1348" s="13" t="s">
        <v>86</v>
      </c>
      <c r="AW1348" s="13" t="s">
        <v>32</v>
      </c>
      <c r="AX1348" s="13" t="s">
        <v>77</v>
      </c>
      <c r="AY1348" s="167" t="s">
        <v>222</v>
      </c>
    </row>
    <row r="1349" spans="1:65" s="14" customFormat="1">
      <c r="B1349" s="174"/>
      <c r="D1349" s="166" t="s">
        <v>229</v>
      </c>
      <c r="E1349" s="175" t="s">
        <v>1</v>
      </c>
      <c r="F1349" s="176" t="s">
        <v>231</v>
      </c>
      <c r="H1349" s="177">
        <v>10.8</v>
      </c>
      <c r="I1349" s="178"/>
      <c r="L1349" s="174"/>
      <c r="M1349" s="179"/>
      <c r="N1349" s="180"/>
      <c r="O1349" s="180"/>
      <c r="P1349" s="180"/>
      <c r="Q1349" s="180"/>
      <c r="R1349" s="180"/>
      <c r="S1349" s="180"/>
      <c r="T1349" s="181"/>
      <c r="AT1349" s="175" t="s">
        <v>229</v>
      </c>
      <c r="AU1349" s="175" t="s">
        <v>86</v>
      </c>
      <c r="AV1349" s="14" t="s">
        <v>228</v>
      </c>
      <c r="AW1349" s="14" t="s">
        <v>32</v>
      </c>
      <c r="AX1349" s="14" t="s">
        <v>84</v>
      </c>
      <c r="AY1349" s="175" t="s">
        <v>222</v>
      </c>
    </row>
    <row r="1350" spans="1:65" s="2" customFormat="1" ht="16.5" customHeight="1">
      <c r="A1350" s="33"/>
      <c r="B1350" s="150"/>
      <c r="C1350" s="197" t="s">
        <v>1719</v>
      </c>
      <c r="D1350" s="197" t="s">
        <v>310</v>
      </c>
      <c r="E1350" s="198" t="s">
        <v>1720</v>
      </c>
      <c r="F1350" s="199" t="s">
        <v>1721</v>
      </c>
      <c r="G1350" s="200" t="s">
        <v>227</v>
      </c>
      <c r="H1350" s="201">
        <v>11.34</v>
      </c>
      <c r="I1350" s="202"/>
      <c r="J1350" s="203">
        <f>ROUND(I1350*H1350,2)</f>
        <v>0</v>
      </c>
      <c r="K1350" s="204"/>
      <c r="L1350" s="205"/>
      <c r="M1350" s="206" t="s">
        <v>1</v>
      </c>
      <c r="N1350" s="207" t="s">
        <v>42</v>
      </c>
      <c r="O1350" s="59"/>
      <c r="P1350" s="161">
        <f>O1350*H1350</f>
        <v>0</v>
      </c>
      <c r="Q1350" s="161">
        <v>0.108</v>
      </c>
      <c r="R1350" s="161">
        <f>Q1350*H1350</f>
        <v>1.22472</v>
      </c>
      <c r="S1350" s="161">
        <v>0</v>
      </c>
      <c r="T1350" s="162">
        <f>S1350*H1350</f>
        <v>0</v>
      </c>
      <c r="U1350" s="33"/>
      <c r="V1350" s="33"/>
      <c r="W1350" s="33"/>
      <c r="X1350" s="33"/>
      <c r="Y1350" s="33"/>
      <c r="Z1350" s="33"/>
      <c r="AA1350" s="33"/>
      <c r="AB1350" s="33"/>
      <c r="AC1350" s="33"/>
      <c r="AD1350" s="33"/>
      <c r="AE1350" s="33"/>
      <c r="AR1350" s="163" t="s">
        <v>243</v>
      </c>
      <c r="AT1350" s="163" t="s">
        <v>310</v>
      </c>
      <c r="AU1350" s="163" t="s">
        <v>86</v>
      </c>
      <c r="AY1350" s="18" t="s">
        <v>222</v>
      </c>
      <c r="BE1350" s="164">
        <f>IF(N1350="základní",J1350,0)</f>
        <v>0</v>
      </c>
      <c r="BF1350" s="164">
        <f>IF(N1350="snížená",J1350,0)</f>
        <v>0</v>
      </c>
      <c r="BG1350" s="164">
        <f>IF(N1350="zákl. přenesená",J1350,0)</f>
        <v>0</v>
      </c>
      <c r="BH1350" s="164">
        <f>IF(N1350="sníž. přenesená",J1350,0)</f>
        <v>0</v>
      </c>
      <c r="BI1350" s="164">
        <f>IF(N1350="nulová",J1350,0)</f>
        <v>0</v>
      </c>
      <c r="BJ1350" s="18" t="s">
        <v>84</v>
      </c>
      <c r="BK1350" s="164">
        <f>ROUND(I1350*H1350,2)</f>
        <v>0</v>
      </c>
      <c r="BL1350" s="18" t="s">
        <v>228</v>
      </c>
      <c r="BM1350" s="163" t="s">
        <v>1722</v>
      </c>
    </row>
    <row r="1351" spans="1:65" s="2" customFormat="1" ht="21.75" customHeight="1">
      <c r="A1351" s="33"/>
      <c r="B1351" s="150"/>
      <c r="C1351" s="151" t="s">
        <v>920</v>
      </c>
      <c r="D1351" s="151" t="s">
        <v>224</v>
      </c>
      <c r="E1351" s="152" t="s">
        <v>1723</v>
      </c>
      <c r="F1351" s="153" t="s">
        <v>1724</v>
      </c>
      <c r="G1351" s="154" t="s">
        <v>348</v>
      </c>
      <c r="H1351" s="155">
        <v>46</v>
      </c>
      <c r="I1351" s="156"/>
      <c r="J1351" s="157">
        <f>ROUND(I1351*H1351,2)</f>
        <v>0</v>
      </c>
      <c r="K1351" s="158"/>
      <c r="L1351" s="34"/>
      <c r="M1351" s="159" t="s">
        <v>1</v>
      </c>
      <c r="N1351" s="160" t="s">
        <v>42</v>
      </c>
      <c r="O1351" s="59"/>
      <c r="P1351" s="161">
        <f>O1351*H1351</f>
        <v>0</v>
      </c>
      <c r="Q1351" s="161">
        <v>4.684E-2</v>
      </c>
      <c r="R1351" s="161">
        <f>Q1351*H1351</f>
        <v>2.1546400000000001</v>
      </c>
      <c r="S1351" s="161">
        <v>0</v>
      </c>
      <c r="T1351" s="162">
        <f>S1351*H1351</f>
        <v>0</v>
      </c>
      <c r="U1351" s="33"/>
      <c r="V1351" s="33"/>
      <c r="W1351" s="33"/>
      <c r="X1351" s="33"/>
      <c r="Y1351" s="33"/>
      <c r="Z1351" s="33"/>
      <c r="AA1351" s="33"/>
      <c r="AB1351" s="33"/>
      <c r="AC1351" s="33"/>
      <c r="AD1351" s="33"/>
      <c r="AE1351" s="33"/>
      <c r="AR1351" s="163" t="s">
        <v>228</v>
      </c>
      <c r="AT1351" s="163" t="s">
        <v>224</v>
      </c>
      <c r="AU1351" s="163" t="s">
        <v>86</v>
      </c>
      <c r="AY1351" s="18" t="s">
        <v>222</v>
      </c>
      <c r="BE1351" s="164">
        <f>IF(N1351="základní",J1351,0)</f>
        <v>0</v>
      </c>
      <c r="BF1351" s="164">
        <f>IF(N1351="snížená",J1351,0)</f>
        <v>0</v>
      </c>
      <c r="BG1351" s="164">
        <f>IF(N1351="zákl. přenesená",J1351,0)</f>
        <v>0</v>
      </c>
      <c r="BH1351" s="164">
        <f>IF(N1351="sníž. přenesená",J1351,0)</f>
        <v>0</v>
      </c>
      <c r="BI1351" s="164">
        <f>IF(N1351="nulová",J1351,0)</f>
        <v>0</v>
      </c>
      <c r="BJ1351" s="18" t="s">
        <v>84</v>
      </c>
      <c r="BK1351" s="164">
        <f>ROUND(I1351*H1351,2)</f>
        <v>0</v>
      </c>
      <c r="BL1351" s="18" t="s">
        <v>228</v>
      </c>
      <c r="BM1351" s="163" t="s">
        <v>1725</v>
      </c>
    </row>
    <row r="1352" spans="1:65" s="2" customFormat="1" ht="24.2" customHeight="1">
      <c r="A1352" s="33"/>
      <c r="B1352" s="150"/>
      <c r="C1352" s="197" t="s">
        <v>1726</v>
      </c>
      <c r="D1352" s="197" t="s">
        <v>310</v>
      </c>
      <c r="E1352" s="198" t="s">
        <v>1727</v>
      </c>
      <c r="F1352" s="199" t="s">
        <v>1728</v>
      </c>
      <c r="G1352" s="200" t="s">
        <v>348</v>
      </c>
      <c r="H1352" s="201">
        <v>21</v>
      </c>
      <c r="I1352" s="202"/>
      <c r="J1352" s="203">
        <f>ROUND(I1352*H1352,2)</f>
        <v>0</v>
      </c>
      <c r="K1352" s="204"/>
      <c r="L1352" s="205"/>
      <c r="M1352" s="206" t="s">
        <v>1</v>
      </c>
      <c r="N1352" s="207" t="s">
        <v>42</v>
      </c>
      <c r="O1352" s="59"/>
      <c r="P1352" s="161">
        <f>O1352*H1352</f>
        <v>0</v>
      </c>
      <c r="Q1352" s="161">
        <v>0</v>
      </c>
      <c r="R1352" s="161">
        <f>Q1352*H1352</f>
        <v>0</v>
      </c>
      <c r="S1352" s="161">
        <v>0</v>
      </c>
      <c r="T1352" s="162">
        <f>S1352*H1352</f>
        <v>0</v>
      </c>
      <c r="U1352" s="33"/>
      <c r="V1352" s="33"/>
      <c r="W1352" s="33"/>
      <c r="X1352" s="33"/>
      <c r="Y1352" s="33"/>
      <c r="Z1352" s="33"/>
      <c r="AA1352" s="33"/>
      <c r="AB1352" s="33"/>
      <c r="AC1352" s="33"/>
      <c r="AD1352" s="33"/>
      <c r="AE1352" s="33"/>
      <c r="AR1352" s="163" t="s">
        <v>243</v>
      </c>
      <c r="AT1352" s="163" t="s">
        <v>310</v>
      </c>
      <c r="AU1352" s="163" t="s">
        <v>86</v>
      </c>
      <c r="AY1352" s="18" t="s">
        <v>222</v>
      </c>
      <c r="BE1352" s="164">
        <f>IF(N1352="základní",J1352,0)</f>
        <v>0</v>
      </c>
      <c r="BF1352" s="164">
        <f>IF(N1352="snížená",J1352,0)</f>
        <v>0</v>
      </c>
      <c r="BG1352" s="164">
        <f>IF(N1352="zákl. přenesená",J1352,0)</f>
        <v>0</v>
      </c>
      <c r="BH1352" s="164">
        <f>IF(N1352="sníž. přenesená",J1352,0)</f>
        <v>0</v>
      </c>
      <c r="BI1352" s="164">
        <f>IF(N1352="nulová",J1352,0)</f>
        <v>0</v>
      </c>
      <c r="BJ1352" s="18" t="s">
        <v>84</v>
      </c>
      <c r="BK1352" s="164">
        <f>ROUND(I1352*H1352,2)</f>
        <v>0</v>
      </c>
      <c r="BL1352" s="18" t="s">
        <v>228</v>
      </c>
      <c r="BM1352" s="163" t="s">
        <v>1729</v>
      </c>
    </row>
    <row r="1353" spans="1:65" s="13" customFormat="1">
      <c r="B1353" s="165"/>
      <c r="D1353" s="166" t="s">
        <v>229</v>
      </c>
      <c r="E1353" s="167" t="s">
        <v>1</v>
      </c>
      <c r="F1353" s="168" t="s">
        <v>1730</v>
      </c>
      <c r="H1353" s="169">
        <v>21</v>
      </c>
      <c r="I1353" s="170"/>
      <c r="L1353" s="165"/>
      <c r="M1353" s="171"/>
      <c r="N1353" s="172"/>
      <c r="O1353" s="172"/>
      <c r="P1353" s="172"/>
      <c r="Q1353" s="172"/>
      <c r="R1353" s="172"/>
      <c r="S1353" s="172"/>
      <c r="T1353" s="173"/>
      <c r="AT1353" s="167" t="s">
        <v>229</v>
      </c>
      <c r="AU1353" s="167" t="s">
        <v>86</v>
      </c>
      <c r="AV1353" s="13" t="s">
        <v>86</v>
      </c>
      <c r="AW1353" s="13" t="s">
        <v>32</v>
      </c>
      <c r="AX1353" s="13" t="s">
        <v>77</v>
      </c>
      <c r="AY1353" s="167" t="s">
        <v>222</v>
      </c>
    </row>
    <row r="1354" spans="1:65" s="14" customFormat="1">
      <c r="B1354" s="174"/>
      <c r="D1354" s="166" t="s">
        <v>229</v>
      </c>
      <c r="E1354" s="175" t="s">
        <v>1</v>
      </c>
      <c r="F1354" s="176" t="s">
        <v>231</v>
      </c>
      <c r="H1354" s="177">
        <v>21</v>
      </c>
      <c r="I1354" s="178"/>
      <c r="L1354" s="174"/>
      <c r="M1354" s="179"/>
      <c r="N1354" s="180"/>
      <c r="O1354" s="180"/>
      <c r="P1354" s="180"/>
      <c r="Q1354" s="180"/>
      <c r="R1354" s="180"/>
      <c r="S1354" s="180"/>
      <c r="T1354" s="181"/>
      <c r="AT1354" s="175" t="s">
        <v>229</v>
      </c>
      <c r="AU1354" s="175" t="s">
        <v>86</v>
      </c>
      <c r="AV1354" s="14" t="s">
        <v>228</v>
      </c>
      <c r="AW1354" s="14" t="s">
        <v>32</v>
      </c>
      <c r="AX1354" s="14" t="s">
        <v>84</v>
      </c>
      <c r="AY1354" s="175" t="s">
        <v>222</v>
      </c>
    </row>
    <row r="1355" spans="1:65" s="2" customFormat="1" ht="24.2" customHeight="1">
      <c r="A1355" s="33"/>
      <c r="B1355" s="150"/>
      <c r="C1355" s="197" t="s">
        <v>924</v>
      </c>
      <c r="D1355" s="197" t="s">
        <v>310</v>
      </c>
      <c r="E1355" s="198" t="s">
        <v>1731</v>
      </c>
      <c r="F1355" s="199" t="s">
        <v>1732</v>
      </c>
      <c r="G1355" s="200" t="s">
        <v>348</v>
      </c>
      <c r="H1355" s="201">
        <v>4</v>
      </c>
      <c r="I1355" s="202"/>
      <c r="J1355" s="203">
        <f>ROUND(I1355*H1355,2)</f>
        <v>0</v>
      </c>
      <c r="K1355" s="204"/>
      <c r="L1355" s="205"/>
      <c r="M1355" s="206" t="s">
        <v>1</v>
      </c>
      <c r="N1355" s="207" t="s">
        <v>42</v>
      </c>
      <c r="O1355" s="59"/>
      <c r="P1355" s="161">
        <f>O1355*H1355</f>
        <v>0</v>
      </c>
      <c r="Q1355" s="161">
        <v>0</v>
      </c>
      <c r="R1355" s="161">
        <f>Q1355*H1355</f>
        <v>0</v>
      </c>
      <c r="S1355" s="161">
        <v>0</v>
      </c>
      <c r="T1355" s="162">
        <f>S1355*H1355</f>
        <v>0</v>
      </c>
      <c r="U1355" s="33"/>
      <c r="V1355" s="33"/>
      <c r="W1355" s="33"/>
      <c r="X1355" s="33"/>
      <c r="Y1355" s="33"/>
      <c r="Z1355" s="33"/>
      <c r="AA1355" s="33"/>
      <c r="AB1355" s="33"/>
      <c r="AC1355" s="33"/>
      <c r="AD1355" s="33"/>
      <c r="AE1355" s="33"/>
      <c r="AR1355" s="163" t="s">
        <v>243</v>
      </c>
      <c r="AT1355" s="163" t="s">
        <v>310</v>
      </c>
      <c r="AU1355" s="163" t="s">
        <v>86</v>
      </c>
      <c r="AY1355" s="18" t="s">
        <v>222</v>
      </c>
      <c r="BE1355" s="164">
        <f>IF(N1355="základní",J1355,0)</f>
        <v>0</v>
      </c>
      <c r="BF1355" s="164">
        <f>IF(N1355="snížená",J1355,0)</f>
        <v>0</v>
      </c>
      <c r="BG1355" s="164">
        <f>IF(N1355="zákl. přenesená",J1355,0)</f>
        <v>0</v>
      </c>
      <c r="BH1355" s="164">
        <f>IF(N1355="sníž. přenesená",J1355,0)</f>
        <v>0</v>
      </c>
      <c r="BI1355" s="164">
        <f>IF(N1355="nulová",J1355,0)</f>
        <v>0</v>
      </c>
      <c r="BJ1355" s="18" t="s">
        <v>84</v>
      </c>
      <c r="BK1355" s="164">
        <f>ROUND(I1355*H1355,2)</f>
        <v>0</v>
      </c>
      <c r="BL1355" s="18" t="s">
        <v>228</v>
      </c>
      <c r="BM1355" s="163" t="s">
        <v>1733</v>
      </c>
    </row>
    <row r="1356" spans="1:65" s="13" customFormat="1">
      <c r="B1356" s="165"/>
      <c r="D1356" s="166" t="s">
        <v>229</v>
      </c>
      <c r="E1356" s="167" t="s">
        <v>1</v>
      </c>
      <c r="F1356" s="168" t="s">
        <v>1734</v>
      </c>
      <c r="H1356" s="169">
        <v>1</v>
      </c>
      <c r="I1356" s="170"/>
      <c r="L1356" s="165"/>
      <c r="M1356" s="171"/>
      <c r="N1356" s="172"/>
      <c r="O1356" s="172"/>
      <c r="P1356" s="172"/>
      <c r="Q1356" s="172"/>
      <c r="R1356" s="172"/>
      <c r="S1356" s="172"/>
      <c r="T1356" s="173"/>
      <c r="AT1356" s="167" t="s">
        <v>229</v>
      </c>
      <c r="AU1356" s="167" t="s">
        <v>86</v>
      </c>
      <c r="AV1356" s="13" t="s">
        <v>86</v>
      </c>
      <c r="AW1356" s="13" t="s">
        <v>32</v>
      </c>
      <c r="AX1356" s="13" t="s">
        <v>77</v>
      </c>
      <c r="AY1356" s="167" t="s">
        <v>222</v>
      </c>
    </row>
    <row r="1357" spans="1:65" s="13" customFormat="1">
      <c r="B1357" s="165"/>
      <c r="D1357" s="166" t="s">
        <v>229</v>
      </c>
      <c r="E1357" s="167" t="s">
        <v>1</v>
      </c>
      <c r="F1357" s="168" t="s">
        <v>1735</v>
      </c>
      <c r="H1357" s="169">
        <v>3</v>
      </c>
      <c r="I1357" s="170"/>
      <c r="L1357" s="165"/>
      <c r="M1357" s="171"/>
      <c r="N1357" s="172"/>
      <c r="O1357" s="172"/>
      <c r="P1357" s="172"/>
      <c r="Q1357" s="172"/>
      <c r="R1357" s="172"/>
      <c r="S1357" s="172"/>
      <c r="T1357" s="173"/>
      <c r="AT1357" s="167" t="s">
        <v>229</v>
      </c>
      <c r="AU1357" s="167" t="s">
        <v>86</v>
      </c>
      <c r="AV1357" s="13" t="s">
        <v>86</v>
      </c>
      <c r="AW1357" s="13" t="s">
        <v>32</v>
      </c>
      <c r="AX1357" s="13" t="s">
        <v>77</v>
      </c>
      <c r="AY1357" s="167" t="s">
        <v>222</v>
      </c>
    </row>
    <row r="1358" spans="1:65" s="14" customFormat="1">
      <c r="B1358" s="174"/>
      <c r="D1358" s="166" t="s">
        <v>229</v>
      </c>
      <c r="E1358" s="175" t="s">
        <v>1</v>
      </c>
      <c r="F1358" s="176" t="s">
        <v>231</v>
      </c>
      <c r="H1358" s="177">
        <v>4</v>
      </c>
      <c r="I1358" s="178"/>
      <c r="L1358" s="174"/>
      <c r="M1358" s="179"/>
      <c r="N1358" s="180"/>
      <c r="O1358" s="180"/>
      <c r="P1358" s="180"/>
      <c r="Q1358" s="180"/>
      <c r="R1358" s="180"/>
      <c r="S1358" s="180"/>
      <c r="T1358" s="181"/>
      <c r="AT1358" s="175" t="s">
        <v>229</v>
      </c>
      <c r="AU1358" s="175" t="s">
        <v>86</v>
      </c>
      <c r="AV1358" s="14" t="s">
        <v>228</v>
      </c>
      <c r="AW1358" s="14" t="s">
        <v>32</v>
      </c>
      <c r="AX1358" s="14" t="s">
        <v>84</v>
      </c>
      <c r="AY1358" s="175" t="s">
        <v>222</v>
      </c>
    </row>
    <row r="1359" spans="1:65" s="2" customFormat="1" ht="24.2" customHeight="1">
      <c r="A1359" s="33"/>
      <c r="B1359" s="150"/>
      <c r="C1359" s="197" t="s">
        <v>1736</v>
      </c>
      <c r="D1359" s="197" t="s">
        <v>310</v>
      </c>
      <c r="E1359" s="198" t="s">
        <v>1737</v>
      </c>
      <c r="F1359" s="199" t="s">
        <v>1738</v>
      </c>
      <c r="G1359" s="200" t="s">
        <v>348</v>
      </c>
      <c r="H1359" s="201">
        <v>2</v>
      </c>
      <c r="I1359" s="202"/>
      <c r="J1359" s="203">
        <f>ROUND(I1359*H1359,2)</f>
        <v>0</v>
      </c>
      <c r="K1359" s="204"/>
      <c r="L1359" s="205"/>
      <c r="M1359" s="206" t="s">
        <v>1</v>
      </c>
      <c r="N1359" s="207" t="s">
        <v>42</v>
      </c>
      <c r="O1359" s="59"/>
      <c r="P1359" s="161">
        <f>O1359*H1359</f>
        <v>0</v>
      </c>
      <c r="Q1359" s="161">
        <v>0</v>
      </c>
      <c r="R1359" s="161">
        <f>Q1359*H1359</f>
        <v>0</v>
      </c>
      <c r="S1359" s="161">
        <v>0</v>
      </c>
      <c r="T1359" s="162">
        <f>S1359*H1359</f>
        <v>0</v>
      </c>
      <c r="U1359" s="33"/>
      <c r="V1359" s="33"/>
      <c r="W1359" s="33"/>
      <c r="X1359" s="33"/>
      <c r="Y1359" s="33"/>
      <c r="Z1359" s="33"/>
      <c r="AA1359" s="33"/>
      <c r="AB1359" s="33"/>
      <c r="AC1359" s="33"/>
      <c r="AD1359" s="33"/>
      <c r="AE1359" s="33"/>
      <c r="AR1359" s="163" t="s">
        <v>243</v>
      </c>
      <c r="AT1359" s="163" t="s">
        <v>310</v>
      </c>
      <c r="AU1359" s="163" t="s">
        <v>86</v>
      </c>
      <c r="AY1359" s="18" t="s">
        <v>222</v>
      </c>
      <c r="BE1359" s="164">
        <f>IF(N1359="základní",J1359,0)</f>
        <v>0</v>
      </c>
      <c r="BF1359" s="164">
        <f>IF(N1359="snížená",J1359,0)</f>
        <v>0</v>
      </c>
      <c r="BG1359" s="164">
        <f>IF(N1359="zákl. přenesená",J1359,0)</f>
        <v>0</v>
      </c>
      <c r="BH1359" s="164">
        <f>IF(N1359="sníž. přenesená",J1359,0)</f>
        <v>0</v>
      </c>
      <c r="BI1359" s="164">
        <f>IF(N1359="nulová",J1359,0)</f>
        <v>0</v>
      </c>
      <c r="BJ1359" s="18" t="s">
        <v>84</v>
      </c>
      <c r="BK1359" s="164">
        <f>ROUND(I1359*H1359,2)</f>
        <v>0</v>
      </c>
      <c r="BL1359" s="18" t="s">
        <v>228</v>
      </c>
      <c r="BM1359" s="163" t="s">
        <v>1739</v>
      </c>
    </row>
    <row r="1360" spans="1:65" s="13" customFormat="1">
      <c r="B1360" s="165"/>
      <c r="D1360" s="166" t="s">
        <v>229</v>
      </c>
      <c r="E1360" s="167" t="s">
        <v>1</v>
      </c>
      <c r="F1360" s="168" t="s">
        <v>1740</v>
      </c>
      <c r="H1360" s="169">
        <v>1</v>
      </c>
      <c r="I1360" s="170"/>
      <c r="L1360" s="165"/>
      <c r="M1360" s="171"/>
      <c r="N1360" s="172"/>
      <c r="O1360" s="172"/>
      <c r="P1360" s="172"/>
      <c r="Q1360" s="172"/>
      <c r="R1360" s="172"/>
      <c r="S1360" s="172"/>
      <c r="T1360" s="173"/>
      <c r="AT1360" s="167" t="s">
        <v>229</v>
      </c>
      <c r="AU1360" s="167" t="s">
        <v>86</v>
      </c>
      <c r="AV1360" s="13" t="s">
        <v>86</v>
      </c>
      <c r="AW1360" s="13" t="s">
        <v>32</v>
      </c>
      <c r="AX1360" s="13" t="s">
        <v>77</v>
      </c>
      <c r="AY1360" s="167" t="s">
        <v>222</v>
      </c>
    </row>
    <row r="1361" spans="1:65" s="13" customFormat="1">
      <c r="B1361" s="165"/>
      <c r="D1361" s="166" t="s">
        <v>229</v>
      </c>
      <c r="E1361" s="167" t="s">
        <v>1</v>
      </c>
      <c r="F1361" s="168" t="s">
        <v>1741</v>
      </c>
      <c r="H1361" s="169">
        <v>1</v>
      </c>
      <c r="I1361" s="170"/>
      <c r="L1361" s="165"/>
      <c r="M1361" s="171"/>
      <c r="N1361" s="172"/>
      <c r="O1361" s="172"/>
      <c r="P1361" s="172"/>
      <c r="Q1361" s="172"/>
      <c r="R1361" s="172"/>
      <c r="S1361" s="172"/>
      <c r="T1361" s="173"/>
      <c r="AT1361" s="167" t="s">
        <v>229</v>
      </c>
      <c r="AU1361" s="167" t="s">
        <v>86</v>
      </c>
      <c r="AV1361" s="13" t="s">
        <v>86</v>
      </c>
      <c r="AW1361" s="13" t="s">
        <v>32</v>
      </c>
      <c r="AX1361" s="13" t="s">
        <v>77</v>
      </c>
      <c r="AY1361" s="167" t="s">
        <v>222</v>
      </c>
    </row>
    <row r="1362" spans="1:65" s="14" customFormat="1">
      <c r="B1362" s="174"/>
      <c r="D1362" s="166" t="s">
        <v>229</v>
      </c>
      <c r="E1362" s="175" t="s">
        <v>1</v>
      </c>
      <c r="F1362" s="176" t="s">
        <v>231</v>
      </c>
      <c r="H1362" s="177">
        <v>2</v>
      </c>
      <c r="I1362" s="178"/>
      <c r="L1362" s="174"/>
      <c r="M1362" s="179"/>
      <c r="N1362" s="180"/>
      <c r="O1362" s="180"/>
      <c r="P1362" s="180"/>
      <c r="Q1362" s="180"/>
      <c r="R1362" s="180"/>
      <c r="S1362" s="180"/>
      <c r="T1362" s="181"/>
      <c r="AT1362" s="175" t="s">
        <v>229</v>
      </c>
      <c r="AU1362" s="175" t="s">
        <v>86</v>
      </c>
      <c r="AV1362" s="14" t="s">
        <v>228</v>
      </c>
      <c r="AW1362" s="14" t="s">
        <v>32</v>
      </c>
      <c r="AX1362" s="14" t="s">
        <v>84</v>
      </c>
      <c r="AY1362" s="175" t="s">
        <v>222</v>
      </c>
    </row>
    <row r="1363" spans="1:65" s="2" customFormat="1" ht="24.2" customHeight="1">
      <c r="A1363" s="33"/>
      <c r="B1363" s="150"/>
      <c r="C1363" s="197" t="s">
        <v>930</v>
      </c>
      <c r="D1363" s="197" t="s">
        <v>310</v>
      </c>
      <c r="E1363" s="198" t="s">
        <v>1742</v>
      </c>
      <c r="F1363" s="199" t="s">
        <v>1743</v>
      </c>
      <c r="G1363" s="200" t="s">
        <v>348</v>
      </c>
      <c r="H1363" s="201">
        <v>1</v>
      </c>
      <c r="I1363" s="202"/>
      <c r="J1363" s="203">
        <f>ROUND(I1363*H1363,2)</f>
        <v>0</v>
      </c>
      <c r="K1363" s="204"/>
      <c r="L1363" s="205"/>
      <c r="M1363" s="206" t="s">
        <v>1</v>
      </c>
      <c r="N1363" s="207" t="s">
        <v>42</v>
      </c>
      <c r="O1363" s="59"/>
      <c r="P1363" s="161">
        <f>O1363*H1363</f>
        <v>0</v>
      </c>
      <c r="Q1363" s="161">
        <v>0</v>
      </c>
      <c r="R1363" s="161">
        <f>Q1363*H1363</f>
        <v>0</v>
      </c>
      <c r="S1363" s="161">
        <v>0</v>
      </c>
      <c r="T1363" s="162">
        <f>S1363*H1363</f>
        <v>0</v>
      </c>
      <c r="U1363" s="33"/>
      <c r="V1363" s="33"/>
      <c r="W1363" s="33"/>
      <c r="X1363" s="33"/>
      <c r="Y1363" s="33"/>
      <c r="Z1363" s="33"/>
      <c r="AA1363" s="33"/>
      <c r="AB1363" s="33"/>
      <c r="AC1363" s="33"/>
      <c r="AD1363" s="33"/>
      <c r="AE1363" s="33"/>
      <c r="AR1363" s="163" t="s">
        <v>243</v>
      </c>
      <c r="AT1363" s="163" t="s">
        <v>310</v>
      </c>
      <c r="AU1363" s="163" t="s">
        <v>86</v>
      </c>
      <c r="AY1363" s="18" t="s">
        <v>222</v>
      </c>
      <c r="BE1363" s="164">
        <f>IF(N1363="základní",J1363,0)</f>
        <v>0</v>
      </c>
      <c r="BF1363" s="164">
        <f>IF(N1363="snížená",J1363,0)</f>
        <v>0</v>
      </c>
      <c r="BG1363" s="164">
        <f>IF(N1363="zákl. přenesená",J1363,0)</f>
        <v>0</v>
      </c>
      <c r="BH1363" s="164">
        <f>IF(N1363="sníž. přenesená",J1363,0)</f>
        <v>0</v>
      </c>
      <c r="BI1363" s="164">
        <f>IF(N1363="nulová",J1363,0)</f>
        <v>0</v>
      </c>
      <c r="BJ1363" s="18" t="s">
        <v>84</v>
      </c>
      <c r="BK1363" s="164">
        <f>ROUND(I1363*H1363,2)</f>
        <v>0</v>
      </c>
      <c r="BL1363" s="18" t="s">
        <v>228</v>
      </c>
      <c r="BM1363" s="163" t="s">
        <v>1744</v>
      </c>
    </row>
    <row r="1364" spans="1:65" s="13" customFormat="1">
      <c r="B1364" s="165"/>
      <c r="D1364" s="166" t="s">
        <v>229</v>
      </c>
      <c r="E1364" s="167" t="s">
        <v>1</v>
      </c>
      <c r="F1364" s="168" t="s">
        <v>1745</v>
      </c>
      <c r="H1364" s="169">
        <v>1</v>
      </c>
      <c r="I1364" s="170"/>
      <c r="L1364" s="165"/>
      <c r="M1364" s="171"/>
      <c r="N1364" s="172"/>
      <c r="O1364" s="172"/>
      <c r="P1364" s="172"/>
      <c r="Q1364" s="172"/>
      <c r="R1364" s="172"/>
      <c r="S1364" s="172"/>
      <c r="T1364" s="173"/>
      <c r="AT1364" s="167" t="s">
        <v>229</v>
      </c>
      <c r="AU1364" s="167" t="s">
        <v>86</v>
      </c>
      <c r="AV1364" s="13" t="s">
        <v>86</v>
      </c>
      <c r="AW1364" s="13" t="s">
        <v>32</v>
      </c>
      <c r="AX1364" s="13" t="s">
        <v>77</v>
      </c>
      <c r="AY1364" s="167" t="s">
        <v>222</v>
      </c>
    </row>
    <row r="1365" spans="1:65" s="14" customFormat="1">
      <c r="B1365" s="174"/>
      <c r="D1365" s="166" t="s">
        <v>229</v>
      </c>
      <c r="E1365" s="175" t="s">
        <v>1</v>
      </c>
      <c r="F1365" s="176" t="s">
        <v>231</v>
      </c>
      <c r="H1365" s="177">
        <v>1</v>
      </c>
      <c r="I1365" s="178"/>
      <c r="L1365" s="174"/>
      <c r="M1365" s="179"/>
      <c r="N1365" s="180"/>
      <c r="O1365" s="180"/>
      <c r="P1365" s="180"/>
      <c r="Q1365" s="180"/>
      <c r="R1365" s="180"/>
      <c r="S1365" s="180"/>
      <c r="T1365" s="181"/>
      <c r="AT1365" s="175" t="s">
        <v>229</v>
      </c>
      <c r="AU1365" s="175" t="s">
        <v>86</v>
      </c>
      <c r="AV1365" s="14" t="s">
        <v>228</v>
      </c>
      <c r="AW1365" s="14" t="s">
        <v>32</v>
      </c>
      <c r="AX1365" s="14" t="s">
        <v>84</v>
      </c>
      <c r="AY1365" s="175" t="s">
        <v>222</v>
      </c>
    </row>
    <row r="1366" spans="1:65" s="2" customFormat="1" ht="24.2" customHeight="1">
      <c r="A1366" s="33"/>
      <c r="B1366" s="150"/>
      <c r="C1366" s="197" t="s">
        <v>1746</v>
      </c>
      <c r="D1366" s="197" t="s">
        <v>310</v>
      </c>
      <c r="E1366" s="198" t="s">
        <v>1747</v>
      </c>
      <c r="F1366" s="199" t="s">
        <v>1748</v>
      </c>
      <c r="G1366" s="200" t="s">
        <v>348</v>
      </c>
      <c r="H1366" s="201">
        <v>3</v>
      </c>
      <c r="I1366" s="202"/>
      <c r="J1366" s="203">
        <f>ROUND(I1366*H1366,2)</f>
        <v>0</v>
      </c>
      <c r="K1366" s="204"/>
      <c r="L1366" s="205"/>
      <c r="M1366" s="206" t="s">
        <v>1</v>
      </c>
      <c r="N1366" s="207" t="s">
        <v>42</v>
      </c>
      <c r="O1366" s="59"/>
      <c r="P1366" s="161">
        <f>O1366*H1366</f>
        <v>0</v>
      </c>
      <c r="Q1366" s="161">
        <v>0</v>
      </c>
      <c r="R1366" s="161">
        <f>Q1366*H1366</f>
        <v>0</v>
      </c>
      <c r="S1366" s="161">
        <v>0</v>
      </c>
      <c r="T1366" s="162">
        <f>S1366*H1366</f>
        <v>0</v>
      </c>
      <c r="U1366" s="33"/>
      <c r="V1366" s="33"/>
      <c r="W1366" s="33"/>
      <c r="X1366" s="33"/>
      <c r="Y1366" s="33"/>
      <c r="Z1366" s="33"/>
      <c r="AA1366" s="33"/>
      <c r="AB1366" s="33"/>
      <c r="AC1366" s="33"/>
      <c r="AD1366" s="33"/>
      <c r="AE1366" s="33"/>
      <c r="AR1366" s="163" t="s">
        <v>243</v>
      </c>
      <c r="AT1366" s="163" t="s">
        <v>310</v>
      </c>
      <c r="AU1366" s="163" t="s">
        <v>86</v>
      </c>
      <c r="AY1366" s="18" t="s">
        <v>222</v>
      </c>
      <c r="BE1366" s="164">
        <f>IF(N1366="základní",J1366,0)</f>
        <v>0</v>
      </c>
      <c r="BF1366" s="164">
        <f>IF(N1366="snížená",J1366,0)</f>
        <v>0</v>
      </c>
      <c r="BG1366" s="164">
        <f>IF(N1366="zákl. přenesená",J1366,0)</f>
        <v>0</v>
      </c>
      <c r="BH1366" s="164">
        <f>IF(N1366="sníž. přenesená",J1366,0)</f>
        <v>0</v>
      </c>
      <c r="BI1366" s="164">
        <f>IF(N1366="nulová",J1366,0)</f>
        <v>0</v>
      </c>
      <c r="BJ1366" s="18" t="s">
        <v>84</v>
      </c>
      <c r="BK1366" s="164">
        <f>ROUND(I1366*H1366,2)</f>
        <v>0</v>
      </c>
      <c r="BL1366" s="18" t="s">
        <v>228</v>
      </c>
      <c r="BM1366" s="163" t="s">
        <v>1749</v>
      </c>
    </row>
    <row r="1367" spans="1:65" s="13" customFormat="1">
      <c r="B1367" s="165"/>
      <c r="D1367" s="166" t="s">
        <v>229</v>
      </c>
      <c r="E1367" s="167" t="s">
        <v>1</v>
      </c>
      <c r="F1367" s="168" t="s">
        <v>1750</v>
      </c>
      <c r="H1367" s="169">
        <v>1</v>
      </c>
      <c r="I1367" s="170"/>
      <c r="L1367" s="165"/>
      <c r="M1367" s="171"/>
      <c r="N1367" s="172"/>
      <c r="O1367" s="172"/>
      <c r="P1367" s="172"/>
      <c r="Q1367" s="172"/>
      <c r="R1367" s="172"/>
      <c r="S1367" s="172"/>
      <c r="T1367" s="173"/>
      <c r="AT1367" s="167" t="s">
        <v>229</v>
      </c>
      <c r="AU1367" s="167" t="s">
        <v>86</v>
      </c>
      <c r="AV1367" s="13" t="s">
        <v>86</v>
      </c>
      <c r="AW1367" s="13" t="s">
        <v>32</v>
      </c>
      <c r="AX1367" s="13" t="s">
        <v>77</v>
      </c>
      <c r="AY1367" s="167" t="s">
        <v>222</v>
      </c>
    </row>
    <row r="1368" spans="1:65" s="13" customFormat="1">
      <c r="B1368" s="165"/>
      <c r="D1368" s="166" t="s">
        <v>229</v>
      </c>
      <c r="E1368" s="167" t="s">
        <v>1</v>
      </c>
      <c r="F1368" s="168" t="s">
        <v>1751</v>
      </c>
      <c r="H1368" s="169">
        <v>1</v>
      </c>
      <c r="I1368" s="170"/>
      <c r="L1368" s="165"/>
      <c r="M1368" s="171"/>
      <c r="N1368" s="172"/>
      <c r="O1368" s="172"/>
      <c r="P1368" s="172"/>
      <c r="Q1368" s="172"/>
      <c r="R1368" s="172"/>
      <c r="S1368" s="172"/>
      <c r="T1368" s="173"/>
      <c r="AT1368" s="167" t="s">
        <v>229</v>
      </c>
      <c r="AU1368" s="167" t="s">
        <v>86</v>
      </c>
      <c r="AV1368" s="13" t="s">
        <v>86</v>
      </c>
      <c r="AW1368" s="13" t="s">
        <v>32</v>
      </c>
      <c r="AX1368" s="13" t="s">
        <v>77</v>
      </c>
      <c r="AY1368" s="167" t="s">
        <v>222</v>
      </c>
    </row>
    <row r="1369" spans="1:65" s="13" customFormat="1">
      <c r="B1369" s="165"/>
      <c r="D1369" s="166" t="s">
        <v>229</v>
      </c>
      <c r="E1369" s="167" t="s">
        <v>1</v>
      </c>
      <c r="F1369" s="168" t="s">
        <v>1752</v>
      </c>
      <c r="H1369" s="169">
        <v>1</v>
      </c>
      <c r="I1369" s="170"/>
      <c r="L1369" s="165"/>
      <c r="M1369" s="171"/>
      <c r="N1369" s="172"/>
      <c r="O1369" s="172"/>
      <c r="P1369" s="172"/>
      <c r="Q1369" s="172"/>
      <c r="R1369" s="172"/>
      <c r="S1369" s="172"/>
      <c r="T1369" s="173"/>
      <c r="AT1369" s="167" t="s">
        <v>229</v>
      </c>
      <c r="AU1369" s="167" t="s">
        <v>86</v>
      </c>
      <c r="AV1369" s="13" t="s">
        <v>86</v>
      </c>
      <c r="AW1369" s="13" t="s">
        <v>32</v>
      </c>
      <c r="AX1369" s="13" t="s">
        <v>77</v>
      </c>
      <c r="AY1369" s="167" t="s">
        <v>222</v>
      </c>
    </row>
    <row r="1370" spans="1:65" s="14" customFormat="1">
      <c r="B1370" s="174"/>
      <c r="D1370" s="166" t="s">
        <v>229</v>
      </c>
      <c r="E1370" s="175" t="s">
        <v>1</v>
      </c>
      <c r="F1370" s="176" t="s">
        <v>231</v>
      </c>
      <c r="H1370" s="177">
        <v>3</v>
      </c>
      <c r="I1370" s="178"/>
      <c r="L1370" s="174"/>
      <c r="M1370" s="179"/>
      <c r="N1370" s="180"/>
      <c r="O1370" s="180"/>
      <c r="P1370" s="180"/>
      <c r="Q1370" s="180"/>
      <c r="R1370" s="180"/>
      <c r="S1370" s="180"/>
      <c r="T1370" s="181"/>
      <c r="AT1370" s="175" t="s">
        <v>229</v>
      </c>
      <c r="AU1370" s="175" t="s">
        <v>86</v>
      </c>
      <c r="AV1370" s="14" t="s">
        <v>228</v>
      </c>
      <c r="AW1370" s="14" t="s">
        <v>32</v>
      </c>
      <c r="AX1370" s="14" t="s">
        <v>84</v>
      </c>
      <c r="AY1370" s="175" t="s">
        <v>222</v>
      </c>
    </row>
    <row r="1371" spans="1:65" s="2" customFormat="1" ht="24.2" customHeight="1">
      <c r="A1371" s="33"/>
      <c r="B1371" s="150"/>
      <c r="C1371" s="197" t="s">
        <v>932</v>
      </c>
      <c r="D1371" s="197" t="s">
        <v>310</v>
      </c>
      <c r="E1371" s="198" t="s">
        <v>1753</v>
      </c>
      <c r="F1371" s="199" t="s">
        <v>1754</v>
      </c>
      <c r="G1371" s="200" t="s">
        <v>348</v>
      </c>
      <c r="H1371" s="201">
        <v>5</v>
      </c>
      <c r="I1371" s="202"/>
      <c r="J1371" s="203">
        <f>ROUND(I1371*H1371,2)</f>
        <v>0</v>
      </c>
      <c r="K1371" s="204"/>
      <c r="L1371" s="205"/>
      <c r="M1371" s="206" t="s">
        <v>1</v>
      </c>
      <c r="N1371" s="207" t="s">
        <v>42</v>
      </c>
      <c r="O1371" s="59"/>
      <c r="P1371" s="161">
        <f>O1371*H1371</f>
        <v>0</v>
      </c>
      <c r="Q1371" s="161">
        <v>0</v>
      </c>
      <c r="R1371" s="161">
        <f>Q1371*H1371</f>
        <v>0</v>
      </c>
      <c r="S1371" s="161">
        <v>0</v>
      </c>
      <c r="T1371" s="162">
        <f>S1371*H1371</f>
        <v>0</v>
      </c>
      <c r="U1371" s="33"/>
      <c r="V1371" s="33"/>
      <c r="W1371" s="33"/>
      <c r="X1371" s="33"/>
      <c r="Y1371" s="33"/>
      <c r="Z1371" s="33"/>
      <c r="AA1371" s="33"/>
      <c r="AB1371" s="33"/>
      <c r="AC1371" s="33"/>
      <c r="AD1371" s="33"/>
      <c r="AE1371" s="33"/>
      <c r="AR1371" s="163" t="s">
        <v>243</v>
      </c>
      <c r="AT1371" s="163" t="s">
        <v>310</v>
      </c>
      <c r="AU1371" s="163" t="s">
        <v>86</v>
      </c>
      <c r="AY1371" s="18" t="s">
        <v>222</v>
      </c>
      <c r="BE1371" s="164">
        <f>IF(N1371="základní",J1371,0)</f>
        <v>0</v>
      </c>
      <c r="BF1371" s="164">
        <f>IF(N1371="snížená",J1371,0)</f>
        <v>0</v>
      </c>
      <c r="BG1371" s="164">
        <f>IF(N1371="zákl. přenesená",J1371,0)</f>
        <v>0</v>
      </c>
      <c r="BH1371" s="164">
        <f>IF(N1371="sníž. přenesená",J1371,0)</f>
        <v>0</v>
      </c>
      <c r="BI1371" s="164">
        <f>IF(N1371="nulová",J1371,0)</f>
        <v>0</v>
      </c>
      <c r="BJ1371" s="18" t="s">
        <v>84</v>
      </c>
      <c r="BK1371" s="164">
        <f>ROUND(I1371*H1371,2)</f>
        <v>0</v>
      </c>
      <c r="BL1371" s="18" t="s">
        <v>228</v>
      </c>
      <c r="BM1371" s="163" t="s">
        <v>1755</v>
      </c>
    </row>
    <row r="1372" spans="1:65" s="13" customFormat="1">
      <c r="B1372" s="165"/>
      <c r="D1372" s="166" t="s">
        <v>229</v>
      </c>
      <c r="E1372" s="167" t="s">
        <v>1</v>
      </c>
      <c r="F1372" s="168" t="s">
        <v>1756</v>
      </c>
      <c r="H1372" s="169">
        <v>2</v>
      </c>
      <c r="I1372" s="170"/>
      <c r="L1372" s="165"/>
      <c r="M1372" s="171"/>
      <c r="N1372" s="172"/>
      <c r="O1372" s="172"/>
      <c r="P1372" s="172"/>
      <c r="Q1372" s="172"/>
      <c r="R1372" s="172"/>
      <c r="S1372" s="172"/>
      <c r="T1372" s="173"/>
      <c r="AT1372" s="167" t="s">
        <v>229</v>
      </c>
      <c r="AU1372" s="167" t="s">
        <v>86</v>
      </c>
      <c r="AV1372" s="13" t="s">
        <v>86</v>
      </c>
      <c r="AW1372" s="13" t="s">
        <v>32</v>
      </c>
      <c r="AX1372" s="13" t="s">
        <v>77</v>
      </c>
      <c r="AY1372" s="167" t="s">
        <v>222</v>
      </c>
    </row>
    <row r="1373" spans="1:65" s="13" customFormat="1">
      <c r="B1373" s="165"/>
      <c r="D1373" s="166" t="s">
        <v>229</v>
      </c>
      <c r="E1373" s="167" t="s">
        <v>1</v>
      </c>
      <c r="F1373" s="168" t="s">
        <v>1757</v>
      </c>
      <c r="H1373" s="169">
        <v>1</v>
      </c>
      <c r="I1373" s="170"/>
      <c r="L1373" s="165"/>
      <c r="M1373" s="171"/>
      <c r="N1373" s="172"/>
      <c r="O1373" s="172"/>
      <c r="P1373" s="172"/>
      <c r="Q1373" s="172"/>
      <c r="R1373" s="172"/>
      <c r="S1373" s="172"/>
      <c r="T1373" s="173"/>
      <c r="AT1373" s="167" t="s">
        <v>229</v>
      </c>
      <c r="AU1373" s="167" t="s">
        <v>86</v>
      </c>
      <c r="AV1373" s="13" t="s">
        <v>86</v>
      </c>
      <c r="AW1373" s="13" t="s">
        <v>32</v>
      </c>
      <c r="AX1373" s="13" t="s">
        <v>77</v>
      </c>
      <c r="AY1373" s="167" t="s">
        <v>222</v>
      </c>
    </row>
    <row r="1374" spans="1:65" s="13" customFormat="1">
      <c r="B1374" s="165"/>
      <c r="D1374" s="166" t="s">
        <v>229</v>
      </c>
      <c r="E1374" s="167" t="s">
        <v>1</v>
      </c>
      <c r="F1374" s="168" t="s">
        <v>1758</v>
      </c>
      <c r="H1374" s="169">
        <v>1</v>
      </c>
      <c r="I1374" s="170"/>
      <c r="L1374" s="165"/>
      <c r="M1374" s="171"/>
      <c r="N1374" s="172"/>
      <c r="O1374" s="172"/>
      <c r="P1374" s="172"/>
      <c r="Q1374" s="172"/>
      <c r="R1374" s="172"/>
      <c r="S1374" s="172"/>
      <c r="T1374" s="173"/>
      <c r="AT1374" s="167" t="s">
        <v>229</v>
      </c>
      <c r="AU1374" s="167" t="s">
        <v>86</v>
      </c>
      <c r="AV1374" s="13" t="s">
        <v>86</v>
      </c>
      <c r="AW1374" s="13" t="s">
        <v>32</v>
      </c>
      <c r="AX1374" s="13" t="s">
        <v>77</v>
      </c>
      <c r="AY1374" s="167" t="s">
        <v>222</v>
      </c>
    </row>
    <row r="1375" spans="1:65" s="13" customFormat="1">
      <c r="B1375" s="165"/>
      <c r="D1375" s="166" t="s">
        <v>229</v>
      </c>
      <c r="E1375" s="167" t="s">
        <v>1</v>
      </c>
      <c r="F1375" s="168" t="s">
        <v>1759</v>
      </c>
      <c r="H1375" s="169">
        <v>1</v>
      </c>
      <c r="I1375" s="170"/>
      <c r="L1375" s="165"/>
      <c r="M1375" s="171"/>
      <c r="N1375" s="172"/>
      <c r="O1375" s="172"/>
      <c r="P1375" s="172"/>
      <c r="Q1375" s="172"/>
      <c r="R1375" s="172"/>
      <c r="S1375" s="172"/>
      <c r="T1375" s="173"/>
      <c r="AT1375" s="167" t="s">
        <v>229</v>
      </c>
      <c r="AU1375" s="167" t="s">
        <v>86</v>
      </c>
      <c r="AV1375" s="13" t="s">
        <v>86</v>
      </c>
      <c r="AW1375" s="13" t="s">
        <v>32</v>
      </c>
      <c r="AX1375" s="13" t="s">
        <v>77</v>
      </c>
      <c r="AY1375" s="167" t="s">
        <v>222</v>
      </c>
    </row>
    <row r="1376" spans="1:65" s="14" customFormat="1">
      <c r="B1376" s="174"/>
      <c r="D1376" s="166" t="s">
        <v>229</v>
      </c>
      <c r="E1376" s="175" t="s">
        <v>1</v>
      </c>
      <c r="F1376" s="176" t="s">
        <v>231</v>
      </c>
      <c r="H1376" s="177">
        <v>5</v>
      </c>
      <c r="I1376" s="178"/>
      <c r="L1376" s="174"/>
      <c r="M1376" s="179"/>
      <c r="N1376" s="180"/>
      <c r="O1376" s="180"/>
      <c r="P1376" s="180"/>
      <c r="Q1376" s="180"/>
      <c r="R1376" s="180"/>
      <c r="S1376" s="180"/>
      <c r="T1376" s="181"/>
      <c r="AT1376" s="175" t="s">
        <v>229</v>
      </c>
      <c r="AU1376" s="175" t="s">
        <v>86</v>
      </c>
      <c r="AV1376" s="14" t="s">
        <v>228</v>
      </c>
      <c r="AW1376" s="14" t="s">
        <v>32</v>
      </c>
      <c r="AX1376" s="14" t="s">
        <v>84</v>
      </c>
      <c r="AY1376" s="175" t="s">
        <v>222</v>
      </c>
    </row>
    <row r="1377" spans="1:65" s="2" customFormat="1" ht="24.2" customHeight="1">
      <c r="A1377" s="33"/>
      <c r="B1377" s="150"/>
      <c r="C1377" s="197" t="s">
        <v>1760</v>
      </c>
      <c r="D1377" s="197" t="s">
        <v>310</v>
      </c>
      <c r="E1377" s="198" t="s">
        <v>1761</v>
      </c>
      <c r="F1377" s="199" t="s">
        <v>1762</v>
      </c>
      <c r="G1377" s="200" t="s">
        <v>348</v>
      </c>
      <c r="H1377" s="201">
        <v>3</v>
      </c>
      <c r="I1377" s="202"/>
      <c r="J1377" s="203">
        <f>ROUND(I1377*H1377,2)</f>
        <v>0</v>
      </c>
      <c r="K1377" s="204"/>
      <c r="L1377" s="205"/>
      <c r="M1377" s="206" t="s">
        <v>1</v>
      </c>
      <c r="N1377" s="207" t="s">
        <v>42</v>
      </c>
      <c r="O1377" s="59"/>
      <c r="P1377" s="161">
        <f>O1377*H1377</f>
        <v>0</v>
      </c>
      <c r="Q1377" s="161">
        <v>0</v>
      </c>
      <c r="R1377" s="161">
        <f>Q1377*H1377</f>
        <v>0</v>
      </c>
      <c r="S1377" s="161">
        <v>0</v>
      </c>
      <c r="T1377" s="162">
        <f>S1377*H1377</f>
        <v>0</v>
      </c>
      <c r="U1377" s="33"/>
      <c r="V1377" s="33"/>
      <c r="W1377" s="33"/>
      <c r="X1377" s="33"/>
      <c r="Y1377" s="33"/>
      <c r="Z1377" s="33"/>
      <c r="AA1377" s="33"/>
      <c r="AB1377" s="33"/>
      <c r="AC1377" s="33"/>
      <c r="AD1377" s="33"/>
      <c r="AE1377" s="33"/>
      <c r="AR1377" s="163" t="s">
        <v>243</v>
      </c>
      <c r="AT1377" s="163" t="s">
        <v>310</v>
      </c>
      <c r="AU1377" s="163" t="s">
        <v>86</v>
      </c>
      <c r="AY1377" s="18" t="s">
        <v>222</v>
      </c>
      <c r="BE1377" s="164">
        <f>IF(N1377="základní",J1377,0)</f>
        <v>0</v>
      </c>
      <c r="BF1377" s="164">
        <f>IF(N1377="snížená",J1377,0)</f>
        <v>0</v>
      </c>
      <c r="BG1377" s="164">
        <f>IF(N1377="zákl. přenesená",J1377,0)</f>
        <v>0</v>
      </c>
      <c r="BH1377" s="164">
        <f>IF(N1377="sníž. přenesená",J1377,0)</f>
        <v>0</v>
      </c>
      <c r="BI1377" s="164">
        <f>IF(N1377="nulová",J1377,0)</f>
        <v>0</v>
      </c>
      <c r="BJ1377" s="18" t="s">
        <v>84</v>
      </c>
      <c r="BK1377" s="164">
        <f>ROUND(I1377*H1377,2)</f>
        <v>0</v>
      </c>
      <c r="BL1377" s="18" t="s">
        <v>228</v>
      </c>
      <c r="BM1377" s="163" t="s">
        <v>1763</v>
      </c>
    </row>
    <row r="1378" spans="1:65" s="13" customFormat="1">
      <c r="B1378" s="165"/>
      <c r="D1378" s="166" t="s">
        <v>229</v>
      </c>
      <c r="E1378" s="167" t="s">
        <v>1</v>
      </c>
      <c r="F1378" s="168" t="s">
        <v>1764</v>
      </c>
      <c r="H1378" s="169">
        <v>1</v>
      </c>
      <c r="I1378" s="170"/>
      <c r="L1378" s="165"/>
      <c r="M1378" s="171"/>
      <c r="N1378" s="172"/>
      <c r="O1378" s="172"/>
      <c r="P1378" s="172"/>
      <c r="Q1378" s="172"/>
      <c r="R1378" s="172"/>
      <c r="S1378" s="172"/>
      <c r="T1378" s="173"/>
      <c r="AT1378" s="167" t="s">
        <v>229</v>
      </c>
      <c r="AU1378" s="167" t="s">
        <v>86</v>
      </c>
      <c r="AV1378" s="13" t="s">
        <v>86</v>
      </c>
      <c r="AW1378" s="13" t="s">
        <v>32</v>
      </c>
      <c r="AX1378" s="13" t="s">
        <v>77</v>
      </c>
      <c r="AY1378" s="167" t="s">
        <v>222</v>
      </c>
    </row>
    <row r="1379" spans="1:65" s="13" customFormat="1">
      <c r="B1379" s="165"/>
      <c r="D1379" s="166" t="s">
        <v>229</v>
      </c>
      <c r="E1379" s="167" t="s">
        <v>1</v>
      </c>
      <c r="F1379" s="168" t="s">
        <v>1765</v>
      </c>
      <c r="H1379" s="169">
        <v>1</v>
      </c>
      <c r="I1379" s="170"/>
      <c r="L1379" s="165"/>
      <c r="M1379" s="171"/>
      <c r="N1379" s="172"/>
      <c r="O1379" s="172"/>
      <c r="P1379" s="172"/>
      <c r="Q1379" s="172"/>
      <c r="R1379" s="172"/>
      <c r="S1379" s="172"/>
      <c r="T1379" s="173"/>
      <c r="AT1379" s="167" t="s">
        <v>229</v>
      </c>
      <c r="AU1379" s="167" t="s">
        <v>86</v>
      </c>
      <c r="AV1379" s="13" t="s">
        <v>86</v>
      </c>
      <c r="AW1379" s="13" t="s">
        <v>32</v>
      </c>
      <c r="AX1379" s="13" t="s">
        <v>77</v>
      </c>
      <c r="AY1379" s="167" t="s">
        <v>222</v>
      </c>
    </row>
    <row r="1380" spans="1:65" s="13" customFormat="1">
      <c r="B1380" s="165"/>
      <c r="D1380" s="166" t="s">
        <v>229</v>
      </c>
      <c r="E1380" s="167" t="s">
        <v>1</v>
      </c>
      <c r="F1380" s="168" t="s">
        <v>1766</v>
      </c>
      <c r="H1380" s="169">
        <v>1</v>
      </c>
      <c r="I1380" s="170"/>
      <c r="L1380" s="165"/>
      <c r="M1380" s="171"/>
      <c r="N1380" s="172"/>
      <c r="O1380" s="172"/>
      <c r="P1380" s="172"/>
      <c r="Q1380" s="172"/>
      <c r="R1380" s="172"/>
      <c r="S1380" s="172"/>
      <c r="T1380" s="173"/>
      <c r="AT1380" s="167" t="s">
        <v>229</v>
      </c>
      <c r="AU1380" s="167" t="s">
        <v>86</v>
      </c>
      <c r="AV1380" s="13" t="s">
        <v>86</v>
      </c>
      <c r="AW1380" s="13" t="s">
        <v>32</v>
      </c>
      <c r="AX1380" s="13" t="s">
        <v>77</v>
      </c>
      <c r="AY1380" s="167" t="s">
        <v>222</v>
      </c>
    </row>
    <row r="1381" spans="1:65" s="14" customFormat="1">
      <c r="B1381" s="174"/>
      <c r="D1381" s="166" t="s">
        <v>229</v>
      </c>
      <c r="E1381" s="175" t="s">
        <v>1</v>
      </c>
      <c r="F1381" s="176" t="s">
        <v>231</v>
      </c>
      <c r="H1381" s="177">
        <v>3</v>
      </c>
      <c r="I1381" s="178"/>
      <c r="L1381" s="174"/>
      <c r="M1381" s="179"/>
      <c r="N1381" s="180"/>
      <c r="O1381" s="180"/>
      <c r="P1381" s="180"/>
      <c r="Q1381" s="180"/>
      <c r="R1381" s="180"/>
      <c r="S1381" s="180"/>
      <c r="T1381" s="181"/>
      <c r="AT1381" s="175" t="s">
        <v>229</v>
      </c>
      <c r="AU1381" s="175" t="s">
        <v>86</v>
      </c>
      <c r="AV1381" s="14" t="s">
        <v>228</v>
      </c>
      <c r="AW1381" s="14" t="s">
        <v>32</v>
      </c>
      <c r="AX1381" s="14" t="s">
        <v>84</v>
      </c>
      <c r="AY1381" s="175" t="s">
        <v>222</v>
      </c>
    </row>
    <row r="1382" spans="1:65" s="2" customFormat="1" ht="24.2" customHeight="1">
      <c r="A1382" s="33"/>
      <c r="B1382" s="150"/>
      <c r="C1382" s="197" t="s">
        <v>937</v>
      </c>
      <c r="D1382" s="197" t="s">
        <v>310</v>
      </c>
      <c r="E1382" s="198" t="s">
        <v>1767</v>
      </c>
      <c r="F1382" s="199" t="s">
        <v>1768</v>
      </c>
      <c r="G1382" s="200" t="s">
        <v>348</v>
      </c>
      <c r="H1382" s="201">
        <v>1</v>
      </c>
      <c r="I1382" s="202"/>
      <c r="J1382" s="203">
        <f>ROUND(I1382*H1382,2)</f>
        <v>0</v>
      </c>
      <c r="K1382" s="204"/>
      <c r="L1382" s="205"/>
      <c r="M1382" s="206" t="s">
        <v>1</v>
      </c>
      <c r="N1382" s="207" t="s">
        <v>42</v>
      </c>
      <c r="O1382" s="59"/>
      <c r="P1382" s="161">
        <f>O1382*H1382</f>
        <v>0</v>
      </c>
      <c r="Q1382" s="161">
        <v>0</v>
      </c>
      <c r="R1382" s="161">
        <f>Q1382*H1382</f>
        <v>0</v>
      </c>
      <c r="S1382" s="161">
        <v>0</v>
      </c>
      <c r="T1382" s="162">
        <f>S1382*H1382</f>
        <v>0</v>
      </c>
      <c r="U1382" s="33"/>
      <c r="V1382" s="33"/>
      <c r="W1382" s="33"/>
      <c r="X1382" s="33"/>
      <c r="Y1382" s="33"/>
      <c r="Z1382" s="33"/>
      <c r="AA1382" s="33"/>
      <c r="AB1382" s="33"/>
      <c r="AC1382" s="33"/>
      <c r="AD1382" s="33"/>
      <c r="AE1382" s="33"/>
      <c r="AR1382" s="163" t="s">
        <v>243</v>
      </c>
      <c r="AT1382" s="163" t="s">
        <v>310</v>
      </c>
      <c r="AU1382" s="163" t="s">
        <v>86</v>
      </c>
      <c r="AY1382" s="18" t="s">
        <v>222</v>
      </c>
      <c r="BE1382" s="164">
        <f>IF(N1382="základní",J1382,0)</f>
        <v>0</v>
      </c>
      <c r="BF1382" s="164">
        <f>IF(N1382="snížená",J1382,0)</f>
        <v>0</v>
      </c>
      <c r="BG1382" s="164">
        <f>IF(N1382="zákl. přenesená",J1382,0)</f>
        <v>0</v>
      </c>
      <c r="BH1382" s="164">
        <f>IF(N1382="sníž. přenesená",J1382,0)</f>
        <v>0</v>
      </c>
      <c r="BI1382" s="164">
        <f>IF(N1382="nulová",J1382,0)</f>
        <v>0</v>
      </c>
      <c r="BJ1382" s="18" t="s">
        <v>84</v>
      </c>
      <c r="BK1382" s="164">
        <f>ROUND(I1382*H1382,2)</f>
        <v>0</v>
      </c>
      <c r="BL1382" s="18" t="s">
        <v>228</v>
      </c>
      <c r="BM1382" s="163" t="s">
        <v>1769</v>
      </c>
    </row>
    <row r="1383" spans="1:65" s="13" customFormat="1">
      <c r="B1383" s="165"/>
      <c r="D1383" s="166" t="s">
        <v>229</v>
      </c>
      <c r="E1383" s="167" t="s">
        <v>1</v>
      </c>
      <c r="F1383" s="168" t="s">
        <v>1770</v>
      </c>
      <c r="H1383" s="169">
        <v>1</v>
      </c>
      <c r="I1383" s="170"/>
      <c r="L1383" s="165"/>
      <c r="M1383" s="171"/>
      <c r="N1383" s="172"/>
      <c r="O1383" s="172"/>
      <c r="P1383" s="172"/>
      <c r="Q1383" s="172"/>
      <c r="R1383" s="172"/>
      <c r="S1383" s="172"/>
      <c r="T1383" s="173"/>
      <c r="AT1383" s="167" t="s">
        <v>229</v>
      </c>
      <c r="AU1383" s="167" t="s">
        <v>86</v>
      </c>
      <c r="AV1383" s="13" t="s">
        <v>86</v>
      </c>
      <c r="AW1383" s="13" t="s">
        <v>32</v>
      </c>
      <c r="AX1383" s="13" t="s">
        <v>77</v>
      </c>
      <c r="AY1383" s="167" t="s">
        <v>222</v>
      </c>
    </row>
    <row r="1384" spans="1:65" s="14" customFormat="1">
      <c r="B1384" s="174"/>
      <c r="D1384" s="166" t="s">
        <v>229</v>
      </c>
      <c r="E1384" s="175" t="s">
        <v>1</v>
      </c>
      <c r="F1384" s="176" t="s">
        <v>231</v>
      </c>
      <c r="H1384" s="177">
        <v>1</v>
      </c>
      <c r="I1384" s="178"/>
      <c r="L1384" s="174"/>
      <c r="M1384" s="179"/>
      <c r="N1384" s="180"/>
      <c r="O1384" s="180"/>
      <c r="P1384" s="180"/>
      <c r="Q1384" s="180"/>
      <c r="R1384" s="180"/>
      <c r="S1384" s="180"/>
      <c r="T1384" s="181"/>
      <c r="AT1384" s="175" t="s">
        <v>229</v>
      </c>
      <c r="AU1384" s="175" t="s">
        <v>86</v>
      </c>
      <c r="AV1384" s="14" t="s">
        <v>228</v>
      </c>
      <c r="AW1384" s="14" t="s">
        <v>32</v>
      </c>
      <c r="AX1384" s="14" t="s">
        <v>84</v>
      </c>
      <c r="AY1384" s="175" t="s">
        <v>222</v>
      </c>
    </row>
    <row r="1385" spans="1:65" s="2" customFormat="1" ht="33" customHeight="1">
      <c r="A1385" s="33"/>
      <c r="B1385" s="150"/>
      <c r="C1385" s="197" t="s">
        <v>1771</v>
      </c>
      <c r="D1385" s="197" t="s">
        <v>310</v>
      </c>
      <c r="E1385" s="198" t="s">
        <v>1772</v>
      </c>
      <c r="F1385" s="199" t="s">
        <v>1773</v>
      </c>
      <c r="G1385" s="200" t="s">
        <v>348</v>
      </c>
      <c r="H1385" s="201">
        <v>1</v>
      </c>
      <c r="I1385" s="202"/>
      <c r="J1385" s="203">
        <f>ROUND(I1385*H1385,2)</f>
        <v>0</v>
      </c>
      <c r="K1385" s="204"/>
      <c r="L1385" s="205"/>
      <c r="M1385" s="206" t="s">
        <v>1</v>
      </c>
      <c r="N1385" s="207" t="s">
        <v>42</v>
      </c>
      <c r="O1385" s="59"/>
      <c r="P1385" s="161">
        <f>O1385*H1385</f>
        <v>0</v>
      </c>
      <c r="Q1385" s="161">
        <v>0</v>
      </c>
      <c r="R1385" s="161">
        <f>Q1385*H1385</f>
        <v>0</v>
      </c>
      <c r="S1385" s="161">
        <v>0</v>
      </c>
      <c r="T1385" s="162">
        <f>S1385*H1385</f>
        <v>0</v>
      </c>
      <c r="U1385" s="33"/>
      <c r="V1385" s="33"/>
      <c r="W1385" s="33"/>
      <c r="X1385" s="33"/>
      <c r="Y1385" s="33"/>
      <c r="Z1385" s="33"/>
      <c r="AA1385" s="33"/>
      <c r="AB1385" s="33"/>
      <c r="AC1385" s="33"/>
      <c r="AD1385" s="33"/>
      <c r="AE1385" s="33"/>
      <c r="AR1385" s="163" t="s">
        <v>243</v>
      </c>
      <c r="AT1385" s="163" t="s">
        <v>310</v>
      </c>
      <c r="AU1385" s="163" t="s">
        <v>86</v>
      </c>
      <c r="AY1385" s="18" t="s">
        <v>222</v>
      </c>
      <c r="BE1385" s="164">
        <f>IF(N1385="základní",J1385,0)</f>
        <v>0</v>
      </c>
      <c r="BF1385" s="164">
        <f>IF(N1385="snížená",J1385,0)</f>
        <v>0</v>
      </c>
      <c r="BG1385" s="164">
        <f>IF(N1385="zákl. přenesená",J1385,0)</f>
        <v>0</v>
      </c>
      <c r="BH1385" s="164">
        <f>IF(N1385="sníž. přenesená",J1385,0)</f>
        <v>0</v>
      </c>
      <c r="BI1385" s="164">
        <f>IF(N1385="nulová",J1385,0)</f>
        <v>0</v>
      </c>
      <c r="BJ1385" s="18" t="s">
        <v>84</v>
      </c>
      <c r="BK1385" s="164">
        <f>ROUND(I1385*H1385,2)</f>
        <v>0</v>
      </c>
      <c r="BL1385" s="18" t="s">
        <v>228</v>
      </c>
      <c r="BM1385" s="163" t="s">
        <v>1774</v>
      </c>
    </row>
    <row r="1386" spans="1:65" s="13" customFormat="1">
      <c r="B1386" s="165"/>
      <c r="D1386" s="166" t="s">
        <v>229</v>
      </c>
      <c r="E1386" s="167" t="s">
        <v>1</v>
      </c>
      <c r="F1386" s="168" t="s">
        <v>1775</v>
      </c>
      <c r="H1386" s="169">
        <v>1</v>
      </c>
      <c r="I1386" s="170"/>
      <c r="L1386" s="165"/>
      <c r="M1386" s="171"/>
      <c r="N1386" s="172"/>
      <c r="O1386" s="172"/>
      <c r="P1386" s="172"/>
      <c r="Q1386" s="172"/>
      <c r="R1386" s="172"/>
      <c r="S1386" s="172"/>
      <c r="T1386" s="173"/>
      <c r="AT1386" s="167" t="s">
        <v>229</v>
      </c>
      <c r="AU1386" s="167" t="s">
        <v>86</v>
      </c>
      <c r="AV1386" s="13" t="s">
        <v>86</v>
      </c>
      <c r="AW1386" s="13" t="s">
        <v>32</v>
      </c>
      <c r="AX1386" s="13" t="s">
        <v>77</v>
      </c>
      <c r="AY1386" s="167" t="s">
        <v>222</v>
      </c>
    </row>
    <row r="1387" spans="1:65" s="14" customFormat="1">
      <c r="B1387" s="174"/>
      <c r="D1387" s="166" t="s">
        <v>229</v>
      </c>
      <c r="E1387" s="175" t="s">
        <v>1</v>
      </c>
      <c r="F1387" s="176" t="s">
        <v>231</v>
      </c>
      <c r="H1387" s="177">
        <v>1</v>
      </c>
      <c r="I1387" s="178"/>
      <c r="L1387" s="174"/>
      <c r="M1387" s="179"/>
      <c r="N1387" s="180"/>
      <c r="O1387" s="180"/>
      <c r="P1387" s="180"/>
      <c r="Q1387" s="180"/>
      <c r="R1387" s="180"/>
      <c r="S1387" s="180"/>
      <c r="T1387" s="181"/>
      <c r="AT1387" s="175" t="s">
        <v>229</v>
      </c>
      <c r="AU1387" s="175" t="s">
        <v>86</v>
      </c>
      <c r="AV1387" s="14" t="s">
        <v>228</v>
      </c>
      <c r="AW1387" s="14" t="s">
        <v>32</v>
      </c>
      <c r="AX1387" s="14" t="s">
        <v>84</v>
      </c>
      <c r="AY1387" s="175" t="s">
        <v>222</v>
      </c>
    </row>
    <row r="1388" spans="1:65" s="2" customFormat="1" ht="33" customHeight="1">
      <c r="A1388" s="33"/>
      <c r="B1388" s="150"/>
      <c r="C1388" s="197" t="s">
        <v>943</v>
      </c>
      <c r="D1388" s="197" t="s">
        <v>310</v>
      </c>
      <c r="E1388" s="198" t="s">
        <v>1776</v>
      </c>
      <c r="F1388" s="199" t="s">
        <v>1777</v>
      </c>
      <c r="G1388" s="200" t="s">
        <v>348</v>
      </c>
      <c r="H1388" s="201">
        <v>1</v>
      </c>
      <c r="I1388" s="202"/>
      <c r="J1388" s="203">
        <f>ROUND(I1388*H1388,2)</f>
        <v>0</v>
      </c>
      <c r="K1388" s="204"/>
      <c r="L1388" s="205"/>
      <c r="M1388" s="206" t="s">
        <v>1</v>
      </c>
      <c r="N1388" s="207" t="s">
        <v>42</v>
      </c>
      <c r="O1388" s="59"/>
      <c r="P1388" s="161">
        <f>O1388*H1388</f>
        <v>0</v>
      </c>
      <c r="Q1388" s="161">
        <v>0</v>
      </c>
      <c r="R1388" s="161">
        <f>Q1388*H1388</f>
        <v>0</v>
      </c>
      <c r="S1388" s="161">
        <v>0</v>
      </c>
      <c r="T1388" s="162">
        <f>S1388*H1388</f>
        <v>0</v>
      </c>
      <c r="U1388" s="33"/>
      <c r="V1388" s="33"/>
      <c r="W1388" s="33"/>
      <c r="X1388" s="33"/>
      <c r="Y1388" s="33"/>
      <c r="Z1388" s="33"/>
      <c r="AA1388" s="33"/>
      <c r="AB1388" s="33"/>
      <c r="AC1388" s="33"/>
      <c r="AD1388" s="33"/>
      <c r="AE1388" s="33"/>
      <c r="AR1388" s="163" t="s">
        <v>243</v>
      </c>
      <c r="AT1388" s="163" t="s">
        <v>310</v>
      </c>
      <c r="AU1388" s="163" t="s">
        <v>86</v>
      </c>
      <c r="AY1388" s="18" t="s">
        <v>222</v>
      </c>
      <c r="BE1388" s="164">
        <f>IF(N1388="základní",J1388,0)</f>
        <v>0</v>
      </c>
      <c r="BF1388" s="164">
        <f>IF(N1388="snížená",J1388,0)</f>
        <v>0</v>
      </c>
      <c r="BG1388" s="164">
        <f>IF(N1388="zákl. přenesená",J1388,0)</f>
        <v>0</v>
      </c>
      <c r="BH1388" s="164">
        <f>IF(N1388="sníž. přenesená",J1388,0)</f>
        <v>0</v>
      </c>
      <c r="BI1388" s="164">
        <f>IF(N1388="nulová",J1388,0)</f>
        <v>0</v>
      </c>
      <c r="BJ1388" s="18" t="s">
        <v>84</v>
      </c>
      <c r="BK1388" s="164">
        <f>ROUND(I1388*H1388,2)</f>
        <v>0</v>
      </c>
      <c r="BL1388" s="18" t="s">
        <v>228</v>
      </c>
      <c r="BM1388" s="163" t="s">
        <v>1778</v>
      </c>
    </row>
    <row r="1389" spans="1:65" s="13" customFormat="1">
      <c r="B1389" s="165"/>
      <c r="D1389" s="166" t="s">
        <v>229</v>
      </c>
      <c r="E1389" s="167" t="s">
        <v>1</v>
      </c>
      <c r="F1389" s="168" t="s">
        <v>1779</v>
      </c>
      <c r="H1389" s="169">
        <v>1</v>
      </c>
      <c r="I1389" s="170"/>
      <c r="L1389" s="165"/>
      <c r="M1389" s="171"/>
      <c r="N1389" s="172"/>
      <c r="O1389" s="172"/>
      <c r="P1389" s="172"/>
      <c r="Q1389" s="172"/>
      <c r="R1389" s="172"/>
      <c r="S1389" s="172"/>
      <c r="T1389" s="173"/>
      <c r="AT1389" s="167" t="s">
        <v>229</v>
      </c>
      <c r="AU1389" s="167" t="s">
        <v>86</v>
      </c>
      <c r="AV1389" s="13" t="s">
        <v>86</v>
      </c>
      <c r="AW1389" s="13" t="s">
        <v>32</v>
      </c>
      <c r="AX1389" s="13" t="s">
        <v>77</v>
      </c>
      <c r="AY1389" s="167" t="s">
        <v>222</v>
      </c>
    </row>
    <row r="1390" spans="1:65" s="14" customFormat="1">
      <c r="B1390" s="174"/>
      <c r="D1390" s="166" t="s">
        <v>229</v>
      </c>
      <c r="E1390" s="175" t="s">
        <v>1</v>
      </c>
      <c r="F1390" s="176" t="s">
        <v>231</v>
      </c>
      <c r="H1390" s="177">
        <v>1</v>
      </c>
      <c r="I1390" s="178"/>
      <c r="L1390" s="174"/>
      <c r="M1390" s="179"/>
      <c r="N1390" s="180"/>
      <c r="O1390" s="180"/>
      <c r="P1390" s="180"/>
      <c r="Q1390" s="180"/>
      <c r="R1390" s="180"/>
      <c r="S1390" s="180"/>
      <c r="T1390" s="181"/>
      <c r="AT1390" s="175" t="s">
        <v>229</v>
      </c>
      <c r="AU1390" s="175" t="s">
        <v>86</v>
      </c>
      <c r="AV1390" s="14" t="s">
        <v>228</v>
      </c>
      <c r="AW1390" s="14" t="s">
        <v>32</v>
      </c>
      <c r="AX1390" s="14" t="s">
        <v>84</v>
      </c>
      <c r="AY1390" s="175" t="s">
        <v>222</v>
      </c>
    </row>
    <row r="1391" spans="1:65" s="2" customFormat="1" ht="33" customHeight="1">
      <c r="A1391" s="33"/>
      <c r="B1391" s="150"/>
      <c r="C1391" s="197" t="s">
        <v>1780</v>
      </c>
      <c r="D1391" s="197" t="s">
        <v>310</v>
      </c>
      <c r="E1391" s="198" t="s">
        <v>1781</v>
      </c>
      <c r="F1391" s="199" t="s">
        <v>1782</v>
      </c>
      <c r="G1391" s="200" t="s">
        <v>348</v>
      </c>
      <c r="H1391" s="201">
        <v>1</v>
      </c>
      <c r="I1391" s="202"/>
      <c r="J1391" s="203">
        <f>ROUND(I1391*H1391,2)</f>
        <v>0</v>
      </c>
      <c r="K1391" s="204"/>
      <c r="L1391" s="205"/>
      <c r="M1391" s="206" t="s">
        <v>1</v>
      </c>
      <c r="N1391" s="207" t="s">
        <v>42</v>
      </c>
      <c r="O1391" s="59"/>
      <c r="P1391" s="161">
        <f>O1391*H1391</f>
        <v>0</v>
      </c>
      <c r="Q1391" s="161">
        <v>0</v>
      </c>
      <c r="R1391" s="161">
        <f>Q1391*H1391</f>
        <v>0</v>
      </c>
      <c r="S1391" s="161">
        <v>0</v>
      </c>
      <c r="T1391" s="162">
        <f>S1391*H1391</f>
        <v>0</v>
      </c>
      <c r="U1391" s="33"/>
      <c r="V1391" s="33"/>
      <c r="W1391" s="33"/>
      <c r="X1391" s="33"/>
      <c r="Y1391" s="33"/>
      <c r="Z1391" s="33"/>
      <c r="AA1391" s="33"/>
      <c r="AB1391" s="33"/>
      <c r="AC1391" s="33"/>
      <c r="AD1391" s="33"/>
      <c r="AE1391" s="33"/>
      <c r="AR1391" s="163" t="s">
        <v>243</v>
      </c>
      <c r="AT1391" s="163" t="s">
        <v>310</v>
      </c>
      <c r="AU1391" s="163" t="s">
        <v>86</v>
      </c>
      <c r="AY1391" s="18" t="s">
        <v>222</v>
      </c>
      <c r="BE1391" s="164">
        <f>IF(N1391="základní",J1391,0)</f>
        <v>0</v>
      </c>
      <c r="BF1391" s="164">
        <f>IF(N1391="snížená",J1391,0)</f>
        <v>0</v>
      </c>
      <c r="BG1391" s="164">
        <f>IF(N1391="zákl. přenesená",J1391,0)</f>
        <v>0</v>
      </c>
      <c r="BH1391" s="164">
        <f>IF(N1391="sníž. přenesená",J1391,0)</f>
        <v>0</v>
      </c>
      <c r="BI1391" s="164">
        <f>IF(N1391="nulová",J1391,0)</f>
        <v>0</v>
      </c>
      <c r="BJ1391" s="18" t="s">
        <v>84</v>
      </c>
      <c r="BK1391" s="164">
        <f>ROUND(I1391*H1391,2)</f>
        <v>0</v>
      </c>
      <c r="BL1391" s="18" t="s">
        <v>228</v>
      </c>
      <c r="BM1391" s="163" t="s">
        <v>1783</v>
      </c>
    </row>
    <row r="1392" spans="1:65" s="13" customFormat="1">
      <c r="B1392" s="165"/>
      <c r="D1392" s="166" t="s">
        <v>229</v>
      </c>
      <c r="E1392" s="167" t="s">
        <v>1</v>
      </c>
      <c r="F1392" s="168" t="s">
        <v>1784</v>
      </c>
      <c r="H1392" s="169">
        <v>1</v>
      </c>
      <c r="I1392" s="170"/>
      <c r="L1392" s="165"/>
      <c r="M1392" s="171"/>
      <c r="N1392" s="172"/>
      <c r="O1392" s="172"/>
      <c r="P1392" s="172"/>
      <c r="Q1392" s="172"/>
      <c r="R1392" s="172"/>
      <c r="S1392" s="172"/>
      <c r="T1392" s="173"/>
      <c r="AT1392" s="167" t="s">
        <v>229</v>
      </c>
      <c r="AU1392" s="167" t="s">
        <v>86</v>
      </c>
      <c r="AV1392" s="13" t="s">
        <v>86</v>
      </c>
      <c r="AW1392" s="13" t="s">
        <v>32</v>
      </c>
      <c r="AX1392" s="13" t="s">
        <v>77</v>
      </c>
      <c r="AY1392" s="167" t="s">
        <v>222</v>
      </c>
    </row>
    <row r="1393" spans="1:65" s="14" customFormat="1">
      <c r="B1393" s="174"/>
      <c r="D1393" s="166" t="s">
        <v>229</v>
      </c>
      <c r="E1393" s="175" t="s">
        <v>1</v>
      </c>
      <c r="F1393" s="176" t="s">
        <v>231</v>
      </c>
      <c r="H1393" s="177">
        <v>1</v>
      </c>
      <c r="I1393" s="178"/>
      <c r="L1393" s="174"/>
      <c r="M1393" s="179"/>
      <c r="N1393" s="180"/>
      <c r="O1393" s="180"/>
      <c r="P1393" s="180"/>
      <c r="Q1393" s="180"/>
      <c r="R1393" s="180"/>
      <c r="S1393" s="180"/>
      <c r="T1393" s="181"/>
      <c r="AT1393" s="175" t="s">
        <v>229</v>
      </c>
      <c r="AU1393" s="175" t="s">
        <v>86</v>
      </c>
      <c r="AV1393" s="14" t="s">
        <v>228</v>
      </c>
      <c r="AW1393" s="14" t="s">
        <v>32</v>
      </c>
      <c r="AX1393" s="14" t="s">
        <v>84</v>
      </c>
      <c r="AY1393" s="175" t="s">
        <v>222</v>
      </c>
    </row>
    <row r="1394" spans="1:65" s="2" customFormat="1" ht="24.2" customHeight="1">
      <c r="A1394" s="33"/>
      <c r="B1394" s="150"/>
      <c r="C1394" s="197" t="s">
        <v>966</v>
      </c>
      <c r="D1394" s="197" t="s">
        <v>310</v>
      </c>
      <c r="E1394" s="198" t="s">
        <v>1785</v>
      </c>
      <c r="F1394" s="199" t="s">
        <v>1786</v>
      </c>
      <c r="G1394" s="200" t="s">
        <v>348</v>
      </c>
      <c r="H1394" s="201">
        <v>2</v>
      </c>
      <c r="I1394" s="202"/>
      <c r="J1394" s="203">
        <f>ROUND(I1394*H1394,2)</f>
        <v>0</v>
      </c>
      <c r="K1394" s="204"/>
      <c r="L1394" s="205"/>
      <c r="M1394" s="206" t="s">
        <v>1</v>
      </c>
      <c r="N1394" s="207" t="s">
        <v>42</v>
      </c>
      <c r="O1394" s="59"/>
      <c r="P1394" s="161">
        <f>O1394*H1394</f>
        <v>0</v>
      </c>
      <c r="Q1394" s="161">
        <v>0</v>
      </c>
      <c r="R1394" s="161">
        <f>Q1394*H1394</f>
        <v>0</v>
      </c>
      <c r="S1394" s="161">
        <v>0</v>
      </c>
      <c r="T1394" s="162">
        <f>S1394*H1394</f>
        <v>0</v>
      </c>
      <c r="U1394" s="33"/>
      <c r="V1394" s="33"/>
      <c r="W1394" s="33"/>
      <c r="X1394" s="33"/>
      <c r="Y1394" s="33"/>
      <c r="Z1394" s="33"/>
      <c r="AA1394" s="33"/>
      <c r="AB1394" s="33"/>
      <c r="AC1394" s="33"/>
      <c r="AD1394" s="33"/>
      <c r="AE1394" s="33"/>
      <c r="AR1394" s="163" t="s">
        <v>243</v>
      </c>
      <c r="AT1394" s="163" t="s">
        <v>310</v>
      </c>
      <c r="AU1394" s="163" t="s">
        <v>86</v>
      </c>
      <c r="AY1394" s="18" t="s">
        <v>222</v>
      </c>
      <c r="BE1394" s="164">
        <f>IF(N1394="základní",J1394,0)</f>
        <v>0</v>
      </c>
      <c r="BF1394" s="164">
        <f>IF(N1394="snížená",J1394,0)</f>
        <v>0</v>
      </c>
      <c r="BG1394" s="164">
        <f>IF(N1394="zákl. přenesená",J1394,0)</f>
        <v>0</v>
      </c>
      <c r="BH1394" s="164">
        <f>IF(N1394="sníž. přenesená",J1394,0)</f>
        <v>0</v>
      </c>
      <c r="BI1394" s="164">
        <f>IF(N1394="nulová",J1394,0)</f>
        <v>0</v>
      </c>
      <c r="BJ1394" s="18" t="s">
        <v>84</v>
      </c>
      <c r="BK1394" s="164">
        <f>ROUND(I1394*H1394,2)</f>
        <v>0</v>
      </c>
      <c r="BL1394" s="18" t="s">
        <v>228</v>
      </c>
      <c r="BM1394" s="163" t="s">
        <v>1787</v>
      </c>
    </row>
    <row r="1395" spans="1:65" s="13" customFormat="1">
      <c r="B1395" s="165"/>
      <c r="D1395" s="166" t="s">
        <v>229</v>
      </c>
      <c r="E1395" s="167" t="s">
        <v>1</v>
      </c>
      <c r="F1395" s="168" t="s">
        <v>1788</v>
      </c>
      <c r="H1395" s="169">
        <v>1</v>
      </c>
      <c r="I1395" s="170"/>
      <c r="L1395" s="165"/>
      <c r="M1395" s="171"/>
      <c r="N1395" s="172"/>
      <c r="O1395" s="172"/>
      <c r="P1395" s="172"/>
      <c r="Q1395" s="172"/>
      <c r="R1395" s="172"/>
      <c r="S1395" s="172"/>
      <c r="T1395" s="173"/>
      <c r="AT1395" s="167" t="s">
        <v>229</v>
      </c>
      <c r="AU1395" s="167" t="s">
        <v>86</v>
      </c>
      <c r="AV1395" s="13" t="s">
        <v>86</v>
      </c>
      <c r="AW1395" s="13" t="s">
        <v>32</v>
      </c>
      <c r="AX1395" s="13" t="s">
        <v>77</v>
      </c>
      <c r="AY1395" s="167" t="s">
        <v>222</v>
      </c>
    </row>
    <row r="1396" spans="1:65" s="13" customFormat="1">
      <c r="B1396" s="165"/>
      <c r="D1396" s="166" t="s">
        <v>229</v>
      </c>
      <c r="E1396" s="167" t="s">
        <v>1</v>
      </c>
      <c r="F1396" s="168" t="s">
        <v>1789</v>
      </c>
      <c r="H1396" s="169">
        <v>1</v>
      </c>
      <c r="I1396" s="170"/>
      <c r="L1396" s="165"/>
      <c r="M1396" s="171"/>
      <c r="N1396" s="172"/>
      <c r="O1396" s="172"/>
      <c r="P1396" s="172"/>
      <c r="Q1396" s="172"/>
      <c r="R1396" s="172"/>
      <c r="S1396" s="172"/>
      <c r="T1396" s="173"/>
      <c r="AT1396" s="167" t="s">
        <v>229</v>
      </c>
      <c r="AU1396" s="167" t="s">
        <v>86</v>
      </c>
      <c r="AV1396" s="13" t="s">
        <v>86</v>
      </c>
      <c r="AW1396" s="13" t="s">
        <v>32</v>
      </c>
      <c r="AX1396" s="13" t="s">
        <v>77</v>
      </c>
      <c r="AY1396" s="167" t="s">
        <v>222</v>
      </c>
    </row>
    <row r="1397" spans="1:65" s="14" customFormat="1">
      <c r="B1397" s="174"/>
      <c r="D1397" s="166" t="s">
        <v>229</v>
      </c>
      <c r="E1397" s="175" t="s">
        <v>1</v>
      </c>
      <c r="F1397" s="176" t="s">
        <v>231</v>
      </c>
      <c r="H1397" s="177">
        <v>2</v>
      </c>
      <c r="I1397" s="178"/>
      <c r="L1397" s="174"/>
      <c r="M1397" s="179"/>
      <c r="N1397" s="180"/>
      <c r="O1397" s="180"/>
      <c r="P1397" s="180"/>
      <c r="Q1397" s="180"/>
      <c r="R1397" s="180"/>
      <c r="S1397" s="180"/>
      <c r="T1397" s="181"/>
      <c r="AT1397" s="175" t="s">
        <v>229</v>
      </c>
      <c r="AU1397" s="175" t="s">
        <v>86</v>
      </c>
      <c r="AV1397" s="14" t="s">
        <v>228</v>
      </c>
      <c r="AW1397" s="14" t="s">
        <v>32</v>
      </c>
      <c r="AX1397" s="14" t="s">
        <v>84</v>
      </c>
      <c r="AY1397" s="175" t="s">
        <v>222</v>
      </c>
    </row>
    <row r="1398" spans="1:65" s="2" customFormat="1" ht="24.2" customHeight="1">
      <c r="A1398" s="33"/>
      <c r="B1398" s="150"/>
      <c r="C1398" s="197" t="s">
        <v>1790</v>
      </c>
      <c r="D1398" s="197" t="s">
        <v>310</v>
      </c>
      <c r="E1398" s="198" t="s">
        <v>1791</v>
      </c>
      <c r="F1398" s="199" t="s">
        <v>1792</v>
      </c>
      <c r="G1398" s="200" t="s">
        <v>348</v>
      </c>
      <c r="H1398" s="201">
        <v>1</v>
      </c>
      <c r="I1398" s="202"/>
      <c r="J1398" s="203">
        <f>ROUND(I1398*H1398,2)</f>
        <v>0</v>
      </c>
      <c r="K1398" s="204"/>
      <c r="L1398" s="205"/>
      <c r="M1398" s="206" t="s">
        <v>1</v>
      </c>
      <c r="N1398" s="207" t="s">
        <v>42</v>
      </c>
      <c r="O1398" s="59"/>
      <c r="P1398" s="161">
        <f>O1398*H1398</f>
        <v>0</v>
      </c>
      <c r="Q1398" s="161">
        <v>0</v>
      </c>
      <c r="R1398" s="161">
        <f>Q1398*H1398</f>
        <v>0</v>
      </c>
      <c r="S1398" s="161">
        <v>0</v>
      </c>
      <c r="T1398" s="162">
        <f>S1398*H1398</f>
        <v>0</v>
      </c>
      <c r="U1398" s="33"/>
      <c r="V1398" s="33"/>
      <c r="W1398" s="33"/>
      <c r="X1398" s="33"/>
      <c r="Y1398" s="33"/>
      <c r="Z1398" s="33"/>
      <c r="AA1398" s="33"/>
      <c r="AB1398" s="33"/>
      <c r="AC1398" s="33"/>
      <c r="AD1398" s="33"/>
      <c r="AE1398" s="33"/>
      <c r="AR1398" s="163" t="s">
        <v>243</v>
      </c>
      <c r="AT1398" s="163" t="s">
        <v>310</v>
      </c>
      <c r="AU1398" s="163" t="s">
        <v>86</v>
      </c>
      <c r="AY1398" s="18" t="s">
        <v>222</v>
      </c>
      <c r="BE1398" s="164">
        <f>IF(N1398="základní",J1398,0)</f>
        <v>0</v>
      </c>
      <c r="BF1398" s="164">
        <f>IF(N1398="snížená",J1398,0)</f>
        <v>0</v>
      </c>
      <c r="BG1398" s="164">
        <f>IF(N1398="zákl. přenesená",J1398,0)</f>
        <v>0</v>
      </c>
      <c r="BH1398" s="164">
        <f>IF(N1398="sníž. přenesená",J1398,0)</f>
        <v>0</v>
      </c>
      <c r="BI1398" s="164">
        <f>IF(N1398="nulová",J1398,0)</f>
        <v>0</v>
      </c>
      <c r="BJ1398" s="18" t="s">
        <v>84</v>
      </c>
      <c r="BK1398" s="164">
        <f>ROUND(I1398*H1398,2)</f>
        <v>0</v>
      </c>
      <c r="BL1398" s="18" t="s">
        <v>228</v>
      </c>
      <c r="BM1398" s="163" t="s">
        <v>1793</v>
      </c>
    </row>
    <row r="1399" spans="1:65" s="13" customFormat="1">
      <c r="B1399" s="165"/>
      <c r="D1399" s="166" t="s">
        <v>229</v>
      </c>
      <c r="E1399" s="167" t="s">
        <v>1</v>
      </c>
      <c r="F1399" s="168" t="s">
        <v>1794</v>
      </c>
      <c r="H1399" s="169">
        <v>1</v>
      </c>
      <c r="I1399" s="170"/>
      <c r="L1399" s="165"/>
      <c r="M1399" s="171"/>
      <c r="N1399" s="172"/>
      <c r="O1399" s="172"/>
      <c r="P1399" s="172"/>
      <c r="Q1399" s="172"/>
      <c r="R1399" s="172"/>
      <c r="S1399" s="172"/>
      <c r="T1399" s="173"/>
      <c r="AT1399" s="167" t="s">
        <v>229</v>
      </c>
      <c r="AU1399" s="167" t="s">
        <v>86</v>
      </c>
      <c r="AV1399" s="13" t="s">
        <v>86</v>
      </c>
      <c r="AW1399" s="13" t="s">
        <v>32</v>
      </c>
      <c r="AX1399" s="13" t="s">
        <v>77</v>
      </c>
      <c r="AY1399" s="167" t="s">
        <v>222</v>
      </c>
    </row>
    <row r="1400" spans="1:65" s="14" customFormat="1">
      <c r="B1400" s="174"/>
      <c r="D1400" s="166" t="s">
        <v>229</v>
      </c>
      <c r="E1400" s="175" t="s">
        <v>1</v>
      </c>
      <c r="F1400" s="176" t="s">
        <v>231</v>
      </c>
      <c r="H1400" s="177">
        <v>1</v>
      </c>
      <c r="I1400" s="178"/>
      <c r="L1400" s="174"/>
      <c r="M1400" s="179"/>
      <c r="N1400" s="180"/>
      <c r="O1400" s="180"/>
      <c r="P1400" s="180"/>
      <c r="Q1400" s="180"/>
      <c r="R1400" s="180"/>
      <c r="S1400" s="180"/>
      <c r="T1400" s="181"/>
      <c r="AT1400" s="175" t="s">
        <v>229</v>
      </c>
      <c r="AU1400" s="175" t="s">
        <v>86</v>
      </c>
      <c r="AV1400" s="14" t="s">
        <v>228</v>
      </c>
      <c r="AW1400" s="14" t="s">
        <v>32</v>
      </c>
      <c r="AX1400" s="14" t="s">
        <v>84</v>
      </c>
      <c r="AY1400" s="175" t="s">
        <v>222</v>
      </c>
    </row>
    <row r="1401" spans="1:65" s="2" customFormat="1" ht="21.75" customHeight="1">
      <c r="A1401" s="33"/>
      <c r="B1401" s="150"/>
      <c r="C1401" s="151" t="s">
        <v>975</v>
      </c>
      <c r="D1401" s="151" t="s">
        <v>224</v>
      </c>
      <c r="E1401" s="152" t="s">
        <v>1795</v>
      </c>
      <c r="F1401" s="153" t="s">
        <v>1796</v>
      </c>
      <c r="G1401" s="154" t="s">
        <v>348</v>
      </c>
      <c r="H1401" s="155">
        <v>3</v>
      </c>
      <c r="I1401" s="156"/>
      <c r="J1401" s="157">
        <f>ROUND(I1401*H1401,2)</f>
        <v>0</v>
      </c>
      <c r="K1401" s="158"/>
      <c r="L1401" s="34"/>
      <c r="M1401" s="159" t="s">
        <v>1</v>
      </c>
      <c r="N1401" s="160" t="s">
        <v>42</v>
      </c>
      <c r="O1401" s="59"/>
      <c r="P1401" s="161">
        <f>O1401*H1401</f>
        <v>0</v>
      </c>
      <c r="Q1401" s="161">
        <v>7.1459999999999996E-2</v>
      </c>
      <c r="R1401" s="161">
        <f>Q1401*H1401</f>
        <v>0.21437999999999999</v>
      </c>
      <c r="S1401" s="161">
        <v>0</v>
      </c>
      <c r="T1401" s="162">
        <f>S1401*H1401</f>
        <v>0</v>
      </c>
      <c r="U1401" s="33"/>
      <c r="V1401" s="33"/>
      <c r="W1401" s="33"/>
      <c r="X1401" s="33"/>
      <c r="Y1401" s="33"/>
      <c r="Z1401" s="33"/>
      <c r="AA1401" s="33"/>
      <c r="AB1401" s="33"/>
      <c r="AC1401" s="33"/>
      <c r="AD1401" s="33"/>
      <c r="AE1401" s="33"/>
      <c r="AR1401" s="163" t="s">
        <v>228</v>
      </c>
      <c r="AT1401" s="163" t="s">
        <v>224</v>
      </c>
      <c r="AU1401" s="163" t="s">
        <v>86</v>
      </c>
      <c r="AY1401" s="18" t="s">
        <v>222</v>
      </c>
      <c r="BE1401" s="164">
        <f>IF(N1401="základní",J1401,0)</f>
        <v>0</v>
      </c>
      <c r="BF1401" s="164">
        <f>IF(N1401="snížená",J1401,0)</f>
        <v>0</v>
      </c>
      <c r="BG1401" s="164">
        <f>IF(N1401="zákl. přenesená",J1401,0)</f>
        <v>0</v>
      </c>
      <c r="BH1401" s="164">
        <f>IF(N1401="sníž. přenesená",J1401,0)</f>
        <v>0</v>
      </c>
      <c r="BI1401" s="164">
        <f>IF(N1401="nulová",J1401,0)</f>
        <v>0</v>
      </c>
      <c r="BJ1401" s="18" t="s">
        <v>84</v>
      </c>
      <c r="BK1401" s="164">
        <f>ROUND(I1401*H1401,2)</f>
        <v>0</v>
      </c>
      <c r="BL1401" s="18" t="s">
        <v>228</v>
      </c>
      <c r="BM1401" s="163" t="s">
        <v>1797</v>
      </c>
    </row>
    <row r="1402" spans="1:65" s="2" customFormat="1" ht="37.9" customHeight="1">
      <c r="A1402" s="33"/>
      <c r="B1402" s="150"/>
      <c r="C1402" s="197" t="s">
        <v>1798</v>
      </c>
      <c r="D1402" s="197" t="s">
        <v>310</v>
      </c>
      <c r="E1402" s="198" t="s">
        <v>1799</v>
      </c>
      <c r="F1402" s="199" t="s">
        <v>1800</v>
      </c>
      <c r="G1402" s="200" t="s">
        <v>348</v>
      </c>
      <c r="H1402" s="201">
        <v>1</v>
      </c>
      <c r="I1402" s="202"/>
      <c r="J1402" s="203">
        <f>ROUND(I1402*H1402,2)</f>
        <v>0</v>
      </c>
      <c r="K1402" s="204"/>
      <c r="L1402" s="205"/>
      <c r="M1402" s="206" t="s">
        <v>1</v>
      </c>
      <c r="N1402" s="207" t="s">
        <v>42</v>
      </c>
      <c r="O1402" s="59"/>
      <c r="P1402" s="161">
        <f>O1402*H1402</f>
        <v>0</v>
      </c>
      <c r="Q1402" s="161">
        <v>0</v>
      </c>
      <c r="R1402" s="161">
        <f>Q1402*H1402</f>
        <v>0</v>
      </c>
      <c r="S1402" s="161">
        <v>0</v>
      </c>
      <c r="T1402" s="162">
        <f>S1402*H1402</f>
        <v>0</v>
      </c>
      <c r="U1402" s="33"/>
      <c r="V1402" s="33"/>
      <c r="W1402" s="33"/>
      <c r="X1402" s="33"/>
      <c r="Y1402" s="33"/>
      <c r="Z1402" s="33"/>
      <c r="AA1402" s="33"/>
      <c r="AB1402" s="33"/>
      <c r="AC1402" s="33"/>
      <c r="AD1402" s="33"/>
      <c r="AE1402" s="33"/>
      <c r="AR1402" s="163" t="s">
        <v>243</v>
      </c>
      <c r="AT1402" s="163" t="s">
        <v>310</v>
      </c>
      <c r="AU1402" s="163" t="s">
        <v>86</v>
      </c>
      <c r="AY1402" s="18" t="s">
        <v>222</v>
      </c>
      <c r="BE1402" s="164">
        <f>IF(N1402="základní",J1402,0)</f>
        <v>0</v>
      </c>
      <c r="BF1402" s="164">
        <f>IF(N1402="snížená",J1402,0)</f>
        <v>0</v>
      </c>
      <c r="BG1402" s="164">
        <f>IF(N1402="zákl. přenesená",J1402,0)</f>
        <v>0</v>
      </c>
      <c r="BH1402" s="164">
        <f>IF(N1402="sníž. přenesená",J1402,0)</f>
        <v>0</v>
      </c>
      <c r="BI1402" s="164">
        <f>IF(N1402="nulová",J1402,0)</f>
        <v>0</v>
      </c>
      <c r="BJ1402" s="18" t="s">
        <v>84</v>
      </c>
      <c r="BK1402" s="164">
        <f>ROUND(I1402*H1402,2)</f>
        <v>0</v>
      </c>
      <c r="BL1402" s="18" t="s">
        <v>228</v>
      </c>
      <c r="BM1402" s="163" t="s">
        <v>1801</v>
      </c>
    </row>
    <row r="1403" spans="1:65" s="13" customFormat="1">
      <c r="B1403" s="165"/>
      <c r="D1403" s="166" t="s">
        <v>229</v>
      </c>
      <c r="E1403" s="167" t="s">
        <v>1</v>
      </c>
      <c r="F1403" s="168" t="s">
        <v>1802</v>
      </c>
      <c r="H1403" s="169">
        <v>1</v>
      </c>
      <c r="I1403" s="170"/>
      <c r="L1403" s="165"/>
      <c r="M1403" s="171"/>
      <c r="N1403" s="172"/>
      <c r="O1403" s="172"/>
      <c r="P1403" s="172"/>
      <c r="Q1403" s="172"/>
      <c r="R1403" s="172"/>
      <c r="S1403" s="172"/>
      <c r="T1403" s="173"/>
      <c r="AT1403" s="167" t="s">
        <v>229</v>
      </c>
      <c r="AU1403" s="167" t="s">
        <v>86</v>
      </c>
      <c r="AV1403" s="13" t="s">
        <v>86</v>
      </c>
      <c r="AW1403" s="13" t="s">
        <v>32</v>
      </c>
      <c r="AX1403" s="13" t="s">
        <v>77</v>
      </c>
      <c r="AY1403" s="167" t="s">
        <v>222</v>
      </c>
    </row>
    <row r="1404" spans="1:65" s="14" customFormat="1">
      <c r="B1404" s="174"/>
      <c r="D1404" s="166" t="s">
        <v>229</v>
      </c>
      <c r="E1404" s="175" t="s">
        <v>1</v>
      </c>
      <c r="F1404" s="176" t="s">
        <v>231</v>
      </c>
      <c r="H1404" s="177">
        <v>1</v>
      </c>
      <c r="I1404" s="178"/>
      <c r="L1404" s="174"/>
      <c r="M1404" s="179"/>
      <c r="N1404" s="180"/>
      <c r="O1404" s="180"/>
      <c r="P1404" s="180"/>
      <c r="Q1404" s="180"/>
      <c r="R1404" s="180"/>
      <c r="S1404" s="180"/>
      <c r="T1404" s="181"/>
      <c r="AT1404" s="175" t="s">
        <v>229</v>
      </c>
      <c r="AU1404" s="175" t="s">
        <v>86</v>
      </c>
      <c r="AV1404" s="14" t="s">
        <v>228</v>
      </c>
      <c r="AW1404" s="14" t="s">
        <v>32</v>
      </c>
      <c r="AX1404" s="14" t="s">
        <v>84</v>
      </c>
      <c r="AY1404" s="175" t="s">
        <v>222</v>
      </c>
    </row>
    <row r="1405" spans="1:65" s="2" customFormat="1" ht="37.9" customHeight="1">
      <c r="A1405" s="33"/>
      <c r="B1405" s="150"/>
      <c r="C1405" s="197" t="s">
        <v>983</v>
      </c>
      <c r="D1405" s="197" t="s">
        <v>310</v>
      </c>
      <c r="E1405" s="198" t="s">
        <v>1803</v>
      </c>
      <c r="F1405" s="199" t="s">
        <v>1800</v>
      </c>
      <c r="G1405" s="200" t="s">
        <v>348</v>
      </c>
      <c r="H1405" s="201">
        <v>1</v>
      </c>
      <c r="I1405" s="202"/>
      <c r="J1405" s="203">
        <f>ROUND(I1405*H1405,2)</f>
        <v>0</v>
      </c>
      <c r="K1405" s="204"/>
      <c r="L1405" s="205"/>
      <c r="M1405" s="206" t="s">
        <v>1</v>
      </c>
      <c r="N1405" s="207" t="s">
        <v>42</v>
      </c>
      <c r="O1405" s="59"/>
      <c r="P1405" s="161">
        <f>O1405*H1405</f>
        <v>0</v>
      </c>
      <c r="Q1405" s="161">
        <v>0</v>
      </c>
      <c r="R1405" s="161">
        <f>Q1405*H1405</f>
        <v>0</v>
      </c>
      <c r="S1405" s="161">
        <v>0</v>
      </c>
      <c r="T1405" s="162">
        <f>S1405*H1405</f>
        <v>0</v>
      </c>
      <c r="U1405" s="33"/>
      <c r="V1405" s="33"/>
      <c r="W1405" s="33"/>
      <c r="X1405" s="33"/>
      <c r="Y1405" s="33"/>
      <c r="Z1405" s="33"/>
      <c r="AA1405" s="33"/>
      <c r="AB1405" s="33"/>
      <c r="AC1405" s="33"/>
      <c r="AD1405" s="33"/>
      <c r="AE1405" s="33"/>
      <c r="AR1405" s="163" t="s">
        <v>243</v>
      </c>
      <c r="AT1405" s="163" t="s">
        <v>310</v>
      </c>
      <c r="AU1405" s="163" t="s">
        <v>86</v>
      </c>
      <c r="AY1405" s="18" t="s">
        <v>222</v>
      </c>
      <c r="BE1405" s="164">
        <f>IF(N1405="základní",J1405,0)</f>
        <v>0</v>
      </c>
      <c r="BF1405" s="164">
        <f>IF(N1405="snížená",J1405,0)</f>
        <v>0</v>
      </c>
      <c r="BG1405" s="164">
        <f>IF(N1405="zákl. přenesená",J1405,0)</f>
        <v>0</v>
      </c>
      <c r="BH1405" s="164">
        <f>IF(N1405="sníž. přenesená",J1405,0)</f>
        <v>0</v>
      </c>
      <c r="BI1405" s="164">
        <f>IF(N1405="nulová",J1405,0)</f>
        <v>0</v>
      </c>
      <c r="BJ1405" s="18" t="s">
        <v>84</v>
      </c>
      <c r="BK1405" s="164">
        <f>ROUND(I1405*H1405,2)</f>
        <v>0</v>
      </c>
      <c r="BL1405" s="18" t="s">
        <v>228</v>
      </c>
      <c r="BM1405" s="163" t="s">
        <v>1804</v>
      </c>
    </row>
    <row r="1406" spans="1:65" s="13" customFormat="1">
      <c r="B1406" s="165"/>
      <c r="D1406" s="166" t="s">
        <v>229</v>
      </c>
      <c r="E1406" s="167" t="s">
        <v>1</v>
      </c>
      <c r="F1406" s="168" t="s">
        <v>1805</v>
      </c>
      <c r="H1406" s="169">
        <v>1</v>
      </c>
      <c r="I1406" s="170"/>
      <c r="L1406" s="165"/>
      <c r="M1406" s="171"/>
      <c r="N1406" s="172"/>
      <c r="O1406" s="172"/>
      <c r="P1406" s="172"/>
      <c r="Q1406" s="172"/>
      <c r="R1406" s="172"/>
      <c r="S1406" s="172"/>
      <c r="T1406" s="173"/>
      <c r="AT1406" s="167" t="s">
        <v>229</v>
      </c>
      <c r="AU1406" s="167" t="s">
        <v>86</v>
      </c>
      <c r="AV1406" s="13" t="s">
        <v>86</v>
      </c>
      <c r="AW1406" s="13" t="s">
        <v>32</v>
      </c>
      <c r="AX1406" s="13" t="s">
        <v>77</v>
      </c>
      <c r="AY1406" s="167" t="s">
        <v>222</v>
      </c>
    </row>
    <row r="1407" spans="1:65" s="14" customFormat="1">
      <c r="B1407" s="174"/>
      <c r="D1407" s="166" t="s">
        <v>229</v>
      </c>
      <c r="E1407" s="175" t="s">
        <v>1</v>
      </c>
      <c r="F1407" s="176" t="s">
        <v>231</v>
      </c>
      <c r="H1407" s="177">
        <v>1</v>
      </c>
      <c r="I1407" s="178"/>
      <c r="L1407" s="174"/>
      <c r="M1407" s="179"/>
      <c r="N1407" s="180"/>
      <c r="O1407" s="180"/>
      <c r="P1407" s="180"/>
      <c r="Q1407" s="180"/>
      <c r="R1407" s="180"/>
      <c r="S1407" s="180"/>
      <c r="T1407" s="181"/>
      <c r="AT1407" s="175" t="s">
        <v>229</v>
      </c>
      <c r="AU1407" s="175" t="s">
        <v>86</v>
      </c>
      <c r="AV1407" s="14" t="s">
        <v>228</v>
      </c>
      <c r="AW1407" s="14" t="s">
        <v>32</v>
      </c>
      <c r="AX1407" s="14" t="s">
        <v>84</v>
      </c>
      <c r="AY1407" s="175" t="s">
        <v>222</v>
      </c>
    </row>
    <row r="1408" spans="1:65" s="2" customFormat="1" ht="37.9" customHeight="1">
      <c r="A1408" s="33"/>
      <c r="B1408" s="150"/>
      <c r="C1408" s="197" t="s">
        <v>1806</v>
      </c>
      <c r="D1408" s="197" t="s">
        <v>310</v>
      </c>
      <c r="E1408" s="198" t="s">
        <v>1807</v>
      </c>
      <c r="F1408" s="199" t="s">
        <v>1808</v>
      </c>
      <c r="G1408" s="200" t="s">
        <v>348</v>
      </c>
      <c r="H1408" s="201">
        <v>1</v>
      </c>
      <c r="I1408" s="202"/>
      <c r="J1408" s="203">
        <f>ROUND(I1408*H1408,2)</f>
        <v>0</v>
      </c>
      <c r="K1408" s="204"/>
      <c r="L1408" s="205"/>
      <c r="M1408" s="206" t="s">
        <v>1</v>
      </c>
      <c r="N1408" s="207" t="s">
        <v>42</v>
      </c>
      <c r="O1408" s="59"/>
      <c r="P1408" s="161">
        <f>O1408*H1408</f>
        <v>0</v>
      </c>
      <c r="Q1408" s="161">
        <v>0</v>
      </c>
      <c r="R1408" s="161">
        <f>Q1408*H1408</f>
        <v>0</v>
      </c>
      <c r="S1408" s="161">
        <v>0</v>
      </c>
      <c r="T1408" s="162">
        <f>S1408*H1408</f>
        <v>0</v>
      </c>
      <c r="U1408" s="33"/>
      <c r="V1408" s="33"/>
      <c r="W1408" s="33"/>
      <c r="X1408" s="33"/>
      <c r="Y1408" s="33"/>
      <c r="Z1408" s="33"/>
      <c r="AA1408" s="33"/>
      <c r="AB1408" s="33"/>
      <c r="AC1408" s="33"/>
      <c r="AD1408" s="33"/>
      <c r="AE1408" s="33"/>
      <c r="AR1408" s="163" t="s">
        <v>243</v>
      </c>
      <c r="AT1408" s="163" t="s">
        <v>310</v>
      </c>
      <c r="AU1408" s="163" t="s">
        <v>86</v>
      </c>
      <c r="AY1408" s="18" t="s">
        <v>222</v>
      </c>
      <c r="BE1408" s="164">
        <f>IF(N1408="základní",J1408,0)</f>
        <v>0</v>
      </c>
      <c r="BF1408" s="164">
        <f>IF(N1408="snížená",J1408,0)</f>
        <v>0</v>
      </c>
      <c r="BG1408" s="164">
        <f>IF(N1408="zákl. přenesená",J1408,0)</f>
        <v>0</v>
      </c>
      <c r="BH1408" s="164">
        <f>IF(N1408="sníž. přenesená",J1408,0)</f>
        <v>0</v>
      </c>
      <c r="BI1408" s="164">
        <f>IF(N1408="nulová",J1408,0)</f>
        <v>0</v>
      </c>
      <c r="BJ1408" s="18" t="s">
        <v>84</v>
      </c>
      <c r="BK1408" s="164">
        <f>ROUND(I1408*H1408,2)</f>
        <v>0</v>
      </c>
      <c r="BL1408" s="18" t="s">
        <v>228</v>
      </c>
      <c r="BM1408" s="163" t="s">
        <v>1809</v>
      </c>
    </row>
    <row r="1409" spans="1:65" s="13" customFormat="1">
      <c r="B1409" s="165"/>
      <c r="D1409" s="166" t="s">
        <v>229</v>
      </c>
      <c r="E1409" s="167" t="s">
        <v>1</v>
      </c>
      <c r="F1409" s="168" t="s">
        <v>1810</v>
      </c>
      <c r="H1409" s="169">
        <v>1</v>
      </c>
      <c r="I1409" s="170"/>
      <c r="L1409" s="165"/>
      <c r="M1409" s="171"/>
      <c r="N1409" s="172"/>
      <c r="O1409" s="172"/>
      <c r="P1409" s="172"/>
      <c r="Q1409" s="172"/>
      <c r="R1409" s="172"/>
      <c r="S1409" s="172"/>
      <c r="T1409" s="173"/>
      <c r="AT1409" s="167" t="s">
        <v>229</v>
      </c>
      <c r="AU1409" s="167" t="s">
        <v>86</v>
      </c>
      <c r="AV1409" s="13" t="s">
        <v>86</v>
      </c>
      <c r="AW1409" s="13" t="s">
        <v>32</v>
      </c>
      <c r="AX1409" s="13" t="s">
        <v>77</v>
      </c>
      <c r="AY1409" s="167" t="s">
        <v>222</v>
      </c>
    </row>
    <row r="1410" spans="1:65" s="14" customFormat="1">
      <c r="B1410" s="174"/>
      <c r="D1410" s="166" t="s">
        <v>229</v>
      </c>
      <c r="E1410" s="175" t="s">
        <v>1</v>
      </c>
      <c r="F1410" s="176" t="s">
        <v>231</v>
      </c>
      <c r="H1410" s="177">
        <v>1</v>
      </c>
      <c r="I1410" s="178"/>
      <c r="L1410" s="174"/>
      <c r="M1410" s="179"/>
      <c r="N1410" s="180"/>
      <c r="O1410" s="180"/>
      <c r="P1410" s="180"/>
      <c r="Q1410" s="180"/>
      <c r="R1410" s="180"/>
      <c r="S1410" s="180"/>
      <c r="T1410" s="181"/>
      <c r="AT1410" s="175" t="s">
        <v>229</v>
      </c>
      <c r="AU1410" s="175" t="s">
        <v>86</v>
      </c>
      <c r="AV1410" s="14" t="s">
        <v>228</v>
      </c>
      <c r="AW1410" s="14" t="s">
        <v>32</v>
      </c>
      <c r="AX1410" s="14" t="s">
        <v>84</v>
      </c>
      <c r="AY1410" s="175" t="s">
        <v>222</v>
      </c>
    </row>
    <row r="1411" spans="1:65" s="2" customFormat="1" ht="24.2" customHeight="1">
      <c r="A1411" s="33"/>
      <c r="B1411" s="150"/>
      <c r="C1411" s="151" t="s">
        <v>987</v>
      </c>
      <c r="D1411" s="151" t="s">
        <v>224</v>
      </c>
      <c r="E1411" s="152" t="s">
        <v>1811</v>
      </c>
      <c r="F1411" s="153" t="s">
        <v>1812</v>
      </c>
      <c r="G1411" s="154" t="s">
        <v>348</v>
      </c>
      <c r="H1411" s="155">
        <v>1</v>
      </c>
      <c r="I1411" s="156"/>
      <c r="J1411" s="157">
        <f>ROUND(I1411*H1411,2)</f>
        <v>0</v>
      </c>
      <c r="K1411" s="158"/>
      <c r="L1411" s="34"/>
      <c r="M1411" s="159" t="s">
        <v>1</v>
      </c>
      <c r="N1411" s="160" t="s">
        <v>42</v>
      </c>
      <c r="O1411" s="59"/>
      <c r="P1411" s="161">
        <f>O1411*H1411</f>
        <v>0</v>
      </c>
      <c r="Q1411" s="161">
        <v>0.44169999999999998</v>
      </c>
      <c r="R1411" s="161">
        <f>Q1411*H1411</f>
        <v>0.44169999999999998</v>
      </c>
      <c r="S1411" s="161">
        <v>0</v>
      </c>
      <c r="T1411" s="162">
        <f>S1411*H1411</f>
        <v>0</v>
      </c>
      <c r="U1411" s="33"/>
      <c r="V1411" s="33"/>
      <c r="W1411" s="33"/>
      <c r="X1411" s="33"/>
      <c r="Y1411" s="33"/>
      <c r="Z1411" s="33"/>
      <c r="AA1411" s="33"/>
      <c r="AB1411" s="33"/>
      <c r="AC1411" s="33"/>
      <c r="AD1411" s="33"/>
      <c r="AE1411" s="33"/>
      <c r="AR1411" s="163" t="s">
        <v>228</v>
      </c>
      <c r="AT1411" s="163" t="s">
        <v>224</v>
      </c>
      <c r="AU1411" s="163" t="s">
        <v>86</v>
      </c>
      <c r="AY1411" s="18" t="s">
        <v>222</v>
      </c>
      <c r="BE1411" s="164">
        <f>IF(N1411="základní",J1411,0)</f>
        <v>0</v>
      </c>
      <c r="BF1411" s="164">
        <f>IF(N1411="snížená",J1411,0)</f>
        <v>0</v>
      </c>
      <c r="BG1411" s="164">
        <f>IF(N1411="zákl. přenesená",J1411,0)</f>
        <v>0</v>
      </c>
      <c r="BH1411" s="164">
        <f>IF(N1411="sníž. přenesená",J1411,0)</f>
        <v>0</v>
      </c>
      <c r="BI1411" s="164">
        <f>IF(N1411="nulová",J1411,0)</f>
        <v>0</v>
      </c>
      <c r="BJ1411" s="18" t="s">
        <v>84</v>
      </c>
      <c r="BK1411" s="164">
        <f>ROUND(I1411*H1411,2)</f>
        <v>0</v>
      </c>
      <c r="BL1411" s="18" t="s">
        <v>228</v>
      </c>
      <c r="BM1411" s="163" t="s">
        <v>1813</v>
      </c>
    </row>
    <row r="1412" spans="1:65" s="2" customFormat="1" ht="24.2" customHeight="1">
      <c r="A1412" s="33"/>
      <c r="B1412" s="150"/>
      <c r="C1412" s="197" t="s">
        <v>1814</v>
      </c>
      <c r="D1412" s="197" t="s">
        <v>310</v>
      </c>
      <c r="E1412" s="198" t="s">
        <v>1815</v>
      </c>
      <c r="F1412" s="199" t="s">
        <v>1816</v>
      </c>
      <c r="G1412" s="200" t="s">
        <v>348</v>
      </c>
      <c r="H1412" s="201">
        <v>1</v>
      </c>
      <c r="I1412" s="202"/>
      <c r="J1412" s="203">
        <f>ROUND(I1412*H1412,2)</f>
        <v>0</v>
      </c>
      <c r="K1412" s="204"/>
      <c r="L1412" s="205"/>
      <c r="M1412" s="206" t="s">
        <v>1</v>
      </c>
      <c r="N1412" s="207" t="s">
        <v>42</v>
      </c>
      <c r="O1412" s="59"/>
      <c r="P1412" s="161">
        <f>O1412*H1412</f>
        <v>0</v>
      </c>
      <c r="Q1412" s="161">
        <v>0</v>
      </c>
      <c r="R1412" s="161">
        <f>Q1412*H1412</f>
        <v>0</v>
      </c>
      <c r="S1412" s="161">
        <v>0</v>
      </c>
      <c r="T1412" s="162">
        <f>S1412*H1412</f>
        <v>0</v>
      </c>
      <c r="U1412" s="33"/>
      <c r="V1412" s="33"/>
      <c r="W1412" s="33"/>
      <c r="X1412" s="33"/>
      <c r="Y1412" s="33"/>
      <c r="Z1412" s="33"/>
      <c r="AA1412" s="33"/>
      <c r="AB1412" s="33"/>
      <c r="AC1412" s="33"/>
      <c r="AD1412" s="33"/>
      <c r="AE1412" s="33"/>
      <c r="AR1412" s="163" t="s">
        <v>243</v>
      </c>
      <c r="AT1412" s="163" t="s">
        <v>310</v>
      </c>
      <c r="AU1412" s="163" t="s">
        <v>86</v>
      </c>
      <c r="AY1412" s="18" t="s">
        <v>222</v>
      </c>
      <c r="BE1412" s="164">
        <f>IF(N1412="základní",J1412,0)</f>
        <v>0</v>
      </c>
      <c r="BF1412" s="164">
        <f>IF(N1412="snížená",J1412,0)</f>
        <v>0</v>
      </c>
      <c r="BG1412" s="164">
        <f>IF(N1412="zákl. přenesená",J1412,0)</f>
        <v>0</v>
      </c>
      <c r="BH1412" s="164">
        <f>IF(N1412="sníž. přenesená",J1412,0)</f>
        <v>0</v>
      </c>
      <c r="BI1412" s="164">
        <f>IF(N1412="nulová",J1412,0)</f>
        <v>0</v>
      </c>
      <c r="BJ1412" s="18" t="s">
        <v>84</v>
      </c>
      <c r="BK1412" s="164">
        <f>ROUND(I1412*H1412,2)</f>
        <v>0</v>
      </c>
      <c r="BL1412" s="18" t="s">
        <v>228</v>
      </c>
      <c r="BM1412" s="163" t="s">
        <v>1817</v>
      </c>
    </row>
    <row r="1413" spans="1:65" s="13" customFormat="1">
      <c r="B1413" s="165"/>
      <c r="D1413" s="166" t="s">
        <v>229</v>
      </c>
      <c r="E1413" s="167" t="s">
        <v>1</v>
      </c>
      <c r="F1413" s="168" t="s">
        <v>1741</v>
      </c>
      <c r="H1413" s="169">
        <v>1</v>
      </c>
      <c r="I1413" s="170"/>
      <c r="L1413" s="165"/>
      <c r="M1413" s="171"/>
      <c r="N1413" s="172"/>
      <c r="O1413" s="172"/>
      <c r="P1413" s="172"/>
      <c r="Q1413" s="172"/>
      <c r="R1413" s="172"/>
      <c r="S1413" s="172"/>
      <c r="T1413" s="173"/>
      <c r="AT1413" s="167" t="s">
        <v>229</v>
      </c>
      <c r="AU1413" s="167" t="s">
        <v>86</v>
      </c>
      <c r="AV1413" s="13" t="s">
        <v>86</v>
      </c>
      <c r="AW1413" s="13" t="s">
        <v>32</v>
      </c>
      <c r="AX1413" s="13" t="s">
        <v>77</v>
      </c>
      <c r="AY1413" s="167" t="s">
        <v>222</v>
      </c>
    </row>
    <row r="1414" spans="1:65" s="14" customFormat="1">
      <c r="B1414" s="174"/>
      <c r="D1414" s="166" t="s">
        <v>229</v>
      </c>
      <c r="E1414" s="175" t="s">
        <v>1</v>
      </c>
      <c r="F1414" s="176" t="s">
        <v>231</v>
      </c>
      <c r="H1414" s="177">
        <v>1</v>
      </c>
      <c r="I1414" s="178"/>
      <c r="L1414" s="174"/>
      <c r="M1414" s="179"/>
      <c r="N1414" s="180"/>
      <c r="O1414" s="180"/>
      <c r="P1414" s="180"/>
      <c r="Q1414" s="180"/>
      <c r="R1414" s="180"/>
      <c r="S1414" s="180"/>
      <c r="T1414" s="181"/>
      <c r="AT1414" s="175" t="s">
        <v>229</v>
      </c>
      <c r="AU1414" s="175" t="s">
        <v>86</v>
      </c>
      <c r="AV1414" s="14" t="s">
        <v>228</v>
      </c>
      <c r="AW1414" s="14" t="s">
        <v>32</v>
      </c>
      <c r="AX1414" s="14" t="s">
        <v>84</v>
      </c>
      <c r="AY1414" s="175" t="s">
        <v>222</v>
      </c>
    </row>
    <row r="1415" spans="1:65" s="12" customFormat="1" ht="22.9" customHeight="1">
      <c r="B1415" s="137"/>
      <c r="D1415" s="138" t="s">
        <v>76</v>
      </c>
      <c r="E1415" s="148" t="s">
        <v>279</v>
      </c>
      <c r="F1415" s="148" t="s">
        <v>1818</v>
      </c>
      <c r="I1415" s="140"/>
      <c r="J1415" s="149">
        <f>BK1415</f>
        <v>0</v>
      </c>
      <c r="L1415" s="137"/>
      <c r="M1415" s="142"/>
      <c r="N1415" s="143"/>
      <c r="O1415" s="143"/>
      <c r="P1415" s="144">
        <f>SUM(P1416:P1637)</f>
        <v>0</v>
      </c>
      <c r="Q1415" s="143"/>
      <c r="R1415" s="144">
        <f>SUM(R1416:R1637)</f>
        <v>3.2237508000000004</v>
      </c>
      <c r="S1415" s="143"/>
      <c r="T1415" s="145">
        <f>SUM(T1416:T1637)</f>
        <v>361.77200100000005</v>
      </c>
      <c r="AR1415" s="138" t="s">
        <v>84</v>
      </c>
      <c r="AT1415" s="146" t="s">
        <v>76</v>
      </c>
      <c r="AU1415" s="146" t="s">
        <v>84</v>
      </c>
      <c r="AY1415" s="138" t="s">
        <v>222</v>
      </c>
      <c r="BK1415" s="147">
        <f>SUM(BK1416:BK1637)</f>
        <v>0</v>
      </c>
    </row>
    <row r="1416" spans="1:65" s="2" customFormat="1" ht="24.2" customHeight="1">
      <c r="A1416" s="33"/>
      <c r="B1416" s="150"/>
      <c r="C1416" s="151" t="s">
        <v>1017</v>
      </c>
      <c r="D1416" s="151" t="s">
        <v>224</v>
      </c>
      <c r="E1416" s="152" t="s">
        <v>1819</v>
      </c>
      <c r="F1416" s="153" t="s">
        <v>1820</v>
      </c>
      <c r="G1416" s="154" t="s">
        <v>242</v>
      </c>
      <c r="H1416" s="155">
        <v>213.25</v>
      </c>
      <c r="I1416" s="156"/>
      <c r="J1416" s="157">
        <f>ROUND(I1416*H1416,2)</f>
        <v>0</v>
      </c>
      <c r="K1416" s="158"/>
      <c r="L1416" s="34"/>
      <c r="M1416" s="159" t="s">
        <v>1</v>
      </c>
      <c r="N1416" s="160" t="s">
        <v>42</v>
      </c>
      <c r="O1416" s="59"/>
      <c r="P1416" s="161">
        <f>O1416*H1416</f>
        <v>0</v>
      </c>
      <c r="Q1416" s="161">
        <v>8.8500000000000002E-3</v>
      </c>
      <c r="R1416" s="161">
        <f>Q1416*H1416</f>
        <v>1.8872625000000001</v>
      </c>
      <c r="S1416" s="161">
        <v>0</v>
      </c>
      <c r="T1416" s="162">
        <f>S1416*H1416</f>
        <v>0</v>
      </c>
      <c r="U1416" s="33"/>
      <c r="V1416" s="33"/>
      <c r="W1416" s="33"/>
      <c r="X1416" s="33"/>
      <c r="Y1416" s="33"/>
      <c r="Z1416" s="33"/>
      <c r="AA1416" s="33"/>
      <c r="AB1416" s="33"/>
      <c r="AC1416" s="33"/>
      <c r="AD1416" s="33"/>
      <c r="AE1416" s="33"/>
      <c r="AR1416" s="163" t="s">
        <v>228</v>
      </c>
      <c r="AT1416" s="163" t="s">
        <v>224</v>
      </c>
      <c r="AU1416" s="163" t="s">
        <v>86</v>
      </c>
      <c r="AY1416" s="18" t="s">
        <v>222</v>
      </c>
      <c r="BE1416" s="164">
        <f>IF(N1416="základní",J1416,0)</f>
        <v>0</v>
      </c>
      <c r="BF1416" s="164">
        <f>IF(N1416="snížená",J1416,0)</f>
        <v>0</v>
      </c>
      <c r="BG1416" s="164">
        <f>IF(N1416="zákl. přenesená",J1416,0)</f>
        <v>0</v>
      </c>
      <c r="BH1416" s="164">
        <f>IF(N1416="sníž. přenesená",J1416,0)</f>
        <v>0</v>
      </c>
      <c r="BI1416" s="164">
        <f>IF(N1416="nulová",J1416,0)</f>
        <v>0</v>
      </c>
      <c r="BJ1416" s="18" t="s">
        <v>84</v>
      </c>
      <c r="BK1416" s="164">
        <f>ROUND(I1416*H1416,2)</f>
        <v>0</v>
      </c>
      <c r="BL1416" s="18" t="s">
        <v>228</v>
      </c>
      <c r="BM1416" s="163" t="s">
        <v>1821</v>
      </c>
    </row>
    <row r="1417" spans="1:65" s="13" customFormat="1">
      <c r="B1417" s="165"/>
      <c r="D1417" s="166" t="s">
        <v>229</v>
      </c>
      <c r="E1417" s="167" t="s">
        <v>1</v>
      </c>
      <c r="F1417" s="168" t="s">
        <v>1822</v>
      </c>
      <c r="H1417" s="169">
        <v>30</v>
      </c>
      <c r="I1417" s="170"/>
      <c r="L1417" s="165"/>
      <c r="M1417" s="171"/>
      <c r="N1417" s="172"/>
      <c r="O1417" s="172"/>
      <c r="P1417" s="172"/>
      <c r="Q1417" s="172"/>
      <c r="R1417" s="172"/>
      <c r="S1417" s="172"/>
      <c r="T1417" s="173"/>
      <c r="AT1417" s="167" t="s">
        <v>229</v>
      </c>
      <c r="AU1417" s="167" t="s">
        <v>86</v>
      </c>
      <c r="AV1417" s="13" t="s">
        <v>86</v>
      </c>
      <c r="AW1417" s="13" t="s">
        <v>32</v>
      </c>
      <c r="AX1417" s="13" t="s">
        <v>77</v>
      </c>
      <c r="AY1417" s="167" t="s">
        <v>222</v>
      </c>
    </row>
    <row r="1418" spans="1:65" s="13" customFormat="1">
      <c r="B1418" s="165"/>
      <c r="D1418" s="166" t="s">
        <v>229</v>
      </c>
      <c r="E1418" s="167" t="s">
        <v>1</v>
      </c>
      <c r="F1418" s="168" t="s">
        <v>1823</v>
      </c>
      <c r="H1418" s="169">
        <v>12</v>
      </c>
      <c r="I1418" s="170"/>
      <c r="L1418" s="165"/>
      <c r="M1418" s="171"/>
      <c r="N1418" s="172"/>
      <c r="O1418" s="172"/>
      <c r="P1418" s="172"/>
      <c r="Q1418" s="172"/>
      <c r="R1418" s="172"/>
      <c r="S1418" s="172"/>
      <c r="T1418" s="173"/>
      <c r="AT1418" s="167" t="s">
        <v>229</v>
      </c>
      <c r="AU1418" s="167" t="s">
        <v>86</v>
      </c>
      <c r="AV1418" s="13" t="s">
        <v>86</v>
      </c>
      <c r="AW1418" s="13" t="s">
        <v>32</v>
      </c>
      <c r="AX1418" s="13" t="s">
        <v>77</v>
      </c>
      <c r="AY1418" s="167" t="s">
        <v>222</v>
      </c>
    </row>
    <row r="1419" spans="1:65" s="13" customFormat="1">
      <c r="B1419" s="165"/>
      <c r="D1419" s="166" t="s">
        <v>229</v>
      </c>
      <c r="E1419" s="167" t="s">
        <v>1</v>
      </c>
      <c r="F1419" s="168" t="s">
        <v>1824</v>
      </c>
      <c r="H1419" s="169">
        <v>6.4</v>
      </c>
      <c r="I1419" s="170"/>
      <c r="L1419" s="165"/>
      <c r="M1419" s="171"/>
      <c r="N1419" s="172"/>
      <c r="O1419" s="172"/>
      <c r="P1419" s="172"/>
      <c r="Q1419" s="172"/>
      <c r="R1419" s="172"/>
      <c r="S1419" s="172"/>
      <c r="T1419" s="173"/>
      <c r="AT1419" s="167" t="s">
        <v>229</v>
      </c>
      <c r="AU1419" s="167" t="s">
        <v>86</v>
      </c>
      <c r="AV1419" s="13" t="s">
        <v>86</v>
      </c>
      <c r="AW1419" s="13" t="s">
        <v>32</v>
      </c>
      <c r="AX1419" s="13" t="s">
        <v>77</v>
      </c>
      <c r="AY1419" s="167" t="s">
        <v>222</v>
      </c>
    </row>
    <row r="1420" spans="1:65" s="13" customFormat="1">
      <c r="B1420" s="165"/>
      <c r="D1420" s="166" t="s">
        <v>229</v>
      </c>
      <c r="E1420" s="167" t="s">
        <v>1</v>
      </c>
      <c r="F1420" s="168" t="s">
        <v>1825</v>
      </c>
      <c r="H1420" s="169">
        <v>19.2</v>
      </c>
      <c r="I1420" s="170"/>
      <c r="L1420" s="165"/>
      <c r="M1420" s="171"/>
      <c r="N1420" s="172"/>
      <c r="O1420" s="172"/>
      <c r="P1420" s="172"/>
      <c r="Q1420" s="172"/>
      <c r="R1420" s="172"/>
      <c r="S1420" s="172"/>
      <c r="T1420" s="173"/>
      <c r="AT1420" s="167" t="s">
        <v>229</v>
      </c>
      <c r="AU1420" s="167" t="s">
        <v>86</v>
      </c>
      <c r="AV1420" s="13" t="s">
        <v>86</v>
      </c>
      <c r="AW1420" s="13" t="s">
        <v>32</v>
      </c>
      <c r="AX1420" s="13" t="s">
        <v>77</v>
      </c>
      <c r="AY1420" s="167" t="s">
        <v>222</v>
      </c>
    </row>
    <row r="1421" spans="1:65" s="13" customFormat="1" ht="33.75">
      <c r="B1421" s="165"/>
      <c r="D1421" s="166" t="s">
        <v>229</v>
      </c>
      <c r="E1421" s="167" t="s">
        <v>1</v>
      </c>
      <c r="F1421" s="168" t="s">
        <v>1826</v>
      </c>
      <c r="H1421" s="169">
        <v>100.7</v>
      </c>
      <c r="I1421" s="170"/>
      <c r="L1421" s="165"/>
      <c r="M1421" s="171"/>
      <c r="N1421" s="172"/>
      <c r="O1421" s="172"/>
      <c r="P1421" s="172"/>
      <c r="Q1421" s="172"/>
      <c r="R1421" s="172"/>
      <c r="S1421" s="172"/>
      <c r="T1421" s="173"/>
      <c r="AT1421" s="167" t="s">
        <v>229</v>
      </c>
      <c r="AU1421" s="167" t="s">
        <v>86</v>
      </c>
      <c r="AV1421" s="13" t="s">
        <v>86</v>
      </c>
      <c r="AW1421" s="13" t="s">
        <v>32</v>
      </c>
      <c r="AX1421" s="13" t="s">
        <v>77</v>
      </c>
      <c r="AY1421" s="167" t="s">
        <v>222</v>
      </c>
    </row>
    <row r="1422" spans="1:65" s="13" customFormat="1">
      <c r="B1422" s="165"/>
      <c r="D1422" s="166" t="s">
        <v>229</v>
      </c>
      <c r="E1422" s="167" t="s">
        <v>1</v>
      </c>
      <c r="F1422" s="168" t="s">
        <v>1827</v>
      </c>
      <c r="H1422" s="169">
        <v>44.95</v>
      </c>
      <c r="I1422" s="170"/>
      <c r="L1422" s="165"/>
      <c r="M1422" s="171"/>
      <c r="N1422" s="172"/>
      <c r="O1422" s="172"/>
      <c r="P1422" s="172"/>
      <c r="Q1422" s="172"/>
      <c r="R1422" s="172"/>
      <c r="S1422" s="172"/>
      <c r="T1422" s="173"/>
      <c r="AT1422" s="167" t="s">
        <v>229</v>
      </c>
      <c r="AU1422" s="167" t="s">
        <v>86</v>
      </c>
      <c r="AV1422" s="13" t="s">
        <v>86</v>
      </c>
      <c r="AW1422" s="13" t="s">
        <v>32</v>
      </c>
      <c r="AX1422" s="13" t="s">
        <v>77</v>
      </c>
      <c r="AY1422" s="167" t="s">
        <v>222</v>
      </c>
    </row>
    <row r="1423" spans="1:65" s="14" customFormat="1">
      <c r="B1423" s="174"/>
      <c r="D1423" s="166" t="s">
        <v>229</v>
      </c>
      <c r="E1423" s="175" t="s">
        <v>1</v>
      </c>
      <c r="F1423" s="176" t="s">
        <v>231</v>
      </c>
      <c r="H1423" s="177">
        <v>213.25</v>
      </c>
      <c r="I1423" s="178"/>
      <c r="L1423" s="174"/>
      <c r="M1423" s="179"/>
      <c r="N1423" s="180"/>
      <c r="O1423" s="180"/>
      <c r="P1423" s="180"/>
      <c r="Q1423" s="180"/>
      <c r="R1423" s="180"/>
      <c r="S1423" s="180"/>
      <c r="T1423" s="181"/>
      <c r="AT1423" s="175" t="s">
        <v>229</v>
      </c>
      <c r="AU1423" s="175" t="s">
        <v>86</v>
      </c>
      <c r="AV1423" s="14" t="s">
        <v>228</v>
      </c>
      <c r="AW1423" s="14" t="s">
        <v>32</v>
      </c>
      <c r="AX1423" s="14" t="s">
        <v>84</v>
      </c>
      <c r="AY1423" s="175" t="s">
        <v>222</v>
      </c>
    </row>
    <row r="1424" spans="1:65" s="2" customFormat="1" ht="37.9" customHeight="1">
      <c r="A1424" s="33"/>
      <c r="B1424" s="150"/>
      <c r="C1424" s="151" t="s">
        <v>1828</v>
      </c>
      <c r="D1424" s="151" t="s">
        <v>224</v>
      </c>
      <c r="E1424" s="152" t="s">
        <v>1829</v>
      </c>
      <c r="F1424" s="153" t="s">
        <v>1830</v>
      </c>
      <c r="G1424" s="154" t="s">
        <v>242</v>
      </c>
      <c r="H1424" s="155">
        <v>53.526000000000003</v>
      </c>
      <c r="I1424" s="156"/>
      <c r="J1424" s="157">
        <f t="shared" ref="J1424:J1429" si="80">ROUND(I1424*H1424,2)</f>
        <v>0</v>
      </c>
      <c r="K1424" s="158"/>
      <c r="L1424" s="34"/>
      <c r="M1424" s="159" t="s">
        <v>1</v>
      </c>
      <c r="N1424" s="160" t="s">
        <v>42</v>
      </c>
      <c r="O1424" s="59"/>
      <c r="P1424" s="161">
        <f t="shared" ref="P1424:P1429" si="81">O1424*H1424</f>
        <v>0</v>
      </c>
      <c r="Q1424" s="161">
        <v>0</v>
      </c>
      <c r="R1424" s="161">
        <f t="shared" ref="R1424:R1429" si="82">Q1424*H1424</f>
        <v>0</v>
      </c>
      <c r="S1424" s="161">
        <v>0</v>
      </c>
      <c r="T1424" s="162">
        <f t="shared" ref="T1424:T1429" si="83">S1424*H1424</f>
        <v>0</v>
      </c>
      <c r="U1424" s="33"/>
      <c r="V1424" s="33"/>
      <c r="W1424" s="33"/>
      <c r="X1424" s="33"/>
      <c r="Y1424" s="33"/>
      <c r="Z1424" s="33"/>
      <c r="AA1424" s="33"/>
      <c r="AB1424" s="33"/>
      <c r="AC1424" s="33"/>
      <c r="AD1424" s="33"/>
      <c r="AE1424" s="33"/>
      <c r="AR1424" s="163" t="s">
        <v>228</v>
      </c>
      <c r="AT1424" s="163" t="s">
        <v>224</v>
      </c>
      <c r="AU1424" s="163" t="s">
        <v>86</v>
      </c>
      <c r="AY1424" s="18" t="s">
        <v>222</v>
      </c>
      <c r="BE1424" s="164">
        <f t="shared" ref="BE1424:BE1429" si="84">IF(N1424="základní",J1424,0)</f>
        <v>0</v>
      </c>
      <c r="BF1424" s="164">
        <f t="shared" ref="BF1424:BF1429" si="85">IF(N1424="snížená",J1424,0)</f>
        <v>0</v>
      </c>
      <c r="BG1424" s="164">
        <f t="shared" ref="BG1424:BG1429" si="86">IF(N1424="zákl. přenesená",J1424,0)</f>
        <v>0</v>
      </c>
      <c r="BH1424" s="164">
        <f t="shared" ref="BH1424:BH1429" si="87">IF(N1424="sníž. přenesená",J1424,0)</f>
        <v>0</v>
      </c>
      <c r="BI1424" s="164">
        <f t="shared" ref="BI1424:BI1429" si="88">IF(N1424="nulová",J1424,0)</f>
        <v>0</v>
      </c>
      <c r="BJ1424" s="18" t="s">
        <v>84</v>
      </c>
      <c r="BK1424" s="164">
        <f t="shared" ref="BK1424:BK1429" si="89">ROUND(I1424*H1424,2)</f>
        <v>0</v>
      </c>
      <c r="BL1424" s="18" t="s">
        <v>228</v>
      </c>
      <c r="BM1424" s="163" t="s">
        <v>1831</v>
      </c>
    </row>
    <row r="1425" spans="1:65" s="2" customFormat="1" ht="24.2" customHeight="1">
      <c r="A1425" s="33"/>
      <c r="B1425" s="150"/>
      <c r="C1425" s="151" t="s">
        <v>1020</v>
      </c>
      <c r="D1425" s="151" t="s">
        <v>224</v>
      </c>
      <c r="E1425" s="152" t="s">
        <v>1832</v>
      </c>
      <c r="F1425" s="153" t="s">
        <v>1833</v>
      </c>
      <c r="G1425" s="154" t="s">
        <v>242</v>
      </c>
      <c r="H1425" s="155">
        <v>26.763000000000002</v>
      </c>
      <c r="I1425" s="156"/>
      <c r="J1425" s="157">
        <f t="shared" si="80"/>
        <v>0</v>
      </c>
      <c r="K1425" s="158"/>
      <c r="L1425" s="34"/>
      <c r="M1425" s="159" t="s">
        <v>1</v>
      </c>
      <c r="N1425" s="160" t="s">
        <v>42</v>
      </c>
      <c r="O1425" s="59"/>
      <c r="P1425" s="161">
        <f t="shared" si="81"/>
        <v>0</v>
      </c>
      <c r="Q1425" s="161">
        <v>0</v>
      </c>
      <c r="R1425" s="161">
        <f t="shared" si="82"/>
        <v>0</v>
      </c>
      <c r="S1425" s="161">
        <v>0</v>
      </c>
      <c r="T1425" s="162">
        <f t="shared" si="83"/>
        <v>0</v>
      </c>
      <c r="U1425" s="33"/>
      <c r="V1425" s="33"/>
      <c r="W1425" s="33"/>
      <c r="X1425" s="33"/>
      <c r="Y1425" s="33"/>
      <c r="Z1425" s="33"/>
      <c r="AA1425" s="33"/>
      <c r="AB1425" s="33"/>
      <c r="AC1425" s="33"/>
      <c r="AD1425" s="33"/>
      <c r="AE1425" s="33"/>
      <c r="AR1425" s="163" t="s">
        <v>228</v>
      </c>
      <c r="AT1425" s="163" t="s">
        <v>224</v>
      </c>
      <c r="AU1425" s="163" t="s">
        <v>86</v>
      </c>
      <c r="AY1425" s="18" t="s">
        <v>222</v>
      </c>
      <c r="BE1425" s="164">
        <f t="shared" si="84"/>
        <v>0</v>
      </c>
      <c r="BF1425" s="164">
        <f t="shared" si="85"/>
        <v>0</v>
      </c>
      <c r="BG1425" s="164">
        <f t="shared" si="86"/>
        <v>0</v>
      </c>
      <c r="BH1425" s="164">
        <f t="shared" si="87"/>
        <v>0</v>
      </c>
      <c r="BI1425" s="164">
        <f t="shared" si="88"/>
        <v>0</v>
      </c>
      <c r="BJ1425" s="18" t="s">
        <v>84</v>
      </c>
      <c r="BK1425" s="164">
        <f t="shared" si="89"/>
        <v>0</v>
      </c>
      <c r="BL1425" s="18" t="s">
        <v>228</v>
      </c>
      <c r="BM1425" s="163" t="s">
        <v>1834</v>
      </c>
    </row>
    <row r="1426" spans="1:65" s="2" customFormat="1" ht="33" customHeight="1">
      <c r="A1426" s="33"/>
      <c r="B1426" s="150"/>
      <c r="C1426" s="151" t="s">
        <v>1835</v>
      </c>
      <c r="D1426" s="151" t="s">
        <v>224</v>
      </c>
      <c r="E1426" s="152" t="s">
        <v>1836</v>
      </c>
      <c r="F1426" s="153" t="s">
        <v>1837</v>
      </c>
      <c r="G1426" s="154" t="s">
        <v>227</v>
      </c>
      <c r="H1426" s="155">
        <v>1223.183</v>
      </c>
      <c r="I1426" s="156"/>
      <c r="J1426" s="157">
        <f t="shared" si="80"/>
        <v>0</v>
      </c>
      <c r="K1426" s="158"/>
      <c r="L1426" s="34"/>
      <c r="M1426" s="159" t="s">
        <v>1</v>
      </c>
      <c r="N1426" s="160" t="s">
        <v>42</v>
      </c>
      <c r="O1426" s="59"/>
      <c r="P1426" s="161">
        <f t="shared" si="81"/>
        <v>0</v>
      </c>
      <c r="Q1426" s="161">
        <v>0</v>
      </c>
      <c r="R1426" s="161">
        <f t="shared" si="82"/>
        <v>0</v>
      </c>
      <c r="S1426" s="161">
        <v>0</v>
      </c>
      <c r="T1426" s="162">
        <f t="shared" si="83"/>
        <v>0</v>
      </c>
      <c r="U1426" s="33"/>
      <c r="V1426" s="33"/>
      <c r="W1426" s="33"/>
      <c r="X1426" s="33"/>
      <c r="Y1426" s="33"/>
      <c r="Z1426" s="33"/>
      <c r="AA1426" s="33"/>
      <c r="AB1426" s="33"/>
      <c r="AC1426" s="33"/>
      <c r="AD1426" s="33"/>
      <c r="AE1426" s="33"/>
      <c r="AR1426" s="163" t="s">
        <v>228</v>
      </c>
      <c r="AT1426" s="163" t="s">
        <v>224</v>
      </c>
      <c r="AU1426" s="163" t="s">
        <v>86</v>
      </c>
      <c r="AY1426" s="18" t="s">
        <v>222</v>
      </c>
      <c r="BE1426" s="164">
        <f t="shared" si="84"/>
        <v>0</v>
      </c>
      <c r="BF1426" s="164">
        <f t="shared" si="85"/>
        <v>0</v>
      </c>
      <c r="BG1426" s="164">
        <f t="shared" si="86"/>
        <v>0</v>
      </c>
      <c r="BH1426" s="164">
        <f t="shared" si="87"/>
        <v>0</v>
      </c>
      <c r="BI1426" s="164">
        <f t="shared" si="88"/>
        <v>0</v>
      </c>
      <c r="BJ1426" s="18" t="s">
        <v>84</v>
      </c>
      <c r="BK1426" s="164">
        <f t="shared" si="89"/>
        <v>0</v>
      </c>
      <c r="BL1426" s="18" t="s">
        <v>228</v>
      </c>
      <c r="BM1426" s="163" t="s">
        <v>1838</v>
      </c>
    </row>
    <row r="1427" spans="1:65" s="2" customFormat="1" ht="33" customHeight="1">
      <c r="A1427" s="33"/>
      <c r="B1427" s="150"/>
      <c r="C1427" s="151" t="s">
        <v>1025</v>
      </c>
      <c r="D1427" s="151" t="s">
        <v>224</v>
      </c>
      <c r="E1427" s="152" t="s">
        <v>1839</v>
      </c>
      <c r="F1427" s="153" t="s">
        <v>1840</v>
      </c>
      <c r="G1427" s="154" t="s">
        <v>227</v>
      </c>
      <c r="H1427" s="155">
        <v>115771.65</v>
      </c>
      <c r="I1427" s="156"/>
      <c r="J1427" s="157">
        <f t="shared" si="80"/>
        <v>0</v>
      </c>
      <c r="K1427" s="158"/>
      <c r="L1427" s="34"/>
      <c r="M1427" s="159" t="s">
        <v>1</v>
      </c>
      <c r="N1427" s="160" t="s">
        <v>42</v>
      </c>
      <c r="O1427" s="59"/>
      <c r="P1427" s="161">
        <f t="shared" si="81"/>
        <v>0</v>
      </c>
      <c r="Q1427" s="161">
        <v>0</v>
      </c>
      <c r="R1427" s="161">
        <f t="shared" si="82"/>
        <v>0</v>
      </c>
      <c r="S1427" s="161">
        <v>0</v>
      </c>
      <c r="T1427" s="162">
        <f t="shared" si="83"/>
        <v>0</v>
      </c>
      <c r="U1427" s="33"/>
      <c r="V1427" s="33"/>
      <c r="W1427" s="33"/>
      <c r="X1427" s="33"/>
      <c r="Y1427" s="33"/>
      <c r="Z1427" s="33"/>
      <c r="AA1427" s="33"/>
      <c r="AB1427" s="33"/>
      <c r="AC1427" s="33"/>
      <c r="AD1427" s="33"/>
      <c r="AE1427" s="33"/>
      <c r="AR1427" s="163" t="s">
        <v>228</v>
      </c>
      <c r="AT1427" s="163" t="s">
        <v>224</v>
      </c>
      <c r="AU1427" s="163" t="s">
        <v>86</v>
      </c>
      <c r="AY1427" s="18" t="s">
        <v>222</v>
      </c>
      <c r="BE1427" s="164">
        <f t="shared" si="84"/>
        <v>0</v>
      </c>
      <c r="BF1427" s="164">
        <f t="shared" si="85"/>
        <v>0</v>
      </c>
      <c r="BG1427" s="164">
        <f t="shared" si="86"/>
        <v>0</v>
      </c>
      <c r="BH1427" s="164">
        <f t="shared" si="87"/>
        <v>0</v>
      </c>
      <c r="BI1427" s="164">
        <f t="shared" si="88"/>
        <v>0</v>
      </c>
      <c r="BJ1427" s="18" t="s">
        <v>84</v>
      </c>
      <c r="BK1427" s="164">
        <f t="shared" si="89"/>
        <v>0</v>
      </c>
      <c r="BL1427" s="18" t="s">
        <v>228</v>
      </c>
      <c r="BM1427" s="163" t="s">
        <v>1841</v>
      </c>
    </row>
    <row r="1428" spans="1:65" s="2" customFormat="1" ht="37.9" customHeight="1">
      <c r="A1428" s="33"/>
      <c r="B1428" s="150"/>
      <c r="C1428" s="151" t="s">
        <v>1842</v>
      </c>
      <c r="D1428" s="151" t="s">
        <v>224</v>
      </c>
      <c r="E1428" s="152" t="s">
        <v>1843</v>
      </c>
      <c r="F1428" s="153" t="s">
        <v>1844</v>
      </c>
      <c r="G1428" s="154" t="s">
        <v>227</v>
      </c>
      <c r="H1428" s="155">
        <v>1223.183</v>
      </c>
      <c r="I1428" s="156"/>
      <c r="J1428" s="157">
        <f t="shared" si="80"/>
        <v>0</v>
      </c>
      <c r="K1428" s="158"/>
      <c r="L1428" s="34"/>
      <c r="M1428" s="159" t="s">
        <v>1</v>
      </c>
      <c r="N1428" s="160" t="s">
        <v>42</v>
      </c>
      <c r="O1428" s="59"/>
      <c r="P1428" s="161">
        <f t="shared" si="81"/>
        <v>0</v>
      </c>
      <c r="Q1428" s="161">
        <v>0</v>
      </c>
      <c r="R1428" s="161">
        <f t="shared" si="82"/>
        <v>0</v>
      </c>
      <c r="S1428" s="161">
        <v>0</v>
      </c>
      <c r="T1428" s="162">
        <f t="shared" si="83"/>
        <v>0</v>
      </c>
      <c r="U1428" s="33"/>
      <c r="V1428" s="33"/>
      <c r="W1428" s="33"/>
      <c r="X1428" s="33"/>
      <c r="Y1428" s="33"/>
      <c r="Z1428" s="33"/>
      <c r="AA1428" s="33"/>
      <c r="AB1428" s="33"/>
      <c r="AC1428" s="33"/>
      <c r="AD1428" s="33"/>
      <c r="AE1428" s="33"/>
      <c r="AR1428" s="163" t="s">
        <v>228</v>
      </c>
      <c r="AT1428" s="163" t="s">
        <v>224</v>
      </c>
      <c r="AU1428" s="163" t="s">
        <v>86</v>
      </c>
      <c r="AY1428" s="18" t="s">
        <v>222</v>
      </c>
      <c r="BE1428" s="164">
        <f t="shared" si="84"/>
        <v>0</v>
      </c>
      <c r="BF1428" s="164">
        <f t="shared" si="85"/>
        <v>0</v>
      </c>
      <c r="BG1428" s="164">
        <f t="shared" si="86"/>
        <v>0</v>
      </c>
      <c r="BH1428" s="164">
        <f t="shared" si="87"/>
        <v>0</v>
      </c>
      <c r="BI1428" s="164">
        <f t="shared" si="88"/>
        <v>0</v>
      </c>
      <c r="BJ1428" s="18" t="s">
        <v>84</v>
      </c>
      <c r="BK1428" s="164">
        <f t="shared" si="89"/>
        <v>0</v>
      </c>
      <c r="BL1428" s="18" t="s">
        <v>228</v>
      </c>
      <c r="BM1428" s="163" t="s">
        <v>1845</v>
      </c>
    </row>
    <row r="1429" spans="1:65" s="2" customFormat="1" ht="33" customHeight="1">
      <c r="A1429" s="33"/>
      <c r="B1429" s="150"/>
      <c r="C1429" s="151" t="s">
        <v>1028</v>
      </c>
      <c r="D1429" s="151" t="s">
        <v>224</v>
      </c>
      <c r="E1429" s="152" t="s">
        <v>1846</v>
      </c>
      <c r="F1429" s="153" t="s">
        <v>1847</v>
      </c>
      <c r="G1429" s="154" t="s">
        <v>252</v>
      </c>
      <c r="H1429" s="155">
        <v>3197.88</v>
      </c>
      <c r="I1429" s="156"/>
      <c r="J1429" s="157">
        <f t="shared" si="80"/>
        <v>0</v>
      </c>
      <c r="K1429" s="158"/>
      <c r="L1429" s="34"/>
      <c r="M1429" s="159" t="s">
        <v>1</v>
      </c>
      <c r="N1429" s="160" t="s">
        <v>42</v>
      </c>
      <c r="O1429" s="59"/>
      <c r="P1429" s="161">
        <f t="shared" si="81"/>
        <v>0</v>
      </c>
      <c r="Q1429" s="161">
        <v>0</v>
      </c>
      <c r="R1429" s="161">
        <f t="shared" si="82"/>
        <v>0</v>
      </c>
      <c r="S1429" s="161">
        <v>0</v>
      </c>
      <c r="T1429" s="162">
        <f t="shared" si="83"/>
        <v>0</v>
      </c>
      <c r="U1429" s="33"/>
      <c r="V1429" s="33"/>
      <c r="W1429" s="33"/>
      <c r="X1429" s="33"/>
      <c r="Y1429" s="33"/>
      <c r="Z1429" s="33"/>
      <c r="AA1429" s="33"/>
      <c r="AB1429" s="33"/>
      <c r="AC1429" s="33"/>
      <c r="AD1429" s="33"/>
      <c r="AE1429" s="33"/>
      <c r="AR1429" s="163" t="s">
        <v>228</v>
      </c>
      <c r="AT1429" s="163" t="s">
        <v>224</v>
      </c>
      <c r="AU1429" s="163" t="s">
        <v>86</v>
      </c>
      <c r="AY1429" s="18" t="s">
        <v>222</v>
      </c>
      <c r="BE1429" s="164">
        <f t="shared" si="84"/>
        <v>0</v>
      </c>
      <c r="BF1429" s="164">
        <f t="shared" si="85"/>
        <v>0</v>
      </c>
      <c r="BG1429" s="164">
        <f t="shared" si="86"/>
        <v>0</v>
      </c>
      <c r="BH1429" s="164">
        <f t="shared" si="87"/>
        <v>0</v>
      </c>
      <c r="BI1429" s="164">
        <f t="shared" si="88"/>
        <v>0</v>
      </c>
      <c r="BJ1429" s="18" t="s">
        <v>84</v>
      </c>
      <c r="BK1429" s="164">
        <f t="shared" si="89"/>
        <v>0</v>
      </c>
      <c r="BL1429" s="18" t="s">
        <v>228</v>
      </c>
      <c r="BM1429" s="163" t="s">
        <v>1848</v>
      </c>
    </row>
    <row r="1430" spans="1:65" s="16" customFormat="1">
      <c r="B1430" s="190"/>
      <c r="D1430" s="166" t="s">
        <v>229</v>
      </c>
      <c r="E1430" s="191" t="s">
        <v>1</v>
      </c>
      <c r="F1430" s="192" t="s">
        <v>1849</v>
      </c>
      <c r="H1430" s="191" t="s">
        <v>1</v>
      </c>
      <c r="I1430" s="193"/>
      <c r="L1430" s="190"/>
      <c r="M1430" s="194"/>
      <c r="N1430" s="195"/>
      <c r="O1430" s="195"/>
      <c r="P1430" s="195"/>
      <c r="Q1430" s="195"/>
      <c r="R1430" s="195"/>
      <c r="S1430" s="195"/>
      <c r="T1430" s="196"/>
      <c r="AT1430" s="191" t="s">
        <v>229</v>
      </c>
      <c r="AU1430" s="191" t="s">
        <v>86</v>
      </c>
      <c r="AV1430" s="16" t="s">
        <v>84</v>
      </c>
      <c r="AW1430" s="16" t="s">
        <v>32</v>
      </c>
      <c r="AX1430" s="16" t="s">
        <v>77</v>
      </c>
      <c r="AY1430" s="191" t="s">
        <v>222</v>
      </c>
    </row>
    <row r="1431" spans="1:65" s="13" customFormat="1">
      <c r="B1431" s="165"/>
      <c r="D1431" s="166" t="s">
        <v>229</v>
      </c>
      <c r="E1431" s="167" t="s">
        <v>1</v>
      </c>
      <c r="F1431" s="168" t="s">
        <v>1850</v>
      </c>
      <c r="H1431" s="169">
        <v>3197.88</v>
      </c>
      <c r="I1431" s="170"/>
      <c r="L1431" s="165"/>
      <c r="M1431" s="171"/>
      <c r="N1431" s="172"/>
      <c r="O1431" s="172"/>
      <c r="P1431" s="172"/>
      <c r="Q1431" s="172"/>
      <c r="R1431" s="172"/>
      <c r="S1431" s="172"/>
      <c r="T1431" s="173"/>
      <c r="AT1431" s="167" t="s">
        <v>229</v>
      </c>
      <c r="AU1431" s="167" t="s">
        <v>86</v>
      </c>
      <c r="AV1431" s="13" t="s">
        <v>86</v>
      </c>
      <c r="AW1431" s="13" t="s">
        <v>32</v>
      </c>
      <c r="AX1431" s="13" t="s">
        <v>77</v>
      </c>
      <c r="AY1431" s="167" t="s">
        <v>222</v>
      </c>
    </row>
    <row r="1432" spans="1:65" s="14" customFormat="1">
      <c r="B1432" s="174"/>
      <c r="D1432" s="166" t="s">
        <v>229</v>
      </c>
      <c r="E1432" s="175" t="s">
        <v>1</v>
      </c>
      <c r="F1432" s="176" t="s">
        <v>231</v>
      </c>
      <c r="H1432" s="177">
        <v>3197.88</v>
      </c>
      <c r="I1432" s="178"/>
      <c r="L1432" s="174"/>
      <c r="M1432" s="179"/>
      <c r="N1432" s="180"/>
      <c r="O1432" s="180"/>
      <c r="P1432" s="180"/>
      <c r="Q1432" s="180"/>
      <c r="R1432" s="180"/>
      <c r="S1432" s="180"/>
      <c r="T1432" s="181"/>
      <c r="AT1432" s="175" t="s">
        <v>229</v>
      </c>
      <c r="AU1432" s="175" t="s">
        <v>86</v>
      </c>
      <c r="AV1432" s="14" t="s">
        <v>228</v>
      </c>
      <c r="AW1432" s="14" t="s">
        <v>32</v>
      </c>
      <c r="AX1432" s="14" t="s">
        <v>84</v>
      </c>
      <c r="AY1432" s="175" t="s">
        <v>222</v>
      </c>
    </row>
    <row r="1433" spans="1:65" s="2" customFormat="1" ht="33" customHeight="1">
      <c r="A1433" s="33"/>
      <c r="B1433" s="150"/>
      <c r="C1433" s="151" t="s">
        <v>1851</v>
      </c>
      <c r="D1433" s="151" t="s">
        <v>224</v>
      </c>
      <c r="E1433" s="152" t="s">
        <v>1852</v>
      </c>
      <c r="F1433" s="153" t="s">
        <v>1853</v>
      </c>
      <c r="G1433" s="154" t="s">
        <v>252</v>
      </c>
      <c r="H1433" s="155">
        <v>95936.4</v>
      </c>
      <c r="I1433" s="156"/>
      <c r="J1433" s="157">
        <f>ROUND(I1433*H1433,2)</f>
        <v>0</v>
      </c>
      <c r="K1433" s="158"/>
      <c r="L1433" s="34"/>
      <c r="M1433" s="159" t="s">
        <v>1</v>
      </c>
      <c r="N1433" s="160" t="s">
        <v>42</v>
      </c>
      <c r="O1433" s="59"/>
      <c r="P1433" s="161">
        <f>O1433*H1433</f>
        <v>0</v>
      </c>
      <c r="Q1433" s="161">
        <v>0</v>
      </c>
      <c r="R1433" s="161">
        <f>Q1433*H1433</f>
        <v>0</v>
      </c>
      <c r="S1433" s="161">
        <v>0</v>
      </c>
      <c r="T1433" s="162">
        <f>S1433*H1433</f>
        <v>0</v>
      </c>
      <c r="U1433" s="33"/>
      <c r="V1433" s="33"/>
      <c r="W1433" s="33"/>
      <c r="X1433" s="33"/>
      <c r="Y1433" s="33"/>
      <c r="Z1433" s="33"/>
      <c r="AA1433" s="33"/>
      <c r="AB1433" s="33"/>
      <c r="AC1433" s="33"/>
      <c r="AD1433" s="33"/>
      <c r="AE1433" s="33"/>
      <c r="AR1433" s="163" t="s">
        <v>228</v>
      </c>
      <c r="AT1433" s="163" t="s">
        <v>224</v>
      </c>
      <c r="AU1433" s="163" t="s">
        <v>86</v>
      </c>
      <c r="AY1433" s="18" t="s">
        <v>222</v>
      </c>
      <c r="BE1433" s="164">
        <f>IF(N1433="základní",J1433,0)</f>
        <v>0</v>
      </c>
      <c r="BF1433" s="164">
        <f>IF(N1433="snížená",J1433,0)</f>
        <v>0</v>
      </c>
      <c r="BG1433" s="164">
        <f>IF(N1433="zákl. přenesená",J1433,0)</f>
        <v>0</v>
      </c>
      <c r="BH1433" s="164">
        <f>IF(N1433="sníž. přenesená",J1433,0)</f>
        <v>0</v>
      </c>
      <c r="BI1433" s="164">
        <f>IF(N1433="nulová",J1433,0)</f>
        <v>0</v>
      </c>
      <c r="BJ1433" s="18" t="s">
        <v>84</v>
      </c>
      <c r="BK1433" s="164">
        <f>ROUND(I1433*H1433,2)</f>
        <v>0</v>
      </c>
      <c r="BL1433" s="18" t="s">
        <v>228</v>
      </c>
      <c r="BM1433" s="163" t="s">
        <v>1854</v>
      </c>
    </row>
    <row r="1434" spans="1:65" s="16" customFormat="1">
      <c r="B1434" s="190"/>
      <c r="D1434" s="166" t="s">
        <v>229</v>
      </c>
      <c r="E1434" s="191" t="s">
        <v>1</v>
      </c>
      <c r="F1434" s="192" t="s">
        <v>1855</v>
      </c>
      <c r="H1434" s="191" t="s">
        <v>1</v>
      </c>
      <c r="I1434" s="193"/>
      <c r="L1434" s="190"/>
      <c r="M1434" s="194"/>
      <c r="N1434" s="195"/>
      <c r="O1434" s="195"/>
      <c r="P1434" s="195"/>
      <c r="Q1434" s="195"/>
      <c r="R1434" s="195"/>
      <c r="S1434" s="195"/>
      <c r="T1434" s="196"/>
      <c r="AT1434" s="191" t="s">
        <v>229</v>
      </c>
      <c r="AU1434" s="191" t="s">
        <v>86</v>
      </c>
      <c r="AV1434" s="16" t="s">
        <v>84</v>
      </c>
      <c r="AW1434" s="16" t="s">
        <v>32</v>
      </c>
      <c r="AX1434" s="16" t="s">
        <v>77</v>
      </c>
      <c r="AY1434" s="191" t="s">
        <v>222</v>
      </c>
    </row>
    <row r="1435" spans="1:65" s="13" customFormat="1">
      <c r="B1435" s="165"/>
      <c r="D1435" s="166" t="s">
        <v>229</v>
      </c>
      <c r="E1435" s="167" t="s">
        <v>1</v>
      </c>
      <c r="F1435" s="168" t="s">
        <v>1856</v>
      </c>
      <c r="H1435" s="169">
        <v>95936.4</v>
      </c>
      <c r="I1435" s="170"/>
      <c r="L1435" s="165"/>
      <c r="M1435" s="171"/>
      <c r="N1435" s="172"/>
      <c r="O1435" s="172"/>
      <c r="P1435" s="172"/>
      <c r="Q1435" s="172"/>
      <c r="R1435" s="172"/>
      <c r="S1435" s="172"/>
      <c r="T1435" s="173"/>
      <c r="AT1435" s="167" t="s">
        <v>229</v>
      </c>
      <c r="AU1435" s="167" t="s">
        <v>86</v>
      </c>
      <c r="AV1435" s="13" t="s">
        <v>86</v>
      </c>
      <c r="AW1435" s="13" t="s">
        <v>32</v>
      </c>
      <c r="AX1435" s="13" t="s">
        <v>77</v>
      </c>
      <c r="AY1435" s="167" t="s">
        <v>222</v>
      </c>
    </row>
    <row r="1436" spans="1:65" s="14" customFormat="1">
      <c r="B1436" s="174"/>
      <c r="D1436" s="166" t="s">
        <v>229</v>
      </c>
      <c r="E1436" s="175" t="s">
        <v>1</v>
      </c>
      <c r="F1436" s="176" t="s">
        <v>231</v>
      </c>
      <c r="H1436" s="177">
        <v>95936.4</v>
      </c>
      <c r="I1436" s="178"/>
      <c r="L1436" s="174"/>
      <c r="M1436" s="179"/>
      <c r="N1436" s="180"/>
      <c r="O1436" s="180"/>
      <c r="P1436" s="180"/>
      <c r="Q1436" s="180"/>
      <c r="R1436" s="180"/>
      <c r="S1436" s="180"/>
      <c r="T1436" s="181"/>
      <c r="AT1436" s="175" t="s">
        <v>229</v>
      </c>
      <c r="AU1436" s="175" t="s">
        <v>86</v>
      </c>
      <c r="AV1436" s="14" t="s">
        <v>228</v>
      </c>
      <c r="AW1436" s="14" t="s">
        <v>32</v>
      </c>
      <c r="AX1436" s="14" t="s">
        <v>84</v>
      </c>
      <c r="AY1436" s="175" t="s">
        <v>222</v>
      </c>
    </row>
    <row r="1437" spans="1:65" s="2" customFormat="1" ht="33" customHeight="1">
      <c r="A1437" s="33"/>
      <c r="B1437" s="150"/>
      <c r="C1437" s="151" t="s">
        <v>1055</v>
      </c>
      <c r="D1437" s="151" t="s">
        <v>224</v>
      </c>
      <c r="E1437" s="152" t="s">
        <v>1857</v>
      </c>
      <c r="F1437" s="153" t="s">
        <v>1858</v>
      </c>
      <c r="G1437" s="154" t="s">
        <v>252</v>
      </c>
      <c r="H1437" s="155">
        <v>3197.88</v>
      </c>
      <c r="I1437" s="156"/>
      <c r="J1437" s="157">
        <f>ROUND(I1437*H1437,2)</f>
        <v>0</v>
      </c>
      <c r="K1437" s="158"/>
      <c r="L1437" s="34"/>
      <c r="M1437" s="159" t="s">
        <v>1</v>
      </c>
      <c r="N1437" s="160" t="s">
        <v>42</v>
      </c>
      <c r="O1437" s="59"/>
      <c r="P1437" s="161">
        <f>O1437*H1437</f>
        <v>0</v>
      </c>
      <c r="Q1437" s="161">
        <v>0</v>
      </c>
      <c r="R1437" s="161">
        <f>Q1437*H1437</f>
        <v>0</v>
      </c>
      <c r="S1437" s="161">
        <v>0</v>
      </c>
      <c r="T1437" s="162">
        <f>S1437*H1437</f>
        <v>0</v>
      </c>
      <c r="U1437" s="33"/>
      <c r="V1437" s="33"/>
      <c r="W1437" s="33"/>
      <c r="X1437" s="33"/>
      <c r="Y1437" s="33"/>
      <c r="Z1437" s="33"/>
      <c r="AA1437" s="33"/>
      <c r="AB1437" s="33"/>
      <c r="AC1437" s="33"/>
      <c r="AD1437" s="33"/>
      <c r="AE1437" s="33"/>
      <c r="AR1437" s="163" t="s">
        <v>228</v>
      </c>
      <c r="AT1437" s="163" t="s">
        <v>224</v>
      </c>
      <c r="AU1437" s="163" t="s">
        <v>86</v>
      </c>
      <c r="AY1437" s="18" t="s">
        <v>222</v>
      </c>
      <c r="BE1437" s="164">
        <f>IF(N1437="základní",J1437,0)</f>
        <v>0</v>
      </c>
      <c r="BF1437" s="164">
        <f>IF(N1437="snížená",J1437,0)</f>
        <v>0</v>
      </c>
      <c r="BG1437" s="164">
        <f>IF(N1437="zákl. přenesená",J1437,0)</f>
        <v>0</v>
      </c>
      <c r="BH1437" s="164">
        <f>IF(N1437="sníž. přenesená",J1437,0)</f>
        <v>0</v>
      </c>
      <c r="BI1437" s="164">
        <f>IF(N1437="nulová",J1437,0)</f>
        <v>0</v>
      </c>
      <c r="BJ1437" s="18" t="s">
        <v>84</v>
      </c>
      <c r="BK1437" s="164">
        <f>ROUND(I1437*H1437,2)</f>
        <v>0</v>
      </c>
      <c r="BL1437" s="18" t="s">
        <v>228</v>
      </c>
      <c r="BM1437" s="163" t="s">
        <v>1859</v>
      </c>
    </row>
    <row r="1438" spans="1:65" s="2" customFormat="1" ht="16.5" customHeight="1">
      <c r="A1438" s="33"/>
      <c r="B1438" s="150"/>
      <c r="C1438" s="151" t="s">
        <v>1860</v>
      </c>
      <c r="D1438" s="151" t="s">
        <v>224</v>
      </c>
      <c r="E1438" s="152" t="s">
        <v>1861</v>
      </c>
      <c r="F1438" s="153" t="s">
        <v>1862</v>
      </c>
      <c r="G1438" s="154" t="s">
        <v>227</v>
      </c>
      <c r="H1438" s="155">
        <v>1187.845</v>
      </c>
      <c r="I1438" s="156"/>
      <c r="J1438" s="157">
        <f>ROUND(I1438*H1438,2)</f>
        <v>0</v>
      </c>
      <c r="K1438" s="158"/>
      <c r="L1438" s="34"/>
      <c r="M1438" s="159" t="s">
        <v>1</v>
      </c>
      <c r="N1438" s="160" t="s">
        <v>42</v>
      </c>
      <c r="O1438" s="59"/>
      <c r="P1438" s="161">
        <f>O1438*H1438</f>
        <v>0</v>
      </c>
      <c r="Q1438" s="161">
        <v>0</v>
      </c>
      <c r="R1438" s="161">
        <f>Q1438*H1438</f>
        <v>0</v>
      </c>
      <c r="S1438" s="161">
        <v>0</v>
      </c>
      <c r="T1438" s="162">
        <f>S1438*H1438</f>
        <v>0</v>
      </c>
      <c r="U1438" s="33"/>
      <c r="V1438" s="33"/>
      <c r="W1438" s="33"/>
      <c r="X1438" s="33"/>
      <c r="Y1438" s="33"/>
      <c r="Z1438" s="33"/>
      <c r="AA1438" s="33"/>
      <c r="AB1438" s="33"/>
      <c r="AC1438" s="33"/>
      <c r="AD1438" s="33"/>
      <c r="AE1438" s="33"/>
      <c r="AR1438" s="163" t="s">
        <v>228</v>
      </c>
      <c r="AT1438" s="163" t="s">
        <v>224</v>
      </c>
      <c r="AU1438" s="163" t="s">
        <v>86</v>
      </c>
      <c r="AY1438" s="18" t="s">
        <v>222</v>
      </c>
      <c r="BE1438" s="164">
        <f>IF(N1438="základní",J1438,0)</f>
        <v>0</v>
      </c>
      <c r="BF1438" s="164">
        <f>IF(N1438="snížená",J1438,0)</f>
        <v>0</v>
      </c>
      <c r="BG1438" s="164">
        <f>IF(N1438="zákl. přenesená",J1438,0)</f>
        <v>0</v>
      </c>
      <c r="BH1438" s="164">
        <f>IF(N1438="sníž. přenesená",J1438,0)</f>
        <v>0</v>
      </c>
      <c r="BI1438" s="164">
        <f>IF(N1438="nulová",J1438,0)</f>
        <v>0</v>
      </c>
      <c r="BJ1438" s="18" t="s">
        <v>84</v>
      </c>
      <c r="BK1438" s="164">
        <f>ROUND(I1438*H1438,2)</f>
        <v>0</v>
      </c>
      <c r="BL1438" s="18" t="s">
        <v>228</v>
      </c>
      <c r="BM1438" s="163" t="s">
        <v>1863</v>
      </c>
    </row>
    <row r="1439" spans="1:65" s="2" customFormat="1" ht="21.75" customHeight="1">
      <c r="A1439" s="33"/>
      <c r="B1439" s="150"/>
      <c r="C1439" s="151" t="s">
        <v>1058</v>
      </c>
      <c r="D1439" s="151" t="s">
        <v>224</v>
      </c>
      <c r="E1439" s="152" t="s">
        <v>1864</v>
      </c>
      <c r="F1439" s="153" t="s">
        <v>1865</v>
      </c>
      <c r="G1439" s="154" t="s">
        <v>227</v>
      </c>
      <c r="H1439" s="155">
        <v>115276.925</v>
      </c>
      <c r="I1439" s="156"/>
      <c r="J1439" s="157">
        <f>ROUND(I1439*H1439,2)</f>
        <v>0</v>
      </c>
      <c r="K1439" s="158"/>
      <c r="L1439" s="34"/>
      <c r="M1439" s="159" t="s">
        <v>1</v>
      </c>
      <c r="N1439" s="160" t="s">
        <v>42</v>
      </c>
      <c r="O1439" s="59"/>
      <c r="P1439" s="161">
        <f>O1439*H1439</f>
        <v>0</v>
      </c>
      <c r="Q1439" s="161">
        <v>0</v>
      </c>
      <c r="R1439" s="161">
        <f>Q1439*H1439</f>
        <v>0</v>
      </c>
      <c r="S1439" s="161">
        <v>0</v>
      </c>
      <c r="T1439" s="162">
        <f>S1439*H1439</f>
        <v>0</v>
      </c>
      <c r="U1439" s="33"/>
      <c r="V1439" s="33"/>
      <c r="W1439" s="33"/>
      <c r="X1439" s="33"/>
      <c r="Y1439" s="33"/>
      <c r="Z1439" s="33"/>
      <c r="AA1439" s="33"/>
      <c r="AB1439" s="33"/>
      <c r="AC1439" s="33"/>
      <c r="AD1439" s="33"/>
      <c r="AE1439" s="33"/>
      <c r="AR1439" s="163" t="s">
        <v>228</v>
      </c>
      <c r="AT1439" s="163" t="s">
        <v>224</v>
      </c>
      <c r="AU1439" s="163" t="s">
        <v>86</v>
      </c>
      <c r="AY1439" s="18" t="s">
        <v>222</v>
      </c>
      <c r="BE1439" s="164">
        <f>IF(N1439="základní",J1439,0)</f>
        <v>0</v>
      </c>
      <c r="BF1439" s="164">
        <f>IF(N1439="snížená",J1439,0)</f>
        <v>0</v>
      </c>
      <c r="BG1439" s="164">
        <f>IF(N1439="zákl. přenesená",J1439,0)</f>
        <v>0</v>
      </c>
      <c r="BH1439" s="164">
        <f>IF(N1439="sníž. přenesená",J1439,0)</f>
        <v>0</v>
      </c>
      <c r="BI1439" s="164">
        <f>IF(N1439="nulová",J1439,0)</f>
        <v>0</v>
      </c>
      <c r="BJ1439" s="18" t="s">
        <v>84</v>
      </c>
      <c r="BK1439" s="164">
        <f>ROUND(I1439*H1439,2)</f>
        <v>0</v>
      </c>
      <c r="BL1439" s="18" t="s">
        <v>228</v>
      </c>
      <c r="BM1439" s="163" t="s">
        <v>1866</v>
      </c>
    </row>
    <row r="1440" spans="1:65" s="2" customFormat="1" ht="21.75" customHeight="1">
      <c r="A1440" s="33"/>
      <c r="B1440" s="150"/>
      <c r="C1440" s="151" t="s">
        <v>1867</v>
      </c>
      <c r="D1440" s="151" t="s">
        <v>224</v>
      </c>
      <c r="E1440" s="152" t="s">
        <v>1868</v>
      </c>
      <c r="F1440" s="153" t="s">
        <v>1869</v>
      </c>
      <c r="G1440" s="154" t="s">
        <v>227</v>
      </c>
      <c r="H1440" s="155">
        <v>1187.845</v>
      </c>
      <c r="I1440" s="156"/>
      <c r="J1440" s="157">
        <f>ROUND(I1440*H1440,2)</f>
        <v>0</v>
      </c>
      <c r="K1440" s="158"/>
      <c r="L1440" s="34"/>
      <c r="M1440" s="159" t="s">
        <v>1</v>
      </c>
      <c r="N1440" s="160" t="s">
        <v>42</v>
      </c>
      <c r="O1440" s="59"/>
      <c r="P1440" s="161">
        <f>O1440*H1440</f>
        <v>0</v>
      </c>
      <c r="Q1440" s="161">
        <v>0</v>
      </c>
      <c r="R1440" s="161">
        <f>Q1440*H1440</f>
        <v>0</v>
      </c>
      <c r="S1440" s="161">
        <v>0</v>
      </c>
      <c r="T1440" s="162">
        <f>S1440*H1440</f>
        <v>0</v>
      </c>
      <c r="U1440" s="33"/>
      <c r="V1440" s="33"/>
      <c r="W1440" s="33"/>
      <c r="X1440" s="33"/>
      <c r="Y1440" s="33"/>
      <c r="Z1440" s="33"/>
      <c r="AA1440" s="33"/>
      <c r="AB1440" s="33"/>
      <c r="AC1440" s="33"/>
      <c r="AD1440" s="33"/>
      <c r="AE1440" s="33"/>
      <c r="AR1440" s="163" t="s">
        <v>228</v>
      </c>
      <c r="AT1440" s="163" t="s">
        <v>224</v>
      </c>
      <c r="AU1440" s="163" t="s">
        <v>86</v>
      </c>
      <c r="AY1440" s="18" t="s">
        <v>222</v>
      </c>
      <c r="BE1440" s="164">
        <f>IF(N1440="základní",J1440,0)</f>
        <v>0</v>
      </c>
      <c r="BF1440" s="164">
        <f>IF(N1440="snížená",J1440,0)</f>
        <v>0</v>
      </c>
      <c r="BG1440" s="164">
        <f>IF(N1440="zákl. přenesená",J1440,0)</f>
        <v>0</v>
      </c>
      <c r="BH1440" s="164">
        <f>IF(N1440="sníž. přenesená",J1440,0)</f>
        <v>0</v>
      </c>
      <c r="BI1440" s="164">
        <f>IF(N1440="nulová",J1440,0)</f>
        <v>0</v>
      </c>
      <c r="BJ1440" s="18" t="s">
        <v>84</v>
      </c>
      <c r="BK1440" s="164">
        <f>ROUND(I1440*H1440,2)</f>
        <v>0</v>
      </c>
      <c r="BL1440" s="18" t="s">
        <v>228</v>
      </c>
      <c r="BM1440" s="163" t="s">
        <v>1870</v>
      </c>
    </row>
    <row r="1441" spans="1:65" s="2" customFormat="1" ht="33" customHeight="1">
      <c r="A1441" s="33"/>
      <c r="B1441" s="150"/>
      <c r="C1441" s="151" t="s">
        <v>1062</v>
      </c>
      <c r="D1441" s="151" t="s">
        <v>224</v>
      </c>
      <c r="E1441" s="152" t="s">
        <v>1871</v>
      </c>
      <c r="F1441" s="153" t="s">
        <v>1872</v>
      </c>
      <c r="G1441" s="154" t="s">
        <v>227</v>
      </c>
      <c r="H1441" s="155">
        <v>622.33000000000004</v>
      </c>
      <c r="I1441" s="156"/>
      <c r="J1441" s="157">
        <f>ROUND(I1441*H1441,2)</f>
        <v>0</v>
      </c>
      <c r="K1441" s="158"/>
      <c r="L1441" s="34"/>
      <c r="M1441" s="159" t="s">
        <v>1</v>
      </c>
      <c r="N1441" s="160" t="s">
        <v>42</v>
      </c>
      <c r="O1441" s="59"/>
      <c r="P1441" s="161">
        <f>O1441*H1441</f>
        <v>0</v>
      </c>
      <c r="Q1441" s="161">
        <v>1.2999999999999999E-4</v>
      </c>
      <c r="R1441" s="161">
        <f>Q1441*H1441</f>
        <v>8.09029E-2</v>
      </c>
      <c r="S1441" s="161">
        <v>0</v>
      </c>
      <c r="T1441" s="162">
        <f>S1441*H1441</f>
        <v>0</v>
      </c>
      <c r="U1441" s="33"/>
      <c r="V1441" s="33"/>
      <c r="W1441" s="33"/>
      <c r="X1441" s="33"/>
      <c r="Y1441" s="33"/>
      <c r="Z1441" s="33"/>
      <c r="AA1441" s="33"/>
      <c r="AB1441" s="33"/>
      <c r="AC1441" s="33"/>
      <c r="AD1441" s="33"/>
      <c r="AE1441" s="33"/>
      <c r="AR1441" s="163" t="s">
        <v>228</v>
      </c>
      <c r="AT1441" s="163" t="s">
        <v>224</v>
      </c>
      <c r="AU1441" s="163" t="s">
        <v>86</v>
      </c>
      <c r="AY1441" s="18" t="s">
        <v>222</v>
      </c>
      <c r="BE1441" s="164">
        <f>IF(N1441="základní",J1441,0)</f>
        <v>0</v>
      </c>
      <c r="BF1441" s="164">
        <f>IF(N1441="snížená",J1441,0)</f>
        <v>0</v>
      </c>
      <c r="BG1441" s="164">
        <f>IF(N1441="zákl. přenesená",J1441,0)</f>
        <v>0</v>
      </c>
      <c r="BH1441" s="164">
        <f>IF(N1441="sníž. přenesená",J1441,0)</f>
        <v>0</v>
      </c>
      <c r="BI1441" s="164">
        <f>IF(N1441="nulová",J1441,0)</f>
        <v>0</v>
      </c>
      <c r="BJ1441" s="18" t="s">
        <v>84</v>
      </c>
      <c r="BK1441" s="164">
        <f>ROUND(I1441*H1441,2)</f>
        <v>0</v>
      </c>
      <c r="BL1441" s="18" t="s">
        <v>228</v>
      </c>
      <c r="BM1441" s="163" t="s">
        <v>1873</v>
      </c>
    </row>
    <row r="1442" spans="1:65" s="16" customFormat="1">
      <c r="B1442" s="190"/>
      <c r="D1442" s="166" t="s">
        <v>229</v>
      </c>
      <c r="E1442" s="191" t="s">
        <v>1</v>
      </c>
      <c r="F1442" s="192" t="s">
        <v>1874</v>
      </c>
      <c r="H1442" s="191" t="s">
        <v>1</v>
      </c>
      <c r="I1442" s="193"/>
      <c r="L1442" s="190"/>
      <c r="M1442" s="194"/>
      <c r="N1442" s="195"/>
      <c r="O1442" s="195"/>
      <c r="P1442" s="195"/>
      <c r="Q1442" s="195"/>
      <c r="R1442" s="195"/>
      <c r="S1442" s="195"/>
      <c r="T1442" s="196"/>
      <c r="AT1442" s="191" t="s">
        <v>229</v>
      </c>
      <c r="AU1442" s="191" t="s">
        <v>86</v>
      </c>
      <c r="AV1442" s="16" t="s">
        <v>84</v>
      </c>
      <c r="AW1442" s="16" t="s">
        <v>32</v>
      </c>
      <c r="AX1442" s="16" t="s">
        <v>77</v>
      </c>
      <c r="AY1442" s="191" t="s">
        <v>222</v>
      </c>
    </row>
    <row r="1443" spans="1:65" s="13" customFormat="1">
      <c r="B1443" s="165"/>
      <c r="D1443" s="166" t="s">
        <v>229</v>
      </c>
      <c r="E1443" s="167" t="s">
        <v>1</v>
      </c>
      <c r="F1443" s="168" t="s">
        <v>1875</v>
      </c>
      <c r="H1443" s="169">
        <v>6.9</v>
      </c>
      <c r="I1443" s="170"/>
      <c r="L1443" s="165"/>
      <c r="M1443" s="171"/>
      <c r="N1443" s="172"/>
      <c r="O1443" s="172"/>
      <c r="P1443" s="172"/>
      <c r="Q1443" s="172"/>
      <c r="R1443" s="172"/>
      <c r="S1443" s="172"/>
      <c r="T1443" s="173"/>
      <c r="AT1443" s="167" t="s">
        <v>229</v>
      </c>
      <c r="AU1443" s="167" t="s">
        <v>86</v>
      </c>
      <c r="AV1443" s="13" t="s">
        <v>86</v>
      </c>
      <c r="AW1443" s="13" t="s">
        <v>32</v>
      </c>
      <c r="AX1443" s="13" t="s">
        <v>77</v>
      </c>
      <c r="AY1443" s="167" t="s">
        <v>222</v>
      </c>
    </row>
    <row r="1444" spans="1:65" s="13" customFormat="1">
      <c r="B1444" s="165"/>
      <c r="D1444" s="166" t="s">
        <v>229</v>
      </c>
      <c r="E1444" s="167" t="s">
        <v>1</v>
      </c>
      <c r="F1444" s="168" t="s">
        <v>1876</v>
      </c>
      <c r="H1444" s="169">
        <v>5.8</v>
      </c>
      <c r="I1444" s="170"/>
      <c r="L1444" s="165"/>
      <c r="M1444" s="171"/>
      <c r="N1444" s="172"/>
      <c r="O1444" s="172"/>
      <c r="P1444" s="172"/>
      <c r="Q1444" s="172"/>
      <c r="R1444" s="172"/>
      <c r="S1444" s="172"/>
      <c r="T1444" s="173"/>
      <c r="AT1444" s="167" t="s">
        <v>229</v>
      </c>
      <c r="AU1444" s="167" t="s">
        <v>86</v>
      </c>
      <c r="AV1444" s="13" t="s">
        <v>86</v>
      </c>
      <c r="AW1444" s="13" t="s">
        <v>32</v>
      </c>
      <c r="AX1444" s="13" t="s">
        <v>77</v>
      </c>
      <c r="AY1444" s="167" t="s">
        <v>222</v>
      </c>
    </row>
    <row r="1445" spans="1:65" s="13" customFormat="1">
      <c r="B1445" s="165"/>
      <c r="D1445" s="166" t="s">
        <v>229</v>
      </c>
      <c r="E1445" s="167" t="s">
        <v>1</v>
      </c>
      <c r="F1445" s="168" t="s">
        <v>1877</v>
      </c>
      <c r="H1445" s="169">
        <v>17.2</v>
      </c>
      <c r="I1445" s="170"/>
      <c r="L1445" s="165"/>
      <c r="M1445" s="171"/>
      <c r="N1445" s="172"/>
      <c r="O1445" s="172"/>
      <c r="P1445" s="172"/>
      <c r="Q1445" s="172"/>
      <c r="R1445" s="172"/>
      <c r="S1445" s="172"/>
      <c r="T1445" s="173"/>
      <c r="AT1445" s="167" t="s">
        <v>229</v>
      </c>
      <c r="AU1445" s="167" t="s">
        <v>86</v>
      </c>
      <c r="AV1445" s="13" t="s">
        <v>86</v>
      </c>
      <c r="AW1445" s="13" t="s">
        <v>32</v>
      </c>
      <c r="AX1445" s="13" t="s">
        <v>77</v>
      </c>
      <c r="AY1445" s="167" t="s">
        <v>222</v>
      </c>
    </row>
    <row r="1446" spans="1:65" s="13" customFormat="1">
      <c r="B1446" s="165"/>
      <c r="D1446" s="166" t="s">
        <v>229</v>
      </c>
      <c r="E1446" s="167" t="s">
        <v>1</v>
      </c>
      <c r="F1446" s="168" t="s">
        <v>1878</v>
      </c>
      <c r="H1446" s="169">
        <v>27.83</v>
      </c>
      <c r="I1446" s="170"/>
      <c r="L1446" s="165"/>
      <c r="M1446" s="171"/>
      <c r="N1446" s="172"/>
      <c r="O1446" s="172"/>
      <c r="P1446" s="172"/>
      <c r="Q1446" s="172"/>
      <c r="R1446" s="172"/>
      <c r="S1446" s="172"/>
      <c r="T1446" s="173"/>
      <c r="AT1446" s="167" t="s">
        <v>229</v>
      </c>
      <c r="AU1446" s="167" t="s">
        <v>86</v>
      </c>
      <c r="AV1446" s="13" t="s">
        <v>86</v>
      </c>
      <c r="AW1446" s="13" t="s">
        <v>32</v>
      </c>
      <c r="AX1446" s="13" t="s">
        <v>77</v>
      </c>
      <c r="AY1446" s="167" t="s">
        <v>222</v>
      </c>
    </row>
    <row r="1447" spans="1:65" s="13" customFormat="1">
      <c r="B1447" s="165"/>
      <c r="D1447" s="166" t="s">
        <v>229</v>
      </c>
      <c r="E1447" s="167" t="s">
        <v>1</v>
      </c>
      <c r="F1447" s="168" t="s">
        <v>1879</v>
      </c>
      <c r="H1447" s="169">
        <v>258</v>
      </c>
      <c r="I1447" s="170"/>
      <c r="L1447" s="165"/>
      <c r="M1447" s="171"/>
      <c r="N1447" s="172"/>
      <c r="O1447" s="172"/>
      <c r="P1447" s="172"/>
      <c r="Q1447" s="172"/>
      <c r="R1447" s="172"/>
      <c r="S1447" s="172"/>
      <c r="T1447" s="173"/>
      <c r="AT1447" s="167" t="s">
        <v>229</v>
      </c>
      <c r="AU1447" s="167" t="s">
        <v>86</v>
      </c>
      <c r="AV1447" s="13" t="s">
        <v>86</v>
      </c>
      <c r="AW1447" s="13" t="s">
        <v>32</v>
      </c>
      <c r="AX1447" s="13" t="s">
        <v>77</v>
      </c>
      <c r="AY1447" s="167" t="s">
        <v>222</v>
      </c>
    </row>
    <row r="1448" spans="1:65" s="13" customFormat="1">
      <c r="B1448" s="165"/>
      <c r="D1448" s="166" t="s">
        <v>229</v>
      </c>
      <c r="E1448" s="167" t="s">
        <v>1</v>
      </c>
      <c r="F1448" s="168" t="s">
        <v>1478</v>
      </c>
      <c r="H1448" s="169">
        <v>7.2</v>
      </c>
      <c r="I1448" s="170"/>
      <c r="L1448" s="165"/>
      <c r="M1448" s="171"/>
      <c r="N1448" s="172"/>
      <c r="O1448" s="172"/>
      <c r="P1448" s="172"/>
      <c r="Q1448" s="172"/>
      <c r="R1448" s="172"/>
      <c r="S1448" s="172"/>
      <c r="T1448" s="173"/>
      <c r="AT1448" s="167" t="s">
        <v>229</v>
      </c>
      <c r="AU1448" s="167" t="s">
        <v>86</v>
      </c>
      <c r="AV1448" s="13" t="s">
        <v>86</v>
      </c>
      <c r="AW1448" s="13" t="s">
        <v>32</v>
      </c>
      <c r="AX1448" s="13" t="s">
        <v>77</v>
      </c>
      <c r="AY1448" s="167" t="s">
        <v>222</v>
      </c>
    </row>
    <row r="1449" spans="1:65" s="13" customFormat="1">
      <c r="B1449" s="165"/>
      <c r="D1449" s="166" t="s">
        <v>229</v>
      </c>
      <c r="E1449" s="167" t="s">
        <v>1</v>
      </c>
      <c r="F1449" s="168" t="s">
        <v>1477</v>
      </c>
      <c r="H1449" s="169">
        <v>49.9</v>
      </c>
      <c r="I1449" s="170"/>
      <c r="L1449" s="165"/>
      <c r="M1449" s="171"/>
      <c r="N1449" s="172"/>
      <c r="O1449" s="172"/>
      <c r="P1449" s="172"/>
      <c r="Q1449" s="172"/>
      <c r="R1449" s="172"/>
      <c r="S1449" s="172"/>
      <c r="T1449" s="173"/>
      <c r="AT1449" s="167" t="s">
        <v>229</v>
      </c>
      <c r="AU1449" s="167" t="s">
        <v>86</v>
      </c>
      <c r="AV1449" s="13" t="s">
        <v>86</v>
      </c>
      <c r="AW1449" s="13" t="s">
        <v>32</v>
      </c>
      <c r="AX1449" s="13" t="s">
        <v>77</v>
      </c>
      <c r="AY1449" s="167" t="s">
        <v>222</v>
      </c>
    </row>
    <row r="1450" spans="1:65" s="15" customFormat="1">
      <c r="B1450" s="182"/>
      <c r="D1450" s="166" t="s">
        <v>229</v>
      </c>
      <c r="E1450" s="183" t="s">
        <v>1</v>
      </c>
      <c r="F1450" s="184" t="s">
        <v>258</v>
      </c>
      <c r="H1450" s="185">
        <v>372.83</v>
      </c>
      <c r="I1450" s="186"/>
      <c r="L1450" s="182"/>
      <c r="M1450" s="187"/>
      <c r="N1450" s="188"/>
      <c r="O1450" s="188"/>
      <c r="P1450" s="188"/>
      <c r="Q1450" s="188"/>
      <c r="R1450" s="188"/>
      <c r="S1450" s="188"/>
      <c r="T1450" s="189"/>
      <c r="AT1450" s="183" t="s">
        <v>229</v>
      </c>
      <c r="AU1450" s="183" t="s">
        <v>86</v>
      </c>
      <c r="AV1450" s="15" t="s">
        <v>235</v>
      </c>
      <c r="AW1450" s="15" t="s">
        <v>32</v>
      </c>
      <c r="AX1450" s="15" t="s">
        <v>77</v>
      </c>
      <c r="AY1450" s="183" t="s">
        <v>222</v>
      </c>
    </row>
    <row r="1451" spans="1:65" s="16" customFormat="1">
      <c r="B1451" s="190"/>
      <c r="D1451" s="166" t="s">
        <v>229</v>
      </c>
      <c r="E1451" s="191" t="s">
        <v>1</v>
      </c>
      <c r="F1451" s="192" t="s">
        <v>1880</v>
      </c>
      <c r="H1451" s="191" t="s">
        <v>1</v>
      </c>
      <c r="I1451" s="193"/>
      <c r="L1451" s="190"/>
      <c r="M1451" s="194"/>
      <c r="N1451" s="195"/>
      <c r="O1451" s="195"/>
      <c r="P1451" s="195"/>
      <c r="Q1451" s="195"/>
      <c r="R1451" s="195"/>
      <c r="S1451" s="195"/>
      <c r="T1451" s="196"/>
      <c r="AT1451" s="191" t="s">
        <v>229</v>
      </c>
      <c r="AU1451" s="191" t="s">
        <v>86</v>
      </c>
      <c r="AV1451" s="16" t="s">
        <v>84</v>
      </c>
      <c r="AW1451" s="16" t="s">
        <v>32</v>
      </c>
      <c r="AX1451" s="16" t="s">
        <v>77</v>
      </c>
      <c r="AY1451" s="191" t="s">
        <v>222</v>
      </c>
    </row>
    <row r="1452" spans="1:65" s="13" customFormat="1">
      <c r="B1452" s="165"/>
      <c r="D1452" s="166" t="s">
        <v>229</v>
      </c>
      <c r="E1452" s="167" t="s">
        <v>1</v>
      </c>
      <c r="F1452" s="168" t="s">
        <v>1376</v>
      </c>
      <c r="H1452" s="169">
        <v>13.6</v>
      </c>
      <c r="I1452" s="170"/>
      <c r="L1452" s="165"/>
      <c r="M1452" s="171"/>
      <c r="N1452" s="172"/>
      <c r="O1452" s="172"/>
      <c r="P1452" s="172"/>
      <c r="Q1452" s="172"/>
      <c r="R1452" s="172"/>
      <c r="S1452" s="172"/>
      <c r="T1452" s="173"/>
      <c r="AT1452" s="167" t="s">
        <v>229</v>
      </c>
      <c r="AU1452" s="167" t="s">
        <v>86</v>
      </c>
      <c r="AV1452" s="13" t="s">
        <v>86</v>
      </c>
      <c r="AW1452" s="13" t="s">
        <v>32</v>
      </c>
      <c r="AX1452" s="13" t="s">
        <v>77</v>
      </c>
      <c r="AY1452" s="167" t="s">
        <v>222</v>
      </c>
    </row>
    <row r="1453" spans="1:65" s="13" customFormat="1">
      <c r="B1453" s="165"/>
      <c r="D1453" s="166" t="s">
        <v>229</v>
      </c>
      <c r="E1453" s="167" t="s">
        <v>1</v>
      </c>
      <c r="F1453" s="168" t="s">
        <v>1377</v>
      </c>
      <c r="H1453" s="169">
        <v>8.1999999999999993</v>
      </c>
      <c r="I1453" s="170"/>
      <c r="L1453" s="165"/>
      <c r="M1453" s="171"/>
      <c r="N1453" s="172"/>
      <c r="O1453" s="172"/>
      <c r="P1453" s="172"/>
      <c r="Q1453" s="172"/>
      <c r="R1453" s="172"/>
      <c r="S1453" s="172"/>
      <c r="T1453" s="173"/>
      <c r="AT1453" s="167" t="s">
        <v>229</v>
      </c>
      <c r="AU1453" s="167" t="s">
        <v>86</v>
      </c>
      <c r="AV1453" s="13" t="s">
        <v>86</v>
      </c>
      <c r="AW1453" s="13" t="s">
        <v>32</v>
      </c>
      <c r="AX1453" s="13" t="s">
        <v>77</v>
      </c>
      <c r="AY1453" s="167" t="s">
        <v>222</v>
      </c>
    </row>
    <row r="1454" spans="1:65" s="13" customFormat="1">
      <c r="B1454" s="165"/>
      <c r="D1454" s="166" t="s">
        <v>229</v>
      </c>
      <c r="E1454" s="167" t="s">
        <v>1</v>
      </c>
      <c r="F1454" s="168" t="s">
        <v>1378</v>
      </c>
      <c r="H1454" s="169">
        <v>9</v>
      </c>
      <c r="I1454" s="170"/>
      <c r="L1454" s="165"/>
      <c r="M1454" s="171"/>
      <c r="N1454" s="172"/>
      <c r="O1454" s="172"/>
      <c r="P1454" s="172"/>
      <c r="Q1454" s="172"/>
      <c r="R1454" s="172"/>
      <c r="S1454" s="172"/>
      <c r="T1454" s="173"/>
      <c r="AT1454" s="167" t="s">
        <v>229</v>
      </c>
      <c r="AU1454" s="167" t="s">
        <v>86</v>
      </c>
      <c r="AV1454" s="13" t="s">
        <v>86</v>
      </c>
      <c r="AW1454" s="13" t="s">
        <v>32</v>
      </c>
      <c r="AX1454" s="13" t="s">
        <v>77</v>
      </c>
      <c r="AY1454" s="167" t="s">
        <v>222</v>
      </c>
    </row>
    <row r="1455" spans="1:65" s="13" customFormat="1">
      <c r="B1455" s="165"/>
      <c r="D1455" s="166" t="s">
        <v>229</v>
      </c>
      <c r="E1455" s="167" t="s">
        <v>1</v>
      </c>
      <c r="F1455" s="168" t="s">
        <v>1379</v>
      </c>
      <c r="H1455" s="169">
        <v>64.099999999999994</v>
      </c>
      <c r="I1455" s="170"/>
      <c r="L1455" s="165"/>
      <c r="M1455" s="171"/>
      <c r="N1455" s="172"/>
      <c r="O1455" s="172"/>
      <c r="P1455" s="172"/>
      <c r="Q1455" s="172"/>
      <c r="R1455" s="172"/>
      <c r="S1455" s="172"/>
      <c r="T1455" s="173"/>
      <c r="AT1455" s="167" t="s">
        <v>229</v>
      </c>
      <c r="AU1455" s="167" t="s">
        <v>86</v>
      </c>
      <c r="AV1455" s="13" t="s">
        <v>86</v>
      </c>
      <c r="AW1455" s="13" t="s">
        <v>32</v>
      </c>
      <c r="AX1455" s="13" t="s">
        <v>77</v>
      </c>
      <c r="AY1455" s="167" t="s">
        <v>222</v>
      </c>
    </row>
    <row r="1456" spans="1:65" s="13" customFormat="1">
      <c r="B1456" s="165"/>
      <c r="D1456" s="166" t="s">
        <v>229</v>
      </c>
      <c r="E1456" s="167" t="s">
        <v>1</v>
      </c>
      <c r="F1456" s="168" t="s">
        <v>1380</v>
      </c>
      <c r="H1456" s="169">
        <v>27.6</v>
      </c>
      <c r="I1456" s="170"/>
      <c r="L1456" s="165"/>
      <c r="M1456" s="171"/>
      <c r="N1456" s="172"/>
      <c r="O1456" s="172"/>
      <c r="P1456" s="172"/>
      <c r="Q1456" s="172"/>
      <c r="R1456" s="172"/>
      <c r="S1456" s="172"/>
      <c r="T1456" s="173"/>
      <c r="AT1456" s="167" t="s">
        <v>229</v>
      </c>
      <c r="AU1456" s="167" t="s">
        <v>86</v>
      </c>
      <c r="AV1456" s="13" t="s">
        <v>86</v>
      </c>
      <c r="AW1456" s="13" t="s">
        <v>32</v>
      </c>
      <c r="AX1456" s="13" t="s">
        <v>77</v>
      </c>
      <c r="AY1456" s="167" t="s">
        <v>222</v>
      </c>
    </row>
    <row r="1457" spans="1:65" s="13" customFormat="1">
      <c r="B1457" s="165"/>
      <c r="D1457" s="166" t="s">
        <v>229</v>
      </c>
      <c r="E1457" s="167" t="s">
        <v>1</v>
      </c>
      <c r="F1457" s="168" t="s">
        <v>1381</v>
      </c>
      <c r="H1457" s="169">
        <v>67.2</v>
      </c>
      <c r="I1457" s="170"/>
      <c r="L1457" s="165"/>
      <c r="M1457" s="171"/>
      <c r="N1457" s="172"/>
      <c r="O1457" s="172"/>
      <c r="P1457" s="172"/>
      <c r="Q1457" s="172"/>
      <c r="R1457" s="172"/>
      <c r="S1457" s="172"/>
      <c r="T1457" s="173"/>
      <c r="AT1457" s="167" t="s">
        <v>229</v>
      </c>
      <c r="AU1457" s="167" t="s">
        <v>86</v>
      </c>
      <c r="AV1457" s="13" t="s">
        <v>86</v>
      </c>
      <c r="AW1457" s="13" t="s">
        <v>32</v>
      </c>
      <c r="AX1457" s="13" t="s">
        <v>77</v>
      </c>
      <c r="AY1457" s="167" t="s">
        <v>222</v>
      </c>
    </row>
    <row r="1458" spans="1:65" s="13" customFormat="1">
      <c r="B1458" s="165"/>
      <c r="D1458" s="166" t="s">
        <v>229</v>
      </c>
      <c r="E1458" s="167" t="s">
        <v>1</v>
      </c>
      <c r="F1458" s="168" t="s">
        <v>1382</v>
      </c>
      <c r="H1458" s="169">
        <v>29.9</v>
      </c>
      <c r="I1458" s="170"/>
      <c r="L1458" s="165"/>
      <c r="M1458" s="171"/>
      <c r="N1458" s="172"/>
      <c r="O1458" s="172"/>
      <c r="P1458" s="172"/>
      <c r="Q1458" s="172"/>
      <c r="R1458" s="172"/>
      <c r="S1458" s="172"/>
      <c r="T1458" s="173"/>
      <c r="AT1458" s="167" t="s">
        <v>229</v>
      </c>
      <c r="AU1458" s="167" t="s">
        <v>86</v>
      </c>
      <c r="AV1458" s="13" t="s">
        <v>86</v>
      </c>
      <c r="AW1458" s="13" t="s">
        <v>32</v>
      </c>
      <c r="AX1458" s="13" t="s">
        <v>77</v>
      </c>
      <c r="AY1458" s="167" t="s">
        <v>222</v>
      </c>
    </row>
    <row r="1459" spans="1:65" s="13" customFormat="1">
      <c r="B1459" s="165"/>
      <c r="D1459" s="166" t="s">
        <v>229</v>
      </c>
      <c r="E1459" s="167" t="s">
        <v>1</v>
      </c>
      <c r="F1459" s="168" t="s">
        <v>1383</v>
      </c>
      <c r="H1459" s="169">
        <v>29.9</v>
      </c>
      <c r="I1459" s="170"/>
      <c r="L1459" s="165"/>
      <c r="M1459" s="171"/>
      <c r="N1459" s="172"/>
      <c r="O1459" s="172"/>
      <c r="P1459" s="172"/>
      <c r="Q1459" s="172"/>
      <c r="R1459" s="172"/>
      <c r="S1459" s="172"/>
      <c r="T1459" s="173"/>
      <c r="AT1459" s="167" t="s">
        <v>229</v>
      </c>
      <c r="AU1459" s="167" t="s">
        <v>86</v>
      </c>
      <c r="AV1459" s="13" t="s">
        <v>86</v>
      </c>
      <c r="AW1459" s="13" t="s">
        <v>32</v>
      </c>
      <c r="AX1459" s="13" t="s">
        <v>77</v>
      </c>
      <c r="AY1459" s="167" t="s">
        <v>222</v>
      </c>
    </row>
    <row r="1460" spans="1:65" s="15" customFormat="1">
      <c r="B1460" s="182"/>
      <c r="D1460" s="166" t="s">
        <v>229</v>
      </c>
      <c r="E1460" s="183" t="s">
        <v>1</v>
      </c>
      <c r="F1460" s="184" t="s">
        <v>258</v>
      </c>
      <c r="H1460" s="185">
        <v>249.5</v>
      </c>
      <c r="I1460" s="186"/>
      <c r="L1460" s="182"/>
      <c r="M1460" s="187"/>
      <c r="N1460" s="188"/>
      <c r="O1460" s="188"/>
      <c r="P1460" s="188"/>
      <c r="Q1460" s="188"/>
      <c r="R1460" s="188"/>
      <c r="S1460" s="188"/>
      <c r="T1460" s="189"/>
      <c r="AT1460" s="183" t="s">
        <v>229</v>
      </c>
      <c r="AU1460" s="183" t="s">
        <v>86</v>
      </c>
      <c r="AV1460" s="15" t="s">
        <v>235</v>
      </c>
      <c r="AW1460" s="15" t="s">
        <v>32</v>
      </c>
      <c r="AX1460" s="15" t="s">
        <v>77</v>
      </c>
      <c r="AY1460" s="183" t="s">
        <v>222</v>
      </c>
    </row>
    <row r="1461" spans="1:65" s="14" customFormat="1">
      <c r="B1461" s="174"/>
      <c r="D1461" s="166" t="s">
        <v>229</v>
      </c>
      <c r="E1461" s="175" t="s">
        <v>1</v>
      </c>
      <c r="F1461" s="176" t="s">
        <v>231</v>
      </c>
      <c r="H1461" s="177">
        <v>622.33000000000004</v>
      </c>
      <c r="I1461" s="178"/>
      <c r="L1461" s="174"/>
      <c r="M1461" s="179"/>
      <c r="N1461" s="180"/>
      <c r="O1461" s="180"/>
      <c r="P1461" s="180"/>
      <c r="Q1461" s="180"/>
      <c r="R1461" s="180"/>
      <c r="S1461" s="180"/>
      <c r="T1461" s="181"/>
      <c r="AT1461" s="175" t="s">
        <v>229</v>
      </c>
      <c r="AU1461" s="175" t="s">
        <v>86</v>
      </c>
      <c r="AV1461" s="14" t="s">
        <v>228</v>
      </c>
      <c r="AW1461" s="14" t="s">
        <v>32</v>
      </c>
      <c r="AX1461" s="14" t="s">
        <v>84</v>
      </c>
      <c r="AY1461" s="175" t="s">
        <v>222</v>
      </c>
    </row>
    <row r="1462" spans="1:65" s="2" customFormat="1" ht="24.2" customHeight="1">
      <c r="A1462" s="33"/>
      <c r="B1462" s="150"/>
      <c r="C1462" s="151" t="s">
        <v>1881</v>
      </c>
      <c r="D1462" s="151" t="s">
        <v>224</v>
      </c>
      <c r="E1462" s="152" t="s">
        <v>1882</v>
      </c>
      <c r="F1462" s="153" t="s">
        <v>1883</v>
      </c>
      <c r="G1462" s="154" t="s">
        <v>227</v>
      </c>
      <c r="H1462" s="155">
        <v>456.84</v>
      </c>
      <c r="I1462" s="156"/>
      <c r="J1462" s="157">
        <f>ROUND(I1462*H1462,2)</f>
        <v>0</v>
      </c>
      <c r="K1462" s="158"/>
      <c r="L1462" s="34"/>
      <c r="M1462" s="159" t="s">
        <v>1</v>
      </c>
      <c r="N1462" s="160" t="s">
        <v>42</v>
      </c>
      <c r="O1462" s="59"/>
      <c r="P1462" s="161">
        <f>O1462*H1462</f>
        <v>0</v>
      </c>
      <c r="Q1462" s="161">
        <v>0</v>
      </c>
      <c r="R1462" s="161">
        <f>Q1462*H1462</f>
        <v>0</v>
      </c>
      <c r="S1462" s="161">
        <v>0</v>
      </c>
      <c r="T1462" s="162">
        <f>S1462*H1462</f>
        <v>0</v>
      </c>
      <c r="U1462" s="33"/>
      <c r="V1462" s="33"/>
      <c r="W1462" s="33"/>
      <c r="X1462" s="33"/>
      <c r="Y1462" s="33"/>
      <c r="Z1462" s="33"/>
      <c r="AA1462" s="33"/>
      <c r="AB1462" s="33"/>
      <c r="AC1462" s="33"/>
      <c r="AD1462" s="33"/>
      <c r="AE1462" s="33"/>
      <c r="AR1462" s="163" t="s">
        <v>228</v>
      </c>
      <c r="AT1462" s="163" t="s">
        <v>224</v>
      </c>
      <c r="AU1462" s="163" t="s">
        <v>86</v>
      </c>
      <c r="AY1462" s="18" t="s">
        <v>222</v>
      </c>
      <c r="BE1462" s="164">
        <f>IF(N1462="základní",J1462,0)</f>
        <v>0</v>
      </c>
      <c r="BF1462" s="164">
        <f>IF(N1462="snížená",J1462,0)</f>
        <v>0</v>
      </c>
      <c r="BG1462" s="164">
        <f>IF(N1462="zákl. přenesená",J1462,0)</f>
        <v>0</v>
      </c>
      <c r="BH1462" s="164">
        <f>IF(N1462="sníž. přenesená",J1462,0)</f>
        <v>0</v>
      </c>
      <c r="BI1462" s="164">
        <f>IF(N1462="nulová",J1462,0)</f>
        <v>0</v>
      </c>
      <c r="BJ1462" s="18" t="s">
        <v>84</v>
      </c>
      <c r="BK1462" s="164">
        <f>ROUND(I1462*H1462,2)</f>
        <v>0</v>
      </c>
      <c r="BL1462" s="18" t="s">
        <v>228</v>
      </c>
      <c r="BM1462" s="163" t="s">
        <v>1884</v>
      </c>
    </row>
    <row r="1463" spans="1:65" s="16" customFormat="1">
      <c r="B1463" s="190"/>
      <c r="D1463" s="166" t="s">
        <v>229</v>
      </c>
      <c r="E1463" s="191" t="s">
        <v>1</v>
      </c>
      <c r="F1463" s="192" t="s">
        <v>1849</v>
      </c>
      <c r="H1463" s="191" t="s">
        <v>1</v>
      </c>
      <c r="I1463" s="193"/>
      <c r="L1463" s="190"/>
      <c r="M1463" s="194"/>
      <c r="N1463" s="195"/>
      <c r="O1463" s="195"/>
      <c r="P1463" s="195"/>
      <c r="Q1463" s="195"/>
      <c r="R1463" s="195"/>
      <c r="S1463" s="195"/>
      <c r="T1463" s="196"/>
      <c r="AT1463" s="191" t="s">
        <v>229</v>
      </c>
      <c r="AU1463" s="191" t="s">
        <v>86</v>
      </c>
      <c r="AV1463" s="16" t="s">
        <v>84</v>
      </c>
      <c r="AW1463" s="16" t="s">
        <v>32</v>
      </c>
      <c r="AX1463" s="16" t="s">
        <v>77</v>
      </c>
      <c r="AY1463" s="191" t="s">
        <v>222</v>
      </c>
    </row>
    <row r="1464" spans="1:65" s="13" customFormat="1">
      <c r="B1464" s="165"/>
      <c r="D1464" s="166" t="s">
        <v>229</v>
      </c>
      <c r="E1464" s="167" t="s">
        <v>1</v>
      </c>
      <c r="F1464" s="168" t="s">
        <v>1885</v>
      </c>
      <c r="H1464" s="169">
        <v>456.84</v>
      </c>
      <c r="I1464" s="170"/>
      <c r="L1464" s="165"/>
      <c r="M1464" s="171"/>
      <c r="N1464" s="172"/>
      <c r="O1464" s="172"/>
      <c r="P1464" s="172"/>
      <c r="Q1464" s="172"/>
      <c r="R1464" s="172"/>
      <c r="S1464" s="172"/>
      <c r="T1464" s="173"/>
      <c r="AT1464" s="167" t="s">
        <v>229</v>
      </c>
      <c r="AU1464" s="167" t="s">
        <v>86</v>
      </c>
      <c r="AV1464" s="13" t="s">
        <v>86</v>
      </c>
      <c r="AW1464" s="13" t="s">
        <v>32</v>
      </c>
      <c r="AX1464" s="13" t="s">
        <v>77</v>
      </c>
      <c r="AY1464" s="167" t="s">
        <v>222</v>
      </c>
    </row>
    <row r="1465" spans="1:65" s="14" customFormat="1">
      <c r="B1465" s="174"/>
      <c r="D1465" s="166" t="s">
        <v>229</v>
      </c>
      <c r="E1465" s="175" t="s">
        <v>1</v>
      </c>
      <c r="F1465" s="176" t="s">
        <v>231</v>
      </c>
      <c r="H1465" s="177">
        <v>456.84</v>
      </c>
      <c r="I1465" s="178"/>
      <c r="L1465" s="174"/>
      <c r="M1465" s="179"/>
      <c r="N1465" s="180"/>
      <c r="O1465" s="180"/>
      <c r="P1465" s="180"/>
      <c r="Q1465" s="180"/>
      <c r="R1465" s="180"/>
      <c r="S1465" s="180"/>
      <c r="T1465" s="181"/>
      <c r="AT1465" s="175" t="s">
        <v>229</v>
      </c>
      <c r="AU1465" s="175" t="s">
        <v>86</v>
      </c>
      <c r="AV1465" s="14" t="s">
        <v>228</v>
      </c>
      <c r="AW1465" s="14" t="s">
        <v>32</v>
      </c>
      <c r="AX1465" s="14" t="s">
        <v>84</v>
      </c>
      <c r="AY1465" s="175" t="s">
        <v>222</v>
      </c>
    </row>
    <row r="1466" spans="1:65" s="2" customFormat="1" ht="24.2" customHeight="1">
      <c r="A1466" s="33"/>
      <c r="B1466" s="150"/>
      <c r="C1466" s="151" t="s">
        <v>1069</v>
      </c>
      <c r="D1466" s="151" t="s">
        <v>224</v>
      </c>
      <c r="E1466" s="152" t="s">
        <v>1886</v>
      </c>
      <c r="F1466" s="153" t="s">
        <v>1887</v>
      </c>
      <c r="G1466" s="154" t="s">
        <v>227</v>
      </c>
      <c r="H1466" s="155">
        <v>13705.2</v>
      </c>
      <c r="I1466" s="156"/>
      <c r="J1466" s="157">
        <f>ROUND(I1466*H1466,2)</f>
        <v>0</v>
      </c>
      <c r="K1466" s="158"/>
      <c r="L1466" s="34"/>
      <c r="M1466" s="159" t="s">
        <v>1</v>
      </c>
      <c r="N1466" s="160" t="s">
        <v>42</v>
      </c>
      <c r="O1466" s="59"/>
      <c r="P1466" s="161">
        <f>O1466*H1466</f>
        <v>0</v>
      </c>
      <c r="Q1466" s="161">
        <v>0</v>
      </c>
      <c r="R1466" s="161">
        <f>Q1466*H1466</f>
        <v>0</v>
      </c>
      <c r="S1466" s="161">
        <v>0</v>
      </c>
      <c r="T1466" s="162">
        <f>S1466*H1466</f>
        <v>0</v>
      </c>
      <c r="U1466" s="33"/>
      <c r="V1466" s="33"/>
      <c r="W1466" s="33"/>
      <c r="X1466" s="33"/>
      <c r="Y1466" s="33"/>
      <c r="Z1466" s="33"/>
      <c r="AA1466" s="33"/>
      <c r="AB1466" s="33"/>
      <c r="AC1466" s="33"/>
      <c r="AD1466" s="33"/>
      <c r="AE1466" s="33"/>
      <c r="AR1466" s="163" t="s">
        <v>228</v>
      </c>
      <c r="AT1466" s="163" t="s">
        <v>224</v>
      </c>
      <c r="AU1466" s="163" t="s">
        <v>86</v>
      </c>
      <c r="AY1466" s="18" t="s">
        <v>222</v>
      </c>
      <c r="BE1466" s="164">
        <f>IF(N1466="základní",J1466,0)</f>
        <v>0</v>
      </c>
      <c r="BF1466" s="164">
        <f>IF(N1466="snížená",J1466,0)</f>
        <v>0</v>
      </c>
      <c r="BG1466" s="164">
        <f>IF(N1466="zákl. přenesená",J1466,0)</f>
        <v>0</v>
      </c>
      <c r="BH1466" s="164">
        <f>IF(N1466="sníž. přenesená",J1466,0)</f>
        <v>0</v>
      </c>
      <c r="BI1466" s="164">
        <f>IF(N1466="nulová",J1466,0)</f>
        <v>0</v>
      </c>
      <c r="BJ1466" s="18" t="s">
        <v>84</v>
      </c>
      <c r="BK1466" s="164">
        <f>ROUND(I1466*H1466,2)</f>
        <v>0</v>
      </c>
      <c r="BL1466" s="18" t="s">
        <v>228</v>
      </c>
      <c r="BM1466" s="163" t="s">
        <v>1888</v>
      </c>
    </row>
    <row r="1467" spans="1:65" s="16" customFormat="1">
      <c r="B1467" s="190"/>
      <c r="D1467" s="166" t="s">
        <v>229</v>
      </c>
      <c r="E1467" s="191" t="s">
        <v>1</v>
      </c>
      <c r="F1467" s="192" t="s">
        <v>1855</v>
      </c>
      <c r="H1467" s="191" t="s">
        <v>1</v>
      </c>
      <c r="I1467" s="193"/>
      <c r="L1467" s="190"/>
      <c r="M1467" s="194"/>
      <c r="N1467" s="195"/>
      <c r="O1467" s="195"/>
      <c r="P1467" s="195"/>
      <c r="Q1467" s="195"/>
      <c r="R1467" s="195"/>
      <c r="S1467" s="195"/>
      <c r="T1467" s="196"/>
      <c r="AT1467" s="191" t="s">
        <v>229</v>
      </c>
      <c r="AU1467" s="191" t="s">
        <v>86</v>
      </c>
      <c r="AV1467" s="16" t="s">
        <v>84</v>
      </c>
      <c r="AW1467" s="16" t="s">
        <v>32</v>
      </c>
      <c r="AX1467" s="16" t="s">
        <v>77</v>
      </c>
      <c r="AY1467" s="191" t="s">
        <v>222</v>
      </c>
    </row>
    <row r="1468" spans="1:65" s="13" customFormat="1">
      <c r="B1468" s="165"/>
      <c r="D1468" s="166" t="s">
        <v>229</v>
      </c>
      <c r="E1468" s="167" t="s">
        <v>1</v>
      </c>
      <c r="F1468" s="168" t="s">
        <v>1889</v>
      </c>
      <c r="H1468" s="169">
        <v>13705.2</v>
      </c>
      <c r="I1468" s="170"/>
      <c r="L1468" s="165"/>
      <c r="M1468" s="171"/>
      <c r="N1468" s="172"/>
      <c r="O1468" s="172"/>
      <c r="P1468" s="172"/>
      <c r="Q1468" s="172"/>
      <c r="R1468" s="172"/>
      <c r="S1468" s="172"/>
      <c r="T1468" s="173"/>
      <c r="AT1468" s="167" t="s">
        <v>229</v>
      </c>
      <c r="AU1468" s="167" t="s">
        <v>86</v>
      </c>
      <c r="AV1468" s="13" t="s">
        <v>86</v>
      </c>
      <c r="AW1468" s="13" t="s">
        <v>32</v>
      </c>
      <c r="AX1468" s="13" t="s">
        <v>77</v>
      </c>
      <c r="AY1468" s="167" t="s">
        <v>222</v>
      </c>
    </row>
    <row r="1469" spans="1:65" s="14" customFormat="1">
      <c r="B1469" s="174"/>
      <c r="D1469" s="166" t="s">
        <v>229</v>
      </c>
      <c r="E1469" s="175" t="s">
        <v>1</v>
      </c>
      <c r="F1469" s="176" t="s">
        <v>231</v>
      </c>
      <c r="H1469" s="177">
        <v>13705.2</v>
      </c>
      <c r="I1469" s="178"/>
      <c r="L1469" s="174"/>
      <c r="M1469" s="179"/>
      <c r="N1469" s="180"/>
      <c r="O1469" s="180"/>
      <c r="P1469" s="180"/>
      <c r="Q1469" s="180"/>
      <c r="R1469" s="180"/>
      <c r="S1469" s="180"/>
      <c r="T1469" s="181"/>
      <c r="AT1469" s="175" t="s">
        <v>229</v>
      </c>
      <c r="AU1469" s="175" t="s">
        <v>86</v>
      </c>
      <c r="AV1469" s="14" t="s">
        <v>228</v>
      </c>
      <c r="AW1469" s="14" t="s">
        <v>32</v>
      </c>
      <c r="AX1469" s="14" t="s">
        <v>84</v>
      </c>
      <c r="AY1469" s="175" t="s">
        <v>222</v>
      </c>
    </row>
    <row r="1470" spans="1:65" s="2" customFormat="1" ht="24.2" customHeight="1">
      <c r="A1470" s="33"/>
      <c r="B1470" s="150"/>
      <c r="C1470" s="151" t="s">
        <v>1890</v>
      </c>
      <c r="D1470" s="151" t="s">
        <v>224</v>
      </c>
      <c r="E1470" s="152" t="s">
        <v>1891</v>
      </c>
      <c r="F1470" s="153" t="s">
        <v>1892</v>
      </c>
      <c r="G1470" s="154" t="s">
        <v>227</v>
      </c>
      <c r="H1470" s="155">
        <v>456.84</v>
      </c>
      <c r="I1470" s="156"/>
      <c r="J1470" s="157">
        <f>ROUND(I1470*H1470,2)</f>
        <v>0</v>
      </c>
      <c r="K1470" s="158"/>
      <c r="L1470" s="34"/>
      <c r="M1470" s="159" t="s">
        <v>1</v>
      </c>
      <c r="N1470" s="160" t="s">
        <v>42</v>
      </c>
      <c r="O1470" s="59"/>
      <c r="P1470" s="161">
        <f>O1470*H1470</f>
        <v>0</v>
      </c>
      <c r="Q1470" s="161">
        <v>0</v>
      </c>
      <c r="R1470" s="161">
        <f>Q1470*H1470</f>
        <v>0</v>
      </c>
      <c r="S1470" s="161">
        <v>0</v>
      </c>
      <c r="T1470" s="162">
        <f>S1470*H1470</f>
        <v>0</v>
      </c>
      <c r="U1470" s="33"/>
      <c r="V1470" s="33"/>
      <c r="W1470" s="33"/>
      <c r="X1470" s="33"/>
      <c r="Y1470" s="33"/>
      <c r="Z1470" s="33"/>
      <c r="AA1470" s="33"/>
      <c r="AB1470" s="33"/>
      <c r="AC1470" s="33"/>
      <c r="AD1470" s="33"/>
      <c r="AE1470" s="33"/>
      <c r="AR1470" s="163" t="s">
        <v>228</v>
      </c>
      <c r="AT1470" s="163" t="s">
        <v>224</v>
      </c>
      <c r="AU1470" s="163" t="s">
        <v>86</v>
      </c>
      <c r="AY1470" s="18" t="s">
        <v>222</v>
      </c>
      <c r="BE1470" s="164">
        <f>IF(N1470="základní",J1470,0)</f>
        <v>0</v>
      </c>
      <c r="BF1470" s="164">
        <f>IF(N1470="snížená",J1470,0)</f>
        <v>0</v>
      </c>
      <c r="BG1470" s="164">
        <f>IF(N1470="zákl. přenesená",J1470,0)</f>
        <v>0</v>
      </c>
      <c r="BH1470" s="164">
        <f>IF(N1470="sníž. přenesená",J1470,0)</f>
        <v>0</v>
      </c>
      <c r="BI1470" s="164">
        <f>IF(N1470="nulová",J1470,0)</f>
        <v>0</v>
      </c>
      <c r="BJ1470" s="18" t="s">
        <v>84</v>
      </c>
      <c r="BK1470" s="164">
        <f>ROUND(I1470*H1470,2)</f>
        <v>0</v>
      </c>
      <c r="BL1470" s="18" t="s">
        <v>228</v>
      </c>
      <c r="BM1470" s="163" t="s">
        <v>1893</v>
      </c>
    </row>
    <row r="1471" spans="1:65" s="2" customFormat="1" ht="24.2" customHeight="1">
      <c r="A1471" s="33"/>
      <c r="B1471" s="150"/>
      <c r="C1471" s="151" t="s">
        <v>1078</v>
      </c>
      <c r="D1471" s="151" t="s">
        <v>224</v>
      </c>
      <c r="E1471" s="152" t="s">
        <v>1894</v>
      </c>
      <c r="F1471" s="153" t="s">
        <v>1895</v>
      </c>
      <c r="G1471" s="154" t="s">
        <v>348</v>
      </c>
      <c r="H1471" s="155">
        <v>8</v>
      </c>
      <c r="I1471" s="156"/>
      <c r="J1471" s="157">
        <f>ROUND(I1471*H1471,2)</f>
        <v>0</v>
      </c>
      <c r="K1471" s="158"/>
      <c r="L1471" s="34"/>
      <c r="M1471" s="159" t="s">
        <v>1</v>
      </c>
      <c r="N1471" s="160" t="s">
        <v>42</v>
      </c>
      <c r="O1471" s="59"/>
      <c r="P1471" s="161">
        <f>O1471*H1471</f>
        <v>0</v>
      </c>
      <c r="Q1471" s="161">
        <v>0</v>
      </c>
      <c r="R1471" s="161">
        <f>Q1471*H1471</f>
        <v>0</v>
      </c>
      <c r="S1471" s="161">
        <v>0</v>
      </c>
      <c r="T1471" s="162">
        <f>S1471*H1471</f>
        <v>0</v>
      </c>
      <c r="U1471" s="33"/>
      <c r="V1471" s="33"/>
      <c r="W1471" s="33"/>
      <c r="X1471" s="33"/>
      <c r="Y1471" s="33"/>
      <c r="Z1471" s="33"/>
      <c r="AA1471" s="33"/>
      <c r="AB1471" s="33"/>
      <c r="AC1471" s="33"/>
      <c r="AD1471" s="33"/>
      <c r="AE1471" s="33"/>
      <c r="AR1471" s="163" t="s">
        <v>228</v>
      </c>
      <c r="AT1471" s="163" t="s">
        <v>224</v>
      </c>
      <c r="AU1471" s="163" t="s">
        <v>86</v>
      </c>
      <c r="AY1471" s="18" t="s">
        <v>222</v>
      </c>
      <c r="BE1471" s="164">
        <f>IF(N1471="základní",J1471,0)</f>
        <v>0</v>
      </c>
      <c r="BF1471" s="164">
        <f>IF(N1471="snížená",J1471,0)</f>
        <v>0</v>
      </c>
      <c r="BG1471" s="164">
        <f>IF(N1471="zákl. přenesená",J1471,0)</f>
        <v>0</v>
      </c>
      <c r="BH1471" s="164">
        <f>IF(N1471="sníž. přenesená",J1471,0)</f>
        <v>0</v>
      </c>
      <c r="BI1471" s="164">
        <f>IF(N1471="nulová",J1471,0)</f>
        <v>0</v>
      </c>
      <c r="BJ1471" s="18" t="s">
        <v>84</v>
      </c>
      <c r="BK1471" s="164">
        <f>ROUND(I1471*H1471,2)</f>
        <v>0</v>
      </c>
      <c r="BL1471" s="18" t="s">
        <v>228</v>
      </c>
      <c r="BM1471" s="163" t="s">
        <v>1896</v>
      </c>
    </row>
    <row r="1472" spans="1:65" s="13" customFormat="1">
      <c r="B1472" s="165"/>
      <c r="D1472" s="166" t="s">
        <v>229</v>
      </c>
      <c r="E1472" s="167" t="s">
        <v>1</v>
      </c>
      <c r="F1472" s="168" t="s">
        <v>243</v>
      </c>
      <c r="H1472" s="169">
        <v>8</v>
      </c>
      <c r="I1472" s="170"/>
      <c r="L1472" s="165"/>
      <c r="M1472" s="171"/>
      <c r="N1472" s="172"/>
      <c r="O1472" s="172"/>
      <c r="P1472" s="172"/>
      <c r="Q1472" s="172"/>
      <c r="R1472" s="172"/>
      <c r="S1472" s="172"/>
      <c r="T1472" s="173"/>
      <c r="AT1472" s="167" t="s">
        <v>229</v>
      </c>
      <c r="AU1472" s="167" t="s">
        <v>86</v>
      </c>
      <c r="AV1472" s="13" t="s">
        <v>86</v>
      </c>
      <c r="AW1472" s="13" t="s">
        <v>32</v>
      </c>
      <c r="AX1472" s="13" t="s">
        <v>77</v>
      </c>
      <c r="AY1472" s="167" t="s">
        <v>222</v>
      </c>
    </row>
    <row r="1473" spans="1:65" s="14" customFormat="1">
      <c r="B1473" s="174"/>
      <c r="D1473" s="166" t="s">
        <v>229</v>
      </c>
      <c r="E1473" s="175" t="s">
        <v>1</v>
      </c>
      <c r="F1473" s="176" t="s">
        <v>231</v>
      </c>
      <c r="H1473" s="177">
        <v>8</v>
      </c>
      <c r="I1473" s="178"/>
      <c r="L1473" s="174"/>
      <c r="M1473" s="179"/>
      <c r="N1473" s="180"/>
      <c r="O1473" s="180"/>
      <c r="P1473" s="180"/>
      <c r="Q1473" s="180"/>
      <c r="R1473" s="180"/>
      <c r="S1473" s="180"/>
      <c r="T1473" s="181"/>
      <c r="AT1473" s="175" t="s">
        <v>229</v>
      </c>
      <c r="AU1473" s="175" t="s">
        <v>86</v>
      </c>
      <c r="AV1473" s="14" t="s">
        <v>228</v>
      </c>
      <c r="AW1473" s="14" t="s">
        <v>32</v>
      </c>
      <c r="AX1473" s="14" t="s">
        <v>84</v>
      </c>
      <c r="AY1473" s="175" t="s">
        <v>222</v>
      </c>
    </row>
    <row r="1474" spans="1:65" s="2" customFormat="1" ht="16.5" customHeight="1">
      <c r="A1474" s="33"/>
      <c r="B1474" s="150"/>
      <c r="C1474" s="197" t="s">
        <v>1897</v>
      </c>
      <c r="D1474" s="197" t="s">
        <v>310</v>
      </c>
      <c r="E1474" s="198" t="s">
        <v>1898</v>
      </c>
      <c r="F1474" s="199" t="s">
        <v>1899</v>
      </c>
      <c r="G1474" s="200" t="s">
        <v>348</v>
      </c>
      <c r="H1474" s="201">
        <v>8</v>
      </c>
      <c r="I1474" s="202"/>
      <c r="J1474" s="203">
        <f>ROUND(I1474*H1474,2)</f>
        <v>0</v>
      </c>
      <c r="K1474" s="204"/>
      <c r="L1474" s="205"/>
      <c r="M1474" s="206" t="s">
        <v>1</v>
      </c>
      <c r="N1474" s="207" t="s">
        <v>42</v>
      </c>
      <c r="O1474" s="59"/>
      <c r="P1474" s="161">
        <f>O1474*H1474</f>
        <v>0</v>
      </c>
      <c r="Q1474" s="161">
        <v>0</v>
      </c>
      <c r="R1474" s="161">
        <f>Q1474*H1474</f>
        <v>0</v>
      </c>
      <c r="S1474" s="161">
        <v>0</v>
      </c>
      <c r="T1474" s="162">
        <f>S1474*H1474</f>
        <v>0</v>
      </c>
      <c r="U1474" s="33"/>
      <c r="V1474" s="33"/>
      <c r="W1474" s="33"/>
      <c r="X1474" s="33"/>
      <c r="Y1474" s="33"/>
      <c r="Z1474" s="33"/>
      <c r="AA1474" s="33"/>
      <c r="AB1474" s="33"/>
      <c r="AC1474" s="33"/>
      <c r="AD1474" s="33"/>
      <c r="AE1474" s="33"/>
      <c r="AR1474" s="163" t="s">
        <v>243</v>
      </c>
      <c r="AT1474" s="163" t="s">
        <v>310</v>
      </c>
      <c r="AU1474" s="163" t="s">
        <v>86</v>
      </c>
      <c r="AY1474" s="18" t="s">
        <v>222</v>
      </c>
      <c r="BE1474" s="164">
        <f>IF(N1474="základní",J1474,0)</f>
        <v>0</v>
      </c>
      <c r="BF1474" s="164">
        <f>IF(N1474="snížená",J1474,0)</f>
        <v>0</v>
      </c>
      <c r="BG1474" s="164">
        <f>IF(N1474="zákl. přenesená",J1474,0)</f>
        <v>0</v>
      </c>
      <c r="BH1474" s="164">
        <f>IF(N1474="sníž. přenesená",J1474,0)</f>
        <v>0</v>
      </c>
      <c r="BI1474" s="164">
        <f>IF(N1474="nulová",J1474,0)</f>
        <v>0</v>
      </c>
      <c r="BJ1474" s="18" t="s">
        <v>84</v>
      </c>
      <c r="BK1474" s="164">
        <f>ROUND(I1474*H1474,2)</f>
        <v>0</v>
      </c>
      <c r="BL1474" s="18" t="s">
        <v>228</v>
      </c>
      <c r="BM1474" s="163" t="s">
        <v>1900</v>
      </c>
    </row>
    <row r="1475" spans="1:65" s="2" customFormat="1" ht="24.2" customHeight="1">
      <c r="A1475" s="33"/>
      <c r="B1475" s="150"/>
      <c r="C1475" s="151" t="s">
        <v>1081</v>
      </c>
      <c r="D1475" s="151" t="s">
        <v>224</v>
      </c>
      <c r="E1475" s="152" t="s">
        <v>1901</v>
      </c>
      <c r="F1475" s="153" t="s">
        <v>1902</v>
      </c>
      <c r="G1475" s="154" t="s">
        <v>348</v>
      </c>
      <c r="H1475" s="155">
        <v>3.72</v>
      </c>
      <c r="I1475" s="156"/>
      <c r="J1475" s="157">
        <f>ROUND(I1475*H1475,2)</f>
        <v>0</v>
      </c>
      <c r="K1475" s="158"/>
      <c r="L1475" s="34"/>
      <c r="M1475" s="159" t="s">
        <v>1</v>
      </c>
      <c r="N1475" s="160" t="s">
        <v>42</v>
      </c>
      <c r="O1475" s="59"/>
      <c r="P1475" s="161">
        <f>O1475*H1475</f>
        <v>0</v>
      </c>
      <c r="Q1475" s="161">
        <v>1.0500000000000001E-2</v>
      </c>
      <c r="R1475" s="161">
        <f>Q1475*H1475</f>
        <v>3.9060000000000004E-2</v>
      </c>
      <c r="S1475" s="161">
        <v>0</v>
      </c>
      <c r="T1475" s="162">
        <f>S1475*H1475</f>
        <v>0</v>
      </c>
      <c r="U1475" s="33"/>
      <c r="V1475" s="33"/>
      <c r="W1475" s="33"/>
      <c r="X1475" s="33"/>
      <c r="Y1475" s="33"/>
      <c r="Z1475" s="33"/>
      <c r="AA1475" s="33"/>
      <c r="AB1475" s="33"/>
      <c r="AC1475" s="33"/>
      <c r="AD1475" s="33"/>
      <c r="AE1475" s="33"/>
      <c r="AR1475" s="163" t="s">
        <v>228</v>
      </c>
      <c r="AT1475" s="163" t="s">
        <v>224</v>
      </c>
      <c r="AU1475" s="163" t="s">
        <v>86</v>
      </c>
      <c r="AY1475" s="18" t="s">
        <v>222</v>
      </c>
      <c r="BE1475" s="164">
        <f>IF(N1475="základní",J1475,0)</f>
        <v>0</v>
      </c>
      <c r="BF1475" s="164">
        <f>IF(N1475="snížená",J1475,0)</f>
        <v>0</v>
      </c>
      <c r="BG1475" s="164">
        <f>IF(N1475="zákl. přenesená",J1475,0)</f>
        <v>0</v>
      </c>
      <c r="BH1475" s="164">
        <f>IF(N1475="sníž. přenesená",J1475,0)</f>
        <v>0</v>
      </c>
      <c r="BI1475" s="164">
        <f>IF(N1475="nulová",J1475,0)</f>
        <v>0</v>
      </c>
      <c r="BJ1475" s="18" t="s">
        <v>84</v>
      </c>
      <c r="BK1475" s="164">
        <f>ROUND(I1475*H1475,2)</f>
        <v>0</v>
      </c>
      <c r="BL1475" s="18" t="s">
        <v>228</v>
      </c>
      <c r="BM1475" s="163" t="s">
        <v>1903</v>
      </c>
    </row>
    <row r="1476" spans="1:65" s="13" customFormat="1">
      <c r="B1476" s="165"/>
      <c r="D1476" s="166" t="s">
        <v>229</v>
      </c>
      <c r="E1476" s="167" t="s">
        <v>1</v>
      </c>
      <c r="F1476" s="168" t="s">
        <v>1904</v>
      </c>
      <c r="H1476" s="169">
        <v>3.72</v>
      </c>
      <c r="I1476" s="170"/>
      <c r="L1476" s="165"/>
      <c r="M1476" s="171"/>
      <c r="N1476" s="172"/>
      <c r="O1476" s="172"/>
      <c r="P1476" s="172"/>
      <c r="Q1476" s="172"/>
      <c r="R1476" s="172"/>
      <c r="S1476" s="172"/>
      <c r="T1476" s="173"/>
      <c r="AT1476" s="167" t="s">
        <v>229</v>
      </c>
      <c r="AU1476" s="167" t="s">
        <v>86</v>
      </c>
      <c r="AV1476" s="13" t="s">
        <v>86</v>
      </c>
      <c r="AW1476" s="13" t="s">
        <v>32</v>
      </c>
      <c r="AX1476" s="13" t="s">
        <v>77</v>
      </c>
      <c r="AY1476" s="167" t="s">
        <v>222</v>
      </c>
    </row>
    <row r="1477" spans="1:65" s="14" customFormat="1">
      <c r="B1477" s="174"/>
      <c r="D1477" s="166" t="s">
        <v>229</v>
      </c>
      <c r="E1477" s="175" t="s">
        <v>1</v>
      </c>
      <c r="F1477" s="176" t="s">
        <v>231</v>
      </c>
      <c r="H1477" s="177">
        <v>3.72</v>
      </c>
      <c r="I1477" s="178"/>
      <c r="L1477" s="174"/>
      <c r="M1477" s="179"/>
      <c r="N1477" s="180"/>
      <c r="O1477" s="180"/>
      <c r="P1477" s="180"/>
      <c r="Q1477" s="180"/>
      <c r="R1477" s="180"/>
      <c r="S1477" s="180"/>
      <c r="T1477" s="181"/>
      <c r="AT1477" s="175" t="s">
        <v>229</v>
      </c>
      <c r="AU1477" s="175" t="s">
        <v>86</v>
      </c>
      <c r="AV1477" s="14" t="s">
        <v>228</v>
      </c>
      <c r="AW1477" s="14" t="s">
        <v>32</v>
      </c>
      <c r="AX1477" s="14" t="s">
        <v>84</v>
      </c>
      <c r="AY1477" s="175" t="s">
        <v>222</v>
      </c>
    </row>
    <row r="1478" spans="1:65" s="2" customFormat="1" ht="24.2" customHeight="1">
      <c r="A1478" s="33"/>
      <c r="B1478" s="150"/>
      <c r="C1478" s="151" t="s">
        <v>1905</v>
      </c>
      <c r="D1478" s="151" t="s">
        <v>224</v>
      </c>
      <c r="E1478" s="152" t="s">
        <v>1906</v>
      </c>
      <c r="F1478" s="153" t="s">
        <v>1907</v>
      </c>
      <c r="G1478" s="154" t="s">
        <v>348</v>
      </c>
      <c r="H1478" s="155">
        <v>2</v>
      </c>
      <c r="I1478" s="156"/>
      <c r="J1478" s="157">
        <f>ROUND(I1478*H1478,2)</f>
        <v>0</v>
      </c>
      <c r="K1478" s="158"/>
      <c r="L1478" s="34"/>
      <c r="M1478" s="159" t="s">
        <v>1</v>
      </c>
      <c r="N1478" s="160" t="s">
        <v>42</v>
      </c>
      <c r="O1478" s="59"/>
      <c r="P1478" s="161">
        <f>O1478*H1478</f>
        <v>0</v>
      </c>
      <c r="Q1478" s="161">
        <v>1.6500000000000001E-2</v>
      </c>
      <c r="R1478" s="161">
        <f>Q1478*H1478</f>
        <v>3.3000000000000002E-2</v>
      </c>
      <c r="S1478" s="161">
        <v>0</v>
      </c>
      <c r="T1478" s="162">
        <f>S1478*H1478</f>
        <v>0</v>
      </c>
      <c r="U1478" s="33"/>
      <c r="V1478" s="33"/>
      <c r="W1478" s="33"/>
      <c r="X1478" s="33"/>
      <c r="Y1478" s="33"/>
      <c r="Z1478" s="33"/>
      <c r="AA1478" s="33"/>
      <c r="AB1478" s="33"/>
      <c r="AC1478" s="33"/>
      <c r="AD1478" s="33"/>
      <c r="AE1478" s="33"/>
      <c r="AR1478" s="163" t="s">
        <v>228</v>
      </c>
      <c r="AT1478" s="163" t="s">
        <v>224</v>
      </c>
      <c r="AU1478" s="163" t="s">
        <v>86</v>
      </c>
      <c r="AY1478" s="18" t="s">
        <v>222</v>
      </c>
      <c r="BE1478" s="164">
        <f>IF(N1478="základní",J1478,0)</f>
        <v>0</v>
      </c>
      <c r="BF1478" s="164">
        <f>IF(N1478="snížená",J1478,0)</f>
        <v>0</v>
      </c>
      <c r="BG1478" s="164">
        <f>IF(N1478="zákl. přenesená",J1478,0)</f>
        <v>0</v>
      </c>
      <c r="BH1478" s="164">
        <f>IF(N1478="sníž. přenesená",J1478,0)</f>
        <v>0</v>
      </c>
      <c r="BI1478" s="164">
        <f>IF(N1478="nulová",J1478,0)</f>
        <v>0</v>
      </c>
      <c r="BJ1478" s="18" t="s">
        <v>84</v>
      </c>
      <c r="BK1478" s="164">
        <f>ROUND(I1478*H1478,2)</f>
        <v>0</v>
      </c>
      <c r="BL1478" s="18" t="s">
        <v>228</v>
      </c>
      <c r="BM1478" s="163" t="s">
        <v>1908</v>
      </c>
    </row>
    <row r="1479" spans="1:65" s="13" customFormat="1">
      <c r="B1479" s="165"/>
      <c r="D1479" s="166" t="s">
        <v>229</v>
      </c>
      <c r="E1479" s="167" t="s">
        <v>1</v>
      </c>
      <c r="F1479" s="168" t="s">
        <v>1909</v>
      </c>
      <c r="H1479" s="169">
        <v>2</v>
      </c>
      <c r="I1479" s="170"/>
      <c r="L1479" s="165"/>
      <c r="M1479" s="171"/>
      <c r="N1479" s="172"/>
      <c r="O1479" s="172"/>
      <c r="P1479" s="172"/>
      <c r="Q1479" s="172"/>
      <c r="R1479" s="172"/>
      <c r="S1479" s="172"/>
      <c r="T1479" s="173"/>
      <c r="AT1479" s="167" t="s">
        <v>229</v>
      </c>
      <c r="AU1479" s="167" t="s">
        <v>86</v>
      </c>
      <c r="AV1479" s="13" t="s">
        <v>86</v>
      </c>
      <c r="AW1479" s="13" t="s">
        <v>32</v>
      </c>
      <c r="AX1479" s="13" t="s">
        <v>77</v>
      </c>
      <c r="AY1479" s="167" t="s">
        <v>222</v>
      </c>
    </row>
    <row r="1480" spans="1:65" s="14" customFormat="1">
      <c r="B1480" s="174"/>
      <c r="D1480" s="166" t="s">
        <v>229</v>
      </c>
      <c r="E1480" s="175" t="s">
        <v>1</v>
      </c>
      <c r="F1480" s="176" t="s">
        <v>231</v>
      </c>
      <c r="H1480" s="177">
        <v>2</v>
      </c>
      <c r="I1480" s="178"/>
      <c r="L1480" s="174"/>
      <c r="M1480" s="179"/>
      <c r="N1480" s="180"/>
      <c r="O1480" s="180"/>
      <c r="P1480" s="180"/>
      <c r="Q1480" s="180"/>
      <c r="R1480" s="180"/>
      <c r="S1480" s="180"/>
      <c r="T1480" s="181"/>
      <c r="AT1480" s="175" t="s">
        <v>229</v>
      </c>
      <c r="AU1480" s="175" t="s">
        <v>86</v>
      </c>
      <c r="AV1480" s="14" t="s">
        <v>228</v>
      </c>
      <c r="AW1480" s="14" t="s">
        <v>32</v>
      </c>
      <c r="AX1480" s="14" t="s">
        <v>84</v>
      </c>
      <c r="AY1480" s="175" t="s">
        <v>222</v>
      </c>
    </row>
    <row r="1481" spans="1:65" s="2" customFormat="1" ht="24.2" customHeight="1">
      <c r="A1481" s="33"/>
      <c r="B1481" s="150"/>
      <c r="C1481" s="151" t="s">
        <v>1085</v>
      </c>
      <c r="D1481" s="151" t="s">
        <v>224</v>
      </c>
      <c r="E1481" s="152" t="s">
        <v>1910</v>
      </c>
      <c r="F1481" s="153" t="s">
        <v>1911</v>
      </c>
      <c r="G1481" s="154" t="s">
        <v>348</v>
      </c>
      <c r="H1481" s="155">
        <v>14</v>
      </c>
      <c r="I1481" s="156"/>
      <c r="J1481" s="157">
        <f>ROUND(I1481*H1481,2)</f>
        <v>0</v>
      </c>
      <c r="K1481" s="158"/>
      <c r="L1481" s="34"/>
      <c r="M1481" s="159" t="s">
        <v>1</v>
      </c>
      <c r="N1481" s="160" t="s">
        <v>42</v>
      </c>
      <c r="O1481" s="59"/>
      <c r="P1481" s="161">
        <f>O1481*H1481</f>
        <v>0</v>
      </c>
      <c r="Q1481" s="161">
        <v>1.8E-3</v>
      </c>
      <c r="R1481" s="161">
        <f>Q1481*H1481</f>
        <v>2.52E-2</v>
      </c>
      <c r="S1481" s="161">
        <v>0</v>
      </c>
      <c r="T1481" s="162">
        <f>S1481*H1481</f>
        <v>0</v>
      </c>
      <c r="U1481" s="33"/>
      <c r="V1481" s="33"/>
      <c r="W1481" s="33"/>
      <c r="X1481" s="33"/>
      <c r="Y1481" s="33"/>
      <c r="Z1481" s="33"/>
      <c r="AA1481" s="33"/>
      <c r="AB1481" s="33"/>
      <c r="AC1481" s="33"/>
      <c r="AD1481" s="33"/>
      <c r="AE1481" s="33"/>
      <c r="AR1481" s="163" t="s">
        <v>228</v>
      </c>
      <c r="AT1481" s="163" t="s">
        <v>224</v>
      </c>
      <c r="AU1481" s="163" t="s">
        <v>86</v>
      </c>
      <c r="AY1481" s="18" t="s">
        <v>222</v>
      </c>
      <c r="BE1481" s="164">
        <f>IF(N1481="základní",J1481,0)</f>
        <v>0</v>
      </c>
      <c r="BF1481" s="164">
        <f>IF(N1481="snížená",J1481,0)</f>
        <v>0</v>
      </c>
      <c r="BG1481" s="164">
        <f>IF(N1481="zákl. přenesená",J1481,0)</f>
        <v>0</v>
      </c>
      <c r="BH1481" s="164">
        <f>IF(N1481="sníž. přenesená",J1481,0)</f>
        <v>0</v>
      </c>
      <c r="BI1481" s="164">
        <f>IF(N1481="nulová",J1481,0)</f>
        <v>0</v>
      </c>
      <c r="BJ1481" s="18" t="s">
        <v>84</v>
      </c>
      <c r="BK1481" s="164">
        <f>ROUND(I1481*H1481,2)</f>
        <v>0</v>
      </c>
      <c r="BL1481" s="18" t="s">
        <v>228</v>
      </c>
      <c r="BM1481" s="163" t="s">
        <v>1912</v>
      </c>
    </row>
    <row r="1482" spans="1:65" s="13" customFormat="1">
      <c r="B1482" s="165"/>
      <c r="D1482" s="166" t="s">
        <v>229</v>
      </c>
      <c r="E1482" s="167" t="s">
        <v>1</v>
      </c>
      <c r="F1482" s="168" t="s">
        <v>1913</v>
      </c>
      <c r="H1482" s="169">
        <v>5</v>
      </c>
      <c r="I1482" s="170"/>
      <c r="L1482" s="165"/>
      <c r="M1482" s="171"/>
      <c r="N1482" s="172"/>
      <c r="O1482" s="172"/>
      <c r="P1482" s="172"/>
      <c r="Q1482" s="172"/>
      <c r="R1482" s="172"/>
      <c r="S1482" s="172"/>
      <c r="T1482" s="173"/>
      <c r="AT1482" s="167" t="s">
        <v>229</v>
      </c>
      <c r="AU1482" s="167" t="s">
        <v>86</v>
      </c>
      <c r="AV1482" s="13" t="s">
        <v>86</v>
      </c>
      <c r="AW1482" s="13" t="s">
        <v>32</v>
      </c>
      <c r="AX1482" s="13" t="s">
        <v>77</v>
      </c>
      <c r="AY1482" s="167" t="s">
        <v>222</v>
      </c>
    </row>
    <row r="1483" spans="1:65" s="13" customFormat="1">
      <c r="B1483" s="165"/>
      <c r="D1483" s="166" t="s">
        <v>229</v>
      </c>
      <c r="E1483" s="167" t="s">
        <v>1</v>
      </c>
      <c r="F1483" s="168" t="s">
        <v>1914</v>
      </c>
      <c r="H1483" s="169">
        <v>9</v>
      </c>
      <c r="I1483" s="170"/>
      <c r="L1483" s="165"/>
      <c r="M1483" s="171"/>
      <c r="N1483" s="172"/>
      <c r="O1483" s="172"/>
      <c r="P1483" s="172"/>
      <c r="Q1483" s="172"/>
      <c r="R1483" s="172"/>
      <c r="S1483" s="172"/>
      <c r="T1483" s="173"/>
      <c r="AT1483" s="167" t="s">
        <v>229</v>
      </c>
      <c r="AU1483" s="167" t="s">
        <v>86</v>
      </c>
      <c r="AV1483" s="13" t="s">
        <v>86</v>
      </c>
      <c r="AW1483" s="13" t="s">
        <v>32</v>
      </c>
      <c r="AX1483" s="13" t="s">
        <v>77</v>
      </c>
      <c r="AY1483" s="167" t="s">
        <v>222</v>
      </c>
    </row>
    <row r="1484" spans="1:65" s="14" customFormat="1">
      <c r="B1484" s="174"/>
      <c r="D1484" s="166" t="s">
        <v>229</v>
      </c>
      <c r="E1484" s="175" t="s">
        <v>1</v>
      </c>
      <c r="F1484" s="176" t="s">
        <v>231</v>
      </c>
      <c r="H1484" s="177">
        <v>14</v>
      </c>
      <c r="I1484" s="178"/>
      <c r="L1484" s="174"/>
      <c r="M1484" s="179"/>
      <c r="N1484" s="180"/>
      <c r="O1484" s="180"/>
      <c r="P1484" s="180"/>
      <c r="Q1484" s="180"/>
      <c r="R1484" s="180"/>
      <c r="S1484" s="180"/>
      <c r="T1484" s="181"/>
      <c r="AT1484" s="175" t="s">
        <v>229</v>
      </c>
      <c r="AU1484" s="175" t="s">
        <v>86</v>
      </c>
      <c r="AV1484" s="14" t="s">
        <v>228</v>
      </c>
      <c r="AW1484" s="14" t="s">
        <v>32</v>
      </c>
      <c r="AX1484" s="14" t="s">
        <v>84</v>
      </c>
      <c r="AY1484" s="175" t="s">
        <v>222</v>
      </c>
    </row>
    <row r="1485" spans="1:65" s="2" customFormat="1" ht="24.2" customHeight="1">
      <c r="A1485" s="33"/>
      <c r="B1485" s="150"/>
      <c r="C1485" s="151" t="s">
        <v>1915</v>
      </c>
      <c r="D1485" s="151" t="s">
        <v>224</v>
      </c>
      <c r="E1485" s="152" t="s">
        <v>1916</v>
      </c>
      <c r="F1485" s="153" t="s">
        <v>1917</v>
      </c>
      <c r="G1485" s="154" t="s">
        <v>227</v>
      </c>
      <c r="H1485" s="155">
        <v>20.405000000000001</v>
      </c>
      <c r="I1485" s="156"/>
      <c r="J1485" s="157">
        <f>ROUND(I1485*H1485,2)</f>
        <v>0</v>
      </c>
      <c r="K1485" s="158"/>
      <c r="L1485" s="34"/>
      <c r="M1485" s="159" t="s">
        <v>1</v>
      </c>
      <c r="N1485" s="160" t="s">
        <v>42</v>
      </c>
      <c r="O1485" s="59"/>
      <c r="P1485" s="161">
        <f>O1485*H1485</f>
        <v>0</v>
      </c>
      <c r="Q1485" s="161">
        <v>0</v>
      </c>
      <c r="R1485" s="161">
        <f>Q1485*H1485</f>
        <v>0</v>
      </c>
      <c r="S1485" s="161">
        <v>0</v>
      </c>
      <c r="T1485" s="162">
        <f>S1485*H1485</f>
        <v>0</v>
      </c>
      <c r="U1485" s="33"/>
      <c r="V1485" s="33"/>
      <c r="W1485" s="33"/>
      <c r="X1485" s="33"/>
      <c r="Y1485" s="33"/>
      <c r="Z1485" s="33"/>
      <c r="AA1485" s="33"/>
      <c r="AB1485" s="33"/>
      <c r="AC1485" s="33"/>
      <c r="AD1485" s="33"/>
      <c r="AE1485" s="33"/>
      <c r="AR1485" s="163" t="s">
        <v>228</v>
      </c>
      <c r="AT1485" s="163" t="s">
        <v>224</v>
      </c>
      <c r="AU1485" s="163" t="s">
        <v>86</v>
      </c>
      <c r="AY1485" s="18" t="s">
        <v>222</v>
      </c>
      <c r="BE1485" s="164">
        <f>IF(N1485="základní",J1485,0)</f>
        <v>0</v>
      </c>
      <c r="BF1485" s="164">
        <f>IF(N1485="snížená",J1485,0)</f>
        <v>0</v>
      </c>
      <c r="BG1485" s="164">
        <f>IF(N1485="zákl. přenesená",J1485,0)</f>
        <v>0</v>
      </c>
      <c r="BH1485" s="164">
        <f>IF(N1485="sníž. přenesená",J1485,0)</f>
        <v>0</v>
      </c>
      <c r="BI1485" s="164">
        <f>IF(N1485="nulová",J1485,0)</f>
        <v>0</v>
      </c>
      <c r="BJ1485" s="18" t="s">
        <v>84</v>
      </c>
      <c r="BK1485" s="164">
        <f>ROUND(I1485*H1485,2)</f>
        <v>0</v>
      </c>
      <c r="BL1485" s="18" t="s">
        <v>228</v>
      </c>
      <c r="BM1485" s="163" t="s">
        <v>1918</v>
      </c>
    </row>
    <row r="1486" spans="1:65" s="2" customFormat="1" ht="24.2" customHeight="1">
      <c r="A1486" s="33"/>
      <c r="B1486" s="150"/>
      <c r="C1486" s="151" t="s">
        <v>1088</v>
      </c>
      <c r="D1486" s="151" t="s">
        <v>224</v>
      </c>
      <c r="E1486" s="152" t="s">
        <v>1919</v>
      </c>
      <c r="F1486" s="153" t="s">
        <v>1920</v>
      </c>
      <c r="G1486" s="154" t="s">
        <v>348</v>
      </c>
      <c r="H1486" s="155">
        <v>2</v>
      </c>
      <c r="I1486" s="156"/>
      <c r="J1486" s="157">
        <f>ROUND(I1486*H1486,2)</f>
        <v>0</v>
      </c>
      <c r="K1486" s="158"/>
      <c r="L1486" s="34"/>
      <c r="M1486" s="159" t="s">
        <v>1</v>
      </c>
      <c r="N1486" s="160" t="s">
        <v>42</v>
      </c>
      <c r="O1486" s="59"/>
      <c r="P1486" s="161">
        <f>O1486*H1486</f>
        <v>0</v>
      </c>
      <c r="Q1486" s="161">
        <v>8.0000000000000004E-4</v>
      </c>
      <c r="R1486" s="161">
        <f>Q1486*H1486</f>
        <v>1.6000000000000001E-3</v>
      </c>
      <c r="S1486" s="161">
        <v>0</v>
      </c>
      <c r="T1486" s="162">
        <f>S1486*H1486</f>
        <v>0</v>
      </c>
      <c r="U1486" s="33"/>
      <c r="V1486" s="33"/>
      <c r="W1486" s="33"/>
      <c r="X1486" s="33"/>
      <c r="Y1486" s="33"/>
      <c r="Z1486" s="33"/>
      <c r="AA1486" s="33"/>
      <c r="AB1486" s="33"/>
      <c r="AC1486" s="33"/>
      <c r="AD1486" s="33"/>
      <c r="AE1486" s="33"/>
      <c r="AR1486" s="163" t="s">
        <v>228</v>
      </c>
      <c r="AT1486" s="163" t="s">
        <v>224</v>
      </c>
      <c r="AU1486" s="163" t="s">
        <v>86</v>
      </c>
      <c r="AY1486" s="18" t="s">
        <v>222</v>
      </c>
      <c r="BE1486" s="164">
        <f>IF(N1486="základní",J1486,0)</f>
        <v>0</v>
      </c>
      <c r="BF1486" s="164">
        <f>IF(N1486="snížená",J1486,0)</f>
        <v>0</v>
      </c>
      <c r="BG1486" s="164">
        <f>IF(N1486="zákl. přenesená",J1486,0)</f>
        <v>0</v>
      </c>
      <c r="BH1486" s="164">
        <f>IF(N1486="sníž. přenesená",J1486,0)</f>
        <v>0</v>
      </c>
      <c r="BI1486" s="164">
        <f>IF(N1486="nulová",J1486,0)</f>
        <v>0</v>
      </c>
      <c r="BJ1486" s="18" t="s">
        <v>84</v>
      </c>
      <c r="BK1486" s="164">
        <f>ROUND(I1486*H1486,2)</f>
        <v>0</v>
      </c>
      <c r="BL1486" s="18" t="s">
        <v>228</v>
      </c>
      <c r="BM1486" s="163" t="s">
        <v>1921</v>
      </c>
    </row>
    <row r="1487" spans="1:65" s="13" customFormat="1">
      <c r="B1487" s="165"/>
      <c r="D1487" s="166" t="s">
        <v>229</v>
      </c>
      <c r="E1487" s="167" t="s">
        <v>1</v>
      </c>
      <c r="F1487" s="168" t="s">
        <v>1922</v>
      </c>
      <c r="H1487" s="169">
        <v>1</v>
      </c>
      <c r="I1487" s="170"/>
      <c r="L1487" s="165"/>
      <c r="M1487" s="171"/>
      <c r="N1487" s="172"/>
      <c r="O1487" s="172"/>
      <c r="P1487" s="172"/>
      <c r="Q1487" s="172"/>
      <c r="R1487" s="172"/>
      <c r="S1487" s="172"/>
      <c r="T1487" s="173"/>
      <c r="AT1487" s="167" t="s">
        <v>229</v>
      </c>
      <c r="AU1487" s="167" t="s">
        <v>86</v>
      </c>
      <c r="AV1487" s="13" t="s">
        <v>86</v>
      </c>
      <c r="AW1487" s="13" t="s">
        <v>32</v>
      </c>
      <c r="AX1487" s="13" t="s">
        <v>77</v>
      </c>
      <c r="AY1487" s="167" t="s">
        <v>222</v>
      </c>
    </row>
    <row r="1488" spans="1:65" s="13" customFormat="1">
      <c r="B1488" s="165"/>
      <c r="D1488" s="166" t="s">
        <v>229</v>
      </c>
      <c r="E1488" s="167" t="s">
        <v>1</v>
      </c>
      <c r="F1488" s="168" t="s">
        <v>1923</v>
      </c>
      <c r="H1488" s="169">
        <v>1</v>
      </c>
      <c r="I1488" s="170"/>
      <c r="L1488" s="165"/>
      <c r="M1488" s="171"/>
      <c r="N1488" s="172"/>
      <c r="O1488" s="172"/>
      <c r="P1488" s="172"/>
      <c r="Q1488" s="172"/>
      <c r="R1488" s="172"/>
      <c r="S1488" s="172"/>
      <c r="T1488" s="173"/>
      <c r="AT1488" s="167" t="s">
        <v>229</v>
      </c>
      <c r="AU1488" s="167" t="s">
        <v>86</v>
      </c>
      <c r="AV1488" s="13" t="s">
        <v>86</v>
      </c>
      <c r="AW1488" s="13" t="s">
        <v>32</v>
      </c>
      <c r="AX1488" s="13" t="s">
        <v>77</v>
      </c>
      <c r="AY1488" s="167" t="s">
        <v>222</v>
      </c>
    </row>
    <row r="1489" spans="1:65" s="14" customFormat="1">
      <c r="B1489" s="174"/>
      <c r="D1489" s="166" t="s">
        <v>229</v>
      </c>
      <c r="E1489" s="175" t="s">
        <v>1</v>
      </c>
      <c r="F1489" s="176" t="s">
        <v>231</v>
      </c>
      <c r="H1489" s="177">
        <v>2</v>
      </c>
      <c r="I1489" s="178"/>
      <c r="L1489" s="174"/>
      <c r="M1489" s="179"/>
      <c r="N1489" s="180"/>
      <c r="O1489" s="180"/>
      <c r="P1489" s="180"/>
      <c r="Q1489" s="180"/>
      <c r="R1489" s="180"/>
      <c r="S1489" s="180"/>
      <c r="T1489" s="181"/>
      <c r="AT1489" s="175" t="s">
        <v>229</v>
      </c>
      <c r="AU1489" s="175" t="s">
        <v>86</v>
      </c>
      <c r="AV1489" s="14" t="s">
        <v>228</v>
      </c>
      <c r="AW1489" s="14" t="s">
        <v>32</v>
      </c>
      <c r="AX1489" s="14" t="s">
        <v>84</v>
      </c>
      <c r="AY1489" s="175" t="s">
        <v>222</v>
      </c>
    </row>
    <row r="1490" spans="1:65" s="2" customFormat="1" ht="24.2" customHeight="1">
      <c r="A1490" s="33"/>
      <c r="B1490" s="150"/>
      <c r="C1490" s="151" t="s">
        <v>1924</v>
      </c>
      <c r="D1490" s="151" t="s">
        <v>224</v>
      </c>
      <c r="E1490" s="152" t="s">
        <v>1925</v>
      </c>
      <c r="F1490" s="153" t="s">
        <v>1926</v>
      </c>
      <c r="G1490" s="154" t="s">
        <v>348</v>
      </c>
      <c r="H1490" s="155">
        <v>30</v>
      </c>
      <c r="I1490" s="156"/>
      <c r="J1490" s="157">
        <f>ROUND(I1490*H1490,2)</f>
        <v>0</v>
      </c>
      <c r="K1490" s="158"/>
      <c r="L1490" s="34"/>
      <c r="M1490" s="159" t="s">
        <v>1</v>
      </c>
      <c r="N1490" s="160" t="s">
        <v>42</v>
      </c>
      <c r="O1490" s="59"/>
      <c r="P1490" s="161">
        <f>O1490*H1490</f>
        <v>0</v>
      </c>
      <c r="Q1490" s="161">
        <v>1.4999999999999999E-4</v>
      </c>
      <c r="R1490" s="161">
        <f>Q1490*H1490</f>
        <v>4.4999999999999997E-3</v>
      </c>
      <c r="S1490" s="161">
        <v>0</v>
      </c>
      <c r="T1490" s="162">
        <f>S1490*H1490</f>
        <v>0</v>
      </c>
      <c r="U1490" s="33"/>
      <c r="V1490" s="33"/>
      <c r="W1490" s="33"/>
      <c r="X1490" s="33"/>
      <c r="Y1490" s="33"/>
      <c r="Z1490" s="33"/>
      <c r="AA1490" s="33"/>
      <c r="AB1490" s="33"/>
      <c r="AC1490" s="33"/>
      <c r="AD1490" s="33"/>
      <c r="AE1490" s="33"/>
      <c r="AR1490" s="163" t="s">
        <v>228</v>
      </c>
      <c r="AT1490" s="163" t="s">
        <v>224</v>
      </c>
      <c r="AU1490" s="163" t="s">
        <v>86</v>
      </c>
      <c r="AY1490" s="18" t="s">
        <v>222</v>
      </c>
      <c r="BE1490" s="164">
        <f>IF(N1490="základní",J1490,0)</f>
        <v>0</v>
      </c>
      <c r="BF1490" s="164">
        <f>IF(N1490="snížená",J1490,0)</f>
        <v>0</v>
      </c>
      <c r="BG1490" s="164">
        <f>IF(N1490="zákl. přenesená",J1490,0)</f>
        <v>0</v>
      </c>
      <c r="BH1490" s="164">
        <f>IF(N1490="sníž. přenesená",J1490,0)</f>
        <v>0</v>
      </c>
      <c r="BI1490" s="164">
        <f>IF(N1490="nulová",J1490,0)</f>
        <v>0</v>
      </c>
      <c r="BJ1490" s="18" t="s">
        <v>84</v>
      </c>
      <c r="BK1490" s="164">
        <f>ROUND(I1490*H1490,2)</f>
        <v>0</v>
      </c>
      <c r="BL1490" s="18" t="s">
        <v>228</v>
      </c>
      <c r="BM1490" s="163" t="s">
        <v>1927</v>
      </c>
    </row>
    <row r="1491" spans="1:65" s="13" customFormat="1">
      <c r="B1491" s="165"/>
      <c r="D1491" s="166" t="s">
        <v>229</v>
      </c>
      <c r="E1491" s="167" t="s">
        <v>1</v>
      </c>
      <c r="F1491" s="168" t="s">
        <v>1928</v>
      </c>
      <c r="H1491" s="169">
        <v>10</v>
      </c>
      <c r="I1491" s="170"/>
      <c r="L1491" s="165"/>
      <c r="M1491" s="171"/>
      <c r="N1491" s="172"/>
      <c r="O1491" s="172"/>
      <c r="P1491" s="172"/>
      <c r="Q1491" s="172"/>
      <c r="R1491" s="172"/>
      <c r="S1491" s="172"/>
      <c r="T1491" s="173"/>
      <c r="AT1491" s="167" t="s">
        <v>229</v>
      </c>
      <c r="AU1491" s="167" t="s">
        <v>86</v>
      </c>
      <c r="AV1491" s="13" t="s">
        <v>86</v>
      </c>
      <c r="AW1491" s="13" t="s">
        <v>32</v>
      </c>
      <c r="AX1491" s="13" t="s">
        <v>77</v>
      </c>
      <c r="AY1491" s="167" t="s">
        <v>222</v>
      </c>
    </row>
    <row r="1492" spans="1:65" s="13" customFormat="1">
      <c r="B1492" s="165"/>
      <c r="D1492" s="166" t="s">
        <v>229</v>
      </c>
      <c r="E1492" s="167" t="s">
        <v>1</v>
      </c>
      <c r="F1492" s="168" t="s">
        <v>1929</v>
      </c>
      <c r="H1492" s="169">
        <v>20</v>
      </c>
      <c r="I1492" s="170"/>
      <c r="L1492" s="165"/>
      <c r="M1492" s="171"/>
      <c r="N1492" s="172"/>
      <c r="O1492" s="172"/>
      <c r="P1492" s="172"/>
      <c r="Q1492" s="172"/>
      <c r="R1492" s="172"/>
      <c r="S1492" s="172"/>
      <c r="T1492" s="173"/>
      <c r="AT1492" s="167" t="s">
        <v>229</v>
      </c>
      <c r="AU1492" s="167" t="s">
        <v>86</v>
      </c>
      <c r="AV1492" s="13" t="s">
        <v>86</v>
      </c>
      <c r="AW1492" s="13" t="s">
        <v>32</v>
      </c>
      <c r="AX1492" s="13" t="s">
        <v>77</v>
      </c>
      <c r="AY1492" s="167" t="s">
        <v>222</v>
      </c>
    </row>
    <row r="1493" spans="1:65" s="14" customFormat="1">
      <c r="B1493" s="174"/>
      <c r="D1493" s="166" t="s">
        <v>229</v>
      </c>
      <c r="E1493" s="175" t="s">
        <v>1</v>
      </c>
      <c r="F1493" s="176" t="s">
        <v>231</v>
      </c>
      <c r="H1493" s="177">
        <v>30</v>
      </c>
      <c r="I1493" s="178"/>
      <c r="L1493" s="174"/>
      <c r="M1493" s="179"/>
      <c r="N1493" s="180"/>
      <c r="O1493" s="180"/>
      <c r="P1493" s="180"/>
      <c r="Q1493" s="180"/>
      <c r="R1493" s="180"/>
      <c r="S1493" s="180"/>
      <c r="T1493" s="181"/>
      <c r="AT1493" s="175" t="s">
        <v>229</v>
      </c>
      <c r="AU1493" s="175" t="s">
        <v>86</v>
      </c>
      <c r="AV1493" s="14" t="s">
        <v>228</v>
      </c>
      <c r="AW1493" s="14" t="s">
        <v>32</v>
      </c>
      <c r="AX1493" s="14" t="s">
        <v>84</v>
      </c>
      <c r="AY1493" s="175" t="s">
        <v>222</v>
      </c>
    </row>
    <row r="1494" spans="1:65" s="2" customFormat="1" ht="24.2" customHeight="1">
      <c r="A1494" s="33"/>
      <c r="B1494" s="150"/>
      <c r="C1494" s="151" t="s">
        <v>1092</v>
      </c>
      <c r="D1494" s="151" t="s">
        <v>224</v>
      </c>
      <c r="E1494" s="152" t="s">
        <v>1930</v>
      </c>
      <c r="F1494" s="153" t="s">
        <v>1931</v>
      </c>
      <c r="G1494" s="154" t="s">
        <v>348</v>
      </c>
      <c r="H1494" s="155">
        <v>20</v>
      </c>
      <c r="I1494" s="156"/>
      <c r="J1494" s="157">
        <f>ROUND(I1494*H1494,2)</f>
        <v>0</v>
      </c>
      <c r="K1494" s="158"/>
      <c r="L1494" s="34"/>
      <c r="M1494" s="159" t="s">
        <v>1</v>
      </c>
      <c r="N1494" s="160" t="s">
        <v>42</v>
      </c>
      <c r="O1494" s="59"/>
      <c r="P1494" s="161">
        <f>O1494*H1494</f>
        <v>0</v>
      </c>
      <c r="Q1494" s="161">
        <v>4.0000000000000003E-5</v>
      </c>
      <c r="R1494" s="161">
        <f>Q1494*H1494</f>
        <v>8.0000000000000004E-4</v>
      </c>
      <c r="S1494" s="161">
        <v>0</v>
      </c>
      <c r="T1494" s="162">
        <f>S1494*H1494</f>
        <v>0</v>
      </c>
      <c r="U1494" s="33"/>
      <c r="V1494" s="33"/>
      <c r="W1494" s="33"/>
      <c r="X1494" s="33"/>
      <c r="Y1494" s="33"/>
      <c r="Z1494" s="33"/>
      <c r="AA1494" s="33"/>
      <c r="AB1494" s="33"/>
      <c r="AC1494" s="33"/>
      <c r="AD1494" s="33"/>
      <c r="AE1494" s="33"/>
      <c r="AR1494" s="163" t="s">
        <v>228</v>
      </c>
      <c r="AT1494" s="163" t="s">
        <v>224</v>
      </c>
      <c r="AU1494" s="163" t="s">
        <v>86</v>
      </c>
      <c r="AY1494" s="18" t="s">
        <v>222</v>
      </c>
      <c r="BE1494" s="164">
        <f>IF(N1494="základní",J1494,0)</f>
        <v>0</v>
      </c>
      <c r="BF1494" s="164">
        <f>IF(N1494="snížená",J1494,0)</f>
        <v>0</v>
      </c>
      <c r="BG1494" s="164">
        <f>IF(N1494="zákl. přenesená",J1494,0)</f>
        <v>0</v>
      </c>
      <c r="BH1494" s="164">
        <f>IF(N1494="sníž. přenesená",J1494,0)</f>
        <v>0</v>
      </c>
      <c r="BI1494" s="164">
        <f>IF(N1494="nulová",J1494,0)</f>
        <v>0</v>
      </c>
      <c r="BJ1494" s="18" t="s">
        <v>84</v>
      </c>
      <c r="BK1494" s="164">
        <f>ROUND(I1494*H1494,2)</f>
        <v>0</v>
      </c>
      <c r="BL1494" s="18" t="s">
        <v>228</v>
      </c>
      <c r="BM1494" s="163" t="s">
        <v>1932</v>
      </c>
    </row>
    <row r="1495" spans="1:65" s="16" customFormat="1">
      <c r="B1495" s="190"/>
      <c r="D1495" s="166" t="s">
        <v>229</v>
      </c>
      <c r="E1495" s="191" t="s">
        <v>1</v>
      </c>
      <c r="F1495" s="192" t="s">
        <v>1933</v>
      </c>
      <c r="H1495" s="191" t="s">
        <v>1</v>
      </c>
      <c r="I1495" s="193"/>
      <c r="L1495" s="190"/>
      <c r="M1495" s="194"/>
      <c r="N1495" s="195"/>
      <c r="O1495" s="195"/>
      <c r="P1495" s="195"/>
      <c r="Q1495" s="195"/>
      <c r="R1495" s="195"/>
      <c r="S1495" s="195"/>
      <c r="T1495" s="196"/>
      <c r="AT1495" s="191" t="s">
        <v>229</v>
      </c>
      <c r="AU1495" s="191" t="s">
        <v>86</v>
      </c>
      <c r="AV1495" s="16" t="s">
        <v>84</v>
      </c>
      <c r="AW1495" s="16" t="s">
        <v>32</v>
      </c>
      <c r="AX1495" s="16" t="s">
        <v>77</v>
      </c>
      <c r="AY1495" s="191" t="s">
        <v>222</v>
      </c>
    </row>
    <row r="1496" spans="1:65" s="13" customFormat="1">
      <c r="B1496" s="165"/>
      <c r="D1496" s="166" t="s">
        <v>229</v>
      </c>
      <c r="E1496" s="167" t="s">
        <v>1</v>
      </c>
      <c r="F1496" s="168" t="s">
        <v>1934</v>
      </c>
      <c r="H1496" s="169">
        <v>20</v>
      </c>
      <c r="I1496" s="170"/>
      <c r="L1496" s="165"/>
      <c r="M1496" s="171"/>
      <c r="N1496" s="172"/>
      <c r="O1496" s="172"/>
      <c r="P1496" s="172"/>
      <c r="Q1496" s="172"/>
      <c r="R1496" s="172"/>
      <c r="S1496" s="172"/>
      <c r="T1496" s="173"/>
      <c r="AT1496" s="167" t="s">
        <v>229</v>
      </c>
      <c r="AU1496" s="167" t="s">
        <v>86</v>
      </c>
      <c r="AV1496" s="13" t="s">
        <v>86</v>
      </c>
      <c r="AW1496" s="13" t="s">
        <v>32</v>
      </c>
      <c r="AX1496" s="13" t="s">
        <v>77</v>
      </c>
      <c r="AY1496" s="167" t="s">
        <v>222</v>
      </c>
    </row>
    <row r="1497" spans="1:65" s="14" customFormat="1">
      <c r="B1497" s="174"/>
      <c r="D1497" s="166" t="s">
        <v>229</v>
      </c>
      <c r="E1497" s="175" t="s">
        <v>1</v>
      </c>
      <c r="F1497" s="176" t="s">
        <v>231</v>
      </c>
      <c r="H1497" s="177">
        <v>20</v>
      </c>
      <c r="I1497" s="178"/>
      <c r="L1497" s="174"/>
      <c r="M1497" s="179"/>
      <c r="N1497" s="180"/>
      <c r="O1497" s="180"/>
      <c r="P1497" s="180"/>
      <c r="Q1497" s="180"/>
      <c r="R1497" s="180"/>
      <c r="S1497" s="180"/>
      <c r="T1497" s="181"/>
      <c r="AT1497" s="175" t="s">
        <v>229</v>
      </c>
      <c r="AU1497" s="175" t="s">
        <v>86</v>
      </c>
      <c r="AV1497" s="14" t="s">
        <v>228</v>
      </c>
      <c r="AW1497" s="14" t="s">
        <v>32</v>
      </c>
      <c r="AX1497" s="14" t="s">
        <v>84</v>
      </c>
      <c r="AY1497" s="175" t="s">
        <v>222</v>
      </c>
    </row>
    <row r="1498" spans="1:65" s="2" customFormat="1" ht="21.75" customHeight="1">
      <c r="A1498" s="33"/>
      <c r="B1498" s="150"/>
      <c r="C1498" s="151" t="s">
        <v>1935</v>
      </c>
      <c r="D1498" s="151" t="s">
        <v>224</v>
      </c>
      <c r="E1498" s="152" t="s">
        <v>1936</v>
      </c>
      <c r="F1498" s="153" t="s">
        <v>1937</v>
      </c>
      <c r="G1498" s="154" t="s">
        <v>227</v>
      </c>
      <c r="H1498" s="155">
        <v>456.226</v>
      </c>
      <c r="I1498" s="156"/>
      <c r="J1498" s="157">
        <f>ROUND(I1498*H1498,2)</f>
        <v>0</v>
      </c>
      <c r="K1498" s="158"/>
      <c r="L1498" s="34"/>
      <c r="M1498" s="159" t="s">
        <v>1</v>
      </c>
      <c r="N1498" s="160" t="s">
        <v>42</v>
      </c>
      <c r="O1498" s="59"/>
      <c r="P1498" s="161">
        <f>O1498*H1498</f>
        <v>0</v>
      </c>
      <c r="Q1498" s="161">
        <v>0</v>
      </c>
      <c r="R1498" s="161">
        <f>Q1498*H1498</f>
        <v>0</v>
      </c>
      <c r="S1498" s="161">
        <v>0.26100000000000001</v>
      </c>
      <c r="T1498" s="162">
        <f>S1498*H1498</f>
        <v>119.07498600000001</v>
      </c>
      <c r="U1498" s="33"/>
      <c r="V1498" s="33"/>
      <c r="W1498" s="33"/>
      <c r="X1498" s="33"/>
      <c r="Y1498" s="33"/>
      <c r="Z1498" s="33"/>
      <c r="AA1498" s="33"/>
      <c r="AB1498" s="33"/>
      <c r="AC1498" s="33"/>
      <c r="AD1498" s="33"/>
      <c r="AE1498" s="33"/>
      <c r="AR1498" s="163" t="s">
        <v>228</v>
      </c>
      <c r="AT1498" s="163" t="s">
        <v>224</v>
      </c>
      <c r="AU1498" s="163" t="s">
        <v>86</v>
      </c>
      <c r="AY1498" s="18" t="s">
        <v>222</v>
      </c>
      <c r="BE1498" s="164">
        <f>IF(N1498="základní",J1498,0)</f>
        <v>0</v>
      </c>
      <c r="BF1498" s="164">
        <f>IF(N1498="snížená",J1498,0)</f>
        <v>0</v>
      </c>
      <c r="BG1498" s="164">
        <f>IF(N1498="zákl. přenesená",J1498,0)</f>
        <v>0</v>
      </c>
      <c r="BH1498" s="164">
        <f>IF(N1498="sníž. přenesená",J1498,0)</f>
        <v>0</v>
      </c>
      <c r="BI1498" s="164">
        <f>IF(N1498="nulová",J1498,0)</f>
        <v>0</v>
      </c>
      <c r="BJ1498" s="18" t="s">
        <v>84</v>
      </c>
      <c r="BK1498" s="164">
        <f>ROUND(I1498*H1498,2)</f>
        <v>0</v>
      </c>
      <c r="BL1498" s="18" t="s">
        <v>228</v>
      </c>
      <c r="BM1498" s="163" t="s">
        <v>1938</v>
      </c>
    </row>
    <row r="1499" spans="1:65" s="13" customFormat="1" ht="22.5">
      <c r="B1499" s="165"/>
      <c r="D1499" s="166" t="s">
        <v>229</v>
      </c>
      <c r="E1499" s="167" t="s">
        <v>1</v>
      </c>
      <c r="F1499" s="168" t="s">
        <v>1939</v>
      </c>
      <c r="H1499" s="169">
        <v>31.181000000000001</v>
      </c>
      <c r="I1499" s="170"/>
      <c r="L1499" s="165"/>
      <c r="M1499" s="171"/>
      <c r="N1499" s="172"/>
      <c r="O1499" s="172"/>
      <c r="P1499" s="172"/>
      <c r="Q1499" s="172"/>
      <c r="R1499" s="172"/>
      <c r="S1499" s="172"/>
      <c r="T1499" s="173"/>
      <c r="AT1499" s="167" t="s">
        <v>229</v>
      </c>
      <c r="AU1499" s="167" t="s">
        <v>86</v>
      </c>
      <c r="AV1499" s="13" t="s">
        <v>86</v>
      </c>
      <c r="AW1499" s="13" t="s">
        <v>32</v>
      </c>
      <c r="AX1499" s="13" t="s">
        <v>77</v>
      </c>
      <c r="AY1499" s="167" t="s">
        <v>222</v>
      </c>
    </row>
    <row r="1500" spans="1:65" s="13" customFormat="1" ht="22.5">
      <c r="B1500" s="165"/>
      <c r="D1500" s="166" t="s">
        <v>229</v>
      </c>
      <c r="E1500" s="167" t="s">
        <v>1</v>
      </c>
      <c r="F1500" s="168" t="s">
        <v>1940</v>
      </c>
      <c r="H1500" s="169">
        <v>91.855999999999995</v>
      </c>
      <c r="I1500" s="170"/>
      <c r="L1500" s="165"/>
      <c r="M1500" s="171"/>
      <c r="N1500" s="172"/>
      <c r="O1500" s="172"/>
      <c r="P1500" s="172"/>
      <c r="Q1500" s="172"/>
      <c r="R1500" s="172"/>
      <c r="S1500" s="172"/>
      <c r="T1500" s="173"/>
      <c r="AT1500" s="167" t="s">
        <v>229</v>
      </c>
      <c r="AU1500" s="167" t="s">
        <v>86</v>
      </c>
      <c r="AV1500" s="13" t="s">
        <v>86</v>
      </c>
      <c r="AW1500" s="13" t="s">
        <v>32</v>
      </c>
      <c r="AX1500" s="13" t="s">
        <v>77</v>
      </c>
      <c r="AY1500" s="167" t="s">
        <v>222</v>
      </c>
    </row>
    <row r="1501" spans="1:65" s="13" customFormat="1" ht="22.5">
      <c r="B1501" s="165"/>
      <c r="D1501" s="166" t="s">
        <v>229</v>
      </c>
      <c r="E1501" s="167" t="s">
        <v>1</v>
      </c>
      <c r="F1501" s="168" t="s">
        <v>1941</v>
      </c>
      <c r="H1501" s="169">
        <v>101.67100000000001</v>
      </c>
      <c r="I1501" s="170"/>
      <c r="L1501" s="165"/>
      <c r="M1501" s="171"/>
      <c r="N1501" s="172"/>
      <c r="O1501" s="172"/>
      <c r="P1501" s="172"/>
      <c r="Q1501" s="172"/>
      <c r="R1501" s="172"/>
      <c r="S1501" s="172"/>
      <c r="T1501" s="173"/>
      <c r="AT1501" s="167" t="s">
        <v>229</v>
      </c>
      <c r="AU1501" s="167" t="s">
        <v>86</v>
      </c>
      <c r="AV1501" s="13" t="s">
        <v>86</v>
      </c>
      <c r="AW1501" s="13" t="s">
        <v>32</v>
      </c>
      <c r="AX1501" s="13" t="s">
        <v>77</v>
      </c>
      <c r="AY1501" s="167" t="s">
        <v>222</v>
      </c>
    </row>
    <row r="1502" spans="1:65" s="13" customFormat="1" ht="22.5">
      <c r="B1502" s="165"/>
      <c r="D1502" s="166" t="s">
        <v>229</v>
      </c>
      <c r="E1502" s="167" t="s">
        <v>1</v>
      </c>
      <c r="F1502" s="168" t="s">
        <v>1942</v>
      </c>
      <c r="H1502" s="169">
        <v>103.709</v>
      </c>
      <c r="I1502" s="170"/>
      <c r="L1502" s="165"/>
      <c r="M1502" s="171"/>
      <c r="N1502" s="172"/>
      <c r="O1502" s="172"/>
      <c r="P1502" s="172"/>
      <c r="Q1502" s="172"/>
      <c r="R1502" s="172"/>
      <c r="S1502" s="172"/>
      <c r="T1502" s="173"/>
      <c r="AT1502" s="167" t="s">
        <v>229</v>
      </c>
      <c r="AU1502" s="167" t="s">
        <v>86</v>
      </c>
      <c r="AV1502" s="13" t="s">
        <v>86</v>
      </c>
      <c r="AW1502" s="13" t="s">
        <v>32</v>
      </c>
      <c r="AX1502" s="13" t="s">
        <v>77</v>
      </c>
      <c r="AY1502" s="167" t="s">
        <v>222</v>
      </c>
    </row>
    <row r="1503" spans="1:65" s="13" customFormat="1" ht="22.5">
      <c r="B1503" s="165"/>
      <c r="D1503" s="166" t="s">
        <v>229</v>
      </c>
      <c r="E1503" s="167" t="s">
        <v>1</v>
      </c>
      <c r="F1503" s="168" t="s">
        <v>1943</v>
      </c>
      <c r="H1503" s="169">
        <v>103.709</v>
      </c>
      <c r="I1503" s="170"/>
      <c r="L1503" s="165"/>
      <c r="M1503" s="171"/>
      <c r="N1503" s="172"/>
      <c r="O1503" s="172"/>
      <c r="P1503" s="172"/>
      <c r="Q1503" s="172"/>
      <c r="R1503" s="172"/>
      <c r="S1503" s="172"/>
      <c r="T1503" s="173"/>
      <c r="AT1503" s="167" t="s">
        <v>229</v>
      </c>
      <c r="AU1503" s="167" t="s">
        <v>86</v>
      </c>
      <c r="AV1503" s="13" t="s">
        <v>86</v>
      </c>
      <c r="AW1503" s="13" t="s">
        <v>32</v>
      </c>
      <c r="AX1503" s="13" t="s">
        <v>77</v>
      </c>
      <c r="AY1503" s="167" t="s">
        <v>222</v>
      </c>
    </row>
    <row r="1504" spans="1:65" s="13" customFormat="1">
      <c r="B1504" s="165"/>
      <c r="D1504" s="166" t="s">
        <v>229</v>
      </c>
      <c r="E1504" s="167" t="s">
        <v>1</v>
      </c>
      <c r="F1504" s="168" t="s">
        <v>1944</v>
      </c>
      <c r="H1504" s="169">
        <v>24.1</v>
      </c>
      <c r="I1504" s="170"/>
      <c r="L1504" s="165"/>
      <c r="M1504" s="171"/>
      <c r="N1504" s="172"/>
      <c r="O1504" s="172"/>
      <c r="P1504" s="172"/>
      <c r="Q1504" s="172"/>
      <c r="R1504" s="172"/>
      <c r="S1504" s="172"/>
      <c r="T1504" s="173"/>
      <c r="AT1504" s="167" t="s">
        <v>229</v>
      </c>
      <c r="AU1504" s="167" t="s">
        <v>86</v>
      </c>
      <c r="AV1504" s="13" t="s">
        <v>86</v>
      </c>
      <c r="AW1504" s="13" t="s">
        <v>32</v>
      </c>
      <c r="AX1504" s="13" t="s">
        <v>77</v>
      </c>
      <c r="AY1504" s="167" t="s">
        <v>222</v>
      </c>
    </row>
    <row r="1505" spans="1:65" s="14" customFormat="1">
      <c r="B1505" s="174"/>
      <c r="D1505" s="166" t="s">
        <v>229</v>
      </c>
      <c r="E1505" s="175" t="s">
        <v>1</v>
      </c>
      <c r="F1505" s="176" t="s">
        <v>231</v>
      </c>
      <c r="H1505" s="177">
        <v>456.226</v>
      </c>
      <c r="I1505" s="178"/>
      <c r="L1505" s="174"/>
      <c r="M1505" s="179"/>
      <c r="N1505" s="180"/>
      <c r="O1505" s="180"/>
      <c r="P1505" s="180"/>
      <c r="Q1505" s="180"/>
      <c r="R1505" s="180"/>
      <c r="S1505" s="180"/>
      <c r="T1505" s="181"/>
      <c r="AT1505" s="175" t="s">
        <v>229</v>
      </c>
      <c r="AU1505" s="175" t="s">
        <v>86</v>
      </c>
      <c r="AV1505" s="14" t="s">
        <v>228</v>
      </c>
      <c r="AW1505" s="14" t="s">
        <v>32</v>
      </c>
      <c r="AX1505" s="14" t="s">
        <v>84</v>
      </c>
      <c r="AY1505" s="175" t="s">
        <v>222</v>
      </c>
    </row>
    <row r="1506" spans="1:65" s="2" customFormat="1" ht="24.2" customHeight="1">
      <c r="A1506" s="33"/>
      <c r="B1506" s="150"/>
      <c r="C1506" s="151" t="s">
        <v>1095</v>
      </c>
      <c r="D1506" s="151" t="s">
        <v>224</v>
      </c>
      <c r="E1506" s="152" t="s">
        <v>1945</v>
      </c>
      <c r="F1506" s="153" t="s">
        <v>1946</v>
      </c>
      <c r="G1506" s="154" t="s">
        <v>227</v>
      </c>
      <c r="H1506" s="155">
        <v>71.251000000000005</v>
      </c>
      <c r="I1506" s="156"/>
      <c r="J1506" s="157">
        <f>ROUND(I1506*H1506,2)</f>
        <v>0</v>
      </c>
      <c r="K1506" s="158"/>
      <c r="L1506" s="34"/>
      <c r="M1506" s="159" t="s">
        <v>1</v>
      </c>
      <c r="N1506" s="160" t="s">
        <v>42</v>
      </c>
      <c r="O1506" s="59"/>
      <c r="P1506" s="161">
        <f>O1506*H1506</f>
        <v>0</v>
      </c>
      <c r="Q1506" s="161">
        <v>0</v>
      </c>
      <c r="R1506" s="161">
        <f>Q1506*H1506</f>
        <v>0</v>
      </c>
      <c r="S1506" s="161">
        <v>0.83699999999999997</v>
      </c>
      <c r="T1506" s="162">
        <f>S1506*H1506</f>
        <v>59.637087000000001</v>
      </c>
      <c r="U1506" s="33"/>
      <c r="V1506" s="33"/>
      <c r="W1506" s="33"/>
      <c r="X1506" s="33"/>
      <c r="Y1506" s="33"/>
      <c r="Z1506" s="33"/>
      <c r="AA1506" s="33"/>
      <c r="AB1506" s="33"/>
      <c r="AC1506" s="33"/>
      <c r="AD1506" s="33"/>
      <c r="AE1506" s="33"/>
      <c r="AR1506" s="163" t="s">
        <v>228</v>
      </c>
      <c r="AT1506" s="163" t="s">
        <v>224</v>
      </c>
      <c r="AU1506" s="163" t="s">
        <v>86</v>
      </c>
      <c r="AY1506" s="18" t="s">
        <v>222</v>
      </c>
      <c r="BE1506" s="164">
        <f>IF(N1506="základní",J1506,0)</f>
        <v>0</v>
      </c>
      <c r="BF1506" s="164">
        <f>IF(N1506="snížená",J1506,0)</f>
        <v>0</v>
      </c>
      <c r="BG1506" s="164">
        <f>IF(N1506="zákl. přenesená",J1506,0)</f>
        <v>0</v>
      </c>
      <c r="BH1506" s="164">
        <f>IF(N1506="sníž. přenesená",J1506,0)</f>
        <v>0</v>
      </c>
      <c r="BI1506" s="164">
        <f>IF(N1506="nulová",J1506,0)</f>
        <v>0</v>
      </c>
      <c r="BJ1506" s="18" t="s">
        <v>84</v>
      </c>
      <c r="BK1506" s="164">
        <f>ROUND(I1506*H1506,2)</f>
        <v>0</v>
      </c>
      <c r="BL1506" s="18" t="s">
        <v>228</v>
      </c>
      <c r="BM1506" s="163" t="s">
        <v>1947</v>
      </c>
    </row>
    <row r="1507" spans="1:65" s="13" customFormat="1">
      <c r="B1507" s="165"/>
      <c r="D1507" s="166" t="s">
        <v>229</v>
      </c>
      <c r="E1507" s="167" t="s">
        <v>1</v>
      </c>
      <c r="F1507" s="168" t="s">
        <v>1948</v>
      </c>
      <c r="H1507" s="169">
        <v>20.48</v>
      </c>
      <c r="I1507" s="170"/>
      <c r="L1507" s="165"/>
      <c r="M1507" s="171"/>
      <c r="N1507" s="172"/>
      <c r="O1507" s="172"/>
      <c r="P1507" s="172"/>
      <c r="Q1507" s="172"/>
      <c r="R1507" s="172"/>
      <c r="S1507" s="172"/>
      <c r="T1507" s="173"/>
      <c r="AT1507" s="167" t="s">
        <v>229</v>
      </c>
      <c r="AU1507" s="167" t="s">
        <v>86</v>
      </c>
      <c r="AV1507" s="13" t="s">
        <v>86</v>
      </c>
      <c r="AW1507" s="13" t="s">
        <v>32</v>
      </c>
      <c r="AX1507" s="13" t="s">
        <v>77</v>
      </c>
      <c r="AY1507" s="167" t="s">
        <v>222</v>
      </c>
    </row>
    <row r="1508" spans="1:65" s="13" customFormat="1">
      <c r="B1508" s="165"/>
      <c r="D1508" s="166" t="s">
        <v>229</v>
      </c>
      <c r="E1508" s="167" t="s">
        <v>1</v>
      </c>
      <c r="F1508" s="168" t="s">
        <v>1949</v>
      </c>
      <c r="H1508" s="169">
        <v>17.195</v>
      </c>
      <c r="I1508" s="170"/>
      <c r="L1508" s="165"/>
      <c r="M1508" s="171"/>
      <c r="N1508" s="172"/>
      <c r="O1508" s="172"/>
      <c r="P1508" s="172"/>
      <c r="Q1508" s="172"/>
      <c r="R1508" s="172"/>
      <c r="S1508" s="172"/>
      <c r="T1508" s="173"/>
      <c r="AT1508" s="167" t="s">
        <v>229</v>
      </c>
      <c r="AU1508" s="167" t="s">
        <v>86</v>
      </c>
      <c r="AV1508" s="13" t="s">
        <v>86</v>
      </c>
      <c r="AW1508" s="13" t="s">
        <v>32</v>
      </c>
      <c r="AX1508" s="13" t="s">
        <v>77</v>
      </c>
      <c r="AY1508" s="167" t="s">
        <v>222</v>
      </c>
    </row>
    <row r="1509" spans="1:65" s="13" customFormat="1">
      <c r="B1509" s="165"/>
      <c r="D1509" s="166" t="s">
        <v>229</v>
      </c>
      <c r="E1509" s="167" t="s">
        <v>1</v>
      </c>
      <c r="F1509" s="168" t="s">
        <v>1950</v>
      </c>
      <c r="H1509" s="169">
        <v>17.913</v>
      </c>
      <c r="I1509" s="170"/>
      <c r="L1509" s="165"/>
      <c r="M1509" s="171"/>
      <c r="N1509" s="172"/>
      <c r="O1509" s="172"/>
      <c r="P1509" s="172"/>
      <c r="Q1509" s="172"/>
      <c r="R1509" s="172"/>
      <c r="S1509" s="172"/>
      <c r="T1509" s="173"/>
      <c r="AT1509" s="167" t="s">
        <v>229</v>
      </c>
      <c r="AU1509" s="167" t="s">
        <v>86</v>
      </c>
      <c r="AV1509" s="13" t="s">
        <v>86</v>
      </c>
      <c r="AW1509" s="13" t="s">
        <v>32</v>
      </c>
      <c r="AX1509" s="13" t="s">
        <v>77</v>
      </c>
      <c r="AY1509" s="167" t="s">
        <v>222</v>
      </c>
    </row>
    <row r="1510" spans="1:65" s="13" customFormat="1">
      <c r="B1510" s="165"/>
      <c r="D1510" s="166" t="s">
        <v>229</v>
      </c>
      <c r="E1510" s="167" t="s">
        <v>1</v>
      </c>
      <c r="F1510" s="168" t="s">
        <v>1951</v>
      </c>
      <c r="H1510" s="169">
        <v>15.663</v>
      </c>
      <c r="I1510" s="170"/>
      <c r="L1510" s="165"/>
      <c r="M1510" s="171"/>
      <c r="N1510" s="172"/>
      <c r="O1510" s="172"/>
      <c r="P1510" s="172"/>
      <c r="Q1510" s="172"/>
      <c r="R1510" s="172"/>
      <c r="S1510" s="172"/>
      <c r="T1510" s="173"/>
      <c r="AT1510" s="167" t="s">
        <v>229</v>
      </c>
      <c r="AU1510" s="167" t="s">
        <v>86</v>
      </c>
      <c r="AV1510" s="13" t="s">
        <v>86</v>
      </c>
      <c r="AW1510" s="13" t="s">
        <v>32</v>
      </c>
      <c r="AX1510" s="13" t="s">
        <v>77</v>
      </c>
      <c r="AY1510" s="167" t="s">
        <v>222</v>
      </c>
    </row>
    <row r="1511" spans="1:65" s="14" customFormat="1">
      <c r="B1511" s="174"/>
      <c r="D1511" s="166" t="s">
        <v>229</v>
      </c>
      <c r="E1511" s="175" t="s">
        <v>1</v>
      </c>
      <c r="F1511" s="176" t="s">
        <v>231</v>
      </c>
      <c r="H1511" s="177">
        <v>71.251000000000005</v>
      </c>
      <c r="I1511" s="178"/>
      <c r="L1511" s="174"/>
      <c r="M1511" s="179"/>
      <c r="N1511" s="180"/>
      <c r="O1511" s="180"/>
      <c r="P1511" s="180"/>
      <c r="Q1511" s="180"/>
      <c r="R1511" s="180"/>
      <c r="S1511" s="180"/>
      <c r="T1511" s="181"/>
      <c r="AT1511" s="175" t="s">
        <v>229</v>
      </c>
      <c r="AU1511" s="175" t="s">
        <v>86</v>
      </c>
      <c r="AV1511" s="14" t="s">
        <v>228</v>
      </c>
      <c r="AW1511" s="14" t="s">
        <v>32</v>
      </c>
      <c r="AX1511" s="14" t="s">
        <v>84</v>
      </c>
      <c r="AY1511" s="175" t="s">
        <v>222</v>
      </c>
    </row>
    <row r="1512" spans="1:65" s="2" customFormat="1" ht="33" customHeight="1">
      <c r="A1512" s="33"/>
      <c r="B1512" s="150"/>
      <c r="C1512" s="151" t="s">
        <v>1952</v>
      </c>
      <c r="D1512" s="151" t="s">
        <v>224</v>
      </c>
      <c r="E1512" s="152" t="s">
        <v>1953</v>
      </c>
      <c r="F1512" s="153" t="s">
        <v>1954</v>
      </c>
      <c r="G1512" s="154" t="s">
        <v>252</v>
      </c>
      <c r="H1512" s="155">
        <v>33.982999999999997</v>
      </c>
      <c r="I1512" s="156"/>
      <c r="J1512" s="157">
        <f>ROUND(I1512*H1512,2)</f>
        <v>0</v>
      </c>
      <c r="K1512" s="158"/>
      <c r="L1512" s="34"/>
      <c r="M1512" s="159" t="s">
        <v>1</v>
      </c>
      <c r="N1512" s="160" t="s">
        <v>42</v>
      </c>
      <c r="O1512" s="59"/>
      <c r="P1512" s="161">
        <f>O1512*H1512</f>
        <v>0</v>
      </c>
      <c r="Q1512" s="161">
        <v>0</v>
      </c>
      <c r="R1512" s="161">
        <f>Q1512*H1512</f>
        <v>0</v>
      </c>
      <c r="S1512" s="161">
        <v>2.2000000000000002</v>
      </c>
      <c r="T1512" s="162">
        <f>S1512*H1512</f>
        <v>74.762600000000006</v>
      </c>
      <c r="U1512" s="33"/>
      <c r="V1512" s="33"/>
      <c r="W1512" s="33"/>
      <c r="X1512" s="33"/>
      <c r="Y1512" s="33"/>
      <c r="Z1512" s="33"/>
      <c r="AA1512" s="33"/>
      <c r="AB1512" s="33"/>
      <c r="AC1512" s="33"/>
      <c r="AD1512" s="33"/>
      <c r="AE1512" s="33"/>
      <c r="AR1512" s="163" t="s">
        <v>228</v>
      </c>
      <c r="AT1512" s="163" t="s">
        <v>224</v>
      </c>
      <c r="AU1512" s="163" t="s">
        <v>86</v>
      </c>
      <c r="AY1512" s="18" t="s">
        <v>222</v>
      </c>
      <c r="BE1512" s="164">
        <f>IF(N1512="základní",J1512,0)</f>
        <v>0</v>
      </c>
      <c r="BF1512" s="164">
        <f>IF(N1512="snížená",J1512,0)</f>
        <v>0</v>
      </c>
      <c r="BG1512" s="164">
        <f>IF(N1512="zákl. přenesená",J1512,0)</f>
        <v>0</v>
      </c>
      <c r="BH1512" s="164">
        <f>IF(N1512="sníž. přenesená",J1512,0)</f>
        <v>0</v>
      </c>
      <c r="BI1512" s="164">
        <f>IF(N1512="nulová",J1512,0)</f>
        <v>0</v>
      </c>
      <c r="BJ1512" s="18" t="s">
        <v>84</v>
      </c>
      <c r="BK1512" s="164">
        <f>ROUND(I1512*H1512,2)</f>
        <v>0</v>
      </c>
      <c r="BL1512" s="18" t="s">
        <v>228</v>
      </c>
      <c r="BM1512" s="163" t="s">
        <v>1955</v>
      </c>
    </row>
    <row r="1513" spans="1:65" s="16" customFormat="1">
      <c r="B1513" s="190"/>
      <c r="D1513" s="166" t="s">
        <v>229</v>
      </c>
      <c r="E1513" s="191" t="s">
        <v>1</v>
      </c>
      <c r="F1513" s="192" t="s">
        <v>293</v>
      </c>
      <c r="H1513" s="191" t="s">
        <v>1</v>
      </c>
      <c r="I1513" s="193"/>
      <c r="L1513" s="190"/>
      <c r="M1513" s="194"/>
      <c r="N1513" s="195"/>
      <c r="O1513" s="195"/>
      <c r="P1513" s="195"/>
      <c r="Q1513" s="195"/>
      <c r="R1513" s="195"/>
      <c r="S1513" s="195"/>
      <c r="T1513" s="196"/>
      <c r="AT1513" s="191" t="s">
        <v>229</v>
      </c>
      <c r="AU1513" s="191" t="s">
        <v>86</v>
      </c>
      <c r="AV1513" s="16" t="s">
        <v>84</v>
      </c>
      <c r="AW1513" s="16" t="s">
        <v>32</v>
      </c>
      <c r="AX1513" s="16" t="s">
        <v>77</v>
      </c>
      <c r="AY1513" s="191" t="s">
        <v>222</v>
      </c>
    </row>
    <row r="1514" spans="1:65" s="13" customFormat="1">
      <c r="B1514" s="165"/>
      <c r="D1514" s="166" t="s">
        <v>229</v>
      </c>
      <c r="E1514" s="167" t="s">
        <v>1</v>
      </c>
      <c r="F1514" s="168" t="s">
        <v>1956</v>
      </c>
      <c r="H1514" s="169">
        <v>3.93</v>
      </c>
      <c r="I1514" s="170"/>
      <c r="L1514" s="165"/>
      <c r="M1514" s="171"/>
      <c r="N1514" s="172"/>
      <c r="O1514" s="172"/>
      <c r="P1514" s="172"/>
      <c r="Q1514" s="172"/>
      <c r="R1514" s="172"/>
      <c r="S1514" s="172"/>
      <c r="T1514" s="173"/>
      <c r="AT1514" s="167" t="s">
        <v>229</v>
      </c>
      <c r="AU1514" s="167" t="s">
        <v>86</v>
      </c>
      <c r="AV1514" s="13" t="s">
        <v>86</v>
      </c>
      <c r="AW1514" s="13" t="s">
        <v>32</v>
      </c>
      <c r="AX1514" s="13" t="s">
        <v>77</v>
      </c>
      <c r="AY1514" s="167" t="s">
        <v>222</v>
      </c>
    </row>
    <row r="1515" spans="1:65" s="13" customFormat="1">
      <c r="B1515" s="165"/>
      <c r="D1515" s="166" t="s">
        <v>229</v>
      </c>
      <c r="E1515" s="167" t="s">
        <v>1</v>
      </c>
      <c r="F1515" s="168" t="s">
        <v>1957</v>
      </c>
      <c r="H1515" s="169">
        <v>1.26</v>
      </c>
      <c r="I1515" s="170"/>
      <c r="L1515" s="165"/>
      <c r="M1515" s="171"/>
      <c r="N1515" s="172"/>
      <c r="O1515" s="172"/>
      <c r="P1515" s="172"/>
      <c r="Q1515" s="172"/>
      <c r="R1515" s="172"/>
      <c r="S1515" s="172"/>
      <c r="T1515" s="173"/>
      <c r="AT1515" s="167" t="s">
        <v>229</v>
      </c>
      <c r="AU1515" s="167" t="s">
        <v>86</v>
      </c>
      <c r="AV1515" s="13" t="s">
        <v>86</v>
      </c>
      <c r="AW1515" s="13" t="s">
        <v>32</v>
      </c>
      <c r="AX1515" s="13" t="s">
        <v>77</v>
      </c>
      <c r="AY1515" s="167" t="s">
        <v>222</v>
      </c>
    </row>
    <row r="1516" spans="1:65" s="13" customFormat="1">
      <c r="B1516" s="165"/>
      <c r="D1516" s="166" t="s">
        <v>229</v>
      </c>
      <c r="E1516" s="167" t="s">
        <v>1</v>
      </c>
      <c r="F1516" s="168" t="s">
        <v>1958</v>
      </c>
      <c r="H1516" s="169">
        <v>3.5009999999999999</v>
      </c>
      <c r="I1516" s="170"/>
      <c r="L1516" s="165"/>
      <c r="M1516" s="171"/>
      <c r="N1516" s="172"/>
      <c r="O1516" s="172"/>
      <c r="P1516" s="172"/>
      <c r="Q1516" s="172"/>
      <c r="R1516" s="172"/>
      <c r="S1516" s="172"/>
      <c r="T1516" s="173"/>
      <c r="AT1516" s="167" t="s">
        <v>229</v>
      </c>
      <c r="AU1516" s="167" t="s">
        <v>86</v>
      </c>
      <c r="AV1516" s="13" t="s">
        <v>86</v>
      </c>
      <c r="AW1516" s="13" t="s">
        <v>32</v>
      </c>
      <c r="AX1516" s="13" t="s">
        <v>77</v>
      </c>
      <c r="AY1516" s="167" t="s">
        <v>222</v>
      </c>
    </row>
    <row r="1517" spans="1:65" s="13" customFormat="1">
      <c r="B1517" s="165"/>
      <c r="D1517" s="166" t="s">
        <v>229</v>
      </c>
      <c r="E1517" s="167" t="s">
        <v>1</v>
      </c>
      <c r="F1517" s="168" t="s">
        <v>1959</v>
      </c>
      <c r="H1517" s="169">
        <v>1.4850000000000001</v>
      </c>
      <c r="I1517" s="170"/>
      <c r="L1517" s="165"/>
      <c r="M1517" s="171"/>
      <c r="N1517" s="172"/>
      <c r="O1517" s="172"/>
      <c r="P1517" s="172"/>
      <c r="Q1517" s="172"/>
      <c r="R1517" s="172"/>
      <c r="S1517" s="172"/>
      <c r="T1517" s="173"/>
      <c r="AT1517" s="167" t="s">
        <v>229</v>
      </c>
      <c r="AU1517" s="167" t="s">
        <v>86</v>
      </c>
      <c r="AV1517" s="13" t="s">
        <v>86</v>
      </c>
      <c r="AW1517" s="13" t="s">
        <v>32</v>
      </c>
      <c r="AX1517" s="13" t="s">
        <v>77</v>
      </c>
      <c r="AY1517" s="167" t="s">
        <v>222</v>
      </c>
    </row>
    <row r="1518" spans="1:65" s="13" customFormat="1">
      <c r="B1518" s="165"/>
      <c r="D1518" s="166" t="s">
        <v>229</v>
      </c>
      <c r="E1518" s="167" t="s">
        <v>1</v>
      </c>
      <c r="F1518" s="168" t="s">
        <v>1960</v>
      </c>
      <c r="H1518" s="169">
        <v>1.17</v>
      </c>
      <c r="I1518" s="170"/>
      <c r="L1518" s="165"/>
      <c r="M1518" s="171"/>
      <c r="N1518" s="172"/>
      <c r="O1518" s="172"/>
      <c r="P1518" s="172"/>
      <c r="Q1518" s="172"/>
      <c r="R1518" s="172"/>
      <c r="S1518" s="172"/>
      <c r="T1518" s="173"/>
      <c r="AT1518" s="167" t="s">
        <v>229</v>
      </c>
      <c r="AU1518" s="167" t="s">
        <v>86</v>
      </c>
      <c r="AV1518" s="13" t="s">
        <v>86</v>
      </c>
      <c r="AW1518" s="13" t="s">
        <v>32</v>
      </c>
      <c r="AX1518" s="13" t="s">
        <v>77</v>
      </c>
      <c r="AY1518" s="167" t="s">
        <v>222</v>
      </c>
    </row>
    <row r="1519" spans="1:65" s="15" customFormat="1">
      <c r="B1519" s="182"/>
      <c r="D1519" s="166" t="s">
        <v>229</v>
      </c>
      <c r="E1519" s="183" t="s">
        <v>1</v>
      </c>
      <c r="F1519" s="184" t="s">
        <v>258</v>
      </c>
      <c r="H1519" s="185">
        <v>11.346</v>
      </c>
      <c r="I1519" s="186"/>
      <c r="L1519" s="182"/>
      <c r="M1519" s="187"/>
      <c r="N1519" s="188"/>
      <c r="O1519" s="188"/>
      <c r="P1519" s="188"/>
      <c r="Q1519" s="188"/>
      <c r="R1519" s="188"/>
      <c r="S1519" s="188"/>
      <c r="T1519" s="189"/>
      <c r="AT1519" s="183" t="s">
        <v>229</v>
      </c>
      <c r="AU1519" s="183" t="s">
        <v>86</v>
      </c>
      <c r="AV1519" s="15" t="s">
        <v>235</v>
      </c>
      <c r="AW1519" s="15" t="s">
        <v>32</v>
      </c>
      <c r="AX1519" s="15" t="s">
        <v>77</v>
      </c>
      <c r="AY1519" s="183" t="s">
        <v>222</v>
      </c>
    </row>
    <row r="1520" spans="1:65" s="16" customFormat="1">
      <c r="B1520" s="190"/>
      <c r="D1520" s="166" t="s">
        <v>229</v>
      </c>
      <c r="E1520" s="191" t="s">
        <v>1</v>
      </c>
      <c r="F1520" s="192" t="s">
        <v>1112</v>
      </c>
      <c r="H1520" s="191" t="s">
        <v>1</v>
      </c>
      <c r="I1520" s="193"/>
      <c r="L1520" s="190"/>
      <c r="M1520" s="194"/>
      <c r="N1520" s="195"/>
      <c r="O1520" s="195"/>
      <c r="P1520" s="195"/>
      <c r="Q1520" s="195"/>
      <c r="R1520" s="195"/>
      <c r="S1520" s="195"/>
      <c r="T1520" s="196"/>
      <c r="AT1520" s="191" t="s">
        <v>229</v>
      </c>
      <c r="AU1520" s="191" t="s">
        <v>86</v>
      </c>
      <c r="AV1520" s="16" t="s">
        <v>84</v>
      </c>
      <c r="AW1520" s="16" t="s">
        <v>32</v>
      </c>
      <c r="AX1520" s="16" t="s">
        <v>77</v>
      </c>
      <c r="AY1520" s="191" t="s">
        <v>222</v>
      </c>
    </row>
    <row r="1521" spans="1:65" s="13" customFormat="1">
      <c r="B1521" s="165"/>
      <c r="D1521" s="166" t="s">
        <v>229</v>
      </c>
      <c r="E1521" s="167" t="s">
        <v>1</v>
      </c>
      <c r="F1521" s="168" t="s">
        <v>1961</v>
      </c>
      <c r="H1521" s="169">
        <v>2.2400000000000002</v>
      </c>
      <c r="I1521" s="170"/>
      <c r="L1521" s="165"/>
      <c r="M1521" s="171"/>
      <c r="N1521" s="172"/>
      <c r="O1521" s="172"/>
      <c r="P1521" s="172"/>
      <c r="Q1521" s="172"/>
      <c r="R1521" s="172"/>
      <c r="S1521" s="172"/>
      <c r="T1521" s="173"/>
      <c r="AT1521" s="167" t="s">
        <v>229</v>
      </c>
      <c r="AU1521" s="167" t="s">
        <v>86</v>
      </c>
      <c r="AV1521" s="13" t="s">
        <v>86</v>
      </c>
      <c r="AW1521" s="13" t="s">
        <v>32</v>
      </c>
      <c r="AX1521" s="13" t="s">
        <v>77</v>
      </c>
      <c r="AY1521" s="167" t="s">
        <v>222</v>
      </c>
    </row>
    <row r="1522" spans="1:65" s="13" customFormat="1">
      <c r="B1522" s="165"/>
      <c r="D1522" s="166" t="s">
        <v>229</v>
      </c>
      <c r="E1522" s="167" t="s">
        <v>1</v>
      </c>
      <c r="F1522" s="168" t="s">
        <v>1962</v>
      </c>
      <c r="H1522" s="169">
        <v>5.37</v>
      </c>
      <c r="I1522" s="170"/>
      <c r="L1522" s="165"/>
      <c r="M1522" s="171"/>
      <c r="N1522" s="172"/>
      <c r="O1522" s="172"/>
      <c r="P1522" s="172"/>
      <c r="Q1522" s="172"/>
      <c r="R1522" s="172"/>
      <c r="S1522" s="172"/>
      <c r="T1522" s="173"/>
      <c r="AT1522" s="167" t="s">
        <v>229</v>
      </c>
      <c r="AU1522" s="167" t="s">
        <v>86</v>
      </c>
      <c r="AV1522" s="13" t="s">
        <v>86</v>
      </c>
      <c r="AW1522" s="13" t="s">
        <v>32</v>
      </c>
      <c r="AX1522" s="13" t="s">
        <v>77</v>
      </c>
      <c r="AY1522" s="167" t="s">
        <v>222</v>
      </c>
    </row>
    <row r="1523" spans="1:65" s="13" customFormat="1">
      <c r="B1523" s="165"/>
      <c r="D1523" s="166" t="s">
        <v>229</v>
      </c>
      <c r="E1523" s="167" t="s">
        <v>1</v>
      </c>
      <c r="F1523" s="168" t="s">
        <v>1963</v>
      </c>
      <c r="H1523" s="169">
        <v>3.2</v>
      </c>
      <c r="I1523" s="170"/>
      <c r="L1523" s="165"/>
      <c r="M1523" s="171"/>
      <c r="N1523" s="172"/>
      <c r="O1523" s="172"/>
      <c r="P1523" s="172"/>
      <c r="Q1523" s="172"/>
      <c r="R1523" s="172"/>
      <c r="S1523" s="172"/>
      <c r="T1523" s="173"/>
      <c r="AT1523" s="167" t="s">
        <v>229</v>
      </c>
      <c r="AU1523" s="167" t="s">
        <v>86</v>
      </c>
      <c r="AV1523" s="13" t="s">
        <v>86</v>
      </c>
      <c r="AW1523" s="13" t="s">
        <v>32</v>
      </c>
      <c r="AX1523" s="13" t="s">
        <v>77</v>
      </c>
      <c r="AY1523" s="167" t="s">
        <v>222</v>
      </c>
    </row>
    <row r="1524" spans="1:65" s="13" customFormat="1">
      <c r="B1524" s="165"/>
      <c r="D1524" s="166" t="s">
        <v>229</v>
      </c>
      <c r="E1524" s="167" t="s">
        <v>1</v>
      </c>
      <c r="F1524" s="168" t="s">
        <v>1964</v>
      </c>
      <c r="H1524" s="169">
        <v>2.06</v>
      </c>
      <c r="I1524" s="170"/>
      <c r="L1524" s="165"/>
      <c r="M1524" s="171"/>
      <c r="N1524" s="172"/>
      <c r="O1524" s="172"/>
      <c r="P1524" s="172"/>
      <c r="Q1524" s="172"/>
      <c r="R1524" s="172"/>
      <c r="S1524" s="172"/>
      <c r="T1524" s="173"/>
      <c r="AT1524" s="167" t="s">
        <v>229</v>
      </c>
      <c r="AU1524" s="167" t="s">
        <v>86</v>
      </c>
      <c r="AV1524" s="13" t="s">
        <v>86</v>
      </c>
      <c r="AW1524" s="13" t="s">
        <v>32</v>
      </c>
      <c r="AX1524" s="13" t="s">
        <v>77</v>
      </c>
      <c r="AY1524" s="167" t="s">
        <v>222</v>
      </c>
    </row>
    <row r="1525" spans="1:65" s="13" customFormat="1">
      <c r="B1525" s="165"/>
      <c r="D1525" s="166" t="s">
        <v>229</v>
      </c>
      <c r="E1525" s="167" t="s">
        <v>1</v>
      </c>
      <c r="F1525" s="168" t="s">
        <v>1965</v>
      </c>
      <c r="H1525" s="169">
        <v>0.76</v>
      </c>
      <c r="I1525" s="170"/>
      <c r="L1525" s="165"/>
      <c r="M1525" s="171"/>
      <c r="N1525" s="172"/>
      <c r="O1525" s="172"/>
      <c r="P1525" s="172"/>
      <c r="Q1525" s="172"/>
      <c r="R1525" s="172"/>
      <c r="S1525" s="172"/>
      <c r="T1525" s="173"/>
      <c r="AT1525" s="167" t="s">
        <v>229</v>
      </c>
      <c r="AU1525" s="167" t="s">
        <v>86</v>
      </c>
      <c r="AV1525" s="13" t="s">
        <v>86</v>
      </c>
      <c r="AW1525" s="13" t="s">
        <v>32</v>
      </c>
      <c r="AX1525" s="13" t="s">
        <v>77</v>
      </c>
      <c r="AY1525" s="167" t="s">
        <v>222</v>
      </c>
    </row>
    <row r="1526" spans="1:65" s="15" customFormat="1">
      <c r="B1526" s="182"/>
      <c r="D1526" s="166" t="s">
        <v>229</v>
      </c>
      <c r="E1526" s="183" t="s">
        <v>1</v>
      </c>
      <c r="F1526" s="184" t="s">
        <v>258</v>
      </c>
      <c r="H1526" s="185">
        <v>13.63</v>
      </c>
      <c r="I1526" s="186"/>
      <c r="L1526" s="182"/>
      <c r="M1526" s="187"/>
      <c r="N1526" s="188"/>
      <c r="O1526" s="188"/>
      <c r="P1526" s="188"/>
      <c r="Q1526" s="188"/>
      <c r="R1526" s="188"/>
      <c r="S1526" s="188"/>
      <c r="T1526" s="189"/>
      <c r="AT1526" s="183" t="s">
        <v>229</v>
      </c>
      <c r="AU1526" s="183" t="s">
        <v>86</v>
      </c>
      <c r="AV1526" s="15" t="s">
        <v>235</v>
      </c>
      <c r="AW1526" s="15" t="s">
        <v>32</v>
      </c>
      <c r="AX1526" s="15" t="s">
        <v>77</v>
      </c>
      <c r="AY1526" s="183" t="s">
        <v>222</v>
      </c>
    </row>
    <row r="1527" spans="1:65" s="16" customFormat="1">
      <c r="B1527" s="190"/>
      <c r="D1527" s="166" t="s">
        <v>229</v>
      </c>
      <c r="E1527" s="191" t="s">
        <v>1</v>
      </c>
      <c r="F1527" s="192" t="s">
        <v>1115</v>
      </c>
      <c r="H1527" s="191" t="s">
        <v>1</v>
      </c>
      <c r="I1527" s="193"/>
      <c r="L1527" s="190"/>
      <c r="M1527" s="194"/>
      <c r="N1527" s="195"/>
      <c r="O1527" s="195"/>
      <c r="P1527" s="195"/>
      <c r="Q1527" s="195"/>
      <c r="R1527" s="195"/>
      <c r="S1527" s="195"/>
      <c r="T1527" s="196"/>
      <c r="AT1527" s="191" t="s">
        <v>229</v>
      </c>
      <c r="AU1527" s="191" t="s">
        <v>86</v>
      </c>
      <c r="AV1527" s="16" t="s">
        <v>84</v>
      </c>
      <c r="AW1527" s="16" t="s">
        <v>32</v>
      </c>
      <c r="AX1527" s="16" t="s">
        <v>77</v>
      </c>
      <c r="AY1527" s="191" t="s">
        <v>222</v>
      </c>
    </row>
    <row r="1528" spans="1:65" s="13" customFormat="1">
      <c r="B1528" s="165"/>
      <c r="D1528" s="166" t="s">
        <v>229</v>
      </c>
      <c r="E1528" s="167" t="s">
        <v>1</v>
      </c>
      <c r="F1528" s="168" t="s">
        <v>1966</v>
      </c>
      <c r="H1528" s="169">
        <v>3.67</v>
      </c>
      <c r="I1528" s="170"/>
      <c r="L1528" s="165"/>
      <c r="M1528" s="171"/>
      <c r="N1528" s="172"/>
      <c r="O1528" s="172"/>
      <c r="P1528" s="172"/>
      <c r="Q1528" s="172"/>
      <c r="R1528" s="172"/>
      <c r="S1528" s="172"/>
      <c r="T1528" s="173"/>
      <c r="AT1528" s="167" t="s">
        <v>229</v>
      </c>
      <c r="AU1528" s="167" t="s">
        <v>86</v>
      </c>
      <c r="AV1528" s="13" t="s">
        <v>86</v>
      </c>
      <c r="AW1528" s="13" t="s">
        <v>32</v>
      </c>
      <c r="AX1528" s="13" t="s">
        <v>77</v>
      </c>
      <c r="AY1528" s="167" t="s">
        <v>222</v>
      </c>
    </row>
    <row r="1529" spans="1:65" s="15" customFormat="1">
      <c r="B1529" s="182"/>
      <c r="D1529" s="166" t="s">
        <v>229</v>
      </c>
      <c r="E1529" s="183" t="s">
        <v>1</v>
      </c>
      <c r="F1529" s="184" t="s">
        <v>258</v>
      </c>
      <c r="H1529" s="185">
        <v>3.67</v>
      </c>
      <c r="I1529" s="186"/>
      <c r="L1529" s="182"/>
      <c r="M1529" s="187"/>
      <c r="N1529" s="188"/>
      <c r="O1529" s="188"/>
      <c r="P1529" s="188"/>
      <c r="Q1529" s="188"/>
      <c r="R1529" s="188"/>
      <c r="S1529" s="188"/>
      <c r="T1529" s="189"/>
      <c r="AT1529" s="183" t="s">
        <v>229</v>
      </c>
      <c r="AU1529" s="183" t="s">
        <v>86</v>
      </c>
      <c r="AV1529" s="15" t="s">
        <v>235</v>
      </c>
      <c r="AW1529" s="15" t="s">
        <v>32</v>
      </c>
      <c r="AX1529" s="15" t="s">
        <v>77</v>
      </c>
      <c r="AY1529" s="183" t="s">
        <v>222</v>
      </c>
    </row>
    <row r="1530" spans="1:65" s="16" customFormat="1">
      <c r="B1530" s="190"/>
      <c r="D1530" s="166" t="s">
        <v>229</v>
      </c>
      <c r="E1530" s="191" t="s">
        <v>1</v>
      </c>
      <c r="F1530" s="192" t="s">
        <v>1967</v>
      </c>
      <c r="H1530" s="191" t="s">
        <v>1</v>
      </c>
      <c r="I1530" s="193"/>
      <c r="L1530" s="190"/>
      <c r="M1530" s="194"/>
      <c r="N1530" s="195"/>
      <c r="O1530" s="195"/>
      <c r="P1530" s="195"/>
      <c r="Q1530" s="195"/>
      <c r="R1530" s="195"/>
      <c r="S1530" s="195"/>
      <c r="T1530" s="196"/>
      <c r="AT1530" s="191" t="s">
        <v>229</v>
      </c>
      <c r="AU1530" s="191" t="s">
        <v>86</v>
      </c>
      <c r="AV1530" s="16" t="s">
        <v>84</v>
      </c>
      <c r="AW1530" s="16" t="s">
        <v>32</v>
      </c>
      <c r="AX1530" s="16" t="s">
        <v>77</v>
      </c>
      <c r="AY1530" s="191" t="s">
        <v>222</v>
      </c>
    </row>
    <row r="1531" spans="1:65" s="13" customFormat="1">
      <c r="B1531" s="165"/>
      <c r="D1531" s="166" t="s">
        <v>229</v>
      </c>
      <c r="E1531" s="167" t="s">
        <v>1</v>
      </c>
      <c r="F1531" s="168" t="s">
        <v>1968</v>
      </c>
      <c r="H1531" s="169">
        <v>3.67</v>
      </c>
      <c r="I1531" s="170"/>
      <c r="L1531" s="165"/>
      <c r="M1531" s="171"/>
      <c r="N1531" s="172"/>
      <c r="O1531" s="172"/>
      <c r="P1531" s="172"/>
      <c r="Q1531" s="172"/>
      <c r="R1531" s="172"/>
      <c r="S1531" s="172"/>
      <c r="T1531" s="173"/>
      <c r="AT1531" s="167" t="s">
        <v>229</v>
      </c>
      <c r="AU1531" s="167" t="s">
        <v>86</v>
      </c>
      <c r="AV1531" s="13" t="s">
        <v>86</v>
      </c>
      <c r="AW1531" s="13" t="s">
        <v>32</v>
      </c>
      <c r="AX1531" s="13" t="s">
        <v>77</v>
      </c>
      <c r="AY1531" s="167" t="s">
        <v>222</v>
      </c>
    </row>
    <row r="1532" spans="1:65" s="15" customFormat="1">
      <c r="B1532" s="182"/>
      <c r="D1532" s="166" t="s">
        <v>229</v>
      </c>
      <c r="E1532" s="183" t="s">
        <v>1</v>
      </c>
      <c r="F1532" s="184" t="s">
        <v>258</v>
      </c>
      <c r="H1532" s="185">
        <v>3.67</v>
      </c>
      <c r="I1532" s="186"/>
      <c r="L1532" s="182"/>
      <c r="M1532" s="187"/>
      <c r="N1532" s="188"/>
      <c r="O1532" s="188"/>
      <c r="P1532" s="188"/>
      <c r="Q1532" s="188"/>
      <c r="R1532" s="188"/>
      <c r="S1532" s="188"/>
      <c r="T1532" s="189"/>
      <c r="AT1532" s="183" t="s">
        <v>229</v>
      </c>
      <c r="AU1532" s="183" t="s">
        <v>86</v>
      </c>
      <c r="AV1532" s="15" t="s">
        <v>235</v>
      </c>
      <c r="AW1532" s="15" t="s">
        <v>32</v>
      </c>
      <c r="AX1532" s="15" t="s">
        <v>77</v>
      </c>
      <c r="AY1532" s="183" t="s">
        <v>222</v>
      </c>
    </row>
    <row r="1533" spans="1:65" s="13" customFormat="1">
      <c r="B1533" s="165"/>
      <c r="D1533" s="166" t="s">
        <v>229</v>
      </c>
      <c r="E1533" s="167" t="s">
        <v>1</v>
      </c>
      <c r="F1533" s="168" t="s">
        <v>1969</v>
      </c>
      <c r="H1533" s="169">
        <v>1.667</v>
      </c>
      <c r="I1533" s="170"/>
      <c r="L1533" s="165"/>
      <c r="M1533" s="171"/>
      <c r="N1533" s="172"/>
      <c r="O1533" s="172"/>
      <c r="P1533" s="172"/>
      <c r="Q1533" s="172"/>
      <c r="R1533" s="172"/>
      <c r="S1533" s="172"/>
      <c r="T1533" s="173"/>
      <c r="AT1533" s="167" t="s">
        <v>229</v>
      </c>
      <c r="AU1533" s="167" t="s">
        <v>86</v>
      </c>
      <c r="AV1533" s="13" t="s">
        <v>86</v>
      </c>
      <c r="AW1533" s="13" t="s">
        <v>32</v>
      </c>
      <c r="AX1533" s="13" t="s">
        <v>77</v>
      </c>
      <c r="AY1533" s="167" t="s">
        <v>222</v>
      </c>
    </row>
    <row r="1534" spans="1:65" s="15" customFormat="1">
      <c r="B1534" s="182"/>
      <c r="D1534" s="166" t="s">
        <v>229</v>
      </c>
      <c r="E1534" s="183" t="s">
        <v>1</v>
      </c>
      <c r="F1534" s="184" t="s">
        <v>258</v>
      </c>
      <c r="H1534" s="185">
        <v>1.667</v>
      </c>
      <c r="I1534" s="186"/>
      <c r="L1534" s="182"/>
      <c r="M1534" s="187"/>
      <c r="N1534" s="188"/>
      <c r="O1534" s="188"/>
      <c r="P1534" s="188"/>
      <c r="Q1534" s="188"/>
      <c r="R1534" s="188"/>
      <c r="S1534" s="188"/>
      <c r="T1534" s="189"/>
      <c r="AT1534" s="183" t="s">
        <v>229</v>
      </c>
      <c r="AU1534" s="183" t="s">
        <v>86</v>
      </c>
      <c r="AV1534" s="15" t="s">
        <v>235</v>
      </c>
      <c r="AW1534" s="15" t="s">
        <v>32</v>
      </c>
      <c r="AX1534" s="15" t="s">
        <v>77</v>
      </c>
      <c r="AY1534" s="183" t="s">
        <v>222</v>
      </c>
    </row>
    <row r="1535" spans="1:65" s="14" customFormat="1">
      <c r="B1535" s="174"/>
      <c r="D1535" s="166" t="s">
        <v>229</v>
      </c>
      <c r="E1535" s="175" t="s">
        <v>1</v>
      </c>
      <c r="F1535" s="176" t="s">
        <v>231</v>
      </c>
      <c r="H1535" s="177">
        <v>33.982999999999997</v>
      </c>
      <c r="I1535" s="178"/>
      <c r="L1535" s="174"/>
      <c r="M1535" s="179"/>
      <c r="N1535" s="180"/>
      <c r="O1535" s="180"/>
      <c r="P1535" s="180"/>
      <c r="Q1535" s="180"/>
      <c r="R1535" s="180"/>
      <c r="S1535" s="180"/>
      <c r="T1535" s="181"/>
      <c r="AT1535" s="175" t="s">
        <v>229</v>
      </c>
      <c r="AU1535" s="175" t="s">
        <v>86</v>
      </c>
      <c r="AV1535" s="14" t="s">
        <v>228</v>
      </c>
      <c r="AW1535" s="14" t="s">
        <v>32</v>
      </c>
      <c r="AX1535" s="14" t="s">
        <v>84</v>
      </c>
      <c r="AY1535" s="175" t="s">
        <v>222</v>
      </c>
    </row>
    <row r="1536" spans="1:65" s="2" customFormat="1" ht="24.2" customHeight="1">
      <c r="A1536" s="33"/>
      <c r="B1536" s="150"/>
      <c r="C1536" s="151" t="s">
        <v>1101</v>
      </c>
      <c r="D1536" s="151" t="s">
        <v>224</v>
      </c>
      <c r="E1536" s="152" t="s">
        <v>1970</v>
      </c>
      <c r="F1536" s="153" t="s">
        <v>1971</v>
      </c>
      <c r="G1536" s="154" t="s">
        <v>227</v>
      </c>
      <c r="H1536" s="155">
        <v>132.55000000000001</v>
      </c>
      <c r="I1536" s="156"/>
      <c r="J1536" s="157">
        <f>ROUND(I1536*H1536,2)</f>
        <v>0</v>
      </c>
      <c r="K1536" s="158"/>
      <c r="L1536" s="34"/>
      <c r="M1536" s="159" t="s">
        <v>1</v>
      </c>
      <c r="N1536" s="160" t="s">
        <v>42</v>
      </c>
      <c r="O1536" s="59"/>
      <c r="P1536" s="161">
        <f>O1536*H1536</f>
        <v>0</v>
      </c>
      <c r="Q1536" s="161">
        <v>0</v>
      </c>
      <c r="R1536" s="161">
        <f>Q1536*H1536</f>
        <v>0</v>
      </c>
      <c r="S1536" s="161">
        <v>0.27500000000000002</v>
      </c>
      <c r="T1536" s="162">
        <f>S1536*H1536</f>
        <v>36.451250000000009</v>
      </c>
      <c r="U1536" s="33"/>
      <c r="V1536" s="33"/>
      <c r="W1536" s="33"/>
      <c r="X1536" s="33"/>
      <c r="Y1536" s="33"/>
      <c r="Z1536" s="33"/>
      <c r="AA1536" s="33"/>
      <c r="AB1536" s="33"/>
      <c r="AC1536" s="33"/>
      <c r="AD1536" s="33"/>
      <c r="AE1536" s="33"/>
      <c r="AR1536" s="163" t="s">
        <v>228</v>
      </c>
      <c r="AT1536" s="163" t="s">
        <v>224</v>
      </c>
      <c r="AU1536" s="163" t="s">
        <v>86</v>
      </c>
      <c r="AY1536" s="18" t="s">
        <v>222</v>
      </c>
      <c r="BE1536" s="164">
        <f>IF(N1536="základní",J1536,0)</f>
        <v>0</v>
      </c>
      <c r="BF1536" s="164">
        <f>IF(N1536="snížená",J1536,0)</f>
        <v>0</v>
      </c>
      <c r="BG1536" s="164">
        <f>IF(N1536="zákl. přenesená",J1536,0)</f>
        <v>0</v>
      </c>
      <c r="BH1536" s="164">
        <f>IF(N1536="sníž. přenesená",J1536,0)</f>
        <v>0</v>
      </c>
      <c r="BI1536" s="164">
        <f>IF(N1536="nulová",J1536,0)</f>
        <v>0</v>
      </c>
      <c r="BJ1536" s="18" t="s">
        <v>84</v>
      </c>
      <c r="BK1536" s="164">
        <f>ROUND(I1536*H1536,2)</f>
        <v>0</v>
      </c>
      <c r="BL1536" s="18" t="s">
        <v>228</v>
      </c>
      <c r="BM1536" s="163" t="s">
        <v>1972</v>
      </c>
    </row>
    <row r="1537" spans="1:65" s="13" customFormat="1">
      <c r="B1537" s="165"/>
      <c r="D1537" s="166" t="s">
        <v>229</v>
      </c>
      <c r="E1537" s="167" t="s">
        <v>1</v>
      </c>
      <c r="F1537" s="168" t="s">
        <v>1973</v>
      </c>
      <c r="H1537" s="169">
        <v>132.55000000000001</v>
      </c>
      <c r="I1537" s="170"/>
      <c r="L1537" s="165"/>
      <c r="M1537" s="171"/>
      <c r="N1537" s="172"/>
      <c r="O1537" s="172"/>
      <c r="P1537" s="172"/>
      <c r="Q1537" s="172"/>
      <c r="R1537" s="172"/>
      <c r="S1537" s="172"/>
      <c r="T1537" s="173"/>
      <c r="AT1537" s="167" t="s">
        <v>229</v>
      </c>
      <c r="AU1537" s="167" t="s">
        <v>86</v>
      </c>
      <c r="AV1537" s="13" t="s">
        <v>86</v>
      </c>
      <c r="AW1537" s="13" t="s">
        <v>32</v>
      </c>
      <c r="AX1537" s="13" t="s">
        <v>77</v>
      </c>
      <c r="AY1537" s="167" t="s">
        <v>222</v>
      </c>
    </row>
    <row r="1538" spans="1:65" s="14" customFormat="1">
      <c r="B1538" s="174"/>
      <c r="D1538" s="166" t="s">
        <v>229</v>
      </c>
      <c r="E1538" s="175" t="s">
        <v>1</v>
      </c>
      <c r="F1538" s="176" t="s">
        <v>231</v>
      </c>
      <c r="H1538" s="177">
        <v>132.55000000000001</v>
      </c>
      <c r="I1538" s="178"/>
      <c r="L1538" s="174"/>
      <c r="M1538" s="179"/>
      <c r="N1538" s="180"/>
      <c r="O1538" s="180"/>
      <c r="P1538" s="180"/>
      <c r="Q1538" s="180"/>
      <c r="R1538" s="180"/>
      <c r="S1538" s="180"/>
      <c r="T1538" s="181"/>
      <c r="AT1538" s="175" t="s">
        <v>229</v>
      </c>
      <c r="AU1538" s="175" t="s">
        <v>86</v>
      </c>
      <c r="AV1538" s="14" t="s">
        <v>228</v>
      </c>
      <c r="AW1538" s="14" t="s">
        <v>32</v>
      </c>
      <c r="AX1538" s="14" t="s">
        <v>84</v>
      </c>
      <c r="AY1538" s="175" t="s">
        <v>222</v>
      </c>
    </row>
    <row r="1539" spans="1:65" s="2" customFormat="1" ht="21.75" customHeight="1">
      <c r="A1539" s="33"/>
      <c r="B1539" s="150"/>
      <c r="C1539" s="151" t="s">
        <v>1974</v>
      </c>
      <c r="D1539" s="151" t="s">
        <v>224</v>
      </c>
      <c r="E1539" s="152" t="s">
        <v>1975</v>
      </c>
      <c r="F1539" s="153" t="s">
        <v>1976</v>
      </c>
      <c r="G1539" s="154" t="s">
        <v>227</v>
      </c>
      <c r="H1539" s="155">
        <v>40</v>
      </c>
      <c r="I1539" s="156"/>
      <c r="J1539" s="157">
        <f>ROUND(I1539*H1539,2)</f>
        <v>0</v>
      </c>
      <c r="K1539" s="158"/>
      <c r="L1539" s="34"/>
      <c r="M1539" s="159" t="s">
        <v>1</v>
      </c>
      <c r="N1539" s="160" t="s">
        <v>42</v>
      </c>
      <c r="O1539" s="59"/>
      <c r="P1539" s="161">
        <f>O1539*H1539</f>
        <v>0</v>
      </c>
      <c r="Q1539" s="161">
        <v>0</v>
      </c>
      <c r="R1539" s="161">
        <f>Q1539*H1539</f>
        <v>0</v>
      </c>
      <c r="S1539" s="161">
        <v>7.5999999999999998E-2</v>
      </c>
      <c r="T1539" s="162">
        <f>S1539*H1539</f>
        <v>3.04</v>
      </c>
      <c r="U1539" s="33"/>
      <c r="V1539" s="33"/>
      <c r="W1539" s="33"/>
      <c r="X1539" s="33"/>
      <c r="Y1539" s="33"/>
      <c r="Z1539" s="33"/>
      <c r="AA1539" s="33"/>
      <c r="AB1539" s="33"/>
      <c r="AC1539" s="33"/>
      <c r="AD1539" s="33"/>
      <c r="AE1539" s="33"/>
      <c r="AR1539" s="163" t="s">
        <v>228</v>
      </c>
      <c r="AT1539" s="163" t="s">
        <v>224</v>
      </c>
      <c r="AU1539" s="163" t="s">
        <v>86</v>
      </c>
      <c r="AY1539" s="18" t="s">
        <v>222</v>
      </c>
      <c r="BE1539" s="164">
        <f>IF(N1539="základní",J1539,0)</f>
        <v>0</v>
      </c>
      <c r="BF1539" s="164">
        <f>IF(N1539="snížená",J1539,0)</f>
        <v>0</v>
      </c>
      <c r="BG1539" s="164">
        <f>IF(N1539="zákl. přenesená",J1539,0)</f>
        <v>0</v>
      </c>
      <c r="BH1539" s="164">
        <f>IF(N1539="sníž. přenesená",J1539,0)</f>
        <v>0</v>
      </c>
      <c r="BI1539" s="164">
        <f>IF(N1539="nulová",J1539,0)</f>
        <v>0</v>
      </c>
      <c r="BJ1539" s="18" t="s">
        <v>84</v>
      </c>
      <c r="BK1539" s="164">
        <f>ROUND(I1539*H1539,2)</f>
        <v>0</v>
      </c>
      <c r="BL1539" s="18" t="s">
        <v>228</v>
      </c>
      <c r="BM1539" s="163" t="s">
        <v>1977</v>
      </c>
    </row>
    <row r="1540" spans="1:65" s="13" customFormat="1">
      <c r="B1540" s="165"/>
      <c r="D1540" s="166" t="s">
        <v>229</v>
      </c>
      <c r="E1540" s="167" t="s">
        <v>1</v>
      </c>
      <c r="F1540" s="168" t="s">
        <v>1978</v>
      </c>
      <c r="H1540" s="169">
        <v>5</v>
      </c>
      <c r="I1540" s="170"/>
      <c r="L1540" s="165"/>
      <c r="M1540" s="171"/>
      <c r="N1540" s="172"/>
      <c r="O1540" s="172"/>
      <c r="P1540" s="172"/>
      <c r="Q1540" s="172"/>
      <c r="R1540" s="172"/>
      <c r="S1540" s="172"/>
      <c r="T1540" s="173"/>
      <c r="AT1540" s="167" t="s">
        <v>229</v>
      </c>
      <c r="AU1540" s="167" t="s">
        <v>86</v>
      </c>
      <c r="AV1540" s="13" t="s">
        <v>86</v>
      </c>
      <c r="AW1540" s="13" t="s">
        <v>32</v>
      </c>
      <c r="AX1540" s="13" t="s">
        <v>77</v>
      </c>
      <c r="AY1540" s="167" t="s">
        <v>222</v>
      </c>
    </row>
    <row r="1541" spans="1:65" s="13" customFormat="1">
      <c r="B1541" s="165"/>
      <c r="D1541" s="166" t="s">
        <v>229</v>
      </c>
      <c r="E1541" s="167" t="s">
        <v>1</v>
      </c>
      <c r="F1541" s="168" t="s">
        <v>1979</v>
      </c>
      <c r="H1541" s="169">
        <v>15</v>
      </c>
      <c r="I1541" s="170"/>
      <c r="L1541" s="165"/>
      <c r="M1541" s="171"/>
      <c r="N1541" s="172"/>
      <c r="O1541" s="172"/>
      <c r="P1541" s="172"/>
      <c r="Q1541" s="172"/>
      <c r="R1541" s="172"/>
      <c r="S1541" s="172"/>
      <c r="T1541" s="173"/>
      <c r="AT1541" s="167" t="s">
        <v>229</v>
      </c>
      <c r="AU1541" s="167" t="s">
        <v>86</v>
      </c>
      <c r="AV1541" s="13" t="s">
        <v>86</v>
      </c>
      <c r="AW1541" s="13" t="s">
        <v>32</v>
      </c>
      <c r="AX1541" s="13" t="s">
        <v>77</v>
      </c>
      <c r="AY1541" s="167" t="s">
        <v>222</v>
      </c>
    </row>
    <row r="1542" spans="1:65" s="13" customFormat="1">
      <c r="B1542" s="165"/>
      <c r="D1542" s="166" t="s">
        <v>229</v>
      </c>
      <c r="E1542" s="167" t="s">
        <v>1</v>
      </c>
      <c r="F1542" s="168" t="s">
        <v>1980</v>
      </c>
      <c r="H1542" s="169">
        <v>10</v>
      </c>
      <c r="I1542" s="170"/>
      <c r="L1542" s="165"/>
      <c r="M1542" s="171"/>
      <c r="N1542" s="172"/>
      <c r="O1542" s="172"/>
      <c r="P1542" s="172"/>
      <c r="Q1542" s="172"/>
      <c r="R1542" s="172"/>
      <c r="S1542" s="172"/>
      <c r="T1542" s="173"/>
      <c r="AT1542" s="167" t="s">
        <v>229</v>
      </c>
      <c r="AU1542" s="167" t="s">
        <v>86</v>
      </c>
      <c r="AV1542" s="13" t="s">
        <v>86</v>
      </c>
      <c r="AW1542" s="13" t="s">
        <v>32</v>
      </c>
      <c r="AX1542" s="13" t="s">
        <v>77</v>
      </c>
      <c r="AY1542" s="167" t="s">
        <v>222</v>
      </c>
    </row>
    <row r="1543" spans="1:65" s="13" customFormat="1">
      <c r="B1543" s="165"/>
      <c r="D1543" s="166" t="s">
        <v>229</v>
      </c>
      <c r="E1543" s="167" t="s">
        <v>1</v>
      </c>
      <c r="F1543" s="168" t="s">
        <v>1981</v>
      </c>
      <c r="H1543" s="169">
        <v>10</v>
      </c>
      <c r="I1543" s="170"/>
      <c r="L1543" s="165"/>
      <c r="M1543" s="171"/>
      <c r="N1543" s="172"/>
      <c r="O1543" s="172"/>
      <c r="P1543" s="172"/>
      <c r="Q1543" s="172"/>
      <c r="R1543" s="172"/>
      <c r="S1543" s="172"/>
      <c r="T1543" s="173"/>
      <c r="AT1543" s="167" t="s">
        <v>229</v>
      </c>
      <c r="AU1543" s="167" t="s">
        <v>86</v>
      </c>
      <c r="AV1543" s="13" t="s">
        <v>86</v>
      </c>
      <c r="AW1543" s="13" t="s">
        <v>32</v>
      </c>
      <c r="AX1543" s="13" t="s">
        <v>77</v>
      </c>
      <c r="AY1543" s="167" t="s">
        <v>222</v>
      </c>
    </row>
    <row r="1544" spans="1:65" s="14" customFormat="1">
      <c r="B1544" s="174"/>
      <c r="D1544" s="166" t="s">
        <v>229</v>
      </c>
      <c r="E1544" s="175" t="s">
        <v>1</v>
      </c>
      <c r="F1544" s="176" t="s">
        <v>231</v>
      </c>
      <c r="H1544" s="177">
        <v>40</v>
      </c>
      <c r="I1544" s="178"/>
      <c r="L1544" s="174"/>
      <c r="M1544" s="179"/>
      <c r="N1544" s="180"/>
      <c r="O1544" s="180"/>
      <c r="P1544" s="180"/>
      <c r="Q1544" s="180"/>
      <c r="R1544" s="180"/>
      <c r="S1544" s="180"/>
      <c r="T1544" s="181"/>
      <c r="AT1544" s="175" t="s">
        <v>229</v>
      </c>
      <c r="AU1544" s="175" t="s">
        <v>86</v>
      </c>
      <c r="AV1544" s="14" t="s">
        <v>228</v>
      </c>
      <c r="AW1544" s="14" t="s">
        <v>32</v>
      </c>
      <c r="AX1544" s="14" t="s">
        <v>84</v>
      </c>
      <c r="AY1544" s="175" t="s">
        <v>222</v>
      </c>
    </row>
    <row r="1545" spans="1:65" s="2" customFormat="1" ht="21.75" customHeight="1">
      <c r="A1545" s="33"/>
      <c r="B1545" s="150"/>
      <c r="C1545" s="151" t="s">
        <v>1104</v>
      </c>
      <c r="D1545" s="151" t="s">
        <v>224</v>
      </c>
      <c r="E1545" s="152" t="s">
        <v>1982</v>
      </c>
      <c r="F1545" s="153" t="s">
        <v>1983</v>
      </c>
      <c r="G1545" s="154" t="s">
        <v>227</v>
      </c>
      <c r="H1545" s="155">
        <v>2</v>
      </c>
      <c r="I1545" s="156"/>
      <c r="J1545" s="157">
        <f>ROUND(I1545*H1545,2)</f>
        <v>0</v>
      </c>
      <c r="K1545" s="158"/>
      <c r="L1545" s="34"/>
      <c r="M1545" s="159" t="s">
        <v>1</v>
      </c>
      <c r="N1545" s="160" t="s">
        <v>42</v>
      </c>
      <c r="O1545" s="59"/>
      <c r="P1545" s="161">
        <f>O1545*H1545</f>
        <v>0</v>
      </c>
      <c r="Q1545" s="161">
        <v>0</v>
      </c>
      <c r="R1545" s="161">
        <f>Q1545*H1545</f>
        <v>0</v>
      </c>
      <c r="S1545" s="161">
        <v>6.3E-2</v>
      </c>
      <c r="T1545" s="162">
        <f>S1545*H1545</f>
        <v>0.126</v>
      </c>
      <c r="U1545" s="33"/>
      <c r="V1545" s="33"/>
      <c r="W1545" s="33"/>
      <c r="X1545" s="33"/>
      <c r="Y1545" s="33"/>
      <c r="Z1545" s="33"/>
      <c r="AA1545" s="33"/>
      <c r="AB1545" s="33"/>
      <c r="AC1545" s="33"/>
      <c r="AD1545" s="33"/>
      <c r="AE1545" s="33"/>
      <c r="AR1545" s="163" t="s">
        <v>228</v>
      </c>
      <c r="AT1545" s="163" t="s">
        <v>224</v>
      </c>
      <c r="AU1545" s="163" t="s">
        <v>86</v>
      </c>
      <c r="AY1545" s="18" t="s">
        <v>222</v>
      </c>
      <c r="BE1545" s="164">
        <f>IF(N1545="základní",J1545,0)</f>
        <v>0</v>
      </c>
      <c r="BF1545" s="164">
        <f>IF(N1545="snížená",J1545,0)</f>
        <v>0</v>
      </c>
      <c r="BG1545" s="164">
        <f>IF(N1545="zákl. přenesená",J1545,0)</f>
        <v>0</v>
      </c>
      <c r="BH1545" s="164">
        <f>IF(N1545="sníž. přenesená",J1545,0)</f>
        <v>0</v>
      </c>
      <c r="BI1545" s="164">
        <f>IF(N1545="nulová",J1545,0)</f>
        <v>0</v>
      </c>
      <c r="BJ1545" s="18" t="s">
        <v>84</v>
      </c>
      <c r="BK1545" s="164">
        <f>ROUND(I1545*H1545,2)</f>
        <v>0</v>
      </c>
      <c r="BL1545" s="18" t="s">
        <v>228</v>
      </c>
      <c r="BM1545" s="163" t="s">
        <v>1984</v>
      </c>
    </row>
    <row r="1546" spans="1:65" s="13" customFormat="1">
      <c r="B1546" s="165"/>
      <c r="D1546" s="166" t="s">
        <v>229</v>
      </c>
      <c r="E1546" s="167" t="s">
        <v>1</v>
      </c>
      <c r="F1546" s="168" t="s">
        <v>1985</v>
      </c>
      <c r="H1546" s="169">
        <v>2</v>
      </c>
      <c r="I1546" s="170"/>
      <c r="L1546" s="165"/>
      <c r="M1546" s="171"/>
      <c r="N1546" s="172"/>
      <c r="O1546" s="172"/>
      <c r="P1546" s="172"/>
      <c r="Q1546" s="172"/>
      <c r="R1546" s="172"/>
      <c r="S1546" s="172"/>
      <c r="T1546" s="173"/>
      <c r="AT1546" s="167" t="s">
        <v>229</v>
      </c>
      <c r="AU1546" s="167" t="s">
        <v>86</v>
      </c>
      <c r="AV1546" s="13" t="s">
        <v>86</v>
      </c>
      <c r="AW1546" s="13" t="s">
        <v>32</v>
      </c>
      <c r="AX1546" s="13" t="s">
        <v>77</v>
      </c>
      <c r="AY1546" s="167" t="s">
        <v>222</v>
      </c>
    </row>
    <row r="1547" spans="1:65" s="14" customFormat="1">
      <c r="B1547" s="174"/>
      <c r="D1547" s="166" t="s">
        <v>229</v>
      </c>
      <c r="E1547" s="175" t="s">
        <v>1</v>
      </c>
      <c r="F1547" s="176" t="s">
        <v>231</v>
      </c>
      <c r="H1547" s="177">
        <v>2</v>
      </c>
      <c r="I1547" s="178"/>
      <c r="L1547" s="174"/>
      <c r="M1547" s="179"/>
      <c r="N1547" s="180"/>
      <c r="O1547" s="180"/>
      <c r="P1547" s="180"/>
      <c r="Q1547" s="180"/>
      <c r="R1547" s="180"/>
      <c r="S1547" s="180"/>
      <c r="T1547" s="181"/>
      <c r="AT1547" s="175" t="s">
        <v>229</v>
      </c>
      <c r="AU1547" s="175" t="s">
        <v>86</v>
      </c>
      <c r="AV1547" s="14" t="s">
        <v>228</v>
      </c>
      <c r="AW1547" s="14" t="s">
        <v>32</v>
      </c>
      <c r="AX1547" s="14" t="s">
        <v>84</v>
      </c>
      <c r="AY1547" s="175" t="s">
        <v>222</v>
      </c>
    </row>
    <row r="1548" spans="1:65" s="2" customFormat="1" ht="24.2" customHeight="1">
      <c r="A1548" s="33"/>
      <c r="B1548" s="150"/>
      <c r="C1548" s="151" t="s">
        <v>1986</v>
      </c>
      <c r="D1548" s="151" t="s">
        <v>224</v>
      </c>
      <c r="E1548" s="152" t="s">
        <v>1987</v>
      </c>
      <c r="F1548" s="153" t="s">
        <v>1988</v>
      </c>
      <c r="G1548" s="154" t="s">
        <v>252</v>
      </c>
      <c r="H1548" s="155">
        <v>4.7530000000000001</v>
      </c>
      <c r="I1548" s="156"/>
      <c r="J1548" s="157">
        <f>ROUND(I1548*H1548,2)</f>
        <v>0</v>
      </c>
      <c r="K1548" s="158"/>
      <c r="L1548" s="34"/>
      <c r="M1548" s="159" t="s">
        <v>1</v>
      </c>
      <c r="N1548" s="160" t="s">
        <v>42</v>
      </c>
      <c r="O1548" s="59"/>
      <c r="P1548" s="161">
        <f>O1548*H1548</f>
        <v>0</v>
      </c>
      <c r="Q1548" s="161">
        <v>0</v>
      </c>
      <c r="R1548" s="161">
        <f>Q1548*H1548</f>
        <v>0</v>
      </c>
      <c r="S1548" s="161">
        <v>1.8</v>
      </c>
      <c r="T1548" s="162">
        <f>S1548*H1548</f>
        <v>8.5554000000000006</v>
      </c>
      <c r="U1548" s="33"/>
      <c r="V1548" s="33"/>
      <c r="W1548" s="33"/>
      <c r="X1548" s="33"/>
      <c r="Y1548" s="33"/>
      <c r="Z1548" s="33"/>
      <c r="AA1548" s="33"/>
      <c r="AB1548" s="33"/>
      <c r="AC1548" s="33"/>
      <c r="AD1548" s="33"/>
      <c r="AE1548" s="33"/>
      <c r="AR1548" s="163" t="s">
        <v>228</v>
      </c>
      <c r="AT1548" s="163" t="s">
        <v>224</v>
      </c>
      <c r="AU1548" s="163" t="s">
        <v>86</v>
      </c>
      <c r="AY1548" s="18" t="s">
        <v>222</v>
      </c>
      <c r="BE1548" s="164">
        <f>IF(N1548="základní",J1548,0)</f>
        <v>0</v>
      </c>
      <c r="BF1548" s="164">
        <f>IF(N1548="snížená",J1548,0)</f>
        <v>0</v>
      </c>
      <c r="BG1548" s="164">
        <f>IF(N1548="zákl. přenesená",J1548,0)</f>
        <v>0</v>
      </c>
      <c r="BH1548" s="164">
        <f>IF(N1548="sníž. přenesená",J1548,0)</f>
        <v>0</v>
      </c>
      <c r="BI1548" s="164">
        <f>IF(N1548="nulová",J1548,0)</f>
        <v>0</v>
      </c>
      <c r="BJ1548" s="18" t="s">
        <v>84</v>
      </c>
      <c r="BK1548" s="164">
        <f>ROUND(I1548*H1548,2)</f>
        <v>0</v>
      </c>
      <c r="BL1548" s="18" t="s">
        <v>228</v>
      </c>
      <c r="BM1548" s="163" t="s">
        <v>1989</v>
      </c>
    </row>
    <row r="1549" spans="1:65" s="13" customFormat="1">
      <c r="B1549" s="165"/>
      <c r="D1549" s="166" t="s">
        <v>229</v>
      </c>
      <c r="E1549" s="167" t="s">
        <v>1</v>
      </c>
      <c r="F1549" s="168" t="s">
        <v>1990</v>
      </c>
      <c r="H1549" s="169">
        <v>4.7530000000000001</v>
      </c>
      <c r="I1549" s="170"/>
      <c r="L1549" s="165"/>
      <c r="M1549" s="171"/>
      <c r="N1549" s="172"/>
      <c r="O1549" s="172"/>
      <c r="P1549" s="172"/>
      <c r="Q1549" s="172"/>
      <c r="R1549" s="172"/>
      <c r="S1549" s="172"/>
      <c r="T1549" s="173"/>
      <c r="AT1549" s="167" t="s">
        <v>229</v>
      </c>
      <c r="AU1549" s="167" t="s">
        <v>86</v>
      </c>
      <c r="AV1549" s="13" t="s">
        <v>86</v>
      </c>
      <c r="AW1549" s="13" t="s">
        <v>32</v>
      </c>
      <c r="AX1549" s="13" t="s">
        <v>77</v>
      </c>
      <c r="AY1549" s="167" t="s">
        <v>222</v>
      </c>
    </row>
    <row r="1550" spans="1:65" s="14" customFormat="1">
      <c r="B1550" s="174"/>
      <c r="D1550" s="166" t="s">
        <v>229</v>
      </c>
      <c r="E1550" s="175" t="s">
        <v>1</v>
      </c>
      <c r="F1550" s="176" t="s">
        <v>231</v>
      </c>
      <c r="H1550" s="177">
        <v>4.7530000000000001</v>
      </c>
      <c r="I1550" s="178"/>
      <c r="L1550" s="174"/>
      <c r="M1550" s="179"/>
      <c r="N1550" s="180"/>
      <c r="O1550" s="180"/>
      <c r="P1550" s="180"/>
      <c r="Q1550" s="180"/>
      <c r="R1550" s="180"/>
      <c r="S1550" s="180"/>
      <c r="T1550" s="181"/>
      <c r="AT1550" s="175" t="s">
        <v>229</v>
      </c>
      <c r="AU1550" s="175" t="s">
        <v>86</v>
      </c>
      <c r="AV1550" s="14" t="s">
        <v>228</v>
      </c>
      <c r="AW1550" s="14" t="s">
        <v>32</v>
      </c>
      <c r="AX1550" s="14" t="s">
        <v>84</v>
      </c>
      <c r="AY1550" s="175" t="s">
        <v>222</v>
      </c>
    </row>
    <row r="1551" spans="1:65" s="2" customFormat="1" ht="24.2" customHeight="1">
      <c r="A1551" s="33"/>
      <c r="B1551" s="150"/>
      <c r="C1551" s="151" t="s">
        <v>1108</v>
      </c>
      <c r="D1551" s="151" t="s">
        <v>224</v>
      </c>
      <c r="E1551" s="152" t="s">
        <v>1991</v>
      </c>
      <c r="F1551" s="153" t="s">
        <v>1992</v>
      </c>
      <c r="G1551" s="154" t="s">
        <v>252</v>
      </c>
      <c r="H1551" s="155">
        <v>5.5590000000000002</v>
      </c>
      <c r="I1551" s="156"/>
      <c r="J1551" s="157">
        <f>ROUND(I1551*H1551,2)</f>
        <v>0</v>
      </c>
      <c r="K1551" s="158"/>
      <c r="L1551" s="34"/>
      <c r="M1551" s="159" t="s">
        <v>1</v>
      </c>
      <c r="N1551" s="160" t="s">
        <v>42</v>
      </c>
      <c r="O1551" s="59"/>
      <c r="P1551" s="161">
        <f>O1551*H1551</f>
        <v>0</v>
      </c>
      <c r="Q1551" s="161">
        <v>0</v>
      </c>
      <c r="R1551" s="161">
        <f>Q1551*H1551</f>
        <v>0</v>
      </c>
      <c r="S1551" s="161">
        <v>1.8</v>
      </c>
      <c r="T1551" s="162">
        <f>S1551*H1551</f>
        <v>10.0062</v>
      </c>
      <c r="U1551" s="33"/>
      <c r="V1551" s="33"/>
      <c r="W1551" s="33"/>
      <c r="X1551" s="33"/>
      <c r="Y1551" s="33"/>
      <c r="Z1551" s="33"/>
      <c r="AA1551" s="33"/>
      <c r="AB1551" s="33"/>
      <c r="AC1551" s="33"/>
      <c r="AD1551" s="33"/>
      <c r="AE1551" s="33"/>
      <c r="AR1551" s="163" t="s">
        <v>228</v>
      </c>
      <c r="AT1551" s="163" t="s">
        <v>224</v>
      </c>
      <c r="AU1551" s="163" t="s">
        <v>86</v>
      </c>
      <c r="AY1551" s="18" t="s">
        <v>222</v>
      </c>
      <c r="BE1551" s="164">
        <f>IF(N1551="základní",J1551,0)</f>
        <v>0</v>
      </c>
      <c r="BF1551" s="164">
        <f>IF(N1551="snížená",J1551,0)</f>
        <v>0</v>
      </c>
      <c r="BG1551" s="164">
        <f>IF(N1551="zákl. přenesená",J1551,0)</f>
        <v>0</v>
      </c>
      <c r="BH1551" s="164">
        <f>IF(N1551="sníž. přenesená",J1551,0)</f>
        <v>0</v>
      </c>
      <c r="BI1551" s="164">
        <f>IF(N1551="nulová",J1551,0)</f>
        <v>0</v>
      </c>
      <c r="BJ1551" s="18" t="s">
        <v>84</v>
      </c>
      <c r="BK1551" s="164">
        <f>ROUND(I1551*H1551,2)</f>
        <v>0</v>
      </c>
      <c r="BL1551" s="18" t="s">
        <v>228</v>
      </c>
      <c r="BM1551" s="163" t="s">
        <v>1993</v>
      </c>
    </row>
    <row r="1552" spans="1:65" s="2" customFormat="1" ht="24.2" customHeight="1">
      <c r="A1552" s="33"/>
      <c r="B1552" s="150"/>
      <c r="C1552" s="151" t="s">
        <v>1994</v>
      </c>
      <c r="D1552" s="151" t="s">
        <v>224</v>
      </c>
      <c r="E1552" s="152" t="s">
        <v>1995</v>
      </c>
      <c r="F1552" s="153" t="s">
        <v>1996</v>
      </c>
      <c r="G1552" s="154" t="s">
        <v>348</v>
      </c>
      <c r="H1552" s="155">
        <v>32</v>
      </c>
      <c r="I1552" s="156"/>
      <c r="J1552" s="157">
        <f>ROUND(I1552*H1552,2)</f>
        <v>0</v>
      </c>
      <c r="K1552" s="158"/>
      <c r="L1552" s="34"/>
      <c r="M1552" s="159" t="s">
        <v>1</v>
      </c>
      <c r="N1552" s="160" t="s">
        <v>42</v>
      </c>
      <c r="O1552" s="59"/>
      <c r="P1552" s="161">
        <f>O1552*H1552</f>
        <v>0</v>
      </c>
      <c r="Q1552" s="161">
        <v>0</v>
      </c>
      <c r="R1552" s="161">
        <f>Q1552*H1552</f>
        <v>0</v>
      </c>
      <c r="S1552" s="161">
        <v>0.154</v>
      </c>
      <c r="T1552" s="162">
        <f>S1552*H1552</f>
        <v>4.9279999999999999</v>
      </c>
      <c r="U1552" s="33"/>
      <c r="V1552" s="33"/>
      <c r="W1552" s="33"/>
      <c r="X1552" s="33"/>
      <c r="Y1552" s="33"/>
      <c r="Z1552" s="33"/>
      <c r="AA1552" s="33"/>
      <c r="AB1552" s="33"/>
      <c r="AC1552" s="33"/>
      <c r="AD1552" s="33"/>
      <c r="AE1552" s="33"/>
      <c r="AR1552" s="163" t="s">
        <v>228</v>
      </c>
      <c r="AT1552" s="163" t="s">
        <v>224</v>
      </c>
      <c r="AU1552" s="163" t="s">
        <v>86</v>
      </c>
      <c r="AY1552" s="18" t="s">
        <v>222</v>
      </c>
      <c r="BE1552" s="164">
        <f>IF(N1552="základní",J1552,0)</f>
        <v>0</v>
      </c>
      <c r="BF1552" s="164">
        <f>IF(N1552="snížená",J1552,0)</f>
        <v>0</v>
      </c>
      <c r="BG1552" s="164">
        <f>IF(N1552="zákl. přenesená",J1552,0)</f>
        <v>0</v>
      </c>
      <c r="BH1552" s="164">
        <f>IF(N1552="sníž. přenesená",J1552,0)</f>
        <v>0</v>
      </c>
      <c r="BI1552" s="164">
        <f>IF(N1552="nulová",J1552,0)</f>
        <v>0</v>
      </c>
      <c r="BJ1552" s="18" t="s">
        <v>84</v>
      </c>
      <c r="BK1552" s="164">
        <f>ROUND(I1552*H1552,2)</f>
        <v>0</v>
      </c>
      <c r="BL1552" s="18" t="s">
        <v>228</v>
      </c>
      <c r="BM1552" s="163" t="s">
        <v>1997</v>
      </c>
    </row>
    <row r="1553" spans="1:65" s="16" customFormat="1">
      <c r="B1553" s="190"/>
      <c r="D1553" s="166" t="s">
        <v>229</v>
      </c>
      <c r="E1553" s="191" t="s">
        <v>1</v>
      </c>
      <c r="F1553" s="192" t="s">
        <v>1109</v>
      </c>
      <c r="H1553" s="191" t="s">
        <v>1</v>
      </c>
      <c r="I1553" s="193"/>
      <c r="L1553" s="190"/>
      <c r="M1553" s="194"/>
      <c r="N1553" s="195"/>
      <c r="O1553" s="195"/>
      <c r="P1553" s="195"/>
      <c r="Q1553" s="195"/>
      <c r="R1553" s="195"/>
      <c r="S1553" s="195"/>
      <c r="T1553" s="196"/>
      <c r="AT1553" s="191" t="s">
        <v>229</v>
      </c>
      <c r="AU1553" s="191" t="s">
        <v>86</v>
      </c>
      <c r="AV1553" s="16" t="s">
        <v>84</v>
      </c>
      <c r="AW1553" s="16" t="s">
        <v>32</v>
      </c>
      <c r="AX1553" s="16" t="s">
        <v>77</v>
      </c>
      <c r="AY1553" s="191" t="s">
        <v>222</v>
      </c>
    </row>
    <row r="1554" spans="1:65" s="13" customFormat="1">
      <c r="B1554" s="165"/>
      <c r="D1554" s="166" t="s">
        <v>229</v>
      </c>
      <c r="E1554" s="167" t="s">
        <v>1</v>
      </c>
      <c r="F1554" s="168" t="s">
        <v>1110</v>
      </c>
      <c r="H1554" s="169">
        <v>6</v>
      </c>
      <c r="I1554" s="170"/>
      <c r="L1554" s="165"/>
      <c r="M1554" s="171"/>
      <c r="N1554" s="172"/>
      <c r="O1554" s="172"/>
      <c r="P1554" s="172"/>
      <c r="Q1554" s="172"/>
      <c r="R1554" s="172"/>
      <c r="S1554" s="172"/>
      <c r="T1554" s="173"/>
      <c r="AT1554" s="167" t="s">
        <v>229</v>
      </c>
      <c r="AU1554" s="167" t="s">
        <v>86</v>
      </c>
      <c r="AV1554" s="13" t="s">
        <v>86</v>
      </c>
      <c r="AW1554" s="13" t="s">
        <v>32</v>
      </c>
      <c r="AX1554" s="13" t="s">
        <v>77</v>
      </c>
      <c r="AY1554" s="167" t="s">
        <v>222</v>
      </c>
    </row>
    <row r="1555" spans="1:65" s="13" customFormat="1">
      <c r="B1555" s="165"/>
      <c r="D1555" s="166" t="s">
        <v>229</v>
      </c>
      <c r="E1555" s="167" t="s">
        <v>1</v>
      </c>
      <c r="F1555" s="168" t="s">
        <v>1111</v>
      </c>
      <c r="H1555" s="169">
        <v>2</v>
      </c>
      <c r="I1555" s="170"/>
      <c r="L1555" s="165"/>
      <c r="M1555" s="171"/>
      <c r="N1555" s="172"/>
      <c r="O1555" s="172"/>
      <c r="P1555" s="172"/>
      <c r="Q1555" s="172"/>
      <c r="R1555" s="172"/>
      <c r="S1555" s="172"/>
      <c r="T1555" s="173"/>
      <c r="AT1555" s="167" t="s">
        <v>229</v>
      </c>
      <c r="AU1555" s="167" t="s">
        <v>86</v>
      </c>
      <c r="AV1555" s="13" t="s">
        <v>86</v>
      </c>
      <c r="AW1555" s="13" t="s">
        <v>32</v>
      </c>
      <c r="AX1555" s="13" t="s">
        <v>77</v>
      </c>
      <c r="AY1555" s="167" t="s">
        <v>222</v>
      </c>
    </row>
    <row r="1556" spans="1:65" s="16" customFormat="1">
      <c r="B1556" s="190"/>
      <c r="D1556" s="166" t="s">
        <v>229</v>
      </c>
      <c r="E1556" s="191" t="s">
        <v>1</v>
      </c>
      <c r="F1556" s="192" t="s">
        <v>1112</v>
      </c>
      <c r="H1556" s="191" t="s">
        <v>1</v>
      </c>
      <c r="I1556" s="193"/>
      <c r="L1556" s="190"/>
      <c r="M1556" s="194"/>
      <c r="N1556" s="195"/>
      <c r="O1556" s="195"/>
      <c r="P1556" s="195"/>
      <c r="Q1556" s="195"/>
      <c r="R1556" s="195"/>
      <c r="S1556" s="195"/>
      <c r="T1556" s="196"/>
      <c r="AT1556" s="191" t="s">
        <v>229</v>
      </c>
      <c r="AU1556" s="191" t="s">
        <v>86</v>
      </c>
      <c r="AV1556" s="16" t="s">
        <v>84</v>
      </c>
      <c r="AW1556" s="16" t="s">
        <v>32</v>
      </c>
      <c r="AX1556" s="16" t="s">
        <v>77</v>
      </c>
      <c r="AY1556" s="191" t="s">
        <v>222</v>
      </c>
    </row>
    <row r="1557" spans="1:65" s="13" customFormat="1">
      <c r="B1557" s="165"/>
      <c r="D1557" s="166" t="s">
        <v>229</v>
      </c>
      <c r="E1557" s="167" t="s">
        <v>1</v>
      </c>
      <c r="F1557" s="168" t="s">
        <v>1113</v>
      </c>
      <c r="H1557" s="169">
        <v>10</v>
      </c>
      <c r="I1557" s="170"/>
      <c r="L1557" s="165"/>
      <c r="M1557" s="171"/>
      <c r="N1557" s="172"/>
      <c r="O1557" s="172"/>
      <c r="P1557" s="172"/>
      <c r="Q1557" s="172"/>
      <c r="R1557" s="172"/>
      <c r="S1557" s="172"/>
      <c r="T1557" s="173"/>
      <c r="AT1557" s="167" t="s">
        <v>229</v>
      </c>
      <c r="AU1557" s="167" t="s">
        <v>86</v>
      </c>
      <c r="AV1557" s="13" t="s">
        <v>86</v>
      </c>
      <c r="AW1557" s="13" t="s">
        <v>32</v>
      </c>
      <c r="AX1557" s="13" t="s">
        <v>77</v>
      </c>
      <c r="AY1557" s="167" t="s">
        <v>222</v>
      </c>
    </row>
    <row r="1558" spans="1:65" s="13" customFormat="1">
      <c r="B1558" s="165"/>
      <c r="D1558" s="166" t="s">
        <v>229</v>
      </c>
      <c r="E1558" s="167" t="s">
        <v>1</v>
      </c>
      <c r="F1558" s="168" t="s">
        <v>1114</v>
      </c>
      <c r="H1558" s="169">
        <v>2</v>
      </c>
      <c r="I1558" s="170"/>
      <c r="L1558" s="165"/>
      <c r="M1558" s="171"/>
      <c r="N1558" s="172"/>
      <c r="O1558" s="172"/>
      <c r="P1558" s="172"/>
      <c r="Q1558" s="172"/>
      <c r="R1558" s="172"/>
      <c r="S1558" s="172"/>
      <c r="T1558" s="173"/>
      <c r="AT1558" s="167" t="s">
        <v>229</v>
      </c>
      <c r="AU1558" s="167" t="s">
        <v>86</v>
      </c>
      <c r="AV1558" s="13" t="s">
        <v>86</v>
      </c>
      <c r="AW1558" s="13" t="s">
        <v>32</v>
      </c>
      <c r="AX1558" s="13" t="s">
        <v>77</v>
      </c>
      <c r="AY1558" s="167" t="s">
        <v>222</v>
      </c>
    </row>
    <row r="1559" spans="1:65" s="16" customFormat="1">
      <c r="B1559" s="190"/>
      <c r="D1559" s="166" t="s">
        <v>229</v>
      </c>
      <c r="E1559" s="191" t="s">
        <v>1</v>
      </c>
      <c r="F1559" s="192" t="s">
        <v>1115</v>
      </c>
      <c r="H1559" s="191" t="s">
        <v>1</v>
      </c>
      <c r="I1559" s="193"/>
      <c r="L1559" s="190"/>
      <c r="M1559" s="194"/>
      <c r="N1559" s="195"/>
      <c r="O1559" s="195"/>
      <c r="P1559" s="195"/>
      <c r="Q1559" s="195"/>
      <c r="R1559" s="195"/>
      <c r="S1559" s="195"/>
      <c r="T1559" s="196"/>
      <c r="AT1559" s="191" t="s">
        <v>229</v>
      </c>
      <c r="AU1559" s="191" t="s">
        <v>86</v>
      </c>
      <c r="AV1559" s="16" t="s">
        <v>84</v>
      </c>
      <c r="AW1559" s="16" t="s">
        <v>32</v>
      </c>
      <c r="AX1559" s="16" t="s">
        <v>77</v>
      </c>
      <c r="AY1559" s="191" t="s">
        <v>222</v>
      </c>
    </row>
    <row r="1560" spans="1:65" s="13" customFormat="1">
      <c r="B1560" s="165"/>
      <c r="D1560" s="166" t="s">
        <v>229</v>
      </c>
      <c r="E1560" s="167" t="s">
        <v>1</v>
      </c>
      <c r="F1560" s="168" t="s">
        <v>1110</v>
      </c>
      <c r="H1560" s="169">
        <v>6</v>
      </c>
      <c r="I1560" s="170"/>
      <c r="L1560" s="165"/>
      <c r="M1560" s="171"/>
      <c r="N1560" s="172"/>
      <c r="O1560" s="172"/>
      <c r="P1560" s="172"/>
      <c r="Q1560" s="172"/>
      <c r="R1560" s="172"/>
      <c r="S1560" s="172"/>
      <c r="T1560" s="173"/>
      <c r="AT1560" s="167" t="s">
        <v>229</v>
      </c>
      <c r="AU1560" s="167" t="s">
        <v>86</v>
      </c>
      <c r="AV1560" s="13" t="s">
        <v>86</v>
      </c>
      <c r="AW1560" s="13" t="s">
        <v>32</v>
      </c>
      <c r="AX1560" s="13" t="s">
        <v>77</v>
      </c>
      <c r="AY1560" s="167" t="s">
        <v>222</v>
      </c>
    </row>
    <row r="1561" spans="1:65" s="16" customFormat="1">
      <c r="B1561" s="190"/>
      <c r="D1561" s="166" t="s">
        <v>229</v>
      </c>
      <c r="E1561" s="191" t="s">
        <v>1</v>
      </c>
      <c r="F1561" s="192" t="s">
        <v>1116</v>
      </c>
      <c r="H1561" s="191" t="s">
        <v>1</v>
      </c>
      <c r="I1561" s="193"/>
      <c r="L1561" s="190"/>
      <c r="M1561" s="194"/>
      <c r="N1561" s="195"/>
      <c r="O1561" s="195"/>
      <c r="P1561" s="195"/>
      <c r="Q1561" s="195"/>
      <c r="R1561" s="195"/>
      <c r="S1561" s="195"/>
      <c r="T1561" s="196"/>
      <c r="AT1561" s="191" t="s">
        <v>229</v>
      </c>
      <c r="AU1561" s="191" t="s">
        <v>86</v>
      </c>
      <c r="AV1561" s="16" t="s">
        <v>84</v>
      </c>
      <c r="AW1561" s="16" t="s">
        <v>32</v>
      </c>
      <c r="AX1561" s="16" t="s">
        <v>77</v>
      </c>
      <c r="AY1561" s="191" t="s">
        <v>222</v>
      </c>
    </row>
    <row r="1562" spans="1:65" s="13" customFormat="1">
      <c r="B1562" s="165"/>
      <c r="D1562" s="166" t="s">
        <v>229</v>
      </c>
      <c r="E1562" s="167" t="s">
        <v>1</v>
      </c>
      <c r="F1562" s="168" t="s">
        <v>1110</v>
      </c>
      <c r="H1562" s="169">
        <v>6</v>
      </c>
      <c r="I1562" s="170"/>
      <c r="L1562" s="165"/>
      <c r="M1562" s="171"/>
      <c r="N1562" s="172"/>
      <c r="O1562" s="172"/>
      <c r="P1562" s="172"/>
      <c r="Q1562" s="172"/>
      <c r="R1562" s="172"/>
      <c r="S1562" s="172"/>
      <c r="T1562" s="173"/>
      <c r="AT1562" s="167" t="s">
        <v>229</v>
      </c>
      <c r="AU1562" s="167" t="s">
        <v>86</v>
      </c>
      <c r="AV1562" s="13" t="s">
        <v>86</v>
      </c>
      <c r="AW1562" s="13" t="s">
        <v>32</v>
      </c>
      <c r="AX1562" s="13" t="s">
        <v>77</v>
      </c>
      <c r="AY1562" s="167" t="s">
        <v>222</v>
      </c>
    </row>
    <row r="1563" spans="1:65" s="14" customFormat="1">
      <c r="B1563" s="174"/>
      <c r="D1563" s="166" t="s">
        <v>229</v>
      </c>
      <c r="E1563" s="175" t="s">
        <v>1</v>
      </c>
      <c r="F1563" s="176" t="s">
        <v>231</v>
      </c>
      <c r="H1563" s="177">
        <v>32</v>
      </c>
      <c r="I1563" s="178"/>
      <c r="L1563" s="174"/>
      <c r="M1563" s="179"/>
      <c r="N1563" s="180"/>
      <c r="O1563" s="180"/>
      <c r="P1563" s="180"/>
      <c r="Q1563" s="180"/>
      <c r="R1563" s="180"/>
      <c r="S1563" s="180"/>
      <c r="T1563" s="181"/>
      <c r="AT1563" s="175" t="s">
        <v>229</v>
      </c>
      <c r="AU1563" s="175" t="s">
        <v>86</v>
      </c>
      <c r="AV1563" s="14" t="s">
        <v>228</v>
      </c>
      <c r="AW1563" s="14" t="s">
        <v>32</v>
      </c>
      <c r="AX1563" s="14" t="s">
        <v>84</v>
      </c>
      <c r="AY1563" s="175" t="s">
        <v>222</v>
      </c>
    </row>
    <row r="1564" spans="1:65" s="2" customFormat="1" ht="24.2" customHeight="1">
      <c r="A1564" s="33"/>
      <c r="B1564" s="150"/>
      <c r="C1564" s="151" t="s">
        <v>1119</v>
      </c>
      <c r="D1564" s="151" t="s">
        <v>224</v>
      </c>
      <c r="E1564" s="152" t="s">
        <v>1998</v>
      </c>
      <c r="F1564" s="153" t="s">
        <v>1999</v>
      </c>
      <c r="G1564" s="154" t="s">
        <v>242</v>
      </c>
      <c r="H1564" s="155">
        <v>7.1</v>
      </c>
      <c r="I1564" s="156"/>
      <c r="J1564" s="157">
        <f>ROUND(I1564*H1564,2)</f>
        <v>0</v>
      </c>
      <c r="K1564" s="158"/>
      <c r="L1564" s="34"/>
      <c r="M1564" s="159" t="s">
        <v>1</v>
      </c>
      <c r="N1564" s="160" t="s">
        <v>42</v>
      </c>
      <c r="O1564" s="59"/>
      <c r="P1564" s="161">
        <f>O1564*H1564</f>
        <v>0</v>
      </c>
      <c r="Q1564" s="161">
        <v>0</v>
      </c>
      <c r="R1564" s="161">
        <f>Q1564*H1564</f>
        <v>0</v>
      </c>
      <c r="S1564" s="161">
        <v>5.3999999999999999E-2</v>
      </c>
      <c r="T1564" s="162">
        <f>S1564*H1564</f>
        <v>0.38339999999999996</v>
      </c>
      <c r="U1564" s="33"/>
      <c r="V1564" s="33"/>
      <c r="W1564" s="33"/>
      <c r="X1564" s="33"/>
      <c r="Y1564" s="33"/>
      <c r="Z1564" s="33"/>
      <c r="AA1564" s="33"/>
      <c r="AB1564" s="33"/>
      <c r="AC1564" s="33"/>
      <c r="AD1564" s="33"/>
      <c r="AE1564" s="33"/>
      <c r="AR1564" s="163" t="s">
        <v>228</v>
      </c>
      <c r="AT1564" s="163" t="s">
        <v>224</v>
      </c>
      <c r="AU1564" s="163" t="s">
        <v>86</v>
      </c>
      <c r="AY1564" s="18" t="s">
        <v>222</v>
      </c>
      <c r="BE1564" s="164">
        <f>IF(N1564="základní",J1564,0)</f>
        <v>0</v>
      </c>
      <c r="BF1564" s="164">
        <f>IF(N1564="snížená",J1564,0)</f>
        <v>0</v>
      </c>
      <c r="BG1564" s="164">
        <f>IF(N1564="zákl. přenesená",J1564,0)</f>
        <v>0</v>
      </c>
      <c r="BH1564" s="164">
        <f>IF(N1564="sníž. přenesená",J1564,0)</f>
        <v>0</v>
      </c>
      <c r="BI1564" s="164">
        <f>IF(N1564="nulová",J1564,0)</f>
        <v>0</v>
      </c>
      <c r="BJ1564" s="18" t="s">
        <v>84</v>
      </c>
      <c r="BK1564" s="164">
        <f>ROUND(I1564*H1564,2)</f>
        <v>0</v>
      </c>
      <c r="BL1564" s="18" t="s">
        <v>228</v>
      </c>
      <c r="BM1564" s="163" t="s">
        <v>2000</v>
      </c>
    </row>
    <row r="1565" spans="1:65" s="2" customFormat="1" ht="24.2" customHeight="1">
      <c r="A1565" s="33"/>
      <c r="B1565" s="150"/>
      <c r="C1565" s="151" t="s">
        <v>2001</v>
      </c>
      <c r="D1565" s="151" t="s">
        <v>224</v>
      </c>
      <c r="E1565" s="152" t="s">
        <v>2002</v>
      </c>
      <c r="F1565" s="153" t="s">
        <v>2003</v>
      </c>
      <c r="G1565" s="154" t="s">
        <v>242</v>
      </c>
      <c r="H1565" s="155">
        <v>65.2</v>
      </c>
      <c r="I1565" s="156"/>
      <c r="J1565" s="157">
        <f>ROUND(I1565*H1565,2)</f>
        <v>0</v>
      </c>
      <c r="K1565" s="158"/>
      <c r="L1565" s="34"/>
      <c r="M1565" s="159" t="s">
        <v>1</v>
      </c>
      <c r="N1565" s="160" t="s">
        <v>42</v>
      </c>
      <c r="O1565" s="59"/>
      <c r="P1565" s="161">
        <f>O1565*H1565</f>
        <v>0</v>
      </c>
      <c r="Q1565" s="161">
        <v>0</v>
      </c>
      <c r="R1565" s="161">
        <f>Q1565*H1565</f>
        <v>0</v>
      </c>
      <c r="S1565" s="161">
        <v>8.1000000000000003E-2</v>
      </c>
      <c r="T1565" s="162">
        <f>S1565*H1565</f>
        <v>5.2812000000000001</v>
      </c>
      <c r="U1565" s="33"/>
      <c r="V1565" s="33"/>
      <c r="W1565" s="33"/>
      <c r="X1565" s="33"/>
      <c r="Y1565" s="33"/>
      <c r="Z1565" s="33"/>
      <c r="AA1565" s="33"/>
      <c r="AB1565" s="33"/>
      <c r="AC1565" s="33"/>
      <c r="AD1565" s="33"/>
      <c r="AE1565" s="33"/>
      <c r="AR1565" s="163" t="s">
        <v>228</v>
      </c>
      <c r="AT1565" s="163" t="s">
        <v>224</v>
      </c>
      <c r="AU1565" s="163" t="s">
        <v>86</v>
      </c>
      <c r="AY1565" s="18" t="s">
        <v>222</v>
      </c>
      <c r="BE1565" s="164">
        <f>IF(N1565="základní",J1565,0)</f>
        <v>0</v>
      </c>
      <c r="BF1565" s="164">
        <f>IF(N1565="snížená",J1565,0)</f>
        <v>0</v>
      </c>
      <c r="BG1565" s="164">
        <f>IF(N1565="zákl. přenesená",J1565,0)</f>
        <v>0</v>
      </c>
      <c r="BH1565" s="164">
        <f>IF(N1565="sníž. přenesená",J1565,0)</f>
        <v>0</v>
      </c>
      <c r="BI1565" s="164">
        <f>IF(N1565="nulová",J1565,0)</f>
        <v>0</v>
      </c>
      <c r="BJ1565" s="18" t="s">
        <v>84</v>
      </c>
      <c r="BK1565" s="164">
        <f>ROUND(I1565*H1565,2)</f>
        <v>0</v>
      </c>
      <c r="BL1565" s="18" t="s">
        <v>228</v>
      </c>
      <c r="BM1565" s="163" t="s">
        <v>2004</v>
      </c>
    </row>
    <row r="1566" spans="1:65" s="16" customFormat="1">
      <c r="B1566" s="190"/>
      <c r="D1566" s="166" t="s">
        <v>229</v>
      </c>
      <c r="E1566" s="191" t="s">
        <v>1</v>
      </c>
      <c r="F1566" s="192" t="s">
        <v>2005</v>
      </c>
      <c r="H1566" s="191" t="s">
        <v>1</v>
      </c>
      <c r="I1566" s="193"/>
      <c r="L1566" s="190"/>
      <c r="M1566" s="194"/>
      <c r="N1566" s="195"/>
      <c r="O1566" s="195"/>
      <c r="P1566" s="195"/>
      <c r="Q1566" s="195"/>
      <c r="R1566" s="195"/>
      <c r="S1566" s="195"/>
      <c r="T1566" s="196"/>
      <c r="AT1566" s="191" t="s">
        <v>229</v>
      </c>
      <c r="AU1566" s="191" t="s">
        <v>86</v>
      </c>
      <c r="AV1566" s="16" t="s">
        <v>84</v>
      </c>
      <c r="AW1566" s="16" t="s">
        <v>32</v>
      </c>
      <c r="AX1566" s="16" t="s">
        <v>77</v>
      </c>
      <c r="AY1566" s="191" t="s">
        <v>222</v>
      </c>
    </row>
    <row r="1567" spans="1:65" s="16" customFormat="1">
      <c r="B1567" s="190"/>
      <c r="D1567" s="166" t="s">
        <v>229</v>
      </c>
      <c r="E1567" s="191" t="s">
        <v>1</v>
      </c>
      <c r="F1567" s="192" t="s">
        <v>1109</v>
      </c>
      <c r="H1567" s="191" t="s">
        <v>1</v>
      </c>
      <c r="I1567" s="193"/>
      <c r="L1567" s="190"/>
      <c r="M1567" s="194"/>
      <c r="N1567" s="195"/>
      <c r="O1567" s="195"/>
      <c r="P1567" s="195"/>
      <c r="Q1567" s="195"/>
      <c r="R1567" s="195"/>
      <c r="S1567" s="195"/>
      <c r="T1567" s="196"/>
      <c r="AT1567" s="191" t="s">
        <v>229</v>
      </c>
      <c r="AU1567" s="191" t="s">
        <v>86</v>
      </c>
      <c r="AV1567" s="16" t="s">
        <v>84</v>
      </c>
      <c r="AW1567" s="16" t="s">
        <v>32</v>
      </c>
      <c r="AX1567" s="16" t="s">
        <v>77</v>
      </c>
      <c r="AY1567" s="191" t="s">
        <v>222</v>
      </c>
    </row>
    <row r="1568" spans="1:65" s="13" customFormat="1">
      <c r="B1568" s="165"/>
      <c r="D1568" s="166" t="s">
        <v>229</v>
      </c>
      <c r="E1568" s="167" t="s">
        <v>1</v>
      </c>
      <c r="F1568" s="168" t="s">
        <v>2006</v>
      </c>
      <c r="H1568" s="169">
        <v>14.02</v>
      </c>
      <c r="I1568" s="170"/>
      <c r="L1568" s="165"/>
      <c r="M1568" s="171"/>
      <c r="N1568" s="172"/>
      <c r="O1568" s="172"/>
      <c r="P1568" s="172"/>
      <c r="Q1568" s="172"/>
      <c r="R1568" s="172"/>
      <c r="S1568" s="172"/>
      <c r="T1568" s="173"/>
      <c r="AT1568" s="167" t="s">
        <v>229</v>
      </c>
      <c r="AU1568" s="167" t="s">
        <v>86</v>
      </c>
      <c r="AV1568" s="13" t="s">
        <v>86</v>
      </c>
      <c r="AW1568" s="13" t="s">
        <v>32</v>
      </c>
      <c r="AX1568" s="13" t="s">
        <v>77</v>
      </c>
      <c r="AY1568" s="167" t="s">
        <v>222</v>
      </c>
    </row>
    <row r="1569" spans="1:65" s="13" customFormat="1">
      <c r="B1569" s="165"/>
      <c r="D1569" s="166" t="s">
        <v>229</v>
      </c>
      <c r="E1569" s="167" t="s">
        <v>1</v>
      </c>
      <c r="F1569" s="168" t="s">
        <v>2007</v>
      </c>
      <c r="H1569" s="169">
        <v>6.06</v>
      </c>
      <c r="I1569" s="170"/>
      <c r="L1569" s="165"/>
      <c r="M1569" s="171"/>
      <c r="N1569" s="172"/>
      <c r="O1569" s="172"/>
      <c r="P1569" s="172"/>
      <c r="Q1569" s="172"/>
      <c r="R1569" s="172"/>
      <c r="S1569" s="172"/>
      <c r="T1569" s="173"/>
      <c r="AT1569" s="167" t="s">
        <v>229</v>
      </c>
      <c r="AU1569" s="167" t="s">
        <v>86</v>
      </c>
      <c r="AV1569" s="13" t="s">
        <v>86</v>
      </c>
      <c r="AW1569" s="13" t="s">
        <v>32</v>
      </c>
      <c r="AX1569" s="13" t="s">
        <v>77</v>
      </c>
      <c r="AY1569" s="167" t="s">
        <v>222</v>
      </c>
    </row>
    <row r="1570" spans="1:65" s="16" customFormat="1">
      <c r="B1570" s="190"/>
      <c r="D1570" s="166" t="s">
        <v>229</v>
      </c>
      <c r="E1570" s="191" t="s">
        <v>1</v>
      </c>
      <c r="F1570" s="192" t="s">
        <v>1112</v>
      </c>
      <c r="H1570" s="191" t="s">
        <v>1</v>
      </c>
      <c r="I1570" s="193"/>
      <c r="L1570" s="190"/>
      <c r="M1570" s="194"/>
      <c r="N1570" s="195"/>
      <c r="O1570" s="195"/>
      <c r="P1570" s="195"/>
      <c r="Q1570" s="195"/>
      <c r="R1570" s="195"/>
      <c r="S1570" s="195"/>
      <c r="T1570" s="196"/>
      <c r="AT1570" s="191" t="s">
        <v>229</v>
      </c>
      <c r="AU1570" s="191" t="s">
        <v>86</v>
      </c>
      <c r="AV1570" s="16" t="s">
        <v>84</v>
      </c>
      <c r="AW1570" s="16" t="s">
        <v>32</v>
      </c>
      <c r="AX1570" s="16" t="s">
        <v>77</v>
      </c>
      <c r="AY1570" s="191" t="s">
        <v>222</v>
      </c>
    </row>
    <row r="1571" spans="1:65" s="13" customFormat="1">
      <c r="B1571" s="165"/>
      <c r="D1571" s="166" t="s">
        <v>229</v>
      </c>
      <c r="E1571" s="167" t="s">
        <v>1</v>
      </c>
      <c r="F1571" s="168" t="s">
        <v>2008</v>
      </c>
      <c r="H1571" s="169">
        <v>19.18</v>
      </c>
      <c r="I1571" s="170"/>
      <c r="L1571" s="165"/>
      <c r="M1571" s="171"/>
      <c r="N1571" s="172"/>
      <c r="O1571" s="172"/>
      <c r="P1571" s="172"/>
      <c r="Q1571" s="172"/>
      <c r="R1571" s="172"/>
      <c r="S1571" s="172"/>
      <c r="T1571" s="173"/>
      <c r="AT1571" s="167" t="s">
        <v>229</v>
      </c>
      <c r="AU1571" s="167" t="s">
        <v>86</v>
      </c>
      <c r="AV1571" s="13" t="s">
        <v>86</v>
      </c>
      <c r="AW1571" s="13" t="s">
        <v>32</v>
      </c>
      <c r="AX1571" s="13" t="s">
        <v>77</v>
      </c>
      <c r="AY1571" s="167" t="s">
        <v>222</v>
      </c>
    </row>
    <row r="1572" spans="1:65" s="13" customFormat="1">
      <c r="B1572" s="165"/>
      <c r="D1572" s="166" t="s">
        <v>229</v>
      </c>
      <c r="E1572" s="167" t="s">
        <v>1</v>
      </c>
      <c r="F1572" s="168" t="s">
        <v>2009</v>
      </c>
      <c r="H1572" s="169">
        <v>6.78</v>
      </c>
      <c r="I1572" s="170"/>
      <c r="L1572" s="165"/>
      <c r="M1572" s="171"/>
      <c r="N1572" s="172"/>
      <c r="O1572" s="172"/>
      <c r="P1572" s="172"/>
      <c r="Q1572" s="172"/>
      <c r="R1572" s="172"/>
      <c r="S1572" s="172"/>
      <c r="T1572" s="173"/>
      <c r="AT1572" s="167" t="s">
        <v>229</v>
      </c>
      <c r="AU1572" s="167" t="s">
        <v>86</v>
      </c>
      <c r="AV1572" s="13" t="s">
        <v>86</v>
      </c>
      <c r="AW1572" s="13" t="s">
        <v>32</v>
      </c>
      <c r="AX1572" s="13" t="s">
        <v>77</v>
      </c>
      <c r="AY1572" s="167" t="s">
        <v>222</v>
      </c>
    </row>
    <row r="1573" spans="1:65" s="16" customFormat="1">
      <c r="B1573" s="190"/>
      <c r="D1573" s="166" t="s">
        <v>229</v>
      </c>
      <c r="E1573" s="191" t="s">
        <v>1</v>
      </c>
      <c r="F1573" s="192" t="s">
        <v>1115</v>
      </c>
      <c r="H1573" s="191" t="s">
        <v>1</v>
      </c>
      <c r="I1573" s="193"/>
      <c r="L1573" s="190"/>
      <c r="M1573" s="194"/>
      <c r="N1573" s="195"/>
      <c r="O1573" s="195"/>
      <c r="P1573" s="195"/>
      <c r="Q1573" s="195"/>
      <c r="R1573" s="195"/>
      <c r="S1573" s="195"/>
      <c r="T1573" s="196"/>
      <c r="AT1573" s="191" t="s">
        <v>229</v>
      </c>
      <c r="AU1573" s="191" t="s">
        <v>86</v>
      </c>
      <c r="AV1573" s="16" t="s">
        <v>84</v>
      </c>
      <c r="AW1573" s="16" t="s">
        <v>32</v>
      </c>
      <c r="AX1573" s="16" t="s">
        <v>77</v>
      </c>
      <c r="AY1573" s="191" t="s">
        <v>222</v>
      </c>
    </row>
    <row r="1574" spans="1:65" s="13" customFormat="1">
      <c r="B1574" s="165"/>
      <c r="D1574" s="166" t="s">
        <v>229</v>
      </c>
      <c r="E1574" s="167" t="s">
        <v>1</v>
      </c>
      <c r="F1574" s="168" t="s">
        <v>2010</v>
      </c>
      <c r="H1574" s="169">
        <v>9.58</v>
      </c>
      <c r="I1574" s="170"/>
      <c r="L1574" s="165"/>
      <c r="M1574" s="171"/>
      <c r="N1574" s="172"/>
      <c r="O1574" s="172"/>
      <c r="P1574" s="172"/>
      <c r="Q1574" s="172"/>
      <c r="R1574" s="172"/>
      <c r="S1574" s="172"/>
      <c r="T1574" s="173"/>
      <c r="AT1574" s="167" t="s">
        <v>229</v>
      </c>
      <c r="AU1574" s="167" t="s">
        <v>86</v>
      </c>
      <c r="AV1574" s="13" t="s">
        <v>86</v>
      </c>
      <c r="AW1574" s="13" t="s">
        <v>32</v>
      </c>
      <c r="AX1574" s="13" t="s">
        <v>77</v>
      </c>
      <c r="AY1574" s="167" t="s">
        <v>222</v>
      </c>
    </row>
    <row r="1575" spans="1:65" s="16" customFormat="1">
      <c r="B1575" s="190"/>
      <c r="D1575" s="166" t="s">
        <v>229</v>
      </c>
      <c r="E1575" s="191" t="s">
        <v>1</v>
      </c>
      <c r="F1575" s="192" t="s">
        <v>1116</v>
      </c>
      <c r="H1575" s="191" t="s">
        <v>1</v>
      </c>
      <c r="I1575" s="193"/>
      <c r="L1575" s="190"/>
      <c r="M1575" s="194"/>
      <c r="N1575" s="195"/>
      <c r="O1575" s="195"/>
      <c r="P1575" s="195"/>
      <c r="Q1575" s="195"/>
      <c r="R1575" s="195"/>
      <c r="S1575" s="195"/>
      <c r="T1575" s="196"/>
      <c r="AT1575" s="191" t="s">
        <v>229</v>
      </c>
      <c r="AU1575" s="191" t="s">
        <v>86</v>
      </c>
      <c r="AV1575" s="16" t="s">
        <v>84</v>
      </c>
      <c r="AW1575" s="16" t="s">
        <v>32</v>
      </c>
      <c r="AX1575" s="16" t="s">
        <v>77</v>
      </c>
      <c r="AY1575" s="191" t="s">
        <v>222</v>
      </c>
    </row>
    <row r="1576" spans="1:65" s="13" customFormat="1">
      <c r="B1576" s="165"/>
      <c r="D1576" s="166" t="s">
        <v>229</v>
      </c>
      <c r="E1576" s="167" t="s">
        <v>1</v>
      </c>
      <c r="F1576" s="168" t="s">
        <v>2010</v>
      </c>
      <c r="H1576" s="169">
        <v>9.58</v>
      </c>
      <c r="I1576" s="170"/>
      <c r="L1576" s="165"/>
      <c r="M1576" s="171"/>
      <c r="N1576" s="172"/>
      <c r="O1576" s="172"/>
      <c r="P1576" s="172"/>
      <c r="Q1576" s="172"/>
      <c r="R1576" s="172"/>
      <c r="S1576" s="172"/>
      <c r="T1576" s="173"/>
      <c r="AT1576" s="167" t="s">
        <v>229</v>
      </c>
      <c r="AU1576" s="167" t="s">
        <v>86</v>
      </c>
      <c r="AV1576" s="13" t="s">
        <v>86</v>
      </c>
      <c r="AW1576" s="13" t="s">
        <v>32</v>
      </c>
      <c r="AX1576" s="13" t="s">
        <v>77</v>
      </c>
      <c r="AY1576" s="167" t="s">
        <v>222</v>
      </c>
    </row>
    <row r="1577" spans="1:65" s="14" customFormat="1">
      <c r="B1577" s="174"/>
      <c r="D1577" s="166" t="s">
        <v>229</v>
      </c>
      <c r="E1577" s="175" t="s">
        <v>1</v>
      </c>
      <c r="F1577" s="176" t="s">
        <v>231</v>
      </c>
      <c r="H1577" s="177">
        <v>65.2</v>
      </c>
      <c r="I1577" s="178"/>
      <c r="L1577" s="174"/>
      <c r="M1577" s="179"/>
      <c r="N1577" s="180"/>
      <c r="O1577" s="180"/>
      <c r="P1577" s="180"/>
      <c r="Q1577" s="180"/>
      <c r="R1577" s="180"/>
      <c r="S1577" s="180"/>
      <c r="T1577" s="181"/>
      <c r="AT1577" s="175" t="s">
        <v>229</v>
      </c>
      <c r="AU1577" s="175" t="s">
        <v>86</v>
      </c>
      <c r="AV1577" s="14" t="s">
        <v>228</v>
      </c>
      <c r="AW1577" s="14" t="s">
        <v>32</v>
      </c>
      <c r="AX1577" s="14" t="s">
        <v>84</v>
      </c>
      <c r="AY1577" s="175" t="s">
        <v>222</v>
      </c>
    </row>
    <row r="1578" spans="1:65" s="2" customFormat="1" ht="33" customHeight="1">
      <c r="A1578" s="33"/>
      <c r="B1578" s="150"/>
      <c r="C1578" s="151" t="s">
        <v>1135</v>
      </c>
      <c r="D1578" s="151" t="s">
        <v>224</v>
      </c>
      <c r="E1578" s="152" t="s">
        <v>2011</v>
      </c>
      <c r="F1578" s="153" t="s">
        <v>2012</v>
      </c>
      <c r="G1578" s="154" t="s">
        <v>242</v>
      </c>
      <c r="H1578" s="155">
        <v>31.6</v>
      </c>
      <c r="I1578" s="156"/>
      <c r="J1578" s="157">
        <f>ROUND(I1578*H1578,2)</f>
        <v>0</v>
      </c>
      <c r="K1578" s="158"/>
      <c r="L1578" s="34"/>
      <c r="M1578" s="159" t="s">
        <v>1</v>
      </c>
      <c r="N1578" s="160" t="s">
        <v>42</v>
      </c>
      <c r="O1578" s="59"/>
      <c r="P1578" s="161">
        <f>O1578*H1578</f>
        <v>0</v>
      </c>
      <c r="Q1578" s="161">
        <v>0</v>
      </c>
      <c r="R1578" s="161">
        <f>Q1578*H1578</f>
        <v>0</v>
      </c>
      <c r="S1578" s="161">
        <v>8.1000000000000003E-2</v>
      </c>
      <c r="T1578" s="162">
        <f>S1578*H1578</f>
        <v>2.5596000000000001</v>
      </c>
      <c r="U1578" s="33"/>
      <c r="V1578" s="33"/>
      <c r="W1578" s="33"/>
      <c r="X1578" s="33"/>
      <c r="Y1578" s="33"/>
      <c r="Z1578" s="33"/>
      <c r="AA1578" s="33"/>
      <c r="AB1578" s="33"/>
      <c r="AC1578" s="33"/>
      <c r="AD1578" s="33"/>
      <c r="AE1578" s="33"/>
      <c r="AR1578" s="163" t="s">
        <v>228</v>
      </c>
      <c r="AT1578" s="163" t="s">
        <v>224</v>
      </c>
      <c r="AU1578" s="163" t="s">
        <v>86</v>
      </c>
      <c r="AY1578" s="18" t="s">
        <v>222</v>
      </c>
      <c r="BE1578" s="164">
        <f>IF(N1578="základní",J1578,0)</f>
        <v>0</v>
      </c>
      <c r="BF1578" s="164">
        <f>IF(N1578="snížená",J1578,0)</f>
        <v>0</v>
      </c>
      <c r="BG1578" s="164">
        <f>IF(N1578="zákl. přenesená",J1578,0)</f>
        <v>0</v>
      </c>
      <c r="BH1578" s="164">
        <f>IF(N1578="sníž. přenesená",J1578,0)</f>
        <v>0</v>
      </c>
      <c r="BI1578" s="164">
        <f>IF(N1578="nulová",J1578,0)</f>
        <v>0</v>
      </c>
      <c r="BJ1578" s="18" t="s">
        <v>84</v>
      </c>
      <c r="BK1578" s="164">
        <f>ROUND(I1578*H1578,2)</f>
        <v>0</v>
      </c>
      <c r="BL1578" s="18" t="s">
        <v>228</v>
      </c>
      <c r="BM1578" s="163" t="s">
        <v>2013</v>
      </c>
    </row>
    <row r="1579" spans="1:65" s="13" customFormat="1">
      <c r="B1579" s="165"/>
      <c r="D1579" s="166" t="s">
        <v>229</v>
      </c>
      <c r="E1579" s="167" t="s">
        <v>1</v>
      </c>
      <c r="F1579" s="168" t="s">
        <v>2014</v>
      </c>
      <c r="H1579" s="169">
        <v>7.4</v>
      </c>
      <c r="I1579" s="170"/>
      <c r="L1579" s="165"/>
      <c r="M1579" s="171"/>
      <c r="N1579" s="172"/>
      <c r="O1579" s="172"/>
      <c r="P1579" s="172"/>
      <c r="Q1579" s="172"/>
      <c r="R1579" s="172"/>
      <c r="S1579" s="172"/>
      <c r="T1579" s="173"/>
      <c r="AT1579" s="167" t="s">
        <v>229</v>
      </c>
      <c r="AU1579" s="167" t="s">
        <v>86</v>
      </c>
      <c r="AV1579" s="13" t="s">
        <v>86</v>
      </c>
      <c r="AW1579" s="13" t="s">
        <v>32</v>
      </c>
      <c r="AX1579" s="13" t="s">
        <v>77</v>
      </c>
      <c r="AY1579" s="167" t="s">
        <v>222</v>
      </c>
    </row>
    <row r="1580" spans="1:65" s="13" customFormat="1">
      <c r="B1580" s="165"/>
      <c r="D1580" s="166" t="s">
        <v>229</v>
      </c>
      <c r="E1580" s="167" t="s">
        <v>1</v>
      </c>
      <c r="F1580" s="168" t="s">
        <v>2015</v>
      </c>
      <c r="H1580" s="169">
        <v>10.4</v>
      </c>
      <c r="I1580" s="170"/>
      <c r="L1580" s="165"/>
      <c r="M1580" s="171"/>
      <c r="N1580" s="172"/>
      <c r="O1580" s="172"/>
      <c r="P1580" s="172"/>
      <c r="Q1580" s="172"/>
      <c r="R1580" s="172"/>
      <c r="S1580" s="172"/>
      <c r="T1580" s="173"/>
      <c r="AT1580" s="167" t="s">
        <v>229</v>
      </c>
      <c r="AU1580" s="167" t="s">
        <v>86</v>
      </c>
      <c r="AV1580" s="13" t="s">
        <v>86</v>
      </c>
      <c r="AW1580" s="13" t="s">
        <v>32</v>
      </c>
      <c r="AX1580" s="13" t="s">
        <v>77</v>
      </c>
      <c r="AY1580" s="167" t="s">
        <v>222</v>
      </c>
    </row>
    <row r="1581" spans="1:65" s="13" customFormat="1">
      <c r="B1581" s="165"/>
      <c r="D1581" s="166" t="s">
        <v>229</v>
      </c>
      <c r="E1581" s="167" t="s">
        <v>1</v>
      </c>
      <c r="F1581" s="168" t="s">
        <v>2016</v>
      </c>
      <c r="H1581" s="169">
        <v>5.2</v>
      </c>
      <c r="I1581" s="170"/>
      <c r="L1581" s="165"/>
      <c r="M1581" s="171"/>
      <c r="N1581" s="172"/>
      <c r="O1581" s="172"/>
      <c r="P1581" s="172"/>
      <c r="Q1581" s="172"/>
      <c r="R1581" s="172"/>
      <c r="S1581" s="172"/>
      <c r="T1581" s="173"/>
      <c r="AT1581" s="167" t="s">
        <v>229</v>
      </c>
      <c r="AU1581" s="167" t="s">
        <v>86</v>
      </c>
      <c r="AV1581" s="13" t="s">
        <v>86</v>
      </c>
      <c r="AW1581" s="13" t="s">
        <v>32</v>
      </c>
      <c r="AX1581" s="13" t="s">
        <v>77</v>
      </c>
      <c r="AY1581" s="167" t="s">
        <v>222</v>
      </c>
    </row>
    <row r="1582" spans="1:65" s="13" customFormat="1">
      <c r="B1582" s="165"/>
      <c r="D1582" s="166" t="s">
        <v>229</v>
      </c>
      <c r="E1582" s="167" t="s">
        <v>1</v>
      </c>
      <c r="F1582" s="168" t="s">
        <v>2017</v>
      </c>
      <c r="H1582" s="169">
        <v>5.4</v>
      </c>
      <c r="I1582" s="170"/>
      <c r="L1582" s="165"/>
      <c r="M1582" s="171"/>
      <c r="N1582" s="172"/>
      <c r="O1582" s="172"/>
      <c r="P1582" s="172"/>
      <c r="Q1582" s="172"/>
      <c r="R1582" s="172"/>
      <c r="S1582" s="172"/>
      <c r="T1582" s="173"/>
      <c r="AT1582" s="167" t="s">
        <v>229</v>
      </c>
      <c r="AU1582" s="167" t="s">
        <v>86</v>
      </c>
      <c r="AV1582" s="13" t="s">
        <v>86</v>
      </c>
      <c r="AW1582" s="13" t="s">
        <v>32</v>
      </c>
      <c r="AX1582" s="13" t="s">
        <v>77</v>
      </c>
      <c r="AY1582" s="167" t="s">
        <v>222</v>
      </c>
    </row>
    <row r="1583" spans="1:65" s="13" customFormat="1">
      <c r="B1583" s="165"/>
      <c r="D1583" s="166" t="s">
        <v>229</v>
      </c>
      <c r="E1583" s="167" t="s">
        <v>1</v>
      </c>
      <c r="F1583" s="168" t="s">
        <v>2018</v>
      </c>
      <c r="H1583" s="169">
        <v>3.2</v>
      </c>
      <c r="I1583" s="170"/>
      <c r="L1583" s="165"/>
      <c r="M1583" s="171"/>
      <c r="N1583" s="172"/>
      <c r="O1583" s="172"/>
      <c r="P1583" s="172"/>
      <c r="Q1583" s="172"/>
      <c r="R1583" s="172"/>
      <c r="S1583" s="172"/>
      <c r="T1583" s="173"/>
      <c r="AT1583" s="167" t="s">
        <v>229</v>
      </c>
      <c r="AU1583" s="167" t="s">
        <v>86</v>
      </c>
      <c r="AV1583" s="13" t="s">
        <v>86</v>
      </c>
      <c r="AW1583" s="13" t="s">
        <v>32</v>
      </c>
      <c r="AX1583" s="13" t="s">
        <v>77</v>
      </c>
      <c r="AY1583" s="167" t="s">
        <v>222</v>
      </c>
    </row>
    <row r="1584" spans="1:65" s="14" customFormat="1">
      <c r="B1584" s="174"/>
      <c r="D1584" s="166" t="s">
        <v>229</v>
      </c>
      <c r="E1584" s="175" t="s">
        <v>1</v>
      </c>
      <c r="F1584" s="176" t="s">
        <v>231</v>
      </c>
      <c r="H1584" s="177">
        <v>31.6</v>
      </c>
      <c r="I1584" s="178"/>
      <c r="L1584" s="174"/>
      <c r="M1584" s="179"/>
      <c r="N1584" s="180"/>
      <c r="O1584" s="180"/>
      <c r="P1584" s="180"/>
      <c r="Q1584" s="180"/>
      <c r="R1584" s="180"/>
      <c r="S1584" s="180"/>
      <c r="T1584" s="181"/>
      <c r="AT1584" s="175" t="s">
        <v>229</v>
      </c>
      <c r="AU1584" s="175" t="s">
        <v>86</v>
      </c>
      <c r="AV1584" s="14" t="s">
        <v>228</v>
      </c>
      <c r="AW1584" s="14" t="s">
        <v>32</v>
      </c>
      <c r="AX1584" s="14" t="s">
        <v>84</v>
      </c>
      <c r="AY1584" s="175" t="s">
        <v>222</v>
      </c>
    </row>
    <row r="1585" spans="1:65" s="2" customFormat="1" ht="33" customHeight="1">
      <c r="A1585" s="33"/>
      <c r="B1585" s="150"/>
      <c r="C1585" s="151" t="s">
        <v>2019</v>
      </c>
      <c r="D1585" s="151" t="s">
        <v>224</v>
      </c>
      <c r="E1585" s="152" t="s">
        <v>2020</v>
      </c>
      <c r="F1585" s="153" t="s">
        <v>2021</v>
      </c>
      <c r="G1585" s="154" t="s">
        <v>242</v>
      </c>
      <c r="H1585" s="155">
        <v>43.8</v>
      </c>
      <c r="I1585" s="156"/>
      <c r="J1585" s="157">
        <f>ROUND(I1585*H1585,2)</f>
        <v>0</v>
      </c>
      <c r="K1585" s="158"/>
      <c r="L1585" s="34"/>
      <c r="M1585" s="159" t="s">
        <v>1</v>
      </c>
      <c r="N1585" s="160" t="s">
        <v>42</v>
      </c>
      <c r="O1585" s="59"/>
      <c r="P1585" s="161">
        <f>O1585*H1585</f>
        <v>0</v>
      </c>
      <c r="Q1585" s="161">
        <v>2.3630000000000002E-2</v>
      </c>
      <c r="R1585" s="161">
        <f>Q1585*H1585</f>
        <v>1.034994</v>
      </c>
      <c r="S1585" s="161">
        <v>0</v>
      </c>
      <c r="T1585" s="162">
        <f>S1585*H1585</f>
        <v>0</v>
      </c>
      <c r="U1585" s="33"/>
      <c r="V1585" s="33"/>
      <c r="W1585" s="33"/>
      <c r="X1585" s="33"/>
      <c r="Y1585" s="33"/>
      <c r="Z1585" s="33"/>
      <c r="AA1585" s="33"/>
      <c r="AB1585" s="33"/>
      <c r="AC1585" s="33"/>
      <c r="AD1585" s="33"/>
      <c r="AE1585" s="33"/>
      <c r="AR1585" s="163" t="s">
        <v>228</v>
      </c>
      <c r="AT1585" s="163" t="s">
        <v>224</v>
      </c>
      <c r="AU1585" s="163" t="s">
        <v>86</v>
      </c>
      <c r="AY1585" s="18" t="s">
        <v>222</v>
      </c>
      <c r="BE1585" s="164">
        <f>IF(N1585="základní",J1585,0)</f>
        <v>0</v>
      </c>
      <c r="BF1585" s="164">
        <f>IF(N1585="snížená",J1585,0)</f>
        <v>0</v>
      </c>
      <c r="BG1585" s="164">
        <f>IF(N1585="zákl. přenesená",J1585,0)</f>
        <v>0</v>
      </c>
      <c r="BH1585" s="164">
        <f>IF(N1585="sníž. přenesená",J1585,0)</f>
        <v>0</v>
      </c>
      <c r="BI1585" s="164">
        <f>IF(N1585="nulová",J1585,0)</f>
        <v>0</v>
      </c>
      <c r="BJ1585" s="18" t="s">
        <v>84</v>
      </c>
      <c r="BK1585" s="164">
        <f>ROUND(I1585*H1585,2)</f>
        <v>0</v>
      </c>
      <c r="BL1585" s="18" t="s">
        <v>228</v>
      </c>
      <c r="BM1585" s="163" t="s">
        <v>2022</v>
      </c>
    </row>
    <row r="1586" spans="1:65" s="16" customFormat="1">
      <c r="B1586" s="190"/>
      <c r="D1586" s="166" t="s">
        <v>229</v>
      </c>
      <c r="E1586" s="191" t="s">
        <v>1</v>
      </c>
      <c r="F1586" s="192" t="s">
        <v>2023</v>
      </c>
      <c r="H1586" s="191" t="s">
        <v>1</v>
      </c>
      <c r="I1586" s="193"/>
      <c r="L1586" s="190"/>
      <c r="M1586" s="194"/>
      <c r="N1586" s="195"/>
      <c r="O1586" s="195"/>
      <c r="P1586" s="195"/>
      <c r="Q1586" s="195"/>
      <c r="R1586" s="195"/>
      <c r="S1586" s="195"/>
      <c r="T1586" s="196"/>
      <c r="AT1586" s="191" t="s">
        <v>229</v>
      </c>
      <c r="AU1586" s="191" t="s">
        <v>86</v>
      </c>
      <c r="AV1586" s="16" t="s">
        <v>84</v>
      </c>
      <c r="AW1586" s="16" t="s">
        <v>32</v>
      </c>
      <c r="AX1586" s="16" t="s">
        <v>77</v>
      </c>
      <c r="AY1586" s="191" t="s">
        <v>222</v>
      </c>
    </row>
    <row r="1587" spans="1:65" s="13" customFormat="1">
      <c r="B1587" s="165"/>
      <c r="D1587" s="166" t="s">
        <v>229</v>
      </c>
      <c r="E1587" s="167" t="s">
        <v>1</v>
      </c>
      <c r="F1587" s="168" t="s">
        <v>2024</v>
      </c>
      <c r="H1587" s="169">
        <v>13.4</v>
      </c>
      <c r="I1587" s="170"/>
      <c r="L1587" s="165"/>
      <c r="M1587" s="171"/>
      <c r="N1587" s="172"/>
      <c r="O1587" s="172"/>
      <c r="P1587" s="172"/>
      <c r="Q1587" s="172"/>
      <c r="R1587" s="172"/>
      <c r="S1587" s="172"/>
      <c r="T1587" s="173"/>
      <c r="AT1587" s="167" t="s">
        <v>229</v>
      </c>
      <c r="AU1587" s="167" t="s">
        <v>86</v>
      </c>
      <c r="AV1587" s="13" t="s">
        <v>86</v>
      </c>
      <c r="AW1587" s="13" t="s">
        <v>32</v>
      </c>
      <c r="AX1587" s="13" t="s">
        <v>77</v>
      </c>
      <c r="AY1587" s="167" t="s">
        <v>222</v>
      </c>
    </row>
    <row r="1588" spans="1:65" s="16" customFormat="1">
      <c r="B1588" s="190"/>
      <c r="D1588" s="166" t="s">
        <v>229</v>
      </c>
      <c r="E1588" s="191" t="s">
        <v>1</v>
      </c>
      <c r="F1588" s="192" t="s">
        <v>2025</v>
      </c>
      <c r="H1588" s="191" t="s">
        <v>1</v>
      </c>
      <c r="I1588" s="193"/>
      <c r="L1588" s="190"/>
      <c r="M1588" s="194"/>
      <c r="N1588" s="195"/>
      <c r="O1588" s="195"/>
      <c r="P1588" s="195"/>
      <c r="Q1588" s="195"/>
      <c r="R1588" s="195"/>
      <c r="S1588" s="195"/>
      <c r="T1588" s="196"/>
      <c r="AT1588" s="191" t="s">
        <v>229</v>
      </c>
      <c r="AU1588" s="191" t="s">
        <v>86</v>
      </c>
      <c r="AV1588" s="16" t="s">
        <v>84</v>
      </c>
      <c r="AW1588" s="16" t="s">
        <v>32</v>
      </c>
      <c r="AX1588" s="16" t="s">
        <v>77</v>
      </c>
      <c r="AY1588" s="191" t="s">
        <v>222</v>
      </c>
    </row>
    <row r="1589" spans="1:65" s="13" customFormat="1">
      <c r="B1589" s="165"/>
      <c r="D1589" s="166" t="s">
        <v>229</v>
      </c>
      <c r="E1589" s="167" t="s">
        <v>1</v>
      </c>
      <c r="F1589" s="168" t="s">
        <v>2026</v>
      </c>
      <c r="H1589" s="169">
        <v>30.4</v>
      </c>
      <c r="I1589" s="170"/>
      <c r="L1589" s="165"/>
      <c r="M1589" s="171"/>
      <c r="N1589" s="172"/>
      <c r="O1589" s="172"/>
      <c r="P1589" s="172"/>
      <c r="Q1589" s="172"/>
      <c r="R1589" s="172"/>
      <c r="S1589" s="172"/>
      <c r="T1589" s="173"/>
      <c r="AT1589" s="167" t="s">
        <v>229</v>
      </c>
      <c r="AU1589" s="167" t="s">
        <v>86</v>
      </c>
      <c r="AV1589" s="13" t="s">
        <v>86</v>
      </c>
      <c r="AW1589" s="13" t="s">
        <v>32</v>
      </c>
      <c r="AX1589" s="13" t="s">
        <v>77</v>
      </c>
      <c r="AY1589" s="167" t="s">
        <v>222</v>
      </c>
    </row>
    <row r="1590" spans="1:65" s="14" customFormat="1">
      <c r="B1590" s="174"/>
      <c r="D1590" s="166" t="s">
        <v>229</v>
      </c>
      <c r="E1590" s="175" t="s">
        <v>1</v>
      </c>
      <c r="F1590" s="176" t="s">
        <v>231</v>
      </c>
      <c r="H1590" s="177">
        <v>43.8</v>
      </c>
      <c r="I1590" s="178"/>
      <c r="L1590" s="174"/>
      <c r="M1590" s="179"/>
      <c r="N1590" s="180"/>
      <c r="O1590" s="180"/>
      <c r="P1590" s="180"/>
      <c r="Q1590" s="180"/>
      <c r="R1590" s="180"/>
      <c r="S1590" s="180"/>
      <c r="T1590" s="181"/>
      <c r="AT1590" s="175" t="s">
        <v>229</v>
      </c>
      <c r="AU1590" s="175" t="s">
        <v>86</v>
      </c>
      <c r="AV1590" s="14" t="s">
        <v>228</v>
      </c>
      <c r="AW1590" s="14" t="s">
        <v>32</v>
      </c>
      <c r="AX1590" s="14" t="s">
        <v>84</v>
      </c>
      <c r="AY1590" s="175" t="s">
        <v>222</v>
      </c>
    </row>
    <row r="1591" spans="1:65" s="2" customFormat="1" ht="37.9" customHeight="1">
      <c r="A1591" s="33"/>
      <c r="B1591" s="150"/>
      <c r="C1591" s="151" t="s">
        <v>1139</v>
      </c>
      <c r="D1591" s="151" t="s">
        <v>224</v>
      </c>
      <c r="E1591" s="152" t="s">
        <v>2027</v>
      </c>
      <c r="F1591" s="153" t="s">
        <v>2028</v>
      </c>
      <c r="G1591" s="154" t="s">
        <v>242</v>
      </c>
      <c r="H1591" s="155">
        <v>22.8</v>
      </c>
      <c r="I1591" s="156"/>
      <c r="J1591" s="157">
        <f>ROUND(I1591*H1591,2)</f>
        <v>0</v>
      </c>
      <c r="K1591" s="158"/>
      <c r="L1591" s="34"/>
      <c r="M1591" s="159" t="s">
        <v>1</v>
      </c>
      <c r="N1591" s="160" t="s">
        <v>42</v>
      </c>
      <c r="O1591" s="59"/>
      <c r="P1591" s="161">
        <f>O1591*H1591</f>
        <v>0</v>
      </c>
      <c r="Q1591" s="161">
        <v>4.3200000000000001E-3</v>
      </c>
      <c r="R1591" s="161">
        <f>Q1591*H1591</f>
        <v>9.8496E-2</v>
      </c>
      <c r="S1591" s="161">
        <v>0</v>
      </c>
      <c r="T1591" s="162">
        <f>S1591*H1591</f>
        <v>0</v>
      </c>
      <c r="U1591" s="33"/>
      <c r="V1591" s="33"/>
      <c r="W1591" s="33"/>
      <c r="X1591" s="33"/>
      <c r="Y1591" s="33"/>
      <c r="Z1591" s="33"/>
      <c r="AA1591" s="33"/>
      <c r="AB1591" s="33"/>
      <c r="AC1591" s="33"/>
      <c r="AD1591" s="33"/>
      <c r="AE1591" s="33"/>
      <c r="AR1591" s="163" t="s">
        <v>228</v>
      </c>
      <c r="AT1591" s="163" t="s">
        <v>224</v>
      </c>
      <c r="AU1591" s="163" t="s">
        <v>86</v>
      </c>
      <c r="AY1591" s="18" t="s">
        <v>222</v>
      </c>
      <c r="BE1591" s="164">
        <f>IF(N1591="základní",J1591,0)</f>
        <v>0</v>
      </c>
      <c r="BF1591" s="164">
        <f>IF(N1591="snížená",J1591,0)</f>
        <v>0</v>
      </c>
      <c r="BG1591" s="164">
        <f>IF(N1591="zákl. přenesená",J1591,0)</f>
        <v>0</v>
      </c>
      <c r="BH1591" s="164">
        <f>IF(N1591="sníž. přenesená",J1591,0)</f>
        <v>0</v>
      </c>
      <c r="BI1591" s="164">
        <f>IF(N1591="nulová",J1591,0)</f>
        <v>0</v>
      </c>
      <c r="BJ1591" s="18" t="s">
        <v>84</v>
      </c>
      <c r="BK1591" s="164">
        <f>ROUND(I1591*H1591,2)</f>
        <v>0</v>
      </c>
      <c r="BL1591" s="18" t="s">
        <v>228</v>
      </c>
      <c r="BM1591" s="163" t="s">
        <v>2029</v>
      </c>
    </row>
    <row r="1592" spans="1:65" s="16" customFormat="1" ht="22.5">
      <c r="B1592" s="190"/>
      <c r="D1592" s="166" t="s">
        <v>229</v>
      </c>
      <c r="E1592" s="191" t="s">
        <v>1</v>
      </c>
      <c r="F1592" s="192" t="s">
        <v>2030</v>
      </c>
      <c r="H1592" s="191" t="s">
        <v>1</v>
      </c>
      <c r="I1592" s="193"/>
      <c r="L1592" s="190"/>
      <c r="M1592" s="194"/>
      <c r="N1592" s="195"/>
      <c r="O1592" s="195"/>
      <c r="P1592" s="195"/>
      <c r="Q1592" s="195"/>
      <c r="R1592" s="195"/>
      <c r="S1592" s="195"/>
      <c r="T1592" s="196"/>
      <c r="AT1592" s="191" t="s">
        <v>229</v>
      </c>
      <c r="AU1592" s="191" t="s">
        <v>86</v>
      </c>
      <c r="AV1592" s="16" t="s">
        <v>84</v>
      </c>
      <c r="AW1592" s="16" t="s">
        <v>32</v>
      </c>
      <c r="AX1592" s="16" t="s">
        <v>77</v>
      </c>
      <c r="AY1592" s="191" t="s">
        <v>222</v>
      </c>
    </row>
    <row r="1593" spans="1:65" s="13" customFormat="1">
      <c r="B1593" s="165"/>
      <c r="D1593" s="166" t="s">
        <v>229</v>
      </c>
      <c r="E1593" s="167" t="s">
        <v>1</v>
      </c>
      <c r="F1593" s="168" t="s">
        <v>2031</v>
      </c>
      <c r="H1593" s="169">
        <v>22.8</v>
      </c>
      <c r="I1593" s="170"/>
      <c r="L1593" s="165"/>
      <c r="M1593" s="171"/>
      <c r="N1593" s="172"/>
      <c r="O1593" s="172"/>
      <c r="P1593" s="172"/>
      <c r="Q1593" s="172"/>
      <c r="R1593" s="172"/>
      <c r="S1593" s="172"/>
      <c r="T1593" s="173"/>
      <c r="AT1593" s="167" t="s">
        <v>229</v>
      </c>
      <c r="AU1593" s="167" t="s">
        <v>86</v>
      </c>
      <c r="AV1593" s="13" t="s">
        <v>86</v>
      </c>
      <c r="AW1593" s="13" t="s">
        <v>32</v>
      </c>
      <c r="AX1593" s="13" t="s">
        <v>77</v>
      </c>
      <c r="AY1593" s="167" t="s">
        <v>222</v>
      </c>
    </row>
    <row r="1594" spans="1:65" s="14" customFormat="1">
      <c r="B1594" s="174"/>
      <c r="D1594" s="166" t="s">
        <v>229</v>
      </c>
      <c r="E1594" s="175" t="s">
        <v>1</v>
      </c>
      <c r="F1594" s="176" t="s">
        <v>231</v>
      </c>
      <c r="H1594" s="177">
        <v>22.8</v>
      </c>
      <c r="I1594" s="178"/>
      <c r="L1594" s="174"/>
      <c r="M1594" s="179"/>
      <c r="N1594" s="180"/>
      <c r="O1594" s="180"/>
      <c r="P1594" s="180"/>
      <c r="Q1594" s="180"/>
      <c r="R1594" s="180"/>
      <c r="S1594" s="180"/>
      <c r="T1594" s="181"/>
      <c r="AT1594" s="175" t="s">
        <v>229</v>
      </c>
      <c r="AU1594" s="175" t="s">
        <v>86</v>
      </c>
      <c r="AV1594" s="14" t="s">
        <v>228</v>
      </c>
      <c r="AW1594" s="14" t="s">
        <v>32</v>
      </c>
      <c r="AX1594" s="14" t="s">
        <v>84</v>
      </c>
      <c r="AY1594" s="175" t="s">
        <v>222</v>
      </c>
    </row>
    <row r="1595" spans="1:65" s="2" customFormat="1" ht="24.2" customHeight="1">
      <c r="A1595" s="33"/>
      <c r="B1595" s="150"/>
      <c r="C1595" s="151" t="s">
        <v>2032</v>
      </c>
      <c r="D1595" s="151" t="s">
        <v>224</v>
      </c>
      <c r="E1595" s="152" t="s">
        <v>2033</v>
      </c>
      <c r="F1595" s="153" t="s">
        <v>2034</v>
      </c>
      <c r="G1595" s="154" t="s">
        <v>242</v>
      </c>
      <c r="H1595" s="155">
        <v>2.5499999999999998</v>
      </c>
      <c r="I1595" s="156"/>
      <c r="J1595" s="157">
        <f>ROUND(I1595*H1595,2)</f>
        <v>0</v>
      </c>
      <c r="K1595" s="158"/>
      <c r="L1595" s="34"/>
      <c r="M1595" s="159" t="s">
        <v>1</v>
      </c>
      <c r="N1595" s="160" t="s">
        <v>42</v>
      </c>
      <c r="O1595" s="59"/>
      <c r="P1595" s="161">
        <f>O1595*H1595</f>
        <v>0</v>
      </c>
      <c r="Q1595" s="161">
        <v>2.7899999999999999E-3</v>
      </c>
      <c r="R1595" s="161">
        <f>Q1595*H1595</f>
        <v>7.1144999999999993E-3</v>
      </c>
      <c r="S1595" s="161">
        <v>5.6000000000000001E-2</v>
      </c>
      <c r="T1595" s="162">
        <f>S1595*H1595</f>
        <v>0.14279999999999998</v>
      </c>
      <c r="U1595" s="33"/>
      <c r="V1595" s="33"/>
      <c r="W1595" s="33"/>
      <c r="X1595" s="33"/>
      <c r="Y1595" s="33"/>
      <c r="Z1595" s="33"/>
      <c r="AA1595" s="33"/>
      <c r="AB1595" s="33"/>
      <c r="AC1595" s="33"/>
      <c r="AD1595" s="33"/>
      <c r="AE1595" s="33"/>
      <c r="AR1595" s="163" t="s">
        <v>228</v>
      </c>
      <c r="AT1595" s="163" t="s">
        <v>224</v>
      </c>
      <c r="AU1595" s="163" t="s">
        <v>86</v>
      </c>
      <c r="AY1595" s="18" t="s">
        <v>222</v>
      </c>
      <c r="BE1595" s="164">
        <f>IF(N1595="základní",J1595,0)</f>
        <v>0</v>
      </c>
      <c r="BF1595" s="164">
        <f>IF(N1595="snížená",J1595,0)</f>
        <v>0</v>
      </c>
      <c r="BG1595" s="164">
        <f>IF(N1595="zákl. přenesená",J1595,0)</f>
        <v>0</v>
      </c>
      <c r="BH1595" s="164">
        <f>IF(N1595="sníž. přenesená",J1595,0)</f>
        <v>0</v>
      </c>
      <c r="BI1595" s="164">
        <f>IF(N1595="nulová",J1595,0)</f>
        <v>0</v>
      </c>
      <c r="BJ1595" s="18" t="s">
        <v>84</v>
      </c>
      <c r="BK1595" s="164">
        <f>ROUND(I1595*H1595,2)</f>
        <v>0</v>
      </c>
      <c r="BL1595" s="18" t="s">
        <v>228</v>
      </c>
      <c r="BM1595" s="163" t="s">
        <v>2035</v>
      </c>
    </row>
    <row r="1596" spans="1:65" s="13" customFormat="1">
      <c r="B1596" s="165"/>
      <c r="D1596" s="166" t="s">
        <v>229</v>
      </c>
      <c r="E1596" s="167" t="s">
        <v>1</v>
      </c>
      <c r="F1596" s="168" t="s">
        <v>2036</v>
      </c>
      <c r="H1596" s="169">
        <v>1</v>
      </c>
      <c r="I1596" s="170"/>
      <c r="L1596" s="165"/>
      <c r="M1596" s="171"/>
      <c r="N1596" s="172"/>
      <c r="O1596" s="172"/>
      <c r="P1596" s="172"/>
      <c r="Q1596" s="172"/>
      <c r="R1596" s="172"/>
      <c r="S1596" s="172"/>
      <c r="T1596" s="173"/>
      <c r="AT1596" s="167" t="s">
        <v>229</v>
      </c>
      <c r="AU1596" s="167" t="s">
        <v>86</v>
      </c>
      <c r="AV1596" s="13" t="s">
        <v>86</v>
      </c>
      <c r="AW1596" s="13" t="s">
        <v>32</v>
      </c>
      <c r="AX1596" s="13" t="s">
        <v>77</v>
      </c>
      <c r="AY1596" s="167" t="s">
        <v>222</v>
      </c>
    </row>
    <row r="1597" spans="1:65" s="13" customFormat="1">
      <c r="B1597" s="165"/>
      <c r="D1597" s="166" t="s">
        <v>229</v>
      </c>
      <c r="E1597" s="167" t="s">
        <v>1</v>
      </c>
      <c r="F1597" s="168" t="s">
        <v>2037</v>
      </c>
      <c r="H1597" s="169">
        <v>0.75</v>
      </c>
      <c r="I1597" s="170"/>
      <c r="L1597" s="165"/>
      <c r="M1597" s="171"/>
      <c r="N1597" s="172"/>
      <c r="O1597" s="172"/>
      <c r="P1597" s="172"/>
      <c r="Q1597" s="172"/>
      <c r="R1597" s="172"/>
      <c r="S1597" s="172"/>
      <c r="T1597" s="173"/>
      <c r="AT1597" s="167" t="s">
        <v>229</v>
      </c>
      <c r="AU1597" s="167" t="s">
        <v>86</v>
      </c>
      <c r="AV1597" s="13" t="s">
        <v>86</v>
      </c>
      <c r="AW1597" s="13" t="s">
        <v>32</v>
      </c>
      <c r="AX1597" s="13" t="s">
        <v>77</v>
      </c>
      <c r="AY1597" s="167" t="s">
        <v>222</v>
      </c>
    </row>
    <row r="1598" spans="1:65" s="13" customFormat="1">
      <c r="B1598" s="165"/>
      <c r="D1598" s="166" t="s">
        <v>229</v>
      </c>
      <c r="E1598" s="167" t="s">
        <v>1</v>
      </c>
      <c r="F1598" s="168" t="s">
        <v>2038</v>
      </c>
      <c r="H1598" s="169">
        <v>0.8</v>
      </c>
      <c r="I1598" s="170"/>
      <c r="L1598" s="165"/>
      <c r="M1598" s="171"/>
      <c r="N1598" s="172"/>
      <c r="O1598" s="172"/>
      <c r="P1598" s="172"/>
      <c r="Q1598" s="172"/>
      <c r="R1598" s="172"/>
      <c r="S1598" s="172"/>
      <c r="T1598" s="173"/>
      <c r="AT1598" s="167" t="s">
        <v>229</v>
      </c>
      <c r="AU1598" s="167" t="s">
        <v>86</v>
      </c>
      <c r="AV1598" s="13" t="s">
        <v>86</v>
      </c>
      <c r="AW1598" s="13" t="s">
        <v>32</v>
      </c>
      <c r="AX1598" s="13" t="s">
        <v>77</v>
      </c>
      <c r="AY1598" s="167" t="s">
        <v>222</v>
      </c>
    </row>
    <row r="1599" spans="1:65" s="14" customFormat="1">
      <c r="B1599" s="174"/>
      <c r="D1599" s="166" t="s">
        <v>229</v>
      </c>
      <c r="E1599" s="175" t="s">
        <v>1</v>
      </c>
      <c r="F1599" s="176" t="s">
        <v>231</v>
      </c>
      <c r="H1599" s="177">
        <v>2.5499999999999998</v>
      </c>
      <c r="I1599" s="178"/>
      <c r="L1599" s="174"/>
      <c r="M1599" s="179"/>
      <c r="N1599" s="180"/>
      <c r="O1599" s="180"/>
      <c r="P1599" s="180"/>
      <c r="Q1599" s="180"/>
      <c r="R1599" s="180"/>
      <c r="S1599" s="180"/>
      <c r="T1599" s="181"/>
      <c r="AT1599" s="175" t="s">
        <v>229</v>
      </c>
      <c r="AU1599" s="175" t="s">
        <v>86</v>
      </c>
      <c r="AV1599" s="14" t="s">
        <v>228</v>
      </c>
      <c r="AW1599" s="14" t="s">
        <v>32</v>
      </c>
      <c r="AX1599" s="14" t="s">
        <v>84</v>
      </c>
      <c r="AY1599" s="175" t="s">
        <v>222</v>
      </c>
    </row>
    <row r="1600" spans="1:65" s="2" customFormat="1" ht="24.2" customHeight="1">
      <c r="A1600" s="33"/>
      <c r="B1600" s="150"/>
      <c r="C1600" s="151" t="s">
        <v>1156</v>
      </c>
      <c r="D1600" s="151" t="s">
        <v>224</v>
      </c>
      <c r="E1600" s="152" t="s">
        <v>2039</v>
      </c>
      <c r="F1600" s="153" t="s">
        <v>2040</v>
      </c>
      <c r="G1600" s="154" t="s">
        <v>242</v>
      </c>
      <c r="H1600" s="155">
        <v>1.49</v>
      </c>
      <c r="I1600" s="156"/>
      <c r="J1600" s="157">
        <f>ROUND(I1600*H1600,2)</f>
        <v>0</v>
      </c>
      <c r="K1600" s="158"/>
      <c r="L1600" s="34"/>
      <c r="M1600" s="159" t="s">
        <v>1</v>
      </c>
      <c r="N1600" s="160" t="s">
        <v>42</v>
      </c>
      <c r="O1600" s="59"/>
      <c r="P1600" s="161">
        <f>O1600*H1600</f>
        <v>0</v>
      </c>
      <c r="Q1600" s="161">
        <v>3.16E-3</v>
      </c>
      <c r="R1600" s="161">
        <f>Q1600*H1600</f>
        <v>4.7083999999999997E-3</v>
      </c>
      <c r="S1600" s="161">
        <v>6.9000000000000006E-2</v>
      </c>
      <c r="T1600" s="162">
        <f>S1600*H1600</f>
        <v>0.10281000000000001</v>
      </c>
      <c r="U1600" s="33"/>
      <c r="V1600" s="33"/>
      <c r="W1600" s="33"/>
      <c r="X1600" s="33"/>
      <c r="Y1600" s="33"/>
      <c r="Z1600" s="33"/>
      <c r="AA1600" s="33"/>
      <c r="AB1600" s="33"/>
      <c r="AC1600" s="33"/>
      <c r="AD1600" s="33"/>
      <c r="AE1600" s="33"/>
      <c r="AR1600" s="163" t="s">
        <v>228</v>
      </c>
      <c r="AT1600" s="163" t="s">
        <v>224</v>
      </c>
      <c r="AU1600" s="163" t="s">
        <v>86</v>
      </c>
      <c r="AY1600" s="18" t="s">
        <v>222</v>
      </c>
      <c r="BE1600" s="164">
        <f>IF(N1600="základní",J1600,0)</f>
        <v>0</v>
      </c>
      <c r="BF1600" s="164">
        <f>IF(N1600="snížená",J1600,0)</f>
        <v>0</v>
      </c>
      <c r="BG1600" s="164">
        <f>IF(N1600="zákl. přenesená",J1600,0)</f>
        <v>0</v>
      </c>
      <c r="BH1600" s="164">
        <f>IF(N1600="sníž. přenesená",J1600,0)</f>
        <v>0</v>
      </c>
      <c r="BI1600" s="164">
        <f>IF(N1600="nulová",J1600,0)</f>
        <v>0</v>
      </c>
      <c r="BJ1600" s="18" t="s">
        <v>84</v>
      </c>
      <c r="BK1600" s="164">
        <f>ROUND(I1600*H1600,2)</f>
        <v>0</v>
      </c>
      <c r="BL1600" s="18" t="s">
        <v>228</v>
      </c>
      <c r="BM1600" s="163" t="s">
        <v>2041</v>
      </c>
    </row>
    <row r="1601" spans="1:65" s="13" customFormat="1">
      <c r="B1601" s="165"/>
      <c r="D1601" s="166" t="s">
        <v>229</v>
      </c>
      <c r="E1601" s="167" t="s">
        <v>1</v>
      </c>
      <c r="F1601" s="168" t="s">
        <v>2042</v>
      </c>
      <c r="H1601" s="169">
        <v>0.69</v>
      </c>
      <c r="I1601" s="170"/>
      <c r="L1601" s="165"/>
      <c r="M1601" s="171"/>
      <c r="N1601" s="172"/>
      <c r="O1601" s="172"/>
      <c r="P1601" s="172"/>
      <c r="Q1601" s="172"/>
      <c r="R1601" s="172"/>
      <c r="S1601" s="172"/>
      <c r="T1601" s="173"/>
      <c r="AT1601" s="167" t="s">
        <v>229</v>
      </c>
      <c r="AU1601" s="167" t="s">
        <v>86</v>
      </c>
      <c r="AV1601" s="13" t="s">
        <v>86</v>
      </c>
      <c r="AW1601" s="13" t="s">
        <v>32</v>
      </c>
      <c r="AX1601" s="13" t="s">
        <v>77</v>
      </c>
      <c r="AY1601" s="167" t="s">
        <v>222</v>
      </c>
    </row>
    <row r="1602" spans="1:65" s="13" customFormat="1">
      <c r="B1602" s="165"/>
      <c r="D1602" s="166" t="s">
        <v>229</v>
      </c>
      <c r="E1602" s="167" t="s">
        <v>1</v>
      </c>
      <c r="F1602" s="168" t="s">
        <v>2043</v>
      </c>
      <c r="H1602" s="169">
        <v>0.8</v>
      </c>
      <c r="I1602" s="170"/>
      <c r="L1602" s="165"/>
      <c r="M1602" s="171"/>
      <c r="N1602" s="172"/>
      <c r="O1602" s="172"/>
      <c r="P1602" s="172"/>
      <c r="Q1602" s="172"/>
      <c r="R1602" s="172"/>
      <c r="S1602" s="172"/>
      <c r="T1602" s="173"/>
      <c r="AT1602" s="167" t="s">
        <v>229</v>
      </c>
      <c r="AU1602" s="167" t="s">
        <v>86</v>
      </c>
      <c r="AV1602" s="13" t="s">
        <v>86</v>
      </c>
      <c r="AW1602" s="13" t="s">
        <v>32</v>
      </c>
      <c r="AX1602" s="13" t="s">
        <v>77</v>
      </c>
      <c r="AY1602" s="167" t="s">
        <v>222</v>
      </c>
    </row>
    <row r="1603" spans="1:65" s="14" customFormat="1">
      <c r="B1603" s="174"/>
      <c r="D1603" s="166" t="s">
        <v>229</v>
      </c>
      <c r="E1603" s="175" t="s">
        <v>1</v>
      </c>
      <c r="F1603" s="176" t="s">
        <v>231</v>
      </c>
      <c r="H1603" s="177">
        <v>1.49</v>
      </c>
      <c r="I1603" s="178"/>
      <c r="L1603" s="174"/>
      <c r="M1603" s="179"/>
      <c r="N1603" s="180"/>
      <c r="O1603" s="180"/>
      <c r="P1603" s="180"/>
      <c r="Q1603" s="180"/>
      <c r="R1603" s="180"/>
      <c r="S1603" s="180"/>
      <c r="T1603" s="181"/>
      <c r="AT1603" s="175" t="s">
        <v>229</v>
      </c>
      <c r="AU1603" s="175" t="s">
        <v>86</v>
      </c>
      <c r="AV1603" s="14" t="s">
        <v>228</v>
      </c>
      <c r="AW1603" s="14" t="s">
        <v>32</v>
      </c>
      <c r="AX1603" s="14" t="s">
        <v>84</v>
      </c>
      <c r="AY1603" s="175" t="s">
        <v>222</v>
      </c>
    </row>
    <row r="1604" spans="1:65" s="2" customFormat="1" ht="24.2" customHeight="1">
      <c r="A1604" s="33"/>
      <c r="B1604" s="150"/>
      <c r="C1604" s="151" t="s">
        <v>2044</v>
      </c>
      <c r="D1604" s="151" t="s">
        <v>224</v>
      </c>
      <c r="E1604" s="152" t="s">
        <v>2045</v>
      </c>
      <c r="F1604" s="153" t="s">
        <v>2046</v>
      </c>
      <c r="G1604" s="154" t="s">
        <v>242</v>
      </c>
      <c r="H1604" s="155">
        <v>0.75</v>
      </c>
      <c r="I1604" s="156"/>
      <c r="J1604" s="157">
        <f>ROUND(I1604*H1604,2)</f>
        <v>0</v>
      </c>
      <c r="K1604" s="158"/>
      <c r="L1604" s="34"/>
      <c r="M1604" s="159" t="s">
        <v>1</v>
      </c>
      <c r="N1604" s="160" t="s">
        <v>42</v>
      </c>
      <c r="O1604" s="59"/>
      <c r="P1604" s="161">
        <f>O1604*H1604</f>
        <v>0</v>
      </c>
      <c r="Q1604" s="161">
        <v>3.9500000000000004E-3</v>
      </c>
      <c r="R1604" s="161">
        <f>Q1604*H1604</f>
        <v>2.9625000000000003E-3</v>
      </c>
      <c r="S1604" s="161">
        <v>0.16</v>
      </c>
      <c r="T1604" s="162">
        <f>S1604*H1604</f>
        <v>0.12</v>
      </c>
      <c r="U1604" s="33"/>
      <c r="V1604" s="33"/>
      <c r="W1604" s="33"/>
      <c r="X1604" s="33"/>
      <c r="Y1604" s="33"/>
      <c r="Z1604" s="33"/>
      <c r="AA1604" s="33"/>
      <c r="AB1604" s="33"/>
      <c r="AC1604" s="33"/>
      <c r="AD1604" s="33"/>
      <c r="AE1604" s="33"/>
      <c r="AR1604" s="163" t="s">
        <v>228</v>
      </c>
      <c r="AT1604" s="163" t="s">
        <v>224</v>
      </c>
      <c r="AU1604" s="163" t="s">
        <v>86</v>
      </c>
      <c r="AY1604" s="18" t="s">
        <v>222</v>
      </c>
      <c r="BE1604" s="164">
        <f>IF(N1604="základní",J1604,0)</f>
        <v>0</v>
      </c>
      <c r="BF1604" s="164">
        <f>IF(N1604="snížená",J1604,0)</f>
        <v>0</v>
      </c>
      <c r="BG1604" s="164">
        <f>IF(N1604="zákl. přenesená",J1604,0)</f>
        <v>0</v>
      </c>
      <c r="BH1604" s="164">
        <f>IF(N1604="sníž. přenesená",J1604,0)</f>
        <v>0</v>
      </c>
      <c r="BI1604" s="164">
        <f>IF(N1604="nulová",J1604,0)</f>
        <v>0</v>
      </c>
      <c r="BJ1604" s="18" t="s">
        <v>84</v>
      </c>
      <c r="BK1604" s="164">
        <f>ROUND(I1604*H1604,2)</f>
        <v>0</v>
      </c>
      <c r="BL1604" s="18" t="s">
        <v>228</v>
      </c>
      <c r="BM1604" s="163" t="s">
        <v>2047</v>
      </c>
    </row>
    <row r="1605" spans="1:65" s="13" customFormat="1">
      <c r="B1605" s="165"/>
      <c r="D1605" s="166" t="s">
        <v>229</v>
      </c>
      <c r="E1605" s="167" t="s">
        <v>1</v>
      </c>
      <c r="F1605" s="168" t="s">
        <v>2048</v>
      </c>
      <c r="H1605" s="169">
        <v>0.75</v>
      </c>
      <c r="I1605" s="170"/>
      <c r="L1605" s="165"/>
      <c r="M1605" s="171"/>
      <c r="N1605" s="172"/>
      <c r="O1605" s="172"/>
      <c r="P1605" s="172"/>
      <c r="Q1605" s="172"/>
      <c r="R1605" s="172"/>
      <c r="S1605" s="172"/>
      <c r="T1605" s="173"/>
      <c r="AT1605" s="167" t="s">
        <v>229</v>
      </c>
      <c r="AU1605" s="167" t="s">
        <v>86</v>
      </c>
      <c r="AV1605" s="13" t="s">
        <v>86</v>
      </c>
      <c r="AW1605" s="13" t="s">
        <v>32</v>
      </c>
      <c r="AX1605" s="13" t="s">
        <v>77</v>
      </c>
      <c r="AY1605" s="167" t="s">
        <v>222</v>
      </c>
    </row>
    <row r="1606" spans="1:65" s="14" customFormat="1">
      <c r="B1606" s="174"/>
      <c r="D1606" s="166" t="s">
        <v>229</v>
      </c>
      <c r="E1606" s="175" t="s">
        <v>1</v>
      </c>
      <c r="F1606" s="176" t="s">
        <v>231</v>
      </c>
      <c r="H1606" s="177">
        <v>0.75</v>
      </c>
      <c r="I1606" s="178"/>
      <c r="L1606" s="174"/>
      <c r="M1606" s="179"/>
      <c r="N1606" s="180"/>
      <c r="O1606" s="180"/>
      <c r="P1606" s="180"/>
      <c r="Q1606" s="180"/>
      <c r="R1606" s="180"/>
      <c r="S1606" s="180"/>
      <c r="T1606" s="181"/>
      <c r="AT1606" s="175" t="s">
        <v>229</v>
      </c>
      <c r="AU1606" s="175" t="s">
        <v>86</v>
      </c>
      <c r="AV1606" s="14" t="s">
        <v>228</v>
      </c>
      <c r="AW1606" s="14" t="s">
        <v>32</v>
      </c>
      <c r="AX1606" s="14" t="s">
        <v>84</v>
      </c>
      <c r="AY1606" s="175" t="s">
        <v>222</v>
      </c>
    </row>
    <row r="1607" spans="1:65" s="2" customFormat="1" ht="24.2" customHeight="1">
      <c r="A1607" s="33"/>
      <c r="B1607" s="150"/>
      <c r="C1607" s="151" t="s">
        <v>1159</v>
      </c>
      <c r="D1607" s="151" t="s">
        <v>224</v>
      </c>
      <c r="E1607" s="152" t="s">
        <v>2049</v>
      </c>
      <c r="F1607" s="153" t="s">
        <v>2050</v>
      </c>
      <c r="G1607" s="154" t="s">
        <v>242</v>
      </c>
      <c r="H1607" s="155">
        <v>0.7</v>
      </c>
      <c r="I1607" s="156"/>
      <c r="J1607" s="157">
        <f>ROUND(I1607*H1607,2)</f>
        <v>0</v>
      </c>
      <c r="K1607" s="158"/>
      <c r="L1607" s="34"/>
      <c r="M1607" s="159" t="s">
        <v>1</v>
      </c>
      <c r="N1607" s="160" t="s">
        <v>42</v>
      </c>
      <c r="O1607" s="59"/>
      <c r="P1607" s="161">
        <f>O1607*H1607</f>
        <v>0</v>
      </c>
      <c r="Q1607" s="161">
        <v>4.4999999999999997E-3</v>
      </c>
      <c r="R1607" s="161">
        <f>Q1607*H1607</f>
        <v>3.1499999999999996E-3</v>
      </c>
      <c r="S1607" s="161">
        <v>0.27</v>
      </c>
      <c r="T1607" s="162">
        <f>S1607*H1607</f>
        <v>0.189</v>
      </c>
      <c r="U1607" s="33"/>
      <c r="V1607" s="33"/>
      <c r="W1607" s="33"/>
      <c r="X1607" s="33"/>
      <c r="Y1607" s="33"/>
      <c r="Z1607" s="33"/>
      <c r="AA1607" s="33"/>
      <c r="AB1607" s="33"/>
      <c r="AC1607" s="33"/>
      <c r="AD1607" s="33"/>
      <c r="AE1607" s="33"/>
      <c r="AR1607" s="163" t="s">
        <v>228</v>
      </c>
      <c r="AT1607" s="163" t="s">
        <v>224</v>
      </c>
      <c r="AU1607" s="163" t="s">
        <v>86</v>
      </c>
      <c r="AY1607" s="18" t="s">
        <v>222</v>
      </c>
      <c r="BE1607" s="164">
        <f>IF(N1607="základní",J1607,0)</f>
        <v>0</v>
      </c>
      <c r="BF1607" s="164">
        <f>IF(N1607="snížená",J1607,0)</f>
        <v>0</v>
      </c>
      <c r="BG1607" s="164">
        <f>IF(N1607="zákl. přenesená",J1607,0)</f>
        <v>0</v>
      </c>
      <c r="BH1607" s="164">
        <f>IF(N1607="sníž. přenesená",J1607,0)</f>
        <v>0</v>
      </c>
      <c r="BI1607" s="164">
        <f>IF(N1607="nulová",J1607,0)</f>
        <v>0</v>
      </c>
      <c r="BJ1607" s="18" t="s">
        <v>84</v>
      </c>
      <c r="BK1607" s="164">
        <f>ROUND(I1607*H1607,2)</f>
        <v>0</v>
      </c>
      <c r="BL1607" s="18" t="s">
        <v>228</v>
      </c>
      <c r="BM1607" s="163" t="s">
        <v>2051</v>
      </c>
    </row>
    <row r="1608" spans="1:65" s="13" customFormat="1">
      <c r="B1608" s="165"/>
      <c r="D1608" s="166" t="s">
        <v>229</v>
      </c>
      <c r="E1608" s="167" t="s">
        <v>1</v>
      </c>
      <c r="F1608" s="168" t="s">
        <v>2052</v>
      </c>
      <c r="H1608" s="169">
        <v>0.7</v>
      </c>
      <c r="I1608" s="170"/>
      <c r="L1608" s="165"/>
      <c r="M1608" s="171"/>
      <c r="N1608" s="172"/>
      <c r="O1608" s="172"/>
      <c r="P1608" s="172"/>
      <c r="Q1608" s="172"/>
      <c r="R1608" s="172"/>
      <c r="S1608" s="172"/>
      <c r="T1608" s="173"/>
      <c r="AT1608" s="167" t="s">
        <v>229</v>
      </c>
      <c r="AU1608" s="167" t="s">
        <v>86</v>
      </c>
      <c r="AV1608" s="13" t="s">
        <v>86</v>
      </c>
      <c r="AW1608" s="13" t="s">
        <v>32</v>
      </c>
      <c r="AX1608" s="13" t="s">
        <v>77</v>
      </c>
      <c r="AY1608" s="167" t="s">
        <v>222</v>
      </c>
    </row>
    <row r="1609" spans="1:65" s="14" customFormat="1">
      <c r="B1609" s="174"/>
      <c r="D1609" s="166" t="s">
        <v>229</v>
      </c>
      <c r="E1609" s="175" t="s">
        <v>1</v>
      </c>
      <c r="F1609" s="176" t="s">
        <v>231</v>
      </c>
      <c r="H1609" s="177">
        <v>0.7</v>
      </c>
      <c r="I1609" s="178"/>
      <c r="L1609" s="174"/>
      <c r="M1609" s="179"/>
      <c r="N1609" s="180"/>
      <c r="O1609" s="180"/>
      <c r="P1609" s="180"/>
      <c r="Q1609" s="180"/>
      <c r="R1609" s="180"/>
      <c r="S1609" s="180"/>
      <c r="T1609" s="181"/>
      <c r="AT1609" s="175" t="s">
        <v>229</v>
      </c>
      <c r="AU1609" s="175" t="s">
        <v>86</v>
      </c>
      <c r="AV1609" s="14" t="s">
        <v>228</v>
      </c>
      <c r="AW1609" s="14" t="s">
        <v>32</v>
      </c>
      <c r="AX1609" s="14" t="s">
        <v>84</v>
      </c>
      <c r="AY1609" s="175" t="s">
        <v>222</v>
      </c>
    </row>
    <row r="1610" spans="1:65" s="2" customFormat="1" ht="37.9" customHeight="1">
      <c r="A1610" s="33"/>
      <c r="B1610" s="150"/>
      <c r="C1610" s="151" t="s">
        <v>2053</v>
      </c>
      <c r="D1610" s="151" t="s">
        <v>224</v>
      </c>
      <c r="E1610" s="152" t="s">
        <v>2054</v>
      </c>
      <c r="F1610" s="153" t="s">
        <v>2055</v>
      </c>
      <c r="G1610" s="154" t="s">
        <v>227</v>
      </c>
      <c r="H1610" s="155">
        <v>791.55799999999999</v>
      </c>
      <c r="I1610" s="156"/>
      <c r="J1610" s="157">
        <f>ROUND(I1610*H1610,2)</f>
        <v>0</v>
      </c>
      <c r="K1610" s="158"/>
      <c r="L1610" s="34"/>
      <c r="M1610" s="159" t="s">
        <v>1</v>
      </c>
      <c r="N1610" s="160" t="s">
        <v>42</v>
      </c>
      <c r="O1610" s="59"/>
      <c r="P1610" s="161">
        <f>O1610*H1610</f>
        <v>0</v>
      </c>
      <c r="Q1610" s="161">
        <v>0</v>
      </c>
      <c r="R1610" s="161">
        <f>Q1610*H1610</f>
        <v>0</v>
      </c>
      <c r="S1610" s="161">
        <v>4.5999999999999999E-2</v>
      </c>
      <c r="T1610" s="162">
        <f>S1610*H1610</f>
        <v>36.411667999999999</v>
      </c>
      <c r="U1610" s="33"/>
      <c r="V1610" s="33"/>
      <c r="W1610" s="33"/>
      <c r="X1610" s="33"/>
      <c r="Y1610" s="33"/>
      <c r="Z1610" s="33"/>
      <c r="AA1610" s="33"/>
      <c r="AB1610" s="33"/>
      <c r="AC1610" s="33"/>
      <c r="AD1610" s="33"/>
      <c r="AE1610" s="33"/>
      <c r="AR1610" s="163" t="s">
        <v>228</v>
      </c>
      <c r="AT1610" s="163" t="s">
        <v>224</v>
      </c>
      <c r="AU1610" s="163" t="s">
        <v>86</v>
      </c>
      <c r="AY1610" s="18" t="s">
        <v>222</v>
      </c>
      <c r="BE1610" s="164">
        <f>IF(N1610="základní",J1610,0)</f>
        <v>0</v>
      </c>
      <c r="BF1610" s="164">
        <f>IF(N1610="snížená",J1610,0)</f>
        <v>0</v>
      </c>
      <c r="BG1610" s="164">
        <f>IF(N1610="zákl. přenesená",J1610,0)</f>
        <v>0</v>
      </c>
      <c r="BH1610" s="164">
        <f>IF(N1610="sníž. přenesená",J1610,0)</f>
        <v>0</v>
      </c>
      <c r="BI1610" s="164">
        <f>IF(N1610="nulová",J1610,0)</f>
        <v>0</v>
      </c>
      <c r="BJ1610" s="18" t="s">
        <v>84</v>
      </c>
      <c r="BK1610" s="164">
        <f>ROUND(I1610*H1610,2)</f>
        <v>0</v>
      </c>
      <c r="BL1610" s="18" t="s">
        <v>228</v>
      </c>
      <c r="BM1610" s="163" t="s">
        <v>2056</v>
      </c>
    </row>
    <row r="1611" spans="1:65" s="16" customFormat="1">
      <c r="B1611" s="190"/>
      <c r="D1611" s="166" t="s">
        <v>229</v>
      </c>
      <c r="E1611" s="191" t="s">
        <v>1</v>
      </c>
      <c r="F1611" s="192" t="s">
        <v>1109</v>
      </c>
      <c r="H1611" s="191" t="s">
        <v>1</v>
      </c>
      <c r="I1611" s="193"/>
      <c r="L1611" s="190"/>
      <c r="M1611" s="194"/>
      <c r="N1611" s="195"/>
      <c r="O1611" s="195"/>
      <c r="P1611" s="195"/>
      <c r="Q1611" s="195"/>
      <c r="R1611" s="195"/>
      <c r="S1611" s="195"/>
      <c r="T1611" s="196"/>
      <c r="AT1611" s="191" t="s">
        <v>229</v>
      </c>
      <c r="AU1611" s="191" t="s">
        <v>86</v>
      </c>
      <c r="AV1611" s="16" t="s">
        <v>84</v>
      </c>
      <c r="AW1611" s="16" t="s">
        <v>32</v>
      </c>
      <c r="AX1611" s="16" t="s">
        <v>77</v>
      </c>
      <c r="AY1611" s="191" t="s">
        <v>222</v>
      </c>
    </row>
    <row r="1612" spans="1:65" s="13" customFormat="1">
      <c r="B1612" s="165"/>
      <c r="D1612" s="166" t="s">
        <v>229</v>
      </c>
      <c r="E1612" s="167" t="s">
        <v>1</v>
      </c>
      <c r="F1612" s="168" t="s">
        <v>2057</v>
      </c>
      <c r="H1612" s="169">
        <v>53.006</v>
      </c>
      <c r="I1612" s="170"/>
      <c r="L1612" s="165"/>
      <c r="M1612" s="171"/>
      <c r="N1612" s="172"/>
      <c r="O1612" s="172"/>
      <c r="P1612" s="172"/>
      <c r="Q1612" s="172"/>
      <c r="R1612" s="172"/>
      <c r="S1612" s="172"/>
      <c r="T1612" s="173"/>
      <c r="AT1612" s="167" t="s">
        <v>229</v>
      </c>
      <c r="AU1612" s="167" t="s">
        <v>86</v>
      </c>
      <c r="AV1612" s="13" t="s">
        <v>86</v>
      </c>
      <c r="AW1612" s="13" t="s">
        <v>32</v>
      </c>
      <c r="AX1612" s="13" t="s">
        <v>77</v>
      </c>
      <c r="AY1612" s="167" t="s">
        <v>222</v>
      </c>
    </row>
    <row r="1613" spans="1:65" s="13" customFormat="1">
      <c r="B1613" s="165"/>
      <c r="D1613" s="166" t="s">
        <v>229</v>
      </c>
      <c r="E1613" s="167" t="s">
        <v>1</v>
      </c>
      <c r="F1613" s="168" t="s">
        <v>2058</v>
      </c>
      <c r="H1613" s="169">
        <v>10.212</v>
      </c>
      <c r="I1613" s="170"/>
      <c r="L1613" s="165"/>
      <c r="M1613" s="171"/>
      <c r="N1613" s="172"/>
      <c r="O1613" s="172"/>
      <c r="P1613" s="172"/>
      <c r="Q1613" s="172"/>
      <c r="R1613" s="172"/>
      <c r="S1613" s="172"/>
      <c r="T1613" s="173"/>
      <c r="AT1613" s="167" t="s">
        <v>229</v>
      </c>
      <c r="AU1613" s="167" t="s">
        <v>86</v>
      </c>
      <c r="AV1613" s="13" t="s">
        <v>86</v>
      </c>
      <c r="AW1613" s="13" t="s">
        <v>32</v>
      </c>
      <c r="AX1613" s="13" t="s">
        <v>77</v>
      </c>
      <c r="AY1613" s="167" t="s">
        <v>222</v>
      </c>
    </row>
    <row r="1614" spans="1:65" s="13" customFormat="1">
      <c r="B1614" s="165"/>
      <c r="D1614" s="166" t="s">
        <v>229</v>
      </c>
      <c r="E1614" s="167" t="s">
        <v>1</v>
      </c>
      <c r="F1614" s="168" t="s">
        <v>2059</v>
      </c>
      <c r="H1614" s="169">
        <v>50.764000000000003</v>
      </c>
      <c r="I1614" s="170"/>
      <c r="L1614" s="165"/>
      <c r="M1614" s="171"/>
      <c r="N1614" s="172"/>
      <c r="O1614" s="172"/>
      <c r="P1614" s="172"/>
      <c r="Q1614" s="172"/>
      <c r="R1614" s="172"/>
      <c r="S1614" s="172"/>
      <c r="T1614" s="173"/>
      <c r="AT1614" s="167" t="s">
        <v>229</v>
      </c>
      <c r="AU1614" s="167" t="s">
        <v>86</v>
      </c>
      <c r="AV1614" s="13" t="s">
        <v>86</v>
      </c>
      <c r="AW1614" s="13" t="s">
        <v>32</v>
      </c>
      <c r="AX1614" s="13" t="s">
        <v>77</v>
      </c>
      <c r="AY1614" s="167" t="s">
        <v>222</v>
      </c>
    </row>
    <row r="1615" spans="1:65" s="13" customFormat="1">
      <c r="B1615" s="165"/>
      <c r="D1615" s="166" t="s">
        <v>229</v>
      </c>
      <c r="E1615" s="167" t="s">
        <v>1</v>
      </c>
      <c r="F1615" s="168" t="s">
        <v>2060</v>
      </c>
      <c r="H1615" s="169">
        <v>9.4090000000000007</v>
      </c>
      <c r="I1615" s="170"/>
      <c r="L1615" s="165"/>
      <c r="M1615" s="171"/>
      <c r="N1615" s="172"/>
      <c r="O1615" s="172"/>
      <c r="P1615" s="172"/>
      <c r="Q1615" s="172"/>
      <c r="R1615" s="172"/>
      <c r="S1615" s="172"/>
      <c r="T1615" s="173"/>
      <c r="AT1615" s="167" t="s">
        <v>229</v>
      </c>
      <c r="AU1615" s="167" t="s">
        <v>86</v>
      </c>
      <c r="AV1615" s="13" t="s">
        <v>86</v>
      </c>
      <c r="AW1615" s="13" t="s">
        <v>32</v>
      </c>
      <c r="AX1615" s="13" t="s">
        <v>77</v>
      </c>
      <c r="AY1615" s="167" t="s">
        <v>222</v>
      </c>
    </row>
    <row r="1616" spans="1:65" s="13" customFormat="1">
      <c r="B1616" s="165"/>
      <c r="D1616" s="166" t="s">
        <v>229</v>
      </c>
      <c r="E1616" s="167" t="s">
        <v>1</v>
      </c>
      <c r="F1616" s="168" t="s">
        <v>2061</v>
      </c>
      <c r="H1616" s="169">
        <v>20.72</v>
      </c>
      <c r="I1616" s="170"/>
      <c r="L1616" s="165"/>
      <c r="M1616" s="171"/>
      <c r="N1616" s="172"/>
      <c r="O1616" s="172"/>
      <c r="P1616" s="172"/>
      <c r="Q1616" s="172"/>
      <c r="R1616" s="172"/>
      <c r="S1616" s="172"/>
      <c r="T1616" s="173"/>
      <c r="AT1616" s="167" t="s">
        <v>229</v>
      </c>
      <c r="AU1616" s="167" t="s">
        <v>86</v>
      </c>
      <c r="AV1616" s="13" t="s">
        <v>86</v>
      </c>
      <c r="AW1616" s="13" t="s">
        <v>32</v>
      </c>
      <c r="AX1616" s="13" t="s">
        <v>77</v>
      </c>
      <c r="AY1616" s="167" t="s">
        <v>222</v>
      </c>
    </row>
    <row r="1617" spans="1:65" s="15" customFormat="1">
      <c r="B1617" s="182"/>
      <c r="D1617" s="166" t="s">
        <v>229</v>
      </c>
      <c r="E1617" s="183" t="s">
        <v>1</v>
      </c>
      <c r="F1617" s="184" t="s">
        <v>258</v>
      </c>
      <c r="H1617" s="185">
        <v>144.11099999999999</v>
      </c>
      <c r="I1617" s="186"/>
      <c r="L1617" s="182"/>
      <c r="M1617" s="187"/>
      <c r="N1617" s="188"/>
      <c r="O1617" s="188"/>
      <c r="P1617" s="188"/>
      <c r="Q1617" s="188"/>
      <c r="R1617" s="188"/>
      <c r="S1617" s="188"/>
      <c r="T1617" s="189"/>
      <c r="AT1617" s="183" t="s">
        <v>229</v>
      </c>
      <c r="AU1617" s="183" t="s">
        <v>86</v>
      </c>
      <c r="AV1617" s="15" t="s">
        <v>235</v>
      </c>
      <c r="AW1617" s="15" t="s">
        <v>32</v>
      </c>
      <c r="AX1617" s="15" t="s">
        <v>77</v>
      </c>
      <c r="AY1617" s="183" t="s">
        <v>222</v>
      </c>
    </row>
    <row r="1618" spans="1:65" s="16" customFormat="1">
      <c r="B1618" s="190"/>
      <c r="D1618" s="166" t="s">
        <v>229</v>
      </c>
      <c r="E1618" s="191" t="s">
        <v>1</v>
      </c>
      <c r="F1618" s="192" t="s">
        <v>1112</v>
      </c>
      <c r="H1618" s="191" t="s">
        <v>1</v>
      </c>
      <c r="I1618" s="193"/>
      <c r="L1618" s="190"/>
      <c r="M1618" s="194"/>
      <c r="N1618" s="195"/>
      <c r="O1618" s="195"/>
      <c r="P1618" s="195"/>
      <c r="Q1618" s="195"/>
      <c r="R1618" s="195"/>
      <c r="S1618" s="195"/>
      <c r="T1618" s="196"/>
      <c r="AT1618" s="191" t="s">
        <v>229</v>
      </c>
      <c r="AU1618" s="191" t="s">
        <v>86</v>
      </c>
      <c r="AV1618" s="16" t="s">
        <v>84</v>
      </c>
      <c r="AW1618" s="16" t="s">
        <v>32</v>
      </c>
      <c r="AX1618" s="16" t="s">
        <v>77</v>
      </c>
      <c r="AY1618" s="191" t="s">
        <v>222</v>
      </c>
    </row>
    <row r="1619" spans="1:65" s="13" customFormat="1">
      <c r="B1619" s="165"/>
      <c r="D1619" s="166" t="s">
        <v>229</v>
      </c>
      <c r="E1619" s="167" t="s">
        <v>1</v>
      </c>
      <c r="F1619" s="168" t="s">
        <v>2062</v>
      </c>
      <c r="H1619" s="169">
        <v>57.575000000000003</v>
      </c>
      <c r="I1619" s="170"/>
      <c r="L1619" s="165"/>
      <c r="M1619" s="171"/>
      <c r="N1619" s="172"/>
      <c r="O1619" s="172"/>
      <c r="P1619" s="172"/>
      <c r="Q1619" s="172"/>
      <c r="R1619" s="172"/>
      <c r="S1619" s="172"/>
      <c r="T1619" s="173"/>
      <c r="AT1619" s="167" t="s">
        <v>229</v>
      </c>
      <c r="AU1619" s="167" t="s">
        <v>86</v>
      </c>
      <c r="AV1619" s="13" t="s">
        <v>86</v>
      </c>
      <c r="AW1619" s="13" t="s">
        <v>32</v>
      </c>
      <c r="AX1619" s="13" t="s">
        <v>77</v>
      </c>
      <c r="AY1619" s="167" t="s">
        <v>222</v>
      </c>
    </row>
    <row r="1620" spans="1:65" s="13" customFormat="1">
      <c r="B1620" s="165"/>
      <c r="D1620" s="166" t="s">
        <v>229</v>
      </c>
      <c r="E1620" s="167" t="s">
        <v>1</v>
      </c>
      <c r="F1620" s="168" t="s">
        <v>2063</v>
      </c>
      <c r="H1620" s="169">
        <v>40.023000000000003</v>
      </c>
      <c r="I1620" s="170"/>
      <c r="L1620" s="165"/>
      <c r="M1620" s="171"/>
      <c r="N1620" s="172"/>
      <c r="O1620" s="172"/>
      <c r="P1620" s="172"/>
      <c r="Q1620" s="172"/>
      <c r="R1620" s="172"/>
      <c r="S1620" s="172"/>
      <c r="T1620" s="173"/>
      <c r="AT1620" s="167" t="s">
        <v>229</v>
      </c>
      <c r="AU1620" s="167" t="s">
        <v>86</v>
      </c>
      <c r="AV1620" s="13" t="s">
        <v>86</v>
      </c>
      <c r="AW1620" s="13" t="s">
        <v>32</v>
      </c>
      <c r="AX1620" s="13" t="s">
        <v>77</v>
      </c>
      <c r="AY1620" s="167" t="s">
        <v>222</v>
      </c>
    </row>
    <row r="1621" spans="1:65" s="13" customFormat="1">
      <c r="B1621" s="165"/>
      <c r="D1621" s="166" t="s">
        <v>229</v>
      </c>
      <c r="E1621" s="167" t="s">
        <v>1</v>
      </c>
      <c r="F1621" s="168" t="s">
        <v>2064</v>
      </c>
      <c r="H1621" s="169">
        <v>7.4459999999999997</v>
      </c>
      <c r="I1621" s="170"/>
      <c r="L1621" s="165"/>
      <c r="M1621" s="171"/>
      <c r="N1621" s="172"/>
      <c r="O1621" s="172"/>
      <c r="P1621" s="172"/>
      <c r="Q1621" s="172"/>
      <c r="R1621" s="172"/>
      <c r="S1621" s="172"/>
      <c r="T1621" s="173"/>
      <c r="AT1621" s="167" t="s">
        <v>229</v>
      </c>
      <c r="AU1621" s="167" t="s">
        <v>86</v>
      </c>
      <c r="AV1621" s="13" t="s">
        <v>86</v>
      </c>
      <c r="AW1621" s="13" t="s">
        <v>32</v>
      </c>
      <c r="AX1621" s="13" t="s">
        <v>77</v>
      </c>
      <c r="AY1621" s="167" t="s">
        <v>222</v>
      </c>
    </row>
    <row r="1622" spans="1:65" s="13" customFormat="1">
      <c r="B1622" s="165"/>
      <c r="D1622" s="166" t="s">
        <v>229</v>
      </c>
      <c r="E1622" s="167" t="s">
        <v>1</v>
      </c>
      <c r="F1622" s="168" t="s">
        <v>2065</v>
      </c>
      <c r="H1622" s="169">
        <v>89.878</v>
      </c>
      <c r="I1622" s="170"/>
      <c r="L1622" s="165"/>
      <c r="M1622" s="171"/>
      <c r="N1622" s="172"/>
      <c r="O1622" s="172"/>
      <c r="P1622" s="172"/>
      <c r="Q1622" s="172"/>
      <c r="R1622" s="172"/>
      <c r="S1622" s="172"/>
      <c r="T1622" s="173"/>
      <c r="AT1622" s="167" t="s">
        <v>229</v>
      </c>
      <c r="AU1622" s="167" t="s">
        <v>86</v>
      </c>
      <c r="AV1622" s="13" t="s">
        <v>86</v>
      </c>
      <c r="AW1622" s="13" t="s">
        <v>32</v>
      </c>
      <c r="AX1622" s="13" t="s">
        <v>77</v>
      </c>
      <c r="AY1622" s="167" t="s">
        <v>222</v>
      </c>
    </row>
    <row r="1623" spans="1:65" s="13" customFormat="1">
      <c r="B1623" s="165"/>
      <c r="D1623" s="166" t="s">
        <v>229</v>
      </c>
      <c r="E1623" s="167" t="s">
        <v>1</v>
      </c>
      <c r="F1623" s="168" t="s">
        <v>2066</v>
      </c>
      <c r="H1623" s="169">
        <v>106.06100000000001</v>
      </c>
      <c r="I1623" s="170"/>
      <c r="L1623" s="165"/>
      <c r="M1623" s="171"/>
      <c r="N1623" s="172"/>
      <c r="O1623" s="172"/>
      <c r="P1623" s="172"/>
      <c r="Q1623" s="172"/>
      <c r="R1623" s="172"/>
      <c r="S1623" s="172"/>
      <c r="T1623" s="173"/>
      <c r="AT1623" s="167" t="s">
        <v>229</v>
      </c>
      <c r="AU1623" s="167" t="s">
        <v>86</v>
      </c>
      <c r="AV1623" s="13" t="s">
        <v>86</v>
      </c>
      <c r="AW1623" s="13" t="s">
        <v>32</v>
      </c>
      <c r="AX1623" s="13" t="s">
        <v>77</v>
      </c>
      <c r="AY1623" s="167" t="s">
        <v>222</v>
      </c>
    </row>
    <row r="1624" spans="1:65" s="15" customFormat="1">
      <c r="B1624" s="182"/>
      <c r="D1624" s="166" t="s">
        <v>229</v>
      </c>
      <c r="E1624" s="183" t="s">
        <v>1</v>
      </c>
      <c r="F1624" s="184" t="s">
        <v>258</v>
      </c>
      <c r="H1624" s="185">
        <v>300.983</v>
      </c>
      <c r="I1624" s="186"/>
      <c r="L1624" s="182"/>
      <c r="M1624" s="187"/>
      <c r="N1624" s="188"/>
      <c r="O1624" s="188"/>
      <c r="P1624" s="188"/>
      <c r="Q1624" s="188"/>
      <c r="R1624" s="188"/>
      <c r="S1624" s="188"/>
      <c r="T1624" s="189"/>
      <c r="AT1624" s="183" t="s">
        <v>229</v>
      </c>
      <c r="AU1624" s="183" t="s">
        <v>86</v>
      </c>
      <c r="AV1624" s="15" t="s">
        <v>235</v>
      </c>
      <c r="AW1624" s="15" t="s">
        <v>32</v>
      </c>
      <c r="AX1624" s="15" t="s">
        <v>77</v>
      </c>
      <c r="AY1624" s="183" t="s">
        <v>222</v>
      </c>
    </row>
    <row r="1625" spans="1:65" s="16" customFormat="1">
      <c r="B1625" s="190"/>
      <c r="D1625" s="166" t="s">
        <v>229</v>
      </c>
      <c r="E1625" s="191" t="s">
        <v>1</v>
      </c>
      <c r="F1625" s="192" t="s">
        <v>1115</v>
      </c>
      <c r="H1625" s="191" t="s">
        <v>1</v>
      </c>
      <c r="I1625" s="193"/>
      <c r="L1625" s="190"/>
      <c r="M1625" s="194"/>
      <c r="N1625" s="195"/>
      <c r="O1625" s="195"/>
      <c r="P1625" s="195"/>
      <c r="Q1625" s="195"/>
      <c r="R1625" s="195"/>
      <c r="S1625" s="195"/>
      <c r="T1625" s="196"/>
      <c r="AT1625" s="191" t="s">
        <v>229</v>
      </c>
      <c r="AU1625" s="191" t="s">
        <v>86</v>
      </c>
      <c r="AV1625" s="16" t="s">
        <v>84</v>
      </c>
      <c r="AW1625" s="16" t="s">
        <v>32</v>
      </c>
      <c r="AX1625" s="16" t="s">
        <v>77</v>
      </c>
      <c r="AY1625" s="191" t="s">
        <v>222</v>
      </c>
    </row>
    <row r="1626" spans="1:65" s="13" customFormat="1" ht="22.5">
      <c r="B1626" s="165"/>
      <c r="D1626" s="166" t="s">
        <v>229</v>
      </c>
      <c r="E1626" s="167" t="s">
        <v>1</v>
      </c>
      <c r="F1626" s="168" t="s">
        <v>2067</v>
      </c>
      <c r="H1626" s="169">
        <v>173.232</v>
      </c>
      <c r="I1626" s="170"/>
      <c r="L1626" s="165"/>
      <c r="M1626" s="171"/>
      <c r="N1626" s="172"/>
      <c r="O1626" s="172"/>
      <c r="P1626" s="172"/>
      <c r="Q1626" s="172"/>
      <c r="R1626" s="172"/>
      <c r="S1626" s="172"/>
      <c r="T1626" s="173"/>
      <c r="AT1626" s="167" t="s">
        <v>229</v>
      </c>
      <c r="AU1626" s="167" t="s">
        <v>86</v>
      </c>
      <c r="AV1626" s="13" t="s">
        <v>86</v>
      </c>
      <c r="AW1626" s="13" t="s">
        <v>32</v>
      </c>
      <c r="AX1626" s="13" t="s">
        <v>77</v>
      </c>
      <c r="AY1626" s="167" t="s">
        <v>222</v>
      </c>
    </row>
    <row r="1627" spans="1:65" s="15" customFormat="1">
      <c r="B1627" s="182"/>
      <c r="D1627" s="166" t="s">
        <v>229</v>
      </c>
      <c r="E1627" s="183" t="s">
        <v>1</v>
      </c>
      <c r="F1627" s="184" t="s">
        <v>258</v>
      </c>
      <c r="H1627" s="185">
        <v>173.232</v>
      </c>
      <c r="I1627" s="186"/>
      <c r="L1627" s="182"/>
      <c r="M1627" s="187"/>
      <c r="N1627" s="188"/>
      <c r="O1627" s="188"/>
      <c r="P1627" s="188"/>
      <c r="Q1627" s="188"/>
      <c r="R1627" s="188"/>
      <c r="S1627" s="188"/>
      <c r="T1627" s="189"/>
      <c r="AT1627" s="183" t="s">
        <v>229</v>
      </c>
      <c r="AU1627" s="183" t="s">
        <v>86</v>
      </c>
      <c r="AV1627" s="15" t="s">
        <v>235</v>
      </c>
      <c r="AW1627" s="15" t="s">
        <v>32</v>
      </c>
      <c r="AX1627" s="15" t="s">
        <v>77</v>
      </c>
      <c r="AY1627" s="183" t="s">
        <v>222</v>
      </c>
    </row>
    <row r="1628" spans="1:65" s="16" customFormat="1">
      <c r="B1628" s="190"/>
      <c r="D1628" s="166" t="s">
        <v>229</v>
      </c>
      <c r="E1628" s="191" t="s">
        <v>1</v>
      </c>
      <c r="F1628" s="192" t="s">
        <v>1967</v>
      </c>
      <c r="H1628" s="191" t="s">
        <v>1</v>
      </c>
      <c r="I1628" s="193"/>
      <c r="L1628" s="190"/>
      <c r="M1628" s="194"/>
      <c r="N1628" s="195"/>
      <c r="O1628" s="195"/>
      <c r="P1628" s="195"/>
      <c r="Q1628" s="195"/>
      <c r="R1628" s="195"/>
      <c r="S1628" s="195"/>
      <c r="T1628" s="196"/>
      <c r="AT1628" s="191" t="s">
        <v>229</v>
      </c>
      <c r="AU1628" s="191" t="s">
        <v>86</v>
      </c>
      <c r="AV1628" s="16" t="s">
        <v>84</v>
      </c>
      <c r="AW1628" s="16" t="s">
        <v>32</v>
      </c>
      <c r="AX1628" s="16" t="s">
        <v>77</v>
      </c>
      <c r="AY1628" s="191" t="s">
        <v>222</v>
      </c>
    </row>
    <row r="1629" spans="1:65" s="13" customFormat="1">
      <c r="B1629" s="165"/>
      <c r="D1629" s="166" t="s">
        <v>229</v>
      </c>
      <c r="E1629" s="167" t="s">
        <v>1</v>
      </c>
      <c r="F1629" s="168" t="s">
        <v>2068</v>
      </c>
      <c r="H1629" s="169">
        <v>173.232</v>
      </c>
      <c r="I1629" s="170"/>
      <c r="L1629" s="165"/>
      <c r="M1629" s="171"/>
      <c r="N1629" s="172"/>
      <c r="O1629" s="172"/>
      <c r="P1629" s="172"/>
      <c r="Q1629" s="172"/>
      <c r="R1629" s="172"/>
      <c r="S1629" s="172"/>
      <c r="T1629" s="173"/>
      <c r="AT1629" s="167" t="s">
        <v>229</v>
      </c>
      <c r="AU1629" s="167" t="s">
        <v>86</v>
      </c>
      <c r="AV1629" s="13" t="s">
        <v>86</v>
      </c>
      <c r="AW1629" s="13" t="s">
        <v>32</v>
      </c>
      <c r="AX1629" s="13" t="s">
        <v>77</v>
      </c>
      <c r="AY1629" s="167" t="s">
        <v>222</v>
      </c>
    </row>
    <row r="1630" spans="1:65" s="15" customFormat="1">
      <c r="B1630" s="182"/>
      <c r="D1630" s="166" t="s">
        <v>229</v>
      </c>
      <c r="E1630" s="183" t="s">
        <v>1</v>
      </c>
      <c r="F1630" s="184" t="s">
        <v>258</v>
      </c>
      <c r="H1630" s="185">
        <v>173.232</v>
      </c>
      <c r="I1630" s="186"/>
      <c r="L1630" s="182"/>
      <c r="M1630" s="187"/>
      <c r="N1630" s="188"/>
      <c r="O1630" s="188"/>
      <c r="P1630" s="188"/>
      <c r="Q1630" s="188"/>
      <c r="R1630" s="188"/>
      <c r="S1630" s="188"/>
      <c r="T1630" s="189"/>
      <c r="AT1630" s="183" t="s">
        <v>229</v>
      </c>
      <c r="AU1630" s="183" t="s">
        <v>86</v>
      </c>
      <c r="AV1630" s="15" t="s">
        <v>235</v>
      </c>
      <c r="AW1630" s="15" t="s">
        <v>32</v>
      </c>
      <c r="AX1630" s="15" t="s">
        <v>77</v>
      </c>
      <c r="AY1630" s="183" t="s">
        <v>222</v>
      </c>
    </row>
    <row r="1631" spans="1:65" s="14" customFormat="1">
      <c r="B1631" s="174"/>
      <c r="D1631" s="166" t="s">
        <v>229</v>
      </c>
      <c r="E1631" s="175" t="s">
        <v>1</v>
      </c>
      <c r="F1631" s="176" t="s">
        <v>231</v>
      </c>
      <c r="H1631" s="177">
        <v>791.55799999999999</v>
      </c>
      <c r="I1631" s="178"/>
      <c r="L1631" s="174"/>
      <c r="M1631" s="179"/>
      <c r="N1631" s="180"/>
      <c r="O1631" s="180"/>
      <c r="P1631" s="180"/>
      <c r="Q1631" s="180"/>
      <c r="R1631" s="180"/>
      <c r="S1631" s="180"/>
      <c r="T1631" s="181"/>
      <c r="AT1631" s="175" t="s">
        <v>229</v>
      </c>
      <c r="AU1631" s="175" t="s">
        <v>86</v>
      </c>
      <c r="AV1631" s="14" t="s">
        <v>228</v>
      </c>
      <c r="AW1631" s="14" t="s">
        <v>32</v>
      </c>
      <c r="AX1631" s="14" t="s">
        <v>84</v>
      </c>
      <c r="AY1631" s="175" t="s">
        <v>222</v>
      </c>
    </row>
    <row r="1632" spans="1:65" s="2" customFormat="1" ht="33" customHeight="1">
      <c r="A1632" s="33"/>
      <c r="B1632" s="150"/>
      <c r="C1632" s="151" t="s">
        <v>1175</v>
      </c>
      <c r="D1632" s="151" t="s">
        <v>224</v>
      </c>
      <c r="E1632" s="152" t="s">
        <v>2069</v>
      </c>
      <c r="F1632" s="153" t="s">
        <v>2070</v>
      </c>
      <c r="G1632" s="154" t="s">
        <v>348</v>
      </c>
      <c r="H1632" s="155">
        <v>1</v>
      </c>
      <c r="I1632" s="156"/>
      <c r="J1632" s="157">
        <f t="shared" ref="J1632:J1637" si="90">ROUND(I1632*H1632,2)</f>
        <v>0</v>
      </c>
      <c r="K1632" s="158"/>
      <c r="L1632" s="34"/>
      <c r="M1632" s="159" t="s">
        <v>1</v>
      </c>
      <c r="N1632" s="160" t="s">
        <v>42</v>
      </c>
      <c r="O1632" s="59"/>
      <c r="P1632" s="161">
        <f t="shared" ref="P1632:P1637" si="91">O1632*H1632</f>
        <v>0</v>
      </c>
      <c r="Q1632" s="161">
        <v>0</v>
      </c>
      <c r="R1632" s="161">
        <f t="shared" ref="R1632:R1637" si="92">Q1632*H1632</f>
        <v>0</v>
      </c>
      <c r="S1632" s="161">
        <v>0</v>
      </c>
      <c r="T1632" s="162">
        <f t="shared" ref="T1632:T1637" si="93">S1632*H1632</f>
        <v>0</v>
      </c>
      <c r="U1632" s="33"/>
      <c r="V1632" s="33"/>
      <c r="W1632" s="33"/>
      <c r="X1632" s="33"/>
      <c r="Y1632" s="33"/>
      <c r="Z1632" s="33"/>
      <c r="AA1632" s="33"/>
      <c r="AB1632" s="33"/>
      <c r="AC1632" s="33"/>
      <c r="AD1632" s="33"/>
      <c r="AE1632" s="33"/>
      <c r="AR1632" s="163" t="s">
        <v>228</v>
      </c>
      <c r="AT1632" s="163" t="s">
        <v>224</v>
      </c>
      <c r="AU1632" s="163" t="s">
        <v>86</v>
      </c>
      <c r="AY1632" s="18" t="s">
        <v>222</v>
      </c>
      <c r="BE1632" s="164">
        <f t="shared" ref="BE1632:BE1637" si="94">IF(N1632="základní",J1632,0)</f>
        <v>0</v>
      </c>
      <c r="BF1632" s="164">
        <f t="shared" ref="BF1632:BF1637" si="95">IF(N1632="snížená",J1632,0)</f>
        <v>0</v>
      </c>
      <c r="BG1632" s="164">
        <f t="shared" ref="BG1632:BG1637" si="96">IF(N1632="zákl. přenesená",J1632,0)</f>
        <v>0</v>
      </c>
      <c r="BH1632" s="164">
        <f t="shared" ref="BH1632:BH1637" si="97">IF(N1632="sníž. přenesená",J1632,0)</f>
        <v>0</v>
      </c>
      <c r="BI1632" s="164">
        <f t="shared" ref="BI1632:BI1637" si="98">IF(N1632="nulová",J1632,0)</f>
        <v>0</v>
      </c>
      <c r="BJ1632" s="18" t="s">
        <v>84</v>
      </c>
      <c r="BK1632" s="164">
        <f t="shared" ref="BK1632:BK1637" si="99">ROUND(I1632*H1632,2)</f>
        <v>0</v>
      </c>
      <c r="BL1632" s="18" t="s">
        <v>228</v>
      </c>
      <c r="BM1632" s="163" t="s">
        <v>2071</v>
      </c>
    </row>
    <row r="1633" spans="1:65" s="2" customFormat="1" ht="24.2" customHeight="1">
      <c r="A1633" s="33"/>
      <c r="B1633" s="150"/>
      <c r="C1633" s="151" t="s">
        <v>2072</v>
      </c>
      <c r="D1633" s="151" t="s">
        <v>224</v>
      </c>
      <c r="E1633" s="152" t="s">
        <v>2073</v>
      </c>
      <c r="F1633" s="153" t="s">
        <v>2074</v>
      </c>
      <c r="G1633" s="154" t="s">
        <v>2075</v>
      </c>
      <c r="H1633" s="155">
        <v>1</v>
      </c>
      <c r="I1633" s="156"/>
      <c r="J1633" s="157">
        <f t="shared" si="90"/>
        <v>0</v>
      </c>
      <c r="K1633" s="158"/>
      <c r="L1633" s="34"/>
      <c r="M1633" s="159" t="s">
        <v>1</v>
      </c>
      <c r="N1633" s="160" t="s">
        <v>42</v>
      </c>
      <c r="O1633" s="59"/>
      <c r="P1633" s="161">
        <f t="shared" si="91"/>
        <v>0</v>
      </c>
      <c r="Q1633" s="161">
        <v>0</v>
      </c>
      <c r="R1633" s="161">
        <f t="shared" si="92"/>
        <v>0</v>
      </c>
      <c r="S1633" s="161">
        <v>0</v>
      </c>
      <c r="T1633" s="162">
        <f t="shared" si="93"/>
        <v>0</v>
      </c>
      <c r="U1633" s="33"/>
      <c r="V1633" s="33"/>
      <c r="W1633" s="33"/>
      <c r="X1633" s="33"/>
      <c r="Y1633" s="33"/>
      <c r="Z1633" s="33"/>
      <c r="AA1633" s="33"/>
      <c r="AB1633" s="33"/>
      <c r="AC1633" s="33"/>
      <c r="AD1633" s="33"/>
      <c r="AE1633" s="33"/>
      <c r="AR1633" s="163" t="s">
        <v>228</v>
      </c>
      <c r="AT1633" s="163" t="s">
        <v>224</v>
      </c>
      <c r="AU1633" s="163" t="s">
        <v>86</v>
      </c>
      <c r="AY1633" s="18" t="s">
        <v>222</v>
      </c>
      <c r="BE1633" s="164">
        <f t="shared" si="94"/>
        <v>0</v>
      </c>
      <c r="BF1633" s="164">
        <f t="shared" si="95"/>
        <v>0</v>
      </c>
      <c r="BG1633" s="164">
        <f t="shared" si="96"/>
        <v>0</v>
      </c>
      <c r="BH1633" s="164">
        <f t="shared" si="97"/>
        <v>0</v>
      </c>
      <c r="BI1633" s="164">
        <f t="shared" si="98"/>
        <v>0</v>
      </c>
      <c r="BJ1633" s="18" t="s">
        <v>84</v>
      </c>
      <c r="BK1633" s="164">
        <f t="shared" si="99"/>
        <v>0</v>
      </c>
      <c r="BL1633" s="18" t="s">
        <v>228</v>
      </c>
      <c r="BM1633" s="163" t="s">
        <v>2076</v>
      </c>
    </row>
    <row r="1634" spans="1:65" s="2" customFormat="1" ht="24.2" customHeight="1">
      <c r="A1634" s="33"/>
      <c r="B1634" s="150"/>
      <c r="C1634" s="151" t="s">
        <v>1178</v>
      </c>
      <c r="D1634" s="151" t="s">
        <v>224</v>
      </c>
      <c r="E1634" s="152" t="s">
        <v>2077</v>
      </c>
      <c r="F1634" s="153" t="s">
        <v>2078</v>
      </c>
      <c r="G1634" s="154" t="s">
        <v>348</v>
      </c>
      <c r="H1634" s="155">
        <v>2</v>
      </c>
      <c r="I1634" s="156"/>
      <c r="J1634" s="157">
        <f t="shared" si="90"/>
        <v>0</v>
      </c>
      <c r="K1634" s="158"/>
      <c r="L1634" s="34"/>
      <c r="M1634" s="159" t="s">
        <v>1</v>
      </c>
      <c r="N1634" s="160" t="s">
        <v>42</v>
      </c>
      <c r="O1634" s="59"/>
      <c r="P1634" s="161">
        <f t="shared" si="91"/>
        <v>0</v>
      </c>
      <c r="Q1634" s="161">
        <v>0</v>
      </c>
      <c r="R1634" s="161">
        <f t="shared" si="92"/>
        <v>0</v>
      </c>
      <c r="S1634" s="161">
        <v>0</v>
      </c>
      <c r="T1634" s="162">
        <f t="shared" si="93"/>
        <v>0</v>
      </c>
      <c r="U1634" s="33"/>
      <c r="V1634" s="33"/>
      <c r="W1634" s="33"/>
      <c r="X1634" s="33"/>
      <c r="Y1634" s="33"/>
      <c r="Z1634" s="33"/>
      <c r="AA1634" s="33"/>
      <c r="AB1634" s="33"/>
      <c r="AC1634" s="33"/>
      <c r="AD1634" s="33"/>
      <c r="AE1634" s="33"/>
      <c r="AR1634" s="163" t="s">
        <v>228</v>
      </c>
      <c r="AT1634" s="163" t="s">
        <v>224</v>
      </c>
      <c r="AU1634" s="163" t="s">
        <v>86</v>
      </c>
      <c r="AY1634" s="18" t="s">
        <v>222</v>
      </c>
      <c r="BE1634" s="164">
        <f t="shared" si="94"/>
        <v>0</v>
      </c>
      <c r="BF1634" s="164">
        <f t="shared" si="95"/>
        <v>0</v>
      </c>
      <c r="BG1634" s="164">
        <f t="shared" si="96"/>
        <v>0</v>
      </c>
      <c r="BH1634" s="164">
        <f t="shared" si="97"/>
        <v>0</v>
      </c>
      <c r="BI1634" s="164">
        <f t="shared" si="98"/>
        <v>0</v>
      </c>
      <c r="BJ1634" s="18" t="s">
        <v>84</v>
      </c>
      <c r="BK1634" s="164">
        <f t="shared" si="99"/>
        <v>0</v>
      </c>
      <c r="BL1634" s="18" t="s">
        <v>228</v>
      </c>
      <c r="BM1634" s="163" t="s">
        <v>2079</v>
      </c>
    </row>
    <row r="1635" spans="1:65" s="2" customFormat="1" ht="24.2" customHeight="1">
      <c r="A1635" s="33"/>
      <c r="B1635" s="150"/>
      <c r="C1635" s="151" t="s">
        <v>2080</v>
      </c>
      <c r="D1635" s="151" t="s">
        <v>224</v>
      </c>
      <c r="E1635" s="152" t="s">
        <v>2081</v>
      </c>
      <c r="F1635" s="153" t="s">
        <v>2082</v>
      </c>
      <c r="G1635" s="154" t="s">
        <v>2075</v>
      </c>
      <c r="H1635" s="155">
        <v>1</v>
      </c>
      <c r="I1635" s="156"/>
      <c r="J1635" s="157">
        <f t="shared" si="90"/>
        <v>0</v>
      </c>
      <c r="K1635" s="158"/>
      <c r="L1635" s="34"/>
      <c r="M1635" s="159" t="s">
        <v>1</v>
      </c>
      <c r="N1635" s="160" t="s">
        <v>42</v>
      </c>
      <c r="O1635" s="59"/>
      <c r="P1635" s="161">
        <f t="shared" si="91"/>
        <v>0</v>
      </c>
      <c r="Q1635" s="161">
        <v>0</v>
      </c>
      <c r="R1635" s="161">
        <f t="shared" si="92"/>
        <v>0</v>
      </c>
      <c r="S1635" s="161">
        <v>0</v>
      </c>
      <c r="T1635" s="162">
        <f t="shared" si="93"/>
        <v>0</v>
      </c>
      <c r="U1635" s="33"/>
      <c r="V1635" s="33"/>
      <c r="W1635" s="33"/>
      <c r="X1635" s="33"/>
      <c r="Y1635" s="33"/>
      <c r="Z1635" s="33"/>
      <c r="AA1635" s="33"/>
      <c r="AB1635" s="33"/>
      <c r="AC1635" s="33"/>
      <c r="AD1635" s="33"/>
      <c r="AE1635" s="33"/>
      <c r="AR1635" s="163" t="s">
        <v>228</v>
      </c>
      <c r="AT1635" s="163" t="s">
        <v>224</v>
      </c>
      <c r="AU1635" s="163" t="s">
        <v>86</v>
      </c>
      <c r="AY1635" s="18" t="s">
        <v>222</v>
      </c>
      <c r="BE1635" s="164">
        <f t="shared" si="94"/>
        <v>0</v>
      </c>
      <c r="BF1635" s="164">
        <f t="shared" si="95"/>
        <v>0</v>
      </c>
      <c r="BG1635" s="164">
        <f t="shared" si="96"/>
        <v>0</v>
      </c>
      <c r="BH1635" s="164">
        <f t="shared" si="97"/>
        <v>0</v>
      </c>
      <c r="BI1635" s="164">
        <f t="shared" si="98"/>
        <v>0</v>
      </c>
      <c r="BJ1635" s="18" t="s">
        <v>84</v>
      </c>
      <c r="BK1635" s="164">
        <f t="shared" si="99"/>
        <v>0</v>
      </c>
      <c r="BL1635" s="18" t="s">
        <v>228</v>
      </c>
      <c r="BM1635" s="163" t="s">
        <v>2083</v>
      </c>
    </row>
    <row r="1636" spans="1:65" s="2" customFormat="1" ht="16.5" customHeight="1">
      <c r="A1636" s="33"/>
      <c r="B1636" s="150"/>
      <c r="C1636" s="151" t="s">
        <v>1185</v>
      </c>
      <c r="D1636" s="151" t="s">
        <v>224</v>
      </c>
      <c r="E1636" s="152" t="s">
        <v>2084</v>
      </c>
      <c r="F1636" s="153" t="s">
        <v>2085</v>
      </c>
      <c r="G1636" s="154" t="s">
        <v>227</v>
      </c>
      <c r="H1636" s="155">
        <v>66.12</v>
      </c>
      <c r="I1636" s="156"/>
      <c r="J1636" s="157">
        <f t="shared" si="90"/>
        <v>0</v>
      </c>
      <c r="K1636" s="158"/>
      <c r="L1636" s="34"/>
      <c r="M1636" s="159" t="s">
        <v>1</v>
      </c>
      <c r="N1636" s="160" t="s">
        <v>42</v>
      </c>
      <c r="O1636" s="59"/>
      <c r="P1636" s="161">
        <f t="shared" si="91"/>
        <v>0</v>
      </c>
      <c r="Q1636" s="161">
        <v>0</v>
      </c>
      <c r="R1636" s="161">
        <f t="shared" si="92"/>
        <v>0</v>
      </c>
      <c r="S1636" s="161">
        <v>0</v>
      </c>
      <c r="T1636" s="162">
        <f t="shared" si="93"/>
        <v>0</v>
      </c>
      <c r="U1636" s="33"/>
      <c r="V1636" s="33"/>
      <c r="W1636" s="33"/>
      <c r="X1636" s="33"/>
      <c r="Y1636" s="33"/>
      <c r="Z1636" s="33"/>
      <c r="AA1636" s="33"/>
      <c r="AB1636" s="33"/>
      <c r="AC1636" s="33"/>
      <c r="AD1636" s="33"/>
      <c r="AE1636" s="33"/>
      <c r="AR1636" s="163" t="s">
        <v>228</v>
      </c>
      <c r="AT1636" s="163" t="s">
        <v>224</v>
      </c>
      <c r="AU1636" s="163" t="s">
        <v>86</v>
      </c>
      <c r="AY1636" s="18" t="s">
        <v>222</v>
      </c>
      <c r="BE1636" s="164">
        <f t="shared" si="94"/>
        <v>0</v>
      </c>
      <c r="BF1636" s="164">
        <f t="shared" si="95"/>
        <v>0</v>
      </c>
      <c r="BG1636" s="164">
        <f t="shared" si="96"/>
        <v>0</v>
      </c>
      <c r="BH1636" s="164">
        <f t="shared" si="97"/>
        <v>0</v>
      </c>
      <c r="BI1636" s="164">
        <f t="shared" si="98"/>
        <v>0</v>
      </c>
      <c r="BJ1636" s="18" t="s">
        <v>84</v>
      </c>
      <c r="BK1636" s="164">
        <f t="shared" si="99"/>
        <v>0</v>
      </c>
      <c r="BL1636" s="18" t="s">
        <v>228</v>
      </c>
      <c r="BM1636" s="163" t="s">
        <v>2086</v>
      </c>
    </row>
    <row r="1637" spans="1:65" s="2" customFormat="1" ht="16.5" customHeight="1">
      <c r="A1637" s="33"/>
      <c r="B1637" s="150"/>
      <c r="C1637" s="197" t="s">
        <v>2087</v>
      </c>
      <c r="D1637" s="197" t="s">
        <v>310</v>
      </c>
      <c r="E1637" s="198" t="s">
        <v>2088</v>
      </c>
      <c r="F1637" s="199" t="s">
        <v>2089</v>
      </c>
      <c r="G1637" s="200" t="s">
        <v>227</v>
      </c>
      <c r="H1637" s="201">
        <v>69.426000000000002</v>
      </c>
      <c r="I1637" s="202"/>
      <c r="J1637" s="203">
        <f t="shared" si="90"/>
        <v>0</v>
      </c>
      <c r="K1637" s="204"/>
      <c r="L1637" s="205"/>
      <c r="M1637" s="206" t="s">
        <v>1</v>
      </c>
      <c r="N1637" s="207" t="s">
        <v>42</v>
      </c>
      <c r="O1637" s="59"/>
      <c r="P1637" s="161">
        <f t="shared" si="91"/>
        <v>0</v>
      </c>
      <c r="Q1637" s="161">
        <v>0</v>
      </c>
      <c r="R1637" s="161">
        <f t="shared" si="92"/>
        <v>0</v>
      </c>
      <c r="S1637" s="161">
        <v>0</v>
      </c>
      <c r="T1637" s="162">
        <f t="shared" si="93"/>
        <v>0</v>
      </c>
      <c r="U1637" s="33"/>
      <c r="V1637" s="33"/>
      <c r="W1637" s="33"/>
      <c r="X1637" s="33"/>
      <c r="Y1637" s="33"/>
      <c r="Z1637" s="33"/>
      <c r="AA1637" s="33"/>
      <c r="AB1637" s="33"/>
      <c r="AC1637" s="33"/>
      <c r="AD1637" s="33"/>
      <c r="AE1637" s="33"/>
      <c r="AR1637" s="163" t="s">
        <v>243</v>
      </c>
      <c r="AT1637" s="163" t="s">
        <v>310</v>
      </c>
      <c r="AU1637" s="163" t="s">
        <v>86</v>
      </c>
      <c r="AY1637" s="18" t="s">
        <v>222</v>
      </c>
      <c r="BE1637" s="164">
        <f t="shared" si="94"/>
        <v>0</v>
      </c>
      <c r="BF1637" s="164">
        <f t="shared" si="95"/>
        <v>0</v>
      </c>
      <c r="BG1637" s="164">
        <f t="shared" si="96"/>
        <v>0</v>
      </c>
      <c r="BH1637" s="164">
        <f t="shared" si="97"/>
        <v>0</v>
      </c>
      <c r="BI1637" s="164">
        <f t="shared" si="98"/>
        <v>0</v>
      </c>
      <c r="BJ1637" s="18" t="s">
        <v>84</v>
      </c>
      <c r="BK1637" s="164">
        <f t="shared" si="99"/>
        <v>0</v>
      </c>
      <c r="BL1637" s="18" t="s">
        <v>228</v>
      </c>
      <c r="BM1637" s="163" t="s">
        <v>2090</v>
      </c>
    </row>
    <row r="1638" spans="1:65" s="12" customFormat="1" ht="22.9" customHeight="1">
      <c r="B1638" s="137"/>
      <c r="D1638" s="138" t="s">
        <v>76</v>
      </c>
      <c r="E1638" s="148" t="s">
        <v>845</v>
      </c>
      <c r="F1638" s="148" t="s">
        <v>2091</v>
      </c>
      <c r="I1638" s="140"/>
      <c r="J1638" s="149">
        <f>BK1638</f>
        <v>0</v>
      </c>
      <c r="L1638" s="137"/>
      <c r="M1638" s="142"/>
      <c r="N1638" s="143"/>
      <c r="O1638" s="143"/>
      <c r="P1638" s="144">
        <f>SUM(P1639:P1663)</f>
        <v>0</v>
      </c>
      <c r="Q1638" s="143"/>
      <c r="R1638" s="144">
        <f>SUM(R1639:R1663)</f>
        <v>0</v>
      </c>
      <c r="S1638" s="143"/>
      <c r="T1638" s="145">
        <f>SUM(T1639:T1663)</f>
        <v>0</v>
      </c>
      <c r="AR1638" s="138" t="s">
        <v>84</v>
      </c>
      <c r="AT1638" s="146" t="s">
        <v>76</v>
      </c>
      <c r="AU1638" s="146" t="s">
        <v>84</v>
      </c>
      <c r="AY1638" s="138" t="s">
        <v>222</v>
      </c>
      <c r="BK1638" s="147">
        <f>SUM(BK1639:BK1663)</f>
        <v>0</v>
      </c>
    </row>
    <row r="1639" spans="1:65" s="2" customFormat="1" ht="33" customHeight="1">
      <c r="A1639" s="33"/>
      <c r="B1639" s="150"/>
      <c r="C1639" s="151" t="s">
        <v>1188</v>
      </c>
      <c r="D1639" s="151" t="s">
        <v>224</v>
      </c>
      <c r="E1639" s="152" t="s">
        <v>2092</v>
      </c>
      <c r="F1639" s="153" t="s">
        <v>2093</v>
      </c>
      <c r="G1639" s="154" t="s">
        <v>313</v>
      </c>
      <c r="H1639" s="155">
        <v>0.54800000000000004</v>
      </c>
      <c r="I1639" s="156"/>
      <c r="J1639" s="157">
        <f>ROUND(I1639*H1639,2)</f>
        <v>0</v>
      </c>
      <c r="K1639" s="158"/>
      <c r="L1639" s="34"/>
      <c r="M1639" s="159" t="s">
        <v>1</v>
      </c>
      <c r="N1639" s="160" t="s">
        <v>42</v>
      </c>
      <c r="O1639" s="59"/>
      <c r="P1639" s="161">
        <f>O1639*H1639</f>
        <v>0</v>
      </c>
      <c r="Q1639" s="161">
        <v>0</v>
      </c>
      <c r="R1639" s="161">
        <f>Q1639*H1639</f>
        <v>0</v>
      </c>
      <c r="S1639" s="161">
        <v>0</v>
      </c>
      <c r="T1639" s="162">
        <f>S1639*H1639</f>
        <v>0</v>
      </c>
      <c r="U1639" s="33"/>
      <c r="V1639" s="33"/>
      <c r="W1639" s="33"/>
      <c r="X1639" s="33"/>
      <c r="Y1639" s="33"/>
      <c r="Z1639" s="33"/>
      <c r="AA1639" s="33"/>
      <c r="AB1639" s="33"/>
      <c r="AC1639" s="33"/>
      <c r="AD1639" s="33"/>
      <c r="AE1639" s="33"/>
      <c r="AR1639" s="163" t="s">
        <v>228</v>
      </c>
      <c r="AT1639" s="163" t="s">
        <v>224</v>
      </c>
      <c r="AU1639" s="163" t="s">
        <v>86</v>
      </c>
      <c r="AY1639" s="18" t="s">
        <v>222</v>
      </c>
      <c r="BE1639" s="164">
        <f>IF(N1639="základní",J1639,0)</f>
        <v>0</v>
      </c>
      <c r="BF1639" s="164">
        <f>IF(N1639="snížená",J1639,0)</f>
        <v>0</v>
      </c>
      <c r="BG1639" s="164">
        <f>IF(N1639="zákl. přenesená",J1639,0)</f>
        <v>0</v>
      </c>
      <c r="BH1639" s="164">
        <f>IF(N1639="sníž. přenesená",J1639,0)</f>
        <v>0</v>
      </c>
      <c r="BI1639" s="164">
        <f>IF(N1639="nulová",J1639,0)</f>
        <v>0</v>
      </c>
      <c r="BJ1639" s="18" t="s">
        <v>84</v>
      </c>
      <c r="BK1639" s="164">
        <f>ROUND(I1639*H1639,2)</f>
        <v>0</v>
      </c>
      <c r="BL1639" s="18" t="s">
        <v>228</v>
      </c>
      <c r="BM1639" s="163" t="s">
        <v>2094</v>
      </c>
    </row>
    <row r="1640" spans="1:65" s="13" customFormat="1">
      <c r="B1640" s="165"/>
      <c r="D1640" s="166" t="s">
        <v>229</v>
      </c>
      <c r="E1640" s="167" t="s">
        <v>1</v>
      </c>
      <c r="F1640" s="168" t="s">
        <v>2095</v>
      </c>
      <c r="H1640" s="169">
        <v>0.54800000000000004</v>
      </c>
      <c r="I1640" s="170"/>
      <c r="L1640" s="165"/>
      <c r="M1640" s="171"/>
      <c r="N1640" s="172"/>
      <c r="O1640" s="172"/>
      <c r="P1640" s="172"/>
      <c r="Q1640" s="172"/>
      <c r="R1640" s="172"/>
      <c r="S1640" s="172"/>
      <c r="T1640" s="173"/>
      <c r="AT1640" s="167" t="s">
        <v>229</v>
      </c>
      <c r="AU1640" s="167" t="s">
        <v>86</v>
      </c>
      <c r="AV1640" s="13" t="s">
        <v>86</v>
      </c>
      <c r="AW1640" s="13" t="s">
        <v>32</v>
      </c>
      <c r="AX1640" s="13" t="s">
        <v>77</v>
      </c>
      <c r="AY1640" s="167" t="s">
        <v>222</v>
      </c>
    </row>
    <row r="1641" spans="1:65" s="14" customFormat="1">
      <c r="B1641" s="174"/>
      <c r="D1641" s="166" t="s">
        <v>229</v>
      </c>
      <c r="E1641" s="175" t="s">
        <v>1</v>
      </c>
      <c r="F1641" s="176" t="s">
        <v>231</v>
      </c>
      <c r="H1641" s="177">
        <v>0.54800000000000004</v>
      </c>
      <c r="I1641" s="178"/>
      <c r="L1641" s="174"/>
      <c r="M1641" s="179"/>
      <c r="N1641" s="180"/>
      <c r="O1641" s="180"/>
      <c r="P1641" s="180"/>
      <c r="Q1641" s="180"/>
      <c r="R1641" s="180"/>
      <c r="S1641" s="180"/>
      <c r="T1641" s="181"/>
      <c r="AT1641" s="175" t="s">
        <v>229</v>
      </c>
      <c r="AU1641" s="175" t="s">
        <v>86</v>
      </c>
      <c r="AV1641" s="14" t="s">
        <v>228</v>
      </c>
      <c r="AW1641" s="14" t="s">
        <v>32</v>
      </c>
      <c r="AX1641" s="14" t="s">
        <v>84</v>
      </c>
      <c r="AY1641" s="175" t="s">
        <v>222</v>
      </c>
    </row>
    <row r="1642" spans="1:65" s="2" customFormat="1" ht="24.2" customHeight="1">
      <c r="A1642" s="33"/>
      <c r="B1642" s="150"/>
      <c r="C1642" s="151" t="s">
        <v>2096</v>
      </c>
      <c r="D1642" s="151" t="s">
        <v>224</v>
      </c>
      <c r="E1642" s="152" t="s">
        <v>2097</v>
      </c>
      <c r="F1642" s="153" t="s">
        <v>2098</v>
      </c>
      <c r="G1642" s="154" t="s">
        <v>313</v>
      </c>
      <c r="H1642" s="155">
        <v>722.80799999999999</v>
      </c>
      <c r="I1642" s="156"/>
      <c r="J1642" s="157">
        <f>ROUND(I1642*H1642,2)</f>
        <v>0</v>
      </c>
      <c r="K1642" s="158"/>
      <c r="L1642" s="34"/>
      <c r="M1642" s="159" t="s">
        <v>1</v>
      </c>
      <c r="N1642" s="160" t="s">
        <v>42</v>
      </c>
      <c r="O1642" s="59"/>
      <c r="P1642" s="161">
        <f>O1642*H1642</f>
        <v>0</v>
      </c>
      <c r="Q1642" s="161">
        <v>0</v>
      </c>
      <c r="R1642" s="161">
        <f>Q1642*H1642</f>
        <v>0</v>
      </c>
      <c r="S1642" s="161">
        <v>0</v>
      </c>
      <c r="T1642" s="162">
        <f>S1642*H1642</f>
        <v>0</v>
      </c>
      <c r="U1642" s="33"/>
      <c r="V1642" s="33"/>
      <c r="W1642" s="33"/>
      <c r="X1642" s="33"/>
      <c r="Y1642" s="33"/>
      <c r="Z1642" s="33"/>
      <c r="AA1642" s="33"/>
      <c r="AB1642" s="33"/>
      <c r="AC1642" s="33"/>
      <c r="AD1642" s="33"/>
      <c r="AE1642" s="33"/>
      <c r="AR1642" s="163" t="s">
        <v>228</v>
      </c>
      <c r="AT1642" s="163" t="s">
        <v>224</v>
      </c>
      <c r="AU1642" s="163" t="s">
        <v>86</v>
      </c>
      <c r="AY1642" s="18" t="s">
        <v>222</v>
      </c>
      <c r="BE1642" s="164">
        <f>IF(N1642="základní",J1642,0)</f>
        <v>0</v>
      </c>
      <c r="BF1642" s="164">
        <f>IF(N1642="snížená",J1642,0)</f>
        <v>0</v>
      </c>
      <c r="BG1642" s="164">
        <f>IF(N1642="zákl. přenesená",J1642,0)</f>
        <v>0</v>
      </c>
      <c r="BH1642" s="164">
        <f>IF(N1642="sníž. přenesená",J1642,0)</f>
        <v>0</v>
      </c>
      <c r="BI1642" s="164">
        <f>IF(N1642="nulová",J1642,0)</f>
        <v>0</v>
      </c>
      <c r="BJ1642" s="18" t="s">
        <v>84</v>
      </c>
      <c r="BK1642" s="164">
        <f>ROUND(I1642*H1642,2)</f>
        <v>0</v>
      </c>
      <c r="BL1642" s="18" t="s">
        <v>228</v>
      </c>
      <c r="BM1642" s="163" t="s">
        <v>2099</v>
      </c>
    </row>
    <row r="1643" spans="1:65" s="2" customFormat="1" ht="24.2" customHeight="1">
      <c r="A1643" s="33"/>
      <c r="B1643" s="150"/>
      <c r="C1643" s="151" t="s">
        <v>1195</v>
      </c>
      <c r="D1643" s="151" t="s">
        <v>224</v>
      </c>
      <c r="E1643" s="152" t="s">
        <v>2100</v>
      </c>
      <c r="F1643" s="153" t="s">
        <v>2101</v>
      </c>
      <c r="G1643" s="154" t="s">
        <v>313</v>
      </c>
      <c r="H1643" s="155">
        <v>722.80799999999999</v>
      </c>
      <c r="I1643" s="156"/>
      <c r="J1643" s="157">
        <f>ROUND(I1643*H1643,2)</f>
        <v>0</v>
      </c>
      <c r="K1643" s="158"/>
      <c r="L1643" s="34"/>
      <c r="M1643" s="159" t="s">
        <v>1</v>
      </c>
      <c r="N1643" s="160" t="s">
        <v>42</v>
      </c>
      <c r="O1643" s="59"/>
      <c r="P1643" s="161">
        <f>O1643*H1643</f>
        <v>0</v>
      </c>
      <c r="Q1643" s="161">
        <v>0</v>
      </c>
      <c r="R1643" s="161">
        <f>Q1643*H1643</f>
        <v>0</v>
      </c>
      <c r="S1643" s="161">
        <v>0</v>
      </c>
      <c r="T1643" s="162">
        <f>S1643*H1643</f>
        <v>0</v>
      </c>
      <c r="U1643" s="33"/>
      <c r="V1643" s="33"/>
      <c r="W1643" s="33"/>
      <c r="X1643" s="33"/>
      <c r="Y1643" s="33"/>
      <c r="Z1643" s="33"/>
      <c r="AA1643" s="33"/>
      <c r="AB1643" s="33"/>
      <c r="AC1643" s="33"/>
      <c r="AD1643" s="33"/>
      <c r="AE1643" s="33"/>
      <c r="AR1643" s="163" t="s">
        <v>228</v>
      </c>
      <c r="AT1643" s="163" t="s">
        <v>224</v>
      </c>
      <c r="AU1643" s="163" t="s">
        <v>86</v>
      </c>
      <c r="AY1643" s="18" t="s">
        <v>222</v>
      </c>
      <c r="BE1643" s="164">
        <f>IF(N1643="základní",J1643,0)</f>
        <v>0</v>
      </c>
      <c r="BF1643" s="164">
        <f>IF(N1643="snížená",J1643,0)</f>
        <v>0</v>
      </c>
      <c r="BG1643" s="164">
        <f>IF(N1643="zákl. přenesená",J1643,0)</f>
        <v>0</v>
      </c>
      <c r="BH1643" s="164">
        <f>IF(N1643="sníž. přenesená",J1643,0)</f>
        <v>0</v>
      </c>
      <c r="BI1643" s="164">
        <f>IF(N1643="nulová",J1643,0)</f>
        <v>0</v>
      </c>
      <c r="BJ1643" s="18" t="s">
        <v>84</v>
      </c>
      <c r="BK1643" s="164">
        <f>ROUND(I1643*H1643,2)</f>
        <v>0</v>
      </c>
      <c r="BL1643" s="18" t="s">
        <v>228</v>
      </c>
      <c r="BM1643" s="163" t="s">
        <v>2102</v>
      </c>
    </row>
    <row r="1644" spans="1:65" s="2" customFormat="1" ht="16.5" customHeight="1">
      <c r="A1644" s="33"/>
      <c r="B1644" s="150"/>
      <c r="C1644" s="151" t="s">
        <v>2103</v>
      </c>
      <c r="D1644" s="151" t="s">
        <v>224</v>
      </c>
      <c r="E1644" s="152" t="s">
        <v>2104</v>
      </c>
      <c r="F1644" s="153" t="s">
        <v>2105</v>
      </c>
      <c r="G1644" s="154" t="s">
        <v>313</v>
      </c>
      <c r="H1644" s="155">
        <v>7228.08</v>
      </c>
      <c r="I1644" s="156"/>
      <c r="J1644" s="157">
        <f>ROUND(I1644*H1644,2)</f>
        <v>0</v>
      </c>
      <c r="K1644" s="158"/>
      <c r="L1644" s="34"/>
      <c r="M1644" s="159" t="s">
        <v>1</v>
      </c>
      <c r="N1644" s="160" t="s">
        <v>42</v>
      </c>
      <c r="O1644" s="59"/>
      <c r="P1644" s="161">
        <f>O1644*H1644</f>
        <v>0</v>
      </c>
      <c r="Q1644" s="161">
        <v>0</v>
      </c>
      <c r="R1644" s="161">
        <f>Q1644*H1644</f>
        <v>0</v>
      </c>
      <c r="S1644" s="161">
        <v>0</v>
      </c>
      <c r="T1644" s="162">
        <f>S1644*H1644</f>
        <v>0</v>
      </c>
      <c r="U1644" s="33"/>
      <c r="V1644" s="33"/>
      <c r="W1644" s="33"/>
      <c r="X1644" s="33"/>
      <c r="Y1644" s="33"/>
      <c r="Z1644" s="33"/>
      <c r="AA1644" s="33"/>
      <c r="AB1644" s="33"/>
      <c r="AC1644" s="33"/>
      <c r="AD1644" s="33"/>
      <c r="AE1644" s="33"/>
      <c r="AR1644" s="163" t="s">
        <v>228</v>
      </c>
      <c r="AT1644" s="163" t="s">
        <v>224</v>
      </c>
      <c r="AU1644" s="163" t="s">
        <v>86</v>
      </c>
      <c r="AY1644" s="18" t="s">
        <v>222</v>
      </c>
      <c r="BE1644" s="164">
        <f>IF(N1644="základní",J1644,0)</f>
        <v>0</v>
      </c>
      <c r="BF1644" s="164">
        <f>IF(N1644="snížená",J1644,0)</f>
        <v>0</v>
      </c>
      <c r="BG1644" s="164">
        <f>IF(N1644="zákl. přenesená",J1644,0)</f>
        <v>0</v>
      </c>
      <c r="BH1644" s="164">
        <f>IF(N1644="sníž. přenesená",J1644,0)</f>
        <v>0</v>
      </c>
      <c r="BI1644" s="164">
        <f>IF(N1644="nulová",J1644,0)</f>
        <v>0</v>
      </c>
      <c r="BJ1644" s="18" t="s">
        <v>84</v>
      </c>
      <c r="BK1644" s="164">
        <f>ROUND(I1644*H1644,2)</f>
        <v>0</v>
      </c>
      <c r="BL1644" s="18" t="s">
        <v>228</v>
      </c>
      <c r="BM1644" s="163" t="s">
        <v>2106</v>
      </c>
    </row>
    <row r="1645" spans="1:65" s="2" customFormat="1" ht="37.9" customHeight="1">
      <c r="A1645" s="33"/>
      <c r="B1645" s="150"/>
      <c r="C1645" s="151" t="s">
        <v>1198</v>
      </c>
      <c r="D1645" s="151" t="s">
        <v>224</v>
      </c>
      <c r="E1645" s="152" t="s">
        <v>2107</v>
      </c>
      <c r="F1645" s="153" t="s">
        <v>2108</v>
      </c>
      <c r="G1645" s="154" t="s">
        <v>313</v>
      </c>
      <c r="H1645" s="155">
        <v>286.34500000000003</v>
      </c>
      <c r="I1645" s="156"/>
      <c r="J1645" s="157">
        <f>ROUND(I1645*H1645,2)</f>
        <v>0</v>
      </c>
      <c r="K1645" s="158"/>
      <c r="L1645" s="34"/>
      <c r="M1645" s="159" t="s">
        <v>1</v>
      </c>
      <c r="N1645" s="160" t="s">
        <v>42</v>
      </c>
      <c r="O1645" s="59"/>
      <c r="P1645" s="161">
        <f>O1645*H1645</f>
        <v>0</v>
      </c>
      <c r="Q1645" s="161">
        <v>0</v>
      </c>
      <c r="R1645" s="161">
        <f>Q1645*H1645</f>
        <v>0</v>
      </c>
      <c r="S1645" s="161">
        <v>0</v>
      </c>
      <c r="T1645" s="162">
        <f>S1645*H1645</f>
        <v>0</v>
      </c>
      <c r="U1645" s="33"/>
      <c r="V1645" s="33"/>
      <c r="W1645" s="33"/>
      <c r="X1645" s="33"/>
      <c r="Y1645" s="33"/>
      <c r="Z1645" s="33"/>
      <c r="AA1645" s="33"/>
      <c r="AB1645" s="33"/>
      <c r="AC1645" s="33"/>
      <c r="AD1645" s="33"/>
      <c r="AE1645" s="33"/>
      <c r="AR1645" s="163" t="s">
        <v>228</v>
      </c>
      <c r="AT1645" s="163" t="s">
        <v>224</v>
      </c>
      <c r="AU1645" s="163" t="s">
        <v>86</v>
      </c>
      <c r="AY1645" s="18" t="s">
        <v>222</v>
      </c>
      <c r="BE1645" s="164">
        <f>IF(N1645="základní",J1645,0)</f>
        <v>0</v>
      </c>
      <c r="BF1645" s="164">
        <f>IF(N1645="snížená",J1645,0)</f>
        <v>0</v>
      </c>
      <c r="BG1645" s="164">
        <f>IF(N1645="zákl. přenesená",J1645,0)</f>
        <v>0</v>
      </c>
      <c r="BH1645" s="164">
        <f>IF(N1645="sníž. přenesená",J1645,0)</f>
        <v>0</v>
      </c>
      <c r="BI1645" s="164">
        <f>IF(N1645="nulová",J1645,0)</f>
        <v>0</v>
      </c>
      <c r="BJ1645" s="18" t="s">
        <v>84</v>
      </c>
      <c r="BK1645" s="164">
        <f>ROUND(I1645*H1645,2)</f>
        <v>0</v>
      </c>
      <c r="BL1645" s="18" t="s">
        <v>228</v>
      </c>
      <c r="BM1645" s="163" t="s">
        <v>2109</v>
      </c>
    </row>
    <row r="1646" spans="1:65" s="13" customFormat="1" ht="22.5">
      <c r="B1646" s="165"/>
      <c r="D1646" s="166" t="s">
        <v>229</v>
      </c>
      <c r="E1646" s="167" t="s">
        <v>1</v>
      </c>
      <c r="F1646" s="168" t="s">
        <v>2110</v>
      </c>
      <c r="H1646" s="169">
        <v>286.34500000000003</v>
      </c>
      <c r="I1646" s="170"/>
      <c r="L1646" s="165"/>
      <c r="M1646" s="171"/>
      <c r="N1646" s="172"/>
      <c r="O1646" s="172"/>
      <c r="P1646" s="172"/>
      <c r="Q1646" s="172"/>
      <c r="R1646" s="172"/>
      <c r="S1646" s="172"/>
      <c r="T1646" s="173"/>
      <c r="AT1646" s="167" t="s">
        <v>229</v>
      </c>
      <c r="AU1646" s="167" t="s">
        <v>86</v>
      </c>
      <c r="AV1646" s="13" t="s">
        <v>86</v>
      </c>
      <c r="AW1646" s="13" t="s">
        <v>32</v>
      </c>
      <c r="AX1646" s="13" t="s">
        <v>77</v>
      </c>
      <c r="AY1646" s="167" t="s">
        <v>222</v>
      </c>
    </row>
    <row r="1647" spans="1:65" s="14" customFormat="1">
      <c r="B1647" s="174"/>
      <c r="D1647" s="166" t="s">
        <v>229</v>
      </c>
      <c r="E1647" s="175" t="s">
        <v>1</v>
      </c>
      <c r="F1647" s="176" t="s">
        <v>231</v>
      </c>
      <c r="H1647" s="177">
        <v>286.34500000000003</v>
      </c>
      <c r="I1647" s="178"/>
      <c r="L1647" s="174"/>
      <c r="M1647" s="179"/>
      <c r="N1647" s="180"/>
      <c r="O1647" s="180"/>
      <c r="P1647" s="180"/>
      <c r="Q1647" s="180"/>
      <c r="R1647" s="180"/>
      <c r="S1647" s="180"/>
      <c r="T1647" s="181"/>
      <c r="AT1647" s="175" t="s">
        <v>229</v>
      </c>
      <c r="AU1647" s="175" t="s">
        <v>86</v>
      </c>
      <c r="AV1647" s="14" t="s">
        <v>228</v>
      </c>
      <c r="AW1647" s="14" t="s">
        <v>32</v>
      </c>
      <c r="AX1647" s="14" t="s">
        <v>84</v>
      </c>
      <c r="AY1647" s="175" t="s">
        <v>222</v>
      </c>
    </row>
    <row r="1648" spans="1:65" s="2" customFormat="1" ht="33" customHeight="1">
      <c r="A1648" s="33"/>
      <c r="B1648" s="150"/>
      <c r="C1648" s="151" t="s">
        <v>2111</v>
      </c>
      <c r="D1648" s="151" t="s">
        <v>224</v>
      </c>
      <c r="E1648" s="152" t="s">
        <v>2112</v>
      </c>
      <c r="F1648" s="153" t="s">
        <v>2113</v>
      </c>
      <c r="G1648" s="154" t="s">
        <v>313</v>
      </c>
      <c r="H1648" s="155">
        <v>1.8660000000000001</v>
      </c>
      <c r="I1648" s="156"/>
      <c r="J1648" s="157">
        <f>ROUND(I1648*H1648,2)</f>
        <v>0</v>
      </c>
      <c r="K1648" s="158"/>
      <c r="L1648" s="34"/>
      <c r="M1648" s="159" t="s">
        <v>1</v>
      </c>
      <c r="N1648" s="160" t="s">
        <v>42</v>
      </c>
      <c r="O1648" s="59"/>
      <c r="P1648" s="161">
        <f>O1648*H1648</f>
        <v>0</v>
      </c>
      <c r="Q1648" s="161">
        <v>0</v>
      </c>
      <c r="R1648" s="161">
        <f>Q1648*H1648</f>
        <v>0</v>
      </c>
      <c r="S1648" s="161">
        <v>0</v>
      </c>
      <c r="T1648" s="162">
        <f>S1648*H1648</f>
        <v>0</v>
      </c>
      <c r="U1648" s="33"/>
      <c r="V1648" s="33"/>
      <c r="W1648" s="33"/>
      <c r="X1648" s="33"/>
      <c r="Y1648" s="33"/>
      <c r="Z1648" s="33"/>
      <c r="AA1648" s="33"/>
      <c r="AB1648" s="33"/>
      <c r="AC1648" s="33"/>
      <c r="AD1648" s="33"/>
      <c r="AE1648" s="33"/>
      <c r="AR1648" s="163" t="s">
        <v>228</v>
      </c>
      <c r="AT1648" s="163" t="s">
        <v>224</v>
      </c>
      <c r="AU1648" s="163" t="s">
        <v>86</v>
      </c>
      <c r="AY1648" s="18" t="s">
        <v>222</v>
      </c>
      <c r="BE1648" s="164">
        <f>IF(N1648="základní",J1648,0)</f>
        <v>0</v>
      </c>
      <c r="BF1648" s="164">
        <f>IF(N1648="snížená",J1648,0)</f>
        <v>0</v>
      </c>
      <c r="BG1648" s="164">
        <f>IF(N1648="zákl. přenesená",J1648,0)</f>
        <v>0</v>
      </c>
      <c r="BH1648" s="164">
        <f>IF(N1648="sníž. přenesená",J1648,0)</f>
        <v>0</v>
      </c>
      <c r="BI1648" s="164">
        <f>IF(N1648="nulová",J1648,0)</f>
        <v>0</v>
      </c>
      <c r="BJ1648" s="18" t="s">
        <v>84</v>
      </c>
      <c r="BK1648" s="164">
        <f>ROUND(I1648*H1648,2)</f>
        <v>0</v>
      </c>
      <c r="BL1648" s="18" t="s">
        <v>228</v>
      </c>
      <c r="BM1648" s="163" t="s">
        <v>2114</v>
      </c>
    </row>
    <row r="1649" spans="1:65" s="2" customFormat="1" ht="37.9" customHeight="1">
      <c r="A1649" s="33"/>
      <c r="B1649" s="150"/>
      <c r="C1649" s="151" t="s">
        <v>1210</v>
      </c>
      <c r="D1649" s="151" t="s">
        <v>224</v>
      </c>
      <c r="E1649" s="152" t="s">
        <v>2115</v>
      </c>
      <c r="F1649" s="153" t="s">
        <v>2116</v>
      </c>
      <c r="G1649" s="154" t="s">
        <v>313</v>
      </c>
      <c r="H1649" s="155">
        <v>8.1460000000000008</v>
      </c>
      <c r="I1649" s="156"/>
      <c r="J1649" s="157">
        <f>ROUND(I1649*H1649,2)</f>
        <v>0</v>
      </c>
      <c r="K1649" s="158"/>
      <c r="L1649" s="34"/>
      <c r="M1649" s="159" t="s">
        <v>1</v>
      </c>
      <c r="N1649" s="160" t="s">
        <v>42</v>
      </c>
      <c r="O1649" s="59"/>
      <c r="P1649" s="161">
        <f>O1649*H1649</f>
        <v>0</v>
      </c>
      <c r="Q1649" s="161">
        <v>0</v>
      </c>
      <c r="R1649" s="161">
        <f>Q1649*H1649</f>
        <v>0</v>
      </c>
      <c r="S1649" s="161">
        <v>0</v>
      </c>
      <c r="T1649" s="162">
        <f>S1649*H1649</f>
        <v>0</v>
      </c>
      <c r="U1649" s="33"/>
      <c r="V1649" s="33"/>
      <c r="W1649" s="33"/>
      <c r="X1649" s="33"/>
      <c r="Y1649" s="33"/>
      <c r="Z1649" s="33"/>
      <c r="AA1649" s="33"/>
      <c r="AB1649" s="33"/>
      <c r="AC1649" s="33"/>
      <c r="AD1649" s="33"/>
      <c r="AE1649" s="33"/>
      <c r="AR1649" s="163" t="s">
        <v>228</v>
      </c>
      <c r="AT1649" s="163" t="s">
        <v>224</v>
      </c>
      <c r="AU1649" s="163" t="s">
        <v>86</v>
      </c>
      <c r="AY1649" s="18" t="s">
        <v>222</v>
      </c>
      <c r="BE1649" s="164">
        <f>IF(N1649="základní",J1649,0)</f>
        <v>0</v>
      </c>
      <c r="BF1649" s="164">
        <f>IF(N1649="snížená",J1649,0)</f>
        <v>0</v>
      </c>
      <c r="BG1649" s="164">
        <f>IF(N1649="zákl. přenesená",J1649,0)</f>
        <v>0</v>
      </c>
      <c r="BH1649" s="164">
        <f>IF(N1649="sníž. přenesená",J1649,0)</f>
        <v>0</v>
      </c>
      <c r="BI1649" s="164">
        <f>IF(N1649="nulová",J1649,0)</f>
        <v>0</v>
      </c>
      <c r="BJ1649" s="18" t="s">
        <v>84</v>
      </c>
      <c r="BK1649" s="164">
        <f>ROUND(I1649*H1649,2)</f>
        <v>0</v>
      </c>
      <c r="BL1649" s="18" t="s">
        <v>228</v>
      </c>
      <c r="BM1649" s="163" t="s">
        <v>2117</v>
      </c>
    </row>
    <row r="1650" spans="1:65" s="13" customFormat="1">
      <c r="B1650" s="165"/>
      <c r="D1650" s="166" t="s">
        <v>229</v>
      </c>
      <c r="E1650" s="167" t="s">
        <v>1</v>
      </c>
      <c r="F1650" s="168" t="s">
        <v>2118</v>
      </c>
      <c r="H1650" s="169">
        <v>8.1460000000000008</v>
      </c>
      <c r="I1650" s="170"/>
      <c r="L1650" s="165"/>
      <c r="M1650" s="171"/>
      <c r="N1650" s="172"/>
      <c r="O1650" s="172"/>
      <c r="P1650" s="172"/>
      <c r="Q1650" s="172"/>
      <c r="R1650" s="172"/>
      <c r="S1650" s="172"/>
      <c r="T1650" s="173"/>
      <c r="AT1650" s="167" t="s">
        <v>229</v>
      </c>
      <c r="AU1650" s="167" t="s">
        <v>86</v>
      </c>
      <c r="AV1650" s="13" t="s">
        <v>86</v>
      </c>
      <c r="AW1650" s="13" t="s">
        <v>32</v>
      </c>
      <c r="AX1650" s="13" t="s">
        <v>77</v>
      </c>
      <c r="AY1650" s="167" t="s">
        <v>222</v>
      </c>
    </row>
    <row r="1651" spans="1:65" s="14" customFormat="1">
      <c r="B1651" s="174"/>
      <c r="D1651" s="166" t="s">
        <v>229</v>
      </c>
      <c r="E1651" s="175" t="s">
        <v>1</v>
      </c>
      <c r="F1651" s="176" t="s">
        <v>231</v>
      </c>
      <c r="H1651" s="177">
        <v>8.1460000000000008</v>
      </c>
      <c r="I1651" s="178"/>
      <c r="L1651" s="174"/>
      <c r="M1651" s="179"/>
      <c r="N1651" s="180"/>
      <c r="O1651" s="180"/>
      <c r="P1651" s="180"/>
      <c r="Q1651" s="180"/>
      <c r="R1651" s="180"/>
      <c r="S1651" s="180"/>
      <c r="T1651" s="181"/>
      <c r="AT1651" s="175" t="s">
        <v>229</v>
      </c>
      <c r="AU1651" s="175" t="s">
        <v>86</v>
      </c>
      <c r="AV1651" s="14" t="s">
        <v>228</v>
      </c>
      <c r="AW1651" s="14" t="s">
        <v>32</v>
      </c>
      <c r="AX1651" s="14" t="s">
        <v>84</v>
      </c>
      <c r="AY1651" s="175" t="s">
        <v>222</v>
      </c>
    </row>
    <row r="1652" spans="1:65" s="2" customFormat="1" ht="37.9" customHeight="1">
      <c r="A1652" s="33"/>
      <c r="B1652" s="150"/>
      <c r="C1652" s="151" t="s">
        <v>2119</v>
      </c>
      <c r="D1652" s="151" t="s">
        <v>224</v>
      </c>
      <c r="E1652" s="152" t="s">
        <v>2120</v>
      </c>
      <c r="F1652" s="153" t="s">
        <v>2121</v>
      </c>
      <c r="G1652" s="154" t="s">
        <v>313</v>
      </c>
      <c r="H1652" s="155">
        <v>134.893</v>
      </c>
      <c r="I1652" s="156"/>
      <c r="J1652" s="157">
        <f>ROUND(I1652*H1652,2)</f>
        <v>0</v>
      </c>
      <c r="K1652" s="158"/>
      <c r="L1652" s="34"/>
      <c r="M1652" s="159" t="s">
        <v>1</v>
      </c>
      <c r="N1652" s="160" t="s">
        <v>42</v>
      </c>
      <c r="O1652" s="59"/>
      <c r="P1652" s="161">
        <f>O1652*H1652</f>
        <v>0</v>
      </c>
      <c r="Q1652" s="161">
        <v>0</v>
      </c>
      <c r="R1652" s="161">
        <f>Q1652*H1652</f>
        <v>0</v>
      </c>
      <c r="S1652" s="161">
        <v>0</v>
      </c>
      <c r="T1652" s="162">
        <f>S1652*H1652</f>
        <v>0</v>
      </c>
      <c r="U1652" s="33"/>
      <c r="V1652" s="33"/>
      <c r="W1652" s="33"/>
      <c r="X1652" s="33"/>
      <c r="Y1652" s="33"/>
      <c r="Z1652" s="33"/>
      <c r="AA1652" s="33"/>
      <c r="AB1652" s="33"/>
      <c r="AC1652" s="33"/>
      <c r="AD1652" s="33"/>
      <c r="AE1652" s="33"/>
      <c r="AR1652" s="163" t="s">
        <v>228</v>
      </c>
      <c r="AT1652" s="163" t="s">
        <v>224</v>
      </c>
      <c r="AU1652" s="163" t="s">
        <v>86</v>
      </c>
      <c r="AY1652" s="18" t="s">
        <v>222</v>
      </c>
      <c r="BE1652" s="164">
        <f>IF(N1652="základní",J1652,0)</f>
        <v>0</v>
      </c>
      <c r="BF1652" s="164">
        <f>IF(N1652="snížená",J1652,0)</f>
        <v>0</v>
      </c>
      <c r="BG1652" s="164">
        <f>IF(N1652="zákl. přenesená",J1652,0)</f>
        <v>0</v>
      </c>
      <c r="BH1652" s="164">
        <f>IF(N1652="sníž. přenesená",J1652,0)</f>
        <v>0</v>
      </c>
      <c r="BI1652" s="164">
        <f>IF(N1652="nulová",J1652,0)</f>
        <v>0</v>
      </c>
      <c r="BJ1652" s="18" t="s">
        <v>84</v>
      </c>
      <c r="BK1652" s="164">
        <f>ROUND(I1652*H1652,2)</f>
        <v>0</v>
      </c>
      <c r="BL1652" s="18" t="s">
        <v>228</v>
      </c>
      <c r="BM1652" s="163" t="s">
        <v>2122</v>
      </c>
    </row>
    <row r="1653" spans="1:65" s="13" customFormat="1">
      <c r="B1653" s="165"/>
      <c r="D1653" s="166" t="s">
        <v>229</v>
      </c>
      <c r="E1653" s="167" t="s">
        <v>1</v>
      </c>
      <c r="F1653" s="168" t="s">
        <v>2123</v>
      </c>
      <c r="H1653" s="169">
        <v>134.893</v>
      </c>
      <c r="I1653" s="170"/>
      <c r="L1653" s="165"/>
      <c r="M1653" s="171"/>
      <c r="N1653" s="172"/>
      <c r="O1653" s="172"/>
      <c r="P1653" s="172"/>
      <c r="Q1653" s="172"/>
      <c r="R1653" s="172"/>
      <c r="S1653" s="172"/>
      <c r="T1653" s="173"/>
      <c r="AT1653" s="167" t="s">
        <v>229</v>
      </c>
      <c r="AU1653" s="167" t="s">
        <v>86</v>
      </c>
      <c r="AV1653" s="13" t="s">
        <v>86</v>
      </c>
      <c r="AW1653" s="13" t="s">
        <v>32</v>
      </c>
      <c r="AX1653" s="13" t="s">
        <v>77</v>
      </c>
      <c r="AY1653" s="167" t="s">
        <v>222</v>
      </c>
    </row>
    <row r="1654" spans="1:65" s="14" customFormat="1">
      <c r="B1654" s="174"/>
      <c r="D1654" s="166" t="s">
        <v>229</v>
      </c>
      <c r="E1654" s="175" t="s">
        <v>1</v>
      </c>
      <c r="F1654" s="176" t="s">
        <v>231</v>
      </c>
      <c r="H1654" s="177">
        <v>134.893</v>
      </c>
      <c r="I1654" s="178"/>
      <c r="L1654" s="174"/>
      <c r="M1654" s="179"/>
      <c r="N1654" s="180"/>
      <c r="O1654" s="180"/>
      <c r="P1654" s="180"/>
      <c r="Q1654" s="180"/>
      <c r="R1654" s="180"/>
      <c r="S1654" s="180"/>
      <c r="T1654" s="181"/>
      <c r="AT1654" s="175" t="s">
        <v>229</v>
      </c>
      <c r="AU1654" s="175" t="s">
        <v>86</v>
      </c>
      <c r="AV1654" s="14" t="s">
        <v>228</v>
      </c>
      <c r="AW1654" s="14" t="s">
        <v>32</v>
      </c>
      <c r="AX1654" s="14" t="s">
        <v>84</v>
      </c>
      <c r="AY1654" s="175" t="s">
        <v>222</v>
      </c>
    </row>
    <row r="1655" spans="1:65" s="2" customFormat="1" ht="44.25" customHeight="1">
      <c r="A1655" s="33"/>
      <c r="B1655" s="150"/>
      <c r="C1655" s="151" t="s">
        <v>1213</v>
      </c>
      <c r="D1655" s="151" t="s">
        <v>224</v>
      </c>
      <c r="E1655" s="152" t="s">
        <v>2124</v>
      </c>
      <c r="F1655" s="153" t="s">
        <v>2125</v>
      </c>
      <c r="G1655" s="154" t="s">
        <v>313</v>
      </c>
      <c r="H1655" s="155">
        <v>114</v>
      </c>
      <c r="I1655" s="156"/>
      <c r="J1655" s="157">
        <f>ROUND(I1655*H1655,2)</f>
        <v>0</v>
      </c>
      <c r="K1655" s="158"/>
      <c r="L1655" s="34"/>
      <c r="M1655" s="159" t="s">
        <v>1</v>
      </c>
      <c r="N1655" s="160" t="s">
        <v>42</v>
      </c>
      <c r="O1655" s="59"/>
      <c r="P1655" s="161">
        <f>O1655*H1655</f>
        <v>0</v>
      </c>
      <c r="Q1655" s="161">
        <v>0</v>
      </c>
      <c r="R1655" s="161">
        <f>Q1655*H1655</f>
        <v>0</v>
      </c>
      <c r="S1655" s="161">
        <v>0</v>
      </c>
      <c r="T1655" s="162">
        <f>S1655*H1655</f>
        <v>0</v>
      </c>
      <c r="U1655" s="33"/>
      <c r="V1655" s="33"/>
      <c r="W1655" s="33"/>
      <c r="X1655" s="33"/>
      <c r="Y1655" s="33"/>
      <c r="Z1655" s="33"/>
      <c r="AA1655" s="33"/>
      <c r="AB1655" s="33"/>
      <c r="AC1655" s="33"/>
      <c r="AD1655" s="33"/>
      <c r="AE1655" s="33"/>
      <c r="AR1655" s="163" t="s">
        <v>228</v>
      </c>
      <c r="AT1655" s="163" t="s">
        <v>224</v>
      </c>
      <c r="AU1655" s="163" t="s">
        <v>86</v>
      </c>
      <c r="AY1655" s="18" t="s">
        <v>222</v>
      </c>
      <c r="BE1655" s="164">
        <f>IF(N1655="základní",J1655,0)</f>
        <v>0</v>
      </c>
      <c r="BF1655" s="164">
        <f>IF(N1655="snížená",J1655,0)</f>
        <v>0</v>
      </c>
      <c r="BG1655" s="164">
        <f>IF(N1655="zákl. přenesená",J1655,0)</f>
        <v>0</v>
      </c>
      <c r="BH1655" s="164">
        <f>IF(N1655="sníž. přenesená",J1655,0)</f>
        <v>0</v>
      </c>
      <c r="BI1655" s="164">
        <f>IF(N1655="nulová",J1655,0)</f>
        <v>0</v>
      </c>
      <c r="BJ1655" s="18" t="s">
        <v>84</v>
      </c>
      <c r="BK1655" s="164">
        <f>ROUND(I1655*H1655,2)</f>
        <v>0</v>
      </c>
      <c r="BL1655" s="18" t="s">
        <v>228</v>
      </c>
      <c r="BM1655" s="163" t="s">
        <v>2126</v>
      </c>
    </row>
    <row r="1656" spans="1:65" s="13" customFormat="1">
      <c r="B1656" s="165"/>
      <c r="D1656" s="166" t="s">
        <v>229</v>
      </c>
      <c r="E1656" s="167" t="s">
        <v>1</v>
      </c>
      <c r="F1656" s="168" t="s">
        <v>2127</v>
      </c>
      <c r="H1656" s="169">
        <v>114</v>
      </c>
      <c r="I1656" s="170"/>
      <c r="L1656" s="165"/>
      <c r="M1656" s="171"/>
      <c r="N1656" s="172"/>
      <c r="O1656" s="172"/>
      <c r="P1656" s="172"/>
      <c r="Q1656" s="172"/>
      <c r="R1656" s="172"/>
      <c r="S1656" s="172"/>
      <c r="T1656" s="173"/>
      <c r="AT1656" s="167" t="s">
        <v>229</v>
      </c>
      <c r="AU1656" s="167" t="s">
        <v>86</v>
      </c>
      <c r="AV1656" s="13" t="s">
        <v>86</v>
      </c>
      <c r="AW1656" s="13" t="s">
        <v>32</v>
      </c>
      <c r="AX1656" s="13" t="s">
        <v>77</v>
      </c>
      <c r="AY1656" s="167" t="s">
        <v>222</v>
      </c>
    </row>
    <row r="1657" spans="1:65" s="14" customFormat="1">
      <c r="B1657" s="174"/>
      <c r="D1657" s="166" t="s">
        <v>229</v>
      </c>
      <c r="E1657" s="175" t="s">
        <v>1</v>
      </c>
      <c r="F1657" s="176" t="s">
        <v>231</v>
      </c>
      <c r="H1657" s="177">
        <v>114</v>
      </c>
      <c r="I1657" s="178"/>
      <c r="L1657" s="174"/>
      <c r="M1657" s="179"/>
      <c r="N1657" s="180"/>
      <c r="O1657" s="180"/>
      <c r="P1657" s="180"/>
      <c r="Q1657" s="180"/>
      <c r="R1657" s="180"/>
      <c r="S1657" s="180"/>
      <c r="T1657" s="181"/>
      <c r="AT1657" s="175" t="s">
        <v>229</v>
      </c>
      <c r="AU1657" s="175" t="s">
        <v>86</v>
      </c>
      <c r="AV1657" s="14" t="s">
        <v>228</v>
      </c>
      <c r="AW1657" s="14" t="s">
        <v>32</v>
      </c>
      <c r="AX1657" s="14" t="s">
        <v>84</v>
      </c>
      <c r="AY1657" s="175" t="s">
        <v>222</v>
      </c>
    </row>
    <row r="1658" spans="1:65" s="2" customFormat="1" ht="44.25" customHeight="1">
      <c r="A1658" s="33"/>
      <c r="B1658" s="150"/>
      <c r="C1658" s="151" t="s">
        <v>2128</v>
      </c>
      <c r="D1658" s="151" t="s">
        <v>224</v>
      </c>
      <c r="E1658" s="152" t="s">
        <v>2129</v>
      </c>
      <c r="F1658" s="153" t="s">
        <v>2130</v>
      </c>
      <c r="G1658" s="154" t="s">
        <v>313</v>
      </c>
      <c r="H1658" s="155">
        <v>177.6</v>
      </c>
      <c r="I1658" s="156"/>
      <c r="J1658" s="157">
        <f>ROUND(I1658*H1658,2)</f>
        <v>0</v>
      </c>
      <c r="K1658" s="158"/>
      <c r="L1658" s="34"/>
      <c r="M1658" s="159" t="s">
        <v>1</v>
      </c>
      <c r="N1658" s="160" t="s">
        <v>42</v>
      </c>
      <c r="O1658" s="59"/>
      <c r="P1658" s="161">
        <f>O1658*H1658</f>
        <v>0</v>
      </c>
      <c r="Q1658" s="161">
        <v>0</v>
      </c>
      <c r="R1658" s="161">
        <f>Q1658*H1658</f>
        <v>0</v>
      </c>
      <c r="S1658" s="161">
        <v>0</v>
      </c>
      <c r="T1658" s="162">
        <f>S1658*H1658</f>
        <v>0</v>
      </c>
      <c r="U1658" s="33"/>
      <c r="V1658" s="33"/>
      <c r="W1658" s="33"/>
      <c r="X1658" s="33"/>
      <c r="Y1658" s="33"/>
      <c r="Z1658" s="33"/>
      <c r="AA1658" s="33"/>
      <c r="AB1658" s="33"/>
      <c r="AC1658" s="33"/>
      <c r="AD1658" s="33"/>
      <c r="AE1658" s="33"/>
      <c r="AR1658" s="163" t="s">
        <v>228</v>
      </c>
      <c r="AT1658" s="163" t="s">
        <v>224</v>
      </c>
      <c r="AU1658" s="163" t="s">
        <v>86</v>
      </c>
      <c r="AY1658" s="18" t="s">
        <v>222</v>
      </c>
      <c r="BE1658" s="164">
        <f>IF(N1658="základní",J1658,0)</f>
        <v>0</v>
      </c>
      <c r="BF1658" s="164">
        <f>IF(N1658="snížená",J1658,0)</f>
        <v>0</v>
      </c>
      <c r="BG1658" s="164">
        <f>IF(N1658="zákl. přenesená",J1658,0)</f>
        <v>0</v>
      </c>
      <c r="BH1658" s="164">
        <f>IF(N1658="sníž. přenesená",J1658,0)</f>
        <v>0</v>
      </c>
      <c r="BI1658" s="164">
        <f>IF(N1658="nulová",J1658,0)</f>
        <v>0</v>
      </c>
      <c r="BJ1658" s="18" t="s">
        <v>84</v>
      </c>
      <c r="BK1658" s="164">
        <f>ROUND(I1658*H1658,2)</f>
        <v>0</v>
      </c>
      <c r="BL1658" s="18" t="s">
        <v>228</v>
      </c>
      <c r="BM1658" s="163" t="s">
        <v>2131</v>
      </c>
    </row>
    <row r="1659" spans="1:65" s="13" customFormat="1">
      <c r="B1659" s="165"/>
      <c r="D1659" s="166" t="s">
        <v>229</v>
      </c>
      <c r="E1659" s="167" t="s">
        <v>1</v>
      </c>
      <c r="F1659" s="168" t="s">
        <v>2132</v>
      </c>
      <c r="H1659" s="169">
        <v>177.6</v>
      </c>
      <c r="I1659" s="170"/>
      <c r="L1659" s="165"/>
      <c r="M1659" s="171"/>
      <c r="N1659" s="172"/>
      <c r="O1659" s="172"/>
      <c r="P1659" s="172"/>
      <c r="Q1659" s="172"/>
      <c r="R1659" s="172"/>
      <c r="S1659" s="172"/>
      <c r="T1659" s="173"/>
      <c r="AT1659" s="167" t="s">
        <v>229</v>
      </c>
      <c r="AU1659" s="167" t="s">
        <v>86</v>
      </c>
      <c r="AV1659" s="13" t="s">
        <v>86</v>
      </c>
      <c r="AW1659" s="13" t="s">
        <v>32</v>
      </c>
      <c r="AX1659" s="13" t="s">
        <v>77</v>
      </c>
      <c r="AY1659" s="167" t="s">
        <v>222</v>
      </c>
    </row>
    <row r="1660" spans="1:65" s="14" customFormat="1">
      <c r="B1660" s="174"/>
      <c r="D1660" s="166" t="s">
        <v>229</v>
      </c>
      <c r="E1660" s="175" t="s">
        <v>1</v>
      </c>
      <c r="F1660" s="176" t="s">
        <v>231</v>
      </c>
      <c r="H1660" s="177">
        <v>177.6</v>
      </c>
      <c r="I1660" s="178"/>
      <c r="L1660" s="174"/>
      <c r="M1660" s="179"/>
      <c r="N1660" s="180"/>
      <c r="O1660" s="180"/>
      <c r="P1660" s="180"/>
      <c r="Q1660" s="180"/>
      <c r="R1660" s="180"/>
      <c r="S1660" s="180"/>
      <c r="T1660" s="181"/>
      <c r="AT1660" s="175" t="s">
        <v>229</v>
      </c>
      <c r="AU1660" s="175" t="s">
        <v>86</v>
      </c>
      <c r="AV1660" s="14" t="s">
        <v>228</v>
      </c>
      <c r="AW1660" s="14" t="s">
        <v>32</v>
      </c>
      <c r="AX1660" s="14" t="s">
        <v>84</v>
      </c>
      <c r="AY1660" s="175" t="s">
        <v>222</v>
      </c>
    </row>
    <row r="1661" spans="1:65" s="2" customFormat="1" ht="21.75" customHeight="1">
      <c r="A1661" s="33"/>
      <c r="B1661" s="150"/>
      <c r="C1661" s="151" t="s">
        <v>1217</v>
      </c>
      <c r="D1661" s="151" t="s">
        <v>224</v>
      </c>
      <c r="E1661" s="152" t="s">
        <v>2133</v>
      </c>
      <c r="F1661" s="153" t="s">
        <v>2134</v>
      </c>
      <c r="G1661" s="154" t="s">
        <v>313</v>
      </c>
      <c r="H1661" s="155">
        <v>722.80799999999999</v>
      </c>
      <c r="I1661" s="156"/>
      <c r="J1661" s="157">
        <f>ROUND(I1661*H1661,2)</f>
        <v>0</v>
      </c>
      <c r="K1661" s="158"/>
      <c r="L1661" s="34"/>
      <c r="M1661" s="159" t="s">
        <v>1</v>
      </c>
      <c r="N1661" s="160" t="s">
        <v>42</v>
      </c>
      <c r="O1661" s="59"/>
      <c r="P1661" s="161">
        <f>O1661*H1661</f>
        <v>0</v>
      </c>
      <c r="Q1661" s="161">
        <v>0</v>
      </c>
      <c r="R1661" s="161">
        <f>Q1661*H1661</f>
        <v>0</v>
      </c>
      <c r="S1661" s="161">
        <v>0</v>
      </c>
      <c r="T1661" s="162">
        <f>S1661*H1661</f>
        <v>0</v>
      </c>
      <c r="U1661" s="33"/>
      <c r="V1661" s="33"/>
      <c r="W1661" s="33"/>
      <c r="X1661" s="33"/>
      <c r="Y1661" s="33"/>
      <c r="Z1661" s="33"/>
      <c r="AA1661" s="33"/>
      <c r="AB1661" s="33"/>
      <c r="AC1661" s="33"/>
      <c r="AD1661" s="33"/>
      <c r="AE1661" s="33"/>
      <c r="AR1661" s="163" t="s">
        <v>228</v>
      </c>
      <c r="AT1661" s="163" t="s">
        <v>224</v>
      </c>
      <c r="AU1661" s="163" t="s">
        <v>86</v>
      </c>
      <c r="AY1661" s="18" t="s">
        <v>222</v>
      </c>
      <c r="BE1661" s="164">
        <f>IF(N1661="základní",J1661,0)</f>
        <v>0</v>
      </c>
      <c r="BF1661" s="164">
        <f>IF(N1661="snížená",J1661,0)</f>
        <v>0</v>
      </c>
      <c r="BG1661" s="164">
        <f>IF(N1661="zákl. přenesená",J1661,0)</f>
        <v>0</v>
      </c>
      <c r="BH1661" s="164">
        <f>IF(N1661="sníž. přenesená",J1661,0)</f>
        <v>0</v>
      </c>
      <c r="BI1661" s="164">
        <f>IF(N1661="nulová",J1661,0)</f>
        <v>0</v>
      </c>
      <c r="BJ1661" s="18" t="s">
        <v>84</v>
      </c>
      <c r="BK1661" s="164">
        <f>ROUND(I1661*H1661,2)</f>
        <v>0</v>
      </c>
      <c r="BL1661" s="18" t="s">
        <v>228</v>
      </c>
      <c r="BM1661" s="163" t="s">
        <v>2135</v>
      </c>
    </row>
    <row r="1662" spans="1:65" s="2" customFormat="1" ht="24.2" customHeight="1">
      <c r="A1662" s="33"/>
      <c r="B1662" s="150"/>
      <c r="C1662" s="151" t="s">
        <v>2136</v>
      </c>
      <c r="D1662" s="151" t="s">
        <v>224</v>
      </c>
      <c r="E1662" s="152" t="s">
        <v>2137</v>
      </c>
      <c r="F1662" s="153" t="s">
        <v>2138</v>
      </c>
      <c r="G1662" s="154" t="s">
        <v>313</v>
      </c>
      <c r="H1662" s="155">
        <v>5817.5690000000004</v>
      </c>
      <c r="I1662" s="156"/>
      <c r="J1662" s="157">
        <f>ROUND(I1662*H1662,2)</f>
        <v>0</v>
      </c>
      <c r="K1662" s="158"/>
      <c r="L1662" s="34"/>
      <c r="M1662" s="159" t="s">
        <v>1</v>
      </c>
      <c r="N1662" s="160" t="s">
        <v>42</v>
      </c>
      <c r="O1662" s="59"/>
      <c r="P1662" s="161">
        <f>O1662*H1662</f>
        <v>0</v>
      </c>
      <c r="Q1662" s="161">
        <v>0</v>
      </c>
      <c r="R1662" s="161">
        <f>Q1662*H1662</f>
        <v>0</v>
      </c>
      <c r="S1662" s="161">
        <v>0</v>
      </c>
      <c r="T1662" s="162">
        <f>S1662*H1662</f>
        <v>0</v>
      </c>
      <c r="U1662" s="33"/>
      <c r="V1662" s="33"/>
      <c r="W1662" s="33"/>
      <c r="X1662" s="33"/>
      <c r="Y1662" s="33"/>
      <c r="Z1662" s="33"/>
      <c r="AA1662" s="33"/>
      <c r="AB1662" s="33"/>
      <c r="AC1662" s="33"/>
      <c r="AD1662" s="33"/>
      <c r="AE1662" s="33"/>
      <c r="AR1662" s="163" t="s">
        <v>228</v>
      </c>
      <c r="AT1662" s="163" t="s">
        <v>224</v>
      </c>
      <c r="AU1662" s="163" t="s">
        <v>86</v>
      </c>
      <c r="AY1662" s="18" t="s">
        <v>222</v>
      </c>
      <c r="BE1662" s="164">
        <f>IF(N1662="základní",J1662,0)</f>
        <v>0</v>
      </c>
      <c r="BF1662" s="164">
        <f>IF(N1662="snížená",J1662,0)</f>
        <v>0</v>
      </c>
      <c r="BG1662" s="164">
        <f>IF(N1662="zákl. přenesená",J1662,0)</f>
        <v>0</v>
      </c>
      <c r="BH1662" s="164">
        <f>IF(N1662="sníž. přenesená",J1662,0)</f>
        <v>0</v>
      </c>
      <c r="BI1662" s="164">
        <f>IF(N1662="nulová",J1662,0)</f>
        <v>0</v>
      </c>
      <c r="BJ1662" s="18" t="s">
        <v>84</v>
      </c>
      <c r="BK1662" s="164">
        <f>ROUND(I1662*H1662,2)</f>
        <v>0</v>
      </c>
      <c r="BL1662" s="18" t="s">
        <v>228</v>
      </c>
      <c r="BM1662" s="163" t="s">
        <v>2139</v>
      </c>
    </row>
    <row r="1663" spans="1:65" s="2" customFormat="1" ht="24.2" customHeight="1">
      <c r="A1663" s="33"/>
      <c r="B1663" s="150"/>
      <c r="C1663" s="151" t="s">
        <v>1220</v>
      </c>
      <c r="D1663" s="151" t="s">
        <v>224</v>
      </c>
      <c r="E1663" s="152" t="s">
        <v>2140</v>
      </c>
      <c r="F1663" s="153" t="s">
        <v>2141</v>
      </c>
      <c r="G1663" s="154" t="s">
        <v>348</v>
      </c>
      <c r="H1663" s="155">
        <v>1</v>
      </c>
      <c r="I1663" s="156"/>
      <c r="J1663" s="157">
        <f>ROUND(I1663*H1663,2)</f>
        <v>0</v>
      </c>
      <c r="K1663" s="158"/>
      <c r="L1663" s="34"/>
      <c r="M1663" s="159" t="s">
        <v>1</v>
      </c>
      <c r="N1663" s="160" t="s">
        <v>42</v>
      </c>
      <c r="O1663" s="59"/>
      <c r="P1663" s="161">
        <f>O1663*H1663</f>
        <v>0</v>
      </c>
      <c r="Q1663" s="161">
        <v>0</v>
      </c>
      <c r="R1663" s="161">
        <f>Q1663*H1663</f>
        <v>0</v>
      </c>
      <c r="S1663" s="161">
        <v>0</v>
      </c>
      <c r="T1663" s="162">
        <f>S1663*H1663</f>
        <v>0</v>
      </c>
      <c r="U1663" s="33"/>
      <c r="V1663" s="33"/>
      <c r="W1663" s="33"/>
      <c r="X1663" s="33"/>
      <c r="Y1663" s="33"/>
      <c r="Z1663" s="33"/>
      <c r="AA1663" s="33"/>
      <c r="AB1663" s="33"/>
      <c r="AC1663" s="33"/>
      <c r="AD1663" s="33"/>
      <c r="AE1663" s="33"/>
      <c r="AR1663" s="163" t="s">
        <v>228</v>
      </c>
      <c r="AT1663" s="163" t="s">
        <v>224</v>
      </c>
      <c r="AU1663" s="163" t="s">
        <v>86</v>
      </c>
      <c r="AY1663" s="18" t="s">
        <v>222</v>
      </c>
      <c r="BE1663" s="164">
        <f>IF(N1663="základní",J1663,0)</f>
        <v>0</v>
      </c>
      <c r="BF1663" s="164">
        <f>IF(N1663="snížená",J1663,0)</f>
        <v>0</v>
      </c>
      <c r="BG1663" s="164">
        <f>IF(N1663="zákl. přenesená",J1663,0)</f>
        <v>0</v>
      </c>
      <c r="BH1663" s="164">
        <f>IF(N1663="sníž. přenesená",J1663,0)</f>
        <v>0</v>
      </c>
      <c r="BI1663" s="164">
        <f>IF(N1663="nulová",J1663,0)</f>
        <v>0</v>
      </c>
      <c r="BJ1663" s="18" t="s">
        <v>84</v>
      </c>
      <c r="BK1663" s="164">
        <f>ROUND(I1663*H1663,2)</f>
        <v>0</v>
      </c>
      <c r="BL1663" s="18" t="s">
        <v>228</v>
      </c>
      <c r="BM1663" s="163" t="s">
        <v>2142</v>
      </c>
    </row>
    <row r="1664" spans="1:65" s="12" customFormat="1" ht="25.9" customHeight="1">
      <c r="B1664" s="137"/>
      <c r="D1664" s="138" t="s">
        <v>76</v>
      </c>
      <c r="E1664" s="139" t="s">
        <v>2143</v>
      </c>
      <c r="F1664" s="139" t="s">
        <v>2144</v>
      </c>
      <c r="I1664" s="140"/>
      <c r="J1664" s="141">
        <f>BK1664</f>
        <v>0</v>
      </c>
      <c r="L1664" s="137"/>
      <c r="M1664" s="142"/>
      <c r="N1664" s="143"/>
      <c r="O1664" s="143"/>
      <c r="P1664" s="144">
        <f>P1665+P1719+P1733+P1785+P1801+P1803+P1809+P1848+P1871+P1956+P2000+P2271+P2464+P2494+P2551+P2558+P2610+P2615+P2660+P2692</f>
        <v>0</v>
      </c>
      <c r="Q1664" s="143"/>
      <c r="R1664" s="144">
        <f>R1665+R1719+R1733+R1785+R1801+R1803+R1809+R1848+R1871+R1956+R2000+R2271+R2464+R2494+R2551+R2558+R2610+R2615+R2660+R2692</f>
        <v>81.384295989999998</v>
      </c>
      <c r="S1664" s="143"/>
      <c r="T1664" s="145">
        <f>T1665+T1719+T1733+T1785+T1801+T1803+T1809+T1848+T1871+T1956+T2000+T2271+T2464+T2494+T2551+T2558+T2610+T2615+T2660+T2692</f>
        <v>8.8213200000000001</v>
      </c>
      <c r="AR1664" s="138" t="s">
        <v>86</v>
      </c>
      <c r="AT1664" s="146" t="s">
        <v>76</v>
      </c>
      <c r="AU1664" s="146" t="s">
        <v>77</v>
      </c>
      <c r="AY1664" s="138" t="s">
        <v>222</v>
      </c>
      <c r="BK1664" s="147">
        <f>BK1665+BK1719+BK1733+BK1785+BK1801+BK1803+BK1809+BK1848+BK1871+BK1956+BK2000+BK2271+BK2464+BK2494+BK2551+BK2558+BK2610+BK2615+BK2660+BK2692</f>
        <v>0</v>
      </c>
    </row>
    <row r="1665" spans="1:65" s="12" customFormat="1" ht="22.9" customHeight="1">
      <c r="B1665" s="137"/>
      <c r="D1665" s="138" t="s">
        <v>76</v>
      </c>
      <c r="E1665" s="148" t="s">
        <v>2145</v>
      </c>
      <c r="F1665" s="148" t="s">
        <v>2146</v>
      </c>
      <c r="I1665" s="140"/>
      <c r="J1665" s="149">
        <f>BK1665</f>
        <v>0</v>
      </c>
      <c r="L1665" s="137"/>
      <c r="M1665" s="142"/>
      <c r="N1665" s="143"/>
      <c r="O1665" s="143"/>
      <c r="P1665" s="144">
        <f>SUM(P1666:P1718)</f>
        <v>0</v>
      </c>
      <c r="Q1665" s="143"/>
      <c r="R1665" s="144">
        <f>SUM(R1666:R1718)</f>
        <v>7.6295338199999998</v>
      </c>
      <c r="S1665" s="143"/>
      <c r="T1665" s="145">
        <f>SUM(T1666:T1718)</f>
        <v>0</v>
      </c>
      <c r="AR1665" s="138" t="s">
        <v>86</v>
      </c>
      <c r="AT1665" s="146" t="s">
        <v>76</v>
      </c>
      <c r="AU1665" s="146" t="s">
        <v>84</v>
      </c>
      <c r="AY1665" s="138" t="s">
        <v>222</v>
      </c>
      <c r="BK1665" s="147">
        <f>SUM(BK1666:BK1718)</f>
        <v>0</v>
      </c>
    </row>
    <row r="1666" spans="1:65" s="2" customFormat="1" ht="24.2" customHeight="1">
      <c r="A1666" s="33"/>
      <c r="B1666" s="150"/>
      <c r="C1666" s="151" t="s">
        <v>2147</v>
      </c>
      <c r="D1666" s="151" t="s">
        <v>224</v>
      </c>
      <c r="E1666" s="152" t="s">
        <v>2148</v>
      </c>
      <c r="F1666" s="153" t="s">
        <v>2149</v>
      </c>
      <c r="G1666" s="154" t="s">
        <v>227</v>
      </c>
      <c r="H1666" s="155">
        <v>51.4</v>
      </c>
      <c r="I1666" s="156"/>
      <c r="J1666" s="157">
        <f>ROUND(I1666*H1666,2)</f>
        <v>0</v>
      </c>
      <c r="K1666" s="158"/>
      <c r="L1666" s="34"/>
      <c r="M1666" s="159" t="s">
        <v>1</v>
      </c>
      <c r="N1666" s="160" t="s">
        <v>42</v>
      </c>
      <c r="O1666" s="59"/>
      <c r="P1666" s="161">
        <f>O1666*H1666</f>
        <v>0</v>
      </c>
      <c r="Q1666" s="161">
        <v>3.0000000000000001E-5</v>
      </c>
      <c r="R1666" s="161">
        <f>Q1666*H1666</f>
        <v>1.542E-3</v>
      </c>
      <c r="S1666" s="161">
        <v>0</v>
      </c>
      <c r="T1666" s="162">
        <f>S1666*H1666</f>
        <v>0</v>
      </c>
      <c r="U1666" s="33"/>
      <c r="V1666" s="33"/>
      <c r="W1666" s="33"/>
      <c r="X1666" s="33"/>
      <c r="Y1666" s="33"/>
      <c r="Z1666" s="33"/>
      <c r="AA1666" s="33"/>
      <c r="AB1666" s="33"/>
      <c r="AC1666" s="33"/>
      <c r="AD1666" s="33"/>
      <c r="AE1666" s="33"/>
      <c r="AR1666" s="163" t="s">
        <v>264</v>
      </c>
      <c r="AT1666" s="163" t="s">
        <v>224</v>
      </c>
      <c r="AU1666" s="163" t="s">
        <v>86</v>
      </c>
      <c r="AY1666" s="18" t="s">
        <v>222</v>
      </c>
      <c r="BE1666" s="164">
        <f>IF(N1666="základní",J1666,0)</f>
        <v>0</v>
      </c>
      <c r="BF1666" s="164">
        <f>IF(N1666="snížená",J1666,0)</f>
        <v>0</v>
      </c>
      <c r="BG1666" s="164">
        <f>IF(N1666="zákl. přenesená",J1666,0)</f>
        <v>0</v>
      </c>
      <c r="BH1666" s="164">
        <f>IF(N1666="sníž. přenesená",J1666,0)</f>
        <v>0</v>
      </c>
      <c r="BI1666" s="164">
        <f>IF(N1666="nulová",J1666,0)</f>
        <v>0</v>
      </c>
      <c r="BJ1666" s="18" t="s">
        <v>84</v>
      </c>
      <c r="BK1666" s="164">
        <f>ROUND(I1666*H1666,2)</f>
        <v>0</v>
      </c>
      <c r="BL1666" s="18" t="s">
        <v>264</v>
      </c>
      <c r="BM1666" s="163" t="s">
        <v>2150</v>
      </c>
    </row>
    <row r="1667" spans="1:65" s="2" customFormat="1" ht="16.5" customHeight="1">
      <c r="A1667" s="33"/>
      <c r="B1667" s="150"/>
      <c r="C1667" s="197" t="s">
        <v>1224</v>
      </c>
      <c r="D1667" s="197" t="s">
        <v>310</v>
      </c>
      <c r="E1667" s="198" t="s">
        <v>2151</v>
      </c>
      <c r="F1667" s="199" t="s">
        <v>2152</v>
      </c>
      <c r="G1667" s="200" t="s">
        <v>313</v>
      </c>
      <c r="H1667" s="201">
        <v>7.6999999999999999E-2</v>
      </c>
      <c r="I1667" s="202"/>
      <c r="J1667" s="203">
        <f>ROUND(I1667*H1667,2)</f>
        <v>0</v>
      </c>
      <c r="K1667" s="204"/>
      <c r="L1667" s="205"/>
      <c r="M1667" s="206" t="s">
        <v>1</v>
      </c>
      <c r="N1667" s="207" t="s">
        <v>42</v>
      </c>
      <c r="O1667" s="59"/>
      <c r="P1667" s="161">
        <f>O1667*H1667</f>
        <v>0</v>
      </c>
      <c r="Q1667" s="161">
        <v>1</v>
      </c>
      <c r="R1667" s="161">
        <f>Q1667*H1667</f>
        <v>7.6999999999999999E-2</v>
      </c>
      <c r="S1667" s="161">
        <v>0</v>
      </c>
      <c r="T1667" s="162">
        <f>S1667*H1667</f>
        <v>0</v>
      </c>
      <c r="U1667" s="33"/>
      <c r="V1667" s="33"/>
      <c r="W1667" s="33"/>
      <c r="X1667" s="33"/>
      <c r="Y1667" s="33"/>
      <c r="Z1667" s="33"/>
      <c r="AA1667" s="33"/>
      <c r="AB1667" s="33"/>
      <c r="AC1667" s="33"/>
      <c r="AD1667" s="33"/>
      <c r="AE1667" s="33"/>
      <c r="AR1667" s="163" t="s">
        <v>318</v>
      </c>
      <c r="AT1667" s="163" t="s">
        <v>310</v>
      </c>
      <c r="AU1667" s="163" t="s">
        <v>86</v>
      </c>
      <c r="AY1667" s="18" t="s">
        <v>222</v>
      </c>
      <c r="BE1667" s="164">
        <f>IF(N1667="základní",J1667,0)</f>
        <v>0</v>
      </c>
      <c r="BF1667" s="164">
        <f>IF(N1667="snížená",J1667,0)</f>
        <v>0</v>
      </c>
      <c r="BG1667" s="164">
        <f>IF(N1667="zákl. přenesená",J1667,0)</f>
        <v>0</v>
      </c>
      <c r="BH1667" s="164">
        <f>IF(N1667="sníž. přenesená",J1667,0)</f>
        <v>0</v>
      </c>
      <c r="BI1667" s="164">
        <f>IF(N1667="nulová",J1667,0)</f>
        <v>0</v>
      </c>
      <c r="BJ1667" s="18" t="s">
        <v>84</v>
      </c>
      <c r="BK1667" s="164">
        <f>ROUND(I1667*H1667,2)</f>
        <v>0</v>
      </c>
      <c r="BL1667" s="18" t="s">
        <v>264</v>
      </c>
      <c r="BM1667" s="163" t="s">
        <v>2153</v>
      </c>
    </row>
    <row r="1668" spans="1:65" s="2" customFormat="1" ht="24.2" customHeight="1">
      <c r="A1668" s="33"/>
      <c r="B1668" s="150"/>
      <c r="C1668" s="151" t="s">
        <v>2154</v>
      </c>
      <c r="D1668" s="151" t="s">
        <v>224</v>
      </c>
      <c r="E1668" s="152" t="s">
        <v>2155</v>
      </c>
      <c r="F1668" s="153" t="s">
        <v>2156</v>
      </c>
      <c r="G1668" s="154" t="s">
        <v>227</v>
      </c>
      <c r="H1668" s="155">
        <v>96.212000000000003</v>
      </c>
      <c r="I1668" s="156"/>
      <c r="J1668" s="157">
        <f>ROUND(I1668*H1668,2)</f>
        <v>0</v>
      </c>
      <c r="K1668" s="158"/>
      <c r="L1668" s="34"/>
      <c r="M1668" s="159" t="s">
        <v>1</v>
      </c>
      <c r="N1668" s="160" t="s">
        <v>42</v>
      </c>
      <c r="O1668" s="59"/>
      <c r="P1668" s="161">
        <f>O1668*H1668</f>
        <v>0</v>
      </c>
      <c r="Q1668" s="161">
        <v>4.0000000000000003E-5</v>
      </c>
      <c r="R1668" s="161">
        <f>Q1668*H1668</f>
        <v>3.8484800000000005E-3</v>
      </c>
      <c r="S1668" s="161">
        <v>0</v>
      </c>
      <c r="T1668" s="162">
        <f>S1668*H1668</f>
        <v>0</v>
      </c>
      <c r="U1668" s="33"/>
      <c r="V1668" s="33"/>
      <c r="W1668" s="33"/>
      <c r="X1668" s="33"/>
      <c r="Y1668" s="33"/>
      <c r="Z1668" s="33"/>
      <c r="AA1668" s="33"/>
      <c r="AB1668" s="33"/>
      <c r="AC1668" s="33"/>
      <c r="AD1668" s="33"/>
      <c r="AE1668" s="33"/>
      <c r="AR1668" s="163" t="s">
        <v>264</v>
      </c>
      <c r="AT1668" s="163" t="s">
        <v>224</v>
      </c>
      <c r="AU1668" s="163" t="s">
        <v>86</v>
      </c>
      <c r="AY1668" s="18" t="s">
        <v>222</v>
      </c>
      <c r="BE1668" s="164">
        <f>IF(N1668="základní",J1668,0)</f>
        <v>0</v>
      </c>
      <c r="BF1668" s="164">
        <f>IF(N1668="snížená",J1668,0)</f>
        <v>0</v>
      </c>
      <c r="BG1668" s="164">
        <f>IF(N1668="zákl. přenesená",J1668,0)</f>
        <v>0</v>
      </c>
      <c r="BH1668" s="164">
        <f>IF(N1668="sníž. přenesená",J1668,0)</f>
        <v>0</v>
      </c>
      <c r="BI1668" s="164">
        <f>IF(N1668="nulová",J1668,0)</f>
        <v>0</v>
      </c>
      <c r="BJ1668" s="18" t="s">
        <v>84</v>
      </c>
      <c r="BK1668" s="164">
        <f>ROUND(I1668*H1668,2)</f>
        <v>0</v>
      </c>
      <c r="BL1668" s="18" t="s">
        <v>264</v>
      </c>
      <c r="BM1668" s="163" t="s">
        <v>2157</v>
      </c>
    </row>
    <row r="1669" spans="1:65" s="2" customFormat="1" ht="29.25">
      <c r="A1669" s="33"/>
      <c r="B1669" s="34"/>
      <c r="C1669" s="33"/>
      <c r="D1669" s="166" t="s">
        <v>384</v>
      </c>
      <c r="E1669" s="33"/>
      <c r="F1669" s="208" t="s">
        <v>2158</v>
      </c>
      <c r="G1669" s="33"/>
      <c r="H1669" s="33"/>
      <c r="I1669" s="209"/>
      <c r="J1669" s="33"/>
      <c r="K1669" s="33"/>
      <c r="L1669" s="34"/>
      <c r="M1669" s="210"/>
      <c r="N1669" s="211"/>
      <c r="O1669" s="59"/>
      <c r="P1669" s="59"/>
      <c r="Q1669" s="59"/>
      <c r="R1669" s="59"/>
      <c r="S1669" s="59"/>
      <c r="T1669" s="60"/>
      <c r="U1669" s="33"/>
      <c r="V1669" s="33"/>
      <c r="W1669" s="33"/>
      <c r="X1669" s="33"/>
      <c r="Y1669" s="33"/>
      <c r="Z1669" s="33"/>
      <c r="AA1669" s="33"/>
      <c r="AB1669" s="33"/>
      <c r="AC1669" s="33"/>
      <c r="AD1669" s="33"/>
      <c r="AE1669" s="33"/>
      <c r="AT1669" s="18" t="s">
        <v>384</v>
      </c>
      <c r="AU1669" s="18" t="s">
        <v>86</v>
      </c>
    </row>
    <row r="1670" spans="1:65" s="2" customFormat="1" ht="24.2" customHeight="1">
      <c r="A1670" s="33"/>
      <c r="B1670" s="150"/>
      <c r="C1670" s="151" t="s">
        <v>1227</v>
      </c>
      <c r="D1670" s="151" t="s">
        <v>224</v>
      </c>
      <c r="E1670" s="152" t="s">
        <v>2159</v>
      </c>
      <c r="F1670" s="153" t="s">
        <v>2160</v>
      </c>
      <c r="G1670" s="154" t="s">
        <v>227</v>
      </c>
      <c r="H1670" s="155">
        <v>795.16200000000003</v>
      </c>
      <c r="I1670" s="156"/>
      <c r="J1670" s="157">
        <f>ROUND(I1670*H1670,2)</f>
        <v>0</v>
      </c>
      <c r="K1670" s="158"/>
      <c r="L1670" s="34"/>
      <c r="M1670" s="159" t="s">
        <v>1</v>
      </c>
      <c r="N1670" s="160" t="s">
        <v>42</v>
      </c>
      <c r="O1670" s="59"/>
      <c r="P1670" s="161">
        <f>O1670*H1670</f>
        <v>0</v>
      </c>
      <c r="Q1670" s="161">
        <v>0</v>
      </c>
      <c r="R1670" s="161">
        <f>Q1670*H1670</f>
        <v>0</v>
      </c>
      <c r="S1670" s="161">
        <v>0</v>
      </c>
      <c r="T1670" s="162">
        <f>S1670*H1670</f>
        <v>0</v>
      </c>
      <c r="U1670" s="33"/>
      <c r="V1670" s="33"/>
      <c r="W1670" s="33"/>
      <c r="X1670" s="33"/>
      <c r="Y1670" s="33"/>
      <c r="Z1670" s="33"/>
      <c r="AA1670" s="33"/>
      <c r="AB1670" s="33"/>
      <c r="AC1670" s="33"/>
      <c r="AD1670" s="33"/>
      <c r="AE1670" s="33"/>
      <c r="AR1670" s="163" t="s">
        <v>264</v>
      </c>
      <c r="AT1670" s="163" t="s">
        <v>224</v>
      </c>
      <c r="AU1670" s="163" t="s">
        <v>86</v>
      </c>
      <c r="AY1670" s="18" t="s">
        <v>222</v>
      </c>
      <c r="BE1670" s="164">
        <f>IF(N1670="základní",J1670,0)</f>
        <v>0</v>
      </c>
      <c r="BF1670" s="164">
        <f>IF(N1670="snížená",J1670,0)</f>
        <v>0</v>
      </c>
      <c r="BG1670" s="164">
        <f>IF(N1670="zákl. přenesená",J1670,0)</f>
        <v>0</v>
      </c>
      <c r="BH1670" s="164">
        <f>IF(N1670="sníž. přenesená",J1670,0)</f>
        <v>0</v>
      </c>
      <c r="BI1670" s="164">
        <f>IF(N1670="nulová",J1670,0)</f>
        <v>0</v>
      </c>
      <c r="BJ1670" s="18" t="s">
        <v>84</v>
      </c>
      <c r="BK1670" s="164">
        <f>ROUND(I1670*H1670,2)</f>
        <v>0</v>
      </c>
      <c r="BL1670" s="18" t="s">
        <v>264</v>
      </c>
      <c r="BM1670" s="163" t="s">
        <v>2161</v>
      </c>
    </row>
    <row r="1671" spans="1:65" s="13" customFormat="1" ht="33.75">
      <c r="B1671" s="165"/>
      <c r="D1671" s="166" t="s">
        <v>229</v>
      </c>
      <c r="E1671" s="167" t="s">
        <v>1</v>
      </c>
      <c r="F1671" s="168" t="s">
        <v>2162</v>
      </c>
      <c r="H1671" s="169">
        <v>65.504999999999995</v>
      </c>
      <c r="I1671" s="170"/>
      <c r="L1671" s="165"/>
      <c r="M1671" s="171"/>
      <c r="N1671" s="172"/>
      <c r="O1671" s="172"/>
      <c r="P1671" s="172"/>
      <c r="Q1671" s="172"/>
      <c r="R1671" s="172"/>
      <c r="S1671" s="172"/>
      <c r="T1671" s="173"/>
      <c r="AT1671" s="167" t="s">
        <v>229</v>
      </c>
      <c r="AU1671" s="167" t="s">
        <v>86</v>
      </c>
      <c r="AV1671" s="13" t="s">
        <v>86</v>
      </c>
      <c r="AW1671" s="13" t="s">
        <v>32</v>
      </c>
      <c r="AX1671" s="13" t="s">
        <v>77</v>
      </c>
      <c r="AY1671" s="167" t="s">
        <v>222</v>
      </c>
    </row>
    <row r="1672" spans="1:65" s="13" customFormat="1" ht="22.5">
      <c r="B1672" s="165"/>
      <c r="D1672" s="166" t="s">
        <v>229</v>
      </c>
      <c r="E1672" s="167" t="s">
        <v>1</v>
      </c>
      <c r="F1672" s="168" t="s">
        <v>2163</v>
      </c>
      <c r="H1672" s="169">
        <v>149.363</v>
      </c>
      <c r="I1672" s="170"/>
      <c r="L1672" s="165"/>
      <c r="M1672" s="171"/>
      <c r="N1672" s="172"/>
      <c r="O1672" s="172"/>
      <c r="P1672" s="172"/>
      <c r="Q1672" s="172"/>
      <c r="R1672" s="172"/>
      <c r="S1672" s="172"/>
      <c r="T1672" s="173"/>
      <c r="AT1672" s="167" t="s">
        <v>229</v>
      </c>
      <c r="AU1672" s="167" t="s">
        <v>86</v>
      </c>
      <c r="AV1672" s="13" t="s">
        <v>86</v>
      </c>
      <c r="AW1672" s="13" t="s">
        <v>32</v>
      </c>
      <c r="AX1672" s="13" t="s">
        <v>77</v>
      </c>
      <c r="AY1672" s="167" t="s">
        <v>222</v>
      </c>
    </row>
    <row r="1673" spans="1:65" s="13" customFormat="1">
      <c r="B1673" s="165"/>
      <c r="D1673" s="166" t="s">
        <v>229</v>
      </c>
      <c r="E1673" s="167" t="s">
        <v>1</v>
      </c>
      <c r="F1673" s="168" t="s">
        <v>1332</v>
      </c>
      <c r="H1673" s="169">
        <v>12.593</v>
      </c>
      <c r="I1673" s="170"/>
      <c r="L1673" s="165"/>
      <c r="M1673" s="171"/>
      <c r="N1673" s="172"/>
      <c r="O1673" s="172"/>
      <c r="P1673" s="172"/>
      <c r="Q1673" s="172"/>
      <c r="R1673" s="172"/>
      <c r="S1673" s="172"/>
      <c r="T1673" s="173"/>
      <c r="AT1673" s="167" t="s">
        <v>229</v>
      </c>
      <c r="AU1673" s="167" t="s">
        <v>86</v>
      </c>
      <c r="AV1673" s="13" t="s">
        <v>86</v>
      </c>
      <c r="AW1673" s="13" t="s">
        <v>32</v>
      </c>
      <c r="AX1673" s="13" t="s">
        <v>77</v>
      </c>
      <c r="AY1673" s="167" t="s">
        <v>222</v>
      </c>
    </row>
    <row r="1674" spans="1:65" s="13" customFormat="1">
      <c r="B1674" s="165"/>
      <c r="D1674" s="166" t="s">
        <v>229</v>
      </c>
      <c r="E1674" s="167" t="s">
        <v>1</v>
      </c>
      <c r="F1674" s="168" t="s">
        <v>1333</v>
      </c>
      <c r="H1674" s="169">
        <v>5.75</v>
      </c>
      <c r="I1674" s="170"/>
      <c r="L1674" s="165"/>
      <c r="M1674" s="171"/>
      <c r="N1674" s="172"/>
      <c r="O1674" s="172"/>
      <c r="P1674" s="172"/>
      <c r="Q1674" s="172"/>
      <c r="R1674" s="172"/>
      <c r="S1674" s="172"/>
      <c r="T1674" s="173"/>
      <c r="AT1674" s="167" t="s">
        <v>229</v>
      </c>
      <c r="AU1674" s="167" t="s">
        <v>86</v>
      </c>
      <c r="AV1674" s="13" t="s">
        <v>86</v>
      </c>
      <c r="AW1674" s="13" t="s">
        <v>32</v>
      </c>
      <c r="AX1674" s="13" t="s">
        <v>77</v>
      </c>
      <c r="AY1674" s="167" t="s">
        <v>222</v>
      </c>
    </row>
    <row r="1675" spans="1:65" s="13" customFormat="1">
      <c r="B1675" s="165"/>
      <c r="D1675" s="166" t="s">
        <v>229</v>
      </c>
      <c r="E1675" s="167" t="s">
        <v>1</v>
      </c>
      <c r="F1675" s="168" t="s">
        <v>1334</v>
      </c>
      <c r="H1675" s="169">
        <v>4.8</v>
      </c>
      <c r="I1675" s="170"/>
      <c r="L1675" s="165"/>
      <c r="M1675" s="171"/>
      <c r="N1675" s="172"/>
      <c r="O1675" s="172"/>
      <c r="P1675" s="172"/>
      <c r="Q1675" s="172"/>
      <c r="R1675" s="172"/>
      <c r="S1675" s="172"/>
      <c r="T1675" s="173"/>
      <c r="AT1675" s="167" t="s">
        <v>229</v>
      </c>
      <c r="AU1675" s="167" t="s">
        <v>86</v>
      </c>
      <c r="AV1675" s="13" t="s">
        <v>86</v>
      </c>
      <c r="AW1675" s="13" t="s">
        <v>32</v>
      </c>
      <c r="AX1675" s="13" t="s">
        <v>77</v>
      </c>
      <c r="AY1675" s="167" t="s">
        <v>222</v>
      </c>
    </row>
    <row r="1676" spans="1:65" s="13" customFormat="1">
      <c r="B1676" s="165"/>
      <c r="D1676" s="166" t="s">
        <v>229</v>
      </c>
      <c r="E1676" s="167" t="s">
        <v>1</v>
      </c>
      <c r="F1676" s="168" t="s">
        <v>1335</v>
      </c>
      <c r="H1676" s="169">
        <v>8.52</v>
      </c>
      <c r="I1676" s="170"/>
      <c r="L1676" s="165"/>
      <c r="M1676" s="171"/>
      <c r="N1676" s="172"/>
      <c r="O1676" s="172"/>
      <c r="P1676" s="172"/>
      <c r="Q1676" s="172"/>
      <c r="R1676" s="172"/>
      <c r="S1676" s="172"/>
      <c r="T1676" s="173"/>
      <c r="AT1676" s="167" t="s">
        <v>229</v>
      </c>
      <c r="AU1676" s="167" t="s">
        <v>86</v>
      </c>
      <c r="AV1676" s="13" t="s">
        <v>86</v>
      </c>
      <c r="AW1676" s="13" t="s">
        <v>32</v>
      </c>
      <c r="AX1676" s="13" t="s">
        <v>77</v>
      </c>
      <c r="AY1676" s="167" t="s">
        <v>222</v>
      </c>
    </row>
    <row r="1677" spans="1:65" s="13" customFormat="1" ht="45">
      <c r="B1677" s="165"/>
      <c r="D1677" s="166" t="s">
        <v>229</v>
      </c>
      <c r="E1677" s="167" t="s">
        <v>1</v>
      </c>
      <c r="F1677" s="168" t="s">
        <v>1336</v>
      </c>
      <c r="H1677" s="169">
        <v>503.49299999999999</v>
      </c>
      <c r="I1677" s="170"/>
      <c r="L1677" s="165"/>
      <c r="M1677" s="171"/>
      <c r="N1677" s="172"/>
      <c r="O1677" s="172"/>
      <c r="P1677" s="172"/>
      <c r="Q1677" s="172"/>
      <c r="R1677" s="172"/>
      <c r="S1677" s="172"/>
      <c r="T1677" s="173"/>
      <c r="AT1677" s="167" t="s">
        <v>229</v>
      </c>
      <c r="AU1677" s="167" t="s">
        <v>86</v>
      </c>
      <c r="AV1677" s="13" t="s">
        <v>86</v>
      </c>
      <c r="AW1677" s="13" t="s">
        <v>32</v>
      </c>
      <c r="AX1677" s="13" t="s">
        <v>77</v>
      </c>
      <c r="AY1677" s="167" t="s">
        <v>222</v>
      </c>
    </row>
    <row r="1678" spans="1:65" s="13" customFormat="1" ht="33.75">
      <c r="B1678" s="165"/>
      <c r="D1678" s="166" t="s">
        <v>229</v>
      </c>
      <c r="E1678" s="167" t="s">
        <v>1</v>
      </c>
      <c r="F1678" s="168" t="s">
        <v>1337</v>
      </c>
      <c r="H1678" s="169">
        <v>20.388000000000002</v>
      </c>
      <c r="I1678" s="170"/>
      <c r="L1678" s="165"/>
      <c r="M1678" s="171"/>
      <c r="N1678" s="172"/>
      <c r="O1678" s="172"/>
      <c r="P1678" s="172"/>
      <c r="Q1678" s="172"/>
      <c r="R1678" s="172"/>
      <c r="S1678" s="172"/>
      <c r="T1678" s="173"/>
      <c r="AT1678" s="167" t="s">
        <v>229</v>
      </c>
      <c r="AU1678" s="167" t="s">
        <v>86</v>
      </c>
      <c r="AV1678" s="13" t="s">
        <v>86</v>
      </c>
      <c r="AW1678" s="13" t="s">
        <v>32</v>
      </c>
      <c r="AX1678" s="13" t="s">
        <v>77</v>
      </c>
      <c r="AY1678" s="167" t="s">
        <v>222</v>
      </c>
    </row>
    <row r="1679" spans="1:65" s="13" customFormat="1">
      <c r="B1679" s="165"/>
      <c r="D1679" s="166" t="s">
        <v>229</v>
      </c>
      <c r="E1679" s="167" t="s">
        <v>1</v>
      </c>
      <c r="F1679" s="168" t="s">
        <v>1338</v>
      </c>
      <c r="H1679" s="169">
        <v>24.75</v>
      </c>
      <c r="I1679" s="170"/>
      <c r="L1679" s="165"/>
      <c r="M1679" s="171"/>
      <c r="N1679" s="172"/>
      <c r="O1679" s="172"/>
      <c r="P1679" s="172"/>
      <c r="Q1679" s="172"/>
      <c r="R1679" s="172"/>
      <c r="S1679" s="172"/>
      <c r="T1679" s="173"/>
      <c r="AT1679" s="167" t="s">
        <v>229</v>
      </c>
      <c r="AU1679" s="167" t="s">
        <v>86</v>
      </c>
      <c r="AV1679" s="13" t="s">
        <v>86</v>
      </c>
      <c r="AW1679" s="13" t="s">
        <v>32</v>
      </c>
      <c r="AX1679" s="13" t="s">
        <v>77</v>
      </c>
      <c r="AY1679" s="167" t="s">
        <v>222</v>
      </c>
    </row>
    <row r="1680" spans="1:65" s="14" customFormat="1">
      <c r="B1680" s="174"/>
      <c r="D1680" s="166" t="s">
        <v>229</v>
      </c>
      <c r="E1680" s="175" t="s">
        <v>1</v>
      </c>
      <c r="F1680" s="176" t="s">
        <v>231</v>
      </c>
      <c r="H1680" s="177">
        <v>795.16200000000003</v>
      </c>
      <c r="I1680" s="178"/>
      <c r="L1680" s="174"/>
      <c r="M1680" s="179"/>
      <c r="N1680" s="180"/>
      <c r="O1680" s="180"/>
      <c r="P1680" s="180"/>
      <c r="Q1680" s="180"/>
      <c r="R1680" s="180"/>
      <c r="S1680" s="180"/>
      <c r="T1680" s="181"/>
      <c r="AT1680" s="175" t="s">
        <v>229</v>
      </c>
      <c r="AU1680" s="175" t="s">
        <v>86</v>
      </c>
      <c r="AV1680" s="14" t="s">
        <v>228</v>
      </c>
      <c r="AW1680" s="14" t="s">
        <v>32</v>
      </c>
      <c r="AX1680" s="14" t="s">
        <v>84</v>
      </c>
      <c r="AY1680" s="175" t="s">
        <v>222</v>
      </c>
    </row>
    <row r="1681" spans="1:65" s="2" customFormat="1" ht="24.2" customHeight="1">
      <c r="A1681" s="33"/>
      <c r="B1681" s="150"/>
      <c r="C1681" s="151" t="s">
        <v>2164</v>
      </c>
      <c r="D1681" s="151" t="s">
        <v>224</v>
      </c>
      <c r="E1681" s="152" t="s">
        <v>2159</v>
      </c>
      <c r="F1681" s="153" t="s">
        <v>2160</v>
      </c>
      <c r="G1681" s="154" t="s">
        <v>227</v>
      </c>
      <c r="H1681" s="155">
        <v>91.82</v>
      </c>
      <c r="I1681" s="156"/>
      <c r="J1681" s="157">
        <f>ROUND(I1681*H1681,2)</f>
        <v>0</v>
      </c>
      <c r="K1681" s="158"/>
      <c r="L1681" s="34"/>
      <c r="M1681" s="159" t="s">
        <v>1</v>
      </c>
      <c r="N1681" s="160" t="s">
        <v>42</v>
      </c>
      <c r="O1681" s="59"/>
      <c r="P1681" s="161">
        <f>O1681*H1681</f>
        <v>0</v>
      </c>
      <c r="Q1681" s="161">
        <v>0</v>
      </c>
      <c r="R1681" s="161">
        <f>Q1681*H1681</f>
        <v>0</v>
      </c>
      <c r="S1681" s="161">
        <v>0</v>
      </c>
      <c r="T1681" s="162">
        <f>S1681*H1681</f>
        <v>0</v>
      </c>
      <c r="U1681" s="33"/>
      <c r="V1681" s="33"/>
      <c r="W1681" s="33"/>
      <c r="X1681" s="33"/>
      <c r="Y1681" s="33"/>
      <c r="Z1681" s="33"/>
      <c r="AA1681" s="33"/>
      <c r="AB1681" s="33"/>
      <c r="AC1681" s="33"/>
      <c r="AD1681" s="33"/>
      <c r="AE1681" s="33"/>
      <c r="AR1681" s="163" t="s">
        <v>264</v>
      </c>
      <c r="AT1681" s="163" t="s">
        <v>224</v>
      </c>
      <c r="AU1681" s="163" t="s">
        <v>86</v>
      </c>
      <c r="AY1681" s="18" t="s">
        <v>222</v>
      </c>
      <c r="BE1681" s="164">
        <f>IF(N1681="základní",J1681,0)</f>
        <v>0</v>
      </c>
      <c r="BF1681" s="164">
        <f>IF(N1681="snížená",J1681,0)</f>
        <v>0</v>
      </c>
      <c r="BG1681" s="164">
        <f>IF(N1681="zákl. přenesená",J1681,0)</f>
        <v>0</v>
      </c>
      <c r="BH1681" s="164">
        <f>IF(N1681="sníž. přenesená",J1681,0)</f>
        <v>0</v>
      </c>
      <c r="BI1681" s="164">
        <f>IF(N1681="nulová",J1681,0)</f>
        <v>0</v>
      </c>
      <c r="BJ1681" s="18" t="s">
        <v>84</v>
      </c>
      <c r="BK1681" s="164">
        <f>ROUND(I1681*H1681,2)</f>
        <v>0</v>
      </c>
      <c r="BL1681" s="18" t="s">
        <v>264</v>
      </c>
      <c r="BM1681" s="163" t="s">
        <v>2165</v>
      </c>
    </row>
    <row r="1682" spans="1:65" s="2" customFormat="1" ht="16.5" customHeight="1">
      <c r="A1682" s="33"/>
      <c r="B1682" s="150"/>
      <c r="C1682" s="197" t="s">
        <v>1233</v>
      </c>
      <c r="D1682" s="197" t="s">
        <v>310</v>
      </c>
      <c r="E1682" s="198" t="s">
        <v>2166</v>
      </c>
      <c r="F1682" s="199" t="s">
        <v>2167</v>
      </c>
      <c r="G1682" s="200" t="s">
        <v>313</v>
      </c>
      <c r="H1682" s="201">
        <v>0.31</v>
      </c>
      <c r="I1682" s="202"/>
      <c r="J1682" s="203">
        <f>ROUND(I1682*H1682,2)</f>
        <v>0</v>
      </c>
      <c r="K1682" s="204"/>
      <c r="L1682" s="205"/>
      <c r="M1682" s="206" t="s">
        <v>1</v>
      </c>
      <c r="N1682" s="207" t="s">
        <v>42</v>
      </c>
      <c r="O1682" s="59"/>
      <c r="P1682" s="161">
        <f>O1682*H1682</f>
        <v>0</v>
      </c>
      <c r="Q1682" s="161">
        <v>1</v>
      </c>
      <c r="R1682" s="161">
        <f>Q1682*H1682</f>
        <v>0.31</v>
      </c>
      <c r="S1682" s="161">
        <v>0</v>
      </c>
      <c r="T1682" s="162">
        <f>S1682*H1682</f>
        <v>0</v>
      </c>
      <c r="U1682" s="33"/>
      <c r="V1682" s="33"/>
      <c r="W1682" s="33"/>
      <c r="X1682" s="33"/>
      <c r="Y1682" s="33"/>
      <c r="Z1682" s="33"/>
      <c r="AA1682" s="33"/>
      <c r="AB1682" s="33"/>
      <c r="AC1682" s="33"/>
      <c r="AD1682" s="33"/>
      <c r="AE1682" s="33"/>
      <c r="AR1682" s="163" t="s">
        <v>318</v>
      </c>
      <c r="AT1682" s="163" t="s">
        <v>310</v>
      </c>
      <c r="AU1682" s="163" t="s">
        <v>86</v>
      </c>
      <c r="AY1682" s="18" t="s">
        <v>222</v>
      </c>
      <c r="BE1682" s="164">
        <f>IF(N1682="základní",J1682,0)</f>
        <v>0</v>
      </c>
      <c r="BF1682" s="164">
        <f>IF(N1682="snížená",J1682,0)</f>
        <v>0</v>
      </c>
      <c r="BG1682" s="164">
        <f>IF(N1682="zákl. přenesená",J1682,0)</f>
        <v>0</v>
      </c>
      <c r="BH1682" s="164">
        <f>IF(N1682="sníž. přenesená",J1682,0)</f>
        <v>0</v>
      </c>
      <c r="BI1682" s="164">
        <f>IF(N1682="nulová",J1682,0)</f>
        <v>0</v>
      </c>
      <c r="BJ1682" s="18" t="s">
        <v>84</v>
      </c>
      <c r="BK1682" s="164">
        <f>ROUND(I1682*H1682,2)</f>
        <v>0</v>
      </c>
      <c r="BL1682" s="18" t="s">
        <v>264</v>
      </c>
      <c r="BM1682" s="163" t="s">
        <v>2168</v>
      </c>
    </row>
    <row r="1683" spans="1:65" s="2" customFormat="1" ht="19.5">
      <c r="A1683" s="33"/>
      <c r="B1683" s="34"/>
      <c r="C1683" s="33"/>
      <c r="D1683" s="166" t="s">
        <v>384</v>
      </c>
      <c r="E1683" s="33"/>
      <c r="F1683" s="208" t="s">
        <v>2169</v>
      </c>
      <c r="G1683" s="33"/>
      <c r="H1683" s="33"/>
      <c r="I1683" s="209"/>
      <c r="J1683" s="33"/>
      <c r="K1683" s="33"/>
      <c r="L1683" s="34"/>
      <c r="M1683" s="210"/>
      <c r="N1683" s="211"/>
      <c r="O1683" s="59"/>
      <c r="P1683" s="59"/>
      <c r="Q1683" s="59"/>
      <c r="R1683" s="59"/>
      <c r="S1683" s="59"/>
      <c r="T1683" s="60"/>
      <c r="U1683" s="33"/>
      <c r="V1683" s="33"/>
      <c r="W1683" s="33"/>
      <c r="X1683" s="33"/>
      <c r="Y1683" s="33"/>
      <c r="Z1683" s="33"/>
      <c r="AA1683" s="33"/>
      <c r="AB1683" s="33"/>
      <c r="AC1683" s="33"/>
      <c r="AD1683" s="33"/>
      <c r="AE1683" s="33"/>
      <c r="AT1683" s="18" t="s">
        <v>384</v>
      </c>
      <c r="AU1683" s="18" t="s">
        <v>86</v>
      </c>
    </row>
    <row r="1684" spans="1:65" s="2" customFormat="1" ht="24.2" customHeight="1">
      <c r="A1684" s="33"/>
      <c r="B1684" s="150"/>
      <c r="C1684" s="151" t="s">
        <v>2170</v>
      </c>
      <c r="D1684" s="151" t="s">
        <v>224</v>
      </c>
      <c r="E1684" s="152" t="s">
        <v>2171</v>
      </c>
      <c r="F1684" s="153" t="s">
        <v>2172</v>
      </c>
      <c r="G1684" s="154" t="s">
        <v>227</v>
      </c>
      <c r="H1684" s="155">
        <v>425.78899999999999</v>
      </c>
      <c r="I1684" s="156"/>
      <c r="J1684" s="157">
        <f>ROUND(I1684*H1684,2)</f>
        <v>0</v>
      </c>
      <c r="K1684" s="158"/>
      <c r="L1684" s="34"/>
      <c r="M1684" s="159" t="s">
        <v>1</v>
      </c>
      <c r="N1684" s="160" t="s">
        <v>42</v>
      </c>
      <c r="O1684" s="59"/>
      <c r="P1684" s="161">
        <f>O1684*H1684</f>
        <v>0</v>
      </c>
      <c r="Q1684" s="161">
        <v>0</v>
      </c>
      <c r="R1684" s="161">
        <f>Q1684*H1684</f>
        <v>0</v>
      </c>
      <c r="S1684" s="161">
        <v>0</v>
      </c>
      <c r="T1684" s="162">
        <f>S1684*H1684</f>
        <v>0</v>
      </c>
      <c r="U1684" s="33"/>
      <c r="V1684" s="33"/>
      <c r="W1684" s="33"/>
      <c r="X1684" s="33"/>
      <c r="Y1684" s="33"/>
      <c r="Z1684" s="33"/>
      <c r="AA1684" s="33"/>
      <c r="AB1684" s="33"/>
      <c r="AC1684" s="33"/>
      <c r="AD1684" s="33"/>
      <c r="AE1684" s="33"/>
      <c r="AR1684" s="163" t="s">
        <v>264</v>
      </c>
      <c r="AT1684" s="163" t="s">
        <v>224</v>
      </c>
      <c r="AU1684" s="163" t="s">
        <v>86</v>
      </c>
      <c r="AY1684" s="18" t="s">
        <v>222</v>
      </c>
      <c r="BE1684" s="164">
        <f>IF(N1684="základní",J1684,0)</f>
        <v>0</v>
      </c>
      <c r="BF1684" s="164">
        <f>IF(N1684="snížená",J1684,0)</f>
        <v>0</v>
      </c>
      <c r="BG1684" s="164">
        <f>IF(N1684="zákl. přenesená",J1684,0)</f>
        <v>0</v>
      </c>
      <c r="BH1684" s="164">
        <f>IF(N1684="sníž. přenesená",J1684,0)</f>
        <v>0</v>
      </c>
      <c r="BI1684" s="164">
        <f>IF(N1684="nulová",J1684,0)</f>
        <v>0</v>
      </c>
      <c r="BJ1684" s="18" t="s">
        <v>84</v>
      </c>
      <c r="BK1684" s="164">
        <f>ROUND(I1684*H1684,2)</f>
        <v>0</v>
      </c>
      <c r="BL1684" s="18" t="s">
        <v>264</v>
      </c>
      <c r="BM1684" s="163" t="s">
        <v>2173</v>
      </c>
    </row>
    <row r="1685" spans="1:65" s="2" customFormat="1" ht="16.5" customHeight="1">
      <c r="A1685" s="33"/>
      <c r="B1685" s="150"/>
      <c r="C1685" s="197" t="s">
        <v>1238</v>
      </c>
      <c r="D1685" s="197" t="s">
        <v>310</v>
      </c>
      <c r="E1685" s="198" t="s">
        <v>2166</v>
      </c>
      <c r="F1685" s="199" t="s">
        <v>2167</v>
      </c>
      <c r="G1685" s="200" t="s">
        <v>313</v>
      </c>
      <c r="H1685" s="201">
        <v>0.14899999999999999</v>
      </c>
      <c r="I1685" s="202"/>
      <c r="J1685" s="203">
        <f>ROUND(I1685*H1685,2)</f>
        <v>0</v>
      </c>
      <c r="K1685" s="204"/>
      <c r="L1685" s="205"/>
      <c r="M1685" s="206" t="s">
        <v>1</v>
      </c>
      <c r="N1685" s="207" t="s">
        <v>42</v>
      </c>
      <c r="O1685" s="59"/>
      <c r="P1685" s="161">
        <f>O1685*H1685</f>
        <v>0</v>
      </c>
      <c r="Q1685" s="161">
        <v>1</v>
      </c>
      <c r="R1685" s="161">
        <f>Q1685*H1685</f>
        <v>0.14899999999999999</v>
      </c>
      <c r="S1685" s="161">
        <v>0</v>
      </c>
      <c r="T1685" s="162">
        <f>S1685*H1685</f>
        <v>0</v>
      </c>
      <c r="U1685" s="33"/>
      <c r="V1685" s="33"/>
      <c r="W1685" s="33"/>
      <c r="X1685" s="33"/>
      <c r="Y1685" s="33"/>
      <c r="Z1685" s="33"/>
      <c r="AA1685" s="33"/>
      <c r="AB1685" s="33"/>
      <c r="AC1685" s="33"/>
      <c r="AD1685" s="33"/>
      <c r="AE1685" s="33"/>
      <c r="AR1685" s="163" t="s">
        <v>318</v>
      </c>
      <c r="AT1685" s="163" t="s">
        <v>310</v>
      </c>
      <c r="AU1685" s="163" t="s">
        <v>86</v>
      </c>
      <c r="AY1685" s="18" t="s">
        <v>222</v>
      </c>
      <c r="BE1685" s="164">
        <f>IF(N1685="základní",J1685,0)</f>
        <v>0</v>
      </c>
      <c r="BF1685" s="164">
        <f>IF(N1685="snížená",J1685,0)</f>
        <v>0</v>
      </c>
      <c r="BG1685" s="164">
        <f>IF(N1685="zákl. přenesená",J1685,0)</f>
        <v>0</v>
      </c>
      <c r="BH1685" s="164">
        <f>IF(N1685="sníž. přenesená",J1685,0)</f>
        <v>0</v>
      </c>
      <c r="BI1685" s="164">
        <f>IF(N1685="nulová",J1685,0)</f>
        <v>0</v>
      </c>
      <c r="BJ1685" s="18" t="s">
        <v>84</v>
      </c>
      <c r="BK1685" s="164">
        <f>ROUND(I1685*H1685,2)</f>
        <v>0</v>
      </c>
      <c r="BL1685" s="18" t="s">
        <v>264</v>
      </c>
      <c r="BM1685" s="163" t="s">
        <v>2174</v>
      </c>
    </row>
    <row r="1686" spans="1:65" s="2" customFormat="1" ht="19.5">
      <c r="A1686" s="33"/>
      <c r="B1686" s="34"/>
      <c r="C1686" s="33"/>
      <c r="D1686" s="166" t="s">
        <v>384</v>
      </c>
      <c r="E1686" s="33"/>
      <c r="F1686" s="208" t="s">
        <v>2169</v>
      </c>
      <c r="G1686" s="33"/>
      <c r="H1686" s="33"/>
      <c r="I1686" s="209"/>
      <c r="J1686" s="33"/>
      <c r="K1686" s="33"/>
      <c r="L1686" s="34"/>
      <c r="M1686" s="210"/>
      <c r="N1686" s="211"/>
      <c r="O1686" s="59"/>
      <c r="P1686" s="59"/>
      <c r="Q1686" s="59"/>
      <c r="R1686" s="59"/>
      <c r="S1686" s="59"/>
      <c r="T1686" s="60"/>
      <c r="U1686" s="33"/>
      <c r="V1686" s="33"/>
      <c r="W1686" s="33"/>
      <c r="X1686" s="33"/>
      <c r="Y1686" s="33"/>
      <c r="Z1686" s="33"/>
      <c r="AA1686" s="33"/>
      <c r="AB1686" s="33"/>
      <c r="AC1686" s="33"/>
      <c r="AD1686" s="33"/>
      <c r="AE1686" s="33"/>
      <c r="AT1686" s="18" t="s">
        <v>384</v>
      </c>
      <c r="AU1686" s="18" t="s">
        <v>86</v>
      </c>
    </row>
    <row r="1687" spans="1:65" s="2" customFormat="1" ht="24.2" customHeight="1">
      <c r="A1687" s="33"/>
      <c r="B1687" s="150"/>
      <c r="C1687" s="151" t="s">
        <v>2175</v>
      </c>
      <c r="D1687" s="151" t="s">
        <v>224</v>
      </c>
      <c r="E1687" s="152" t="s">
        <v>2176</v>
      </c>
      <c r="F1687" s="153" t="s">
        <v>2177</v>
      </c>
      <c r="G1687" s="154" t="s">
        <v>227</v>
      </c>
      <c r="H1687" s="155">
        <v>1773.9639999999999</v>
      </c>
      <c r="I1687" s="156"/>
      <c r="J1687" s="157">
        <f t="shared" ref="J1687:J1692" si="100">ROUND(I1687*H1687,2)</f>
        <v>0</v>
      </c>
      <c r="K1687" s="158"/>
      <c r="L1687" s="34"/>
      <c r="M1687" s="159" t="s">
        <v>1</v>
      </c>
      <c r="N1687" s="160" t="s">
        <v>42</v>
      </c>
      <c r="O1687" s="59"/>
      <c r="P1687" s="161">
        <f t="shared" ref="P1687:P1692" si="101">O1687*H1687</f>
        <v>0</v>
      </c>
      <c r="Q1687" s="161">
        <v>7.6999999999999996E-4</v>
      </c>
      <c r="R1687" s="161">
        <f t="shared" ref="R1687:R1692" si="102">Q1687*H1687</f>
        <v>1.3659522799999999</v>
      </c>
      <c r="S1687" s="161">
        <v>0</v>
      </c>
      <c r="T1687" s="162">
        <f t="shared" ref="T1687:T1692" si="103">S1687*H1687</f>
        <v>0</v>
      </c>
      <c r="U1687" s="33"/>
      <c r="V1687" s="33"/>
      <c r="W1687" s="33"/>
      <c r="X1687" s="33"/>
      <c r="Y1687" s="33"/>
      <c r="Z1687" s="33"/>
      <c r="AA1687" s="33"/>
      <c r="AB1687" s="33"/>
      <c r="AC1687" s="33"/>
      <c r="AD1687" s="33"/>
      <c r="AE1687" s="33"/>
      <c r="AR1687" s="163" t="s">
        <v>264</v>
      </c>
      <c r="AT1687" s="163" t="s">
        <v>224</v>
      </c>
      <c r="AU1687" s="163" t="s">
        <v>86</v>
      </c>
      <c r="AY1687" s="18" t="s">
        <v>222</v>
      </c>
      <c r="BE1687" s="164">
        <f t="shared" ref="BE1687:BE1692" si="104">IF(N1687="základní",J1687,0)</f>
        <v>0</v>
      </c>
      <c r="BF1687" s="164">
        <f t="shared" ref="BF1687:BF1692" si="105">IF(N1687="snížená",J1687,0)</f>
        <v>0</v>
      </c>
      <c r="BG1687" s="164">
        <f t="shared" ref="BG1687:BG1692" si="106">IF(N1687="zákl. přenesená",J1687,0)</f>
        <v>0</v>
      </c>
      <c r="BH1687" s="164">
        <f t="shared" ref="BH1687:BH1692" si="107">IF(N1687="sníž. přenesená",J1687,0)</f>
        <v>0</v>
      </c>
      <c r="BI1687" s="164">
        <f t="shared" ref="BI1687:BI1692" si="108">IF(N1687="nulová",J1687,0)</f>
        <v>0</v>
      </c>
      <c r="BJ1687" s="18" t="s">
        <v>84</v>
      </c>
      <c r="BK1687" s="164">
        <f t="shared" ref="BK1687:BK1692" si="109">ROUND(I1687*H1687,2)</f>
        <v>0</v>
      </c>
      <c r="BL1687" s="18" t="s">
        <v>264</v>
      </c>
      <c r="BM1687" s="163" t="s">
        <v>2178</v>
      </c>
    </row>
    <row r="1688" spans="1:65" s="2" customFormat="1" ht="24.2" customHeight="1">
      <c r="A1688" s="33"/>
      <c r="B1688" s="150"/>
      <c r="C1688" s="197" t="s">
        <v>1242</v>
      </c>
      <c r="D1688" s="197" t="s">
        <v>310</v>
      </c>
      <c r="E1688" s="198" t="s">
        <v>2179</v>
      </c>
      <c r="F1688" s="199" t="s">
        <v>2180</v>
      </c>
      <c r="G1688" s="200" t="s">
        <v>227</v>
      </c>
      <c r="H1688" s="201">
        <v>2010.5039999999999</v>
      </c>
      <c r="I1688" s="202"/>
      <c r="J1688" s="203">
        <f t="shared" si="100"/>
        <v>0</v>
      </c>
      <c r="K1688" s="204"/>
      <c r="L1688" s="205"/>
      <c r="M1688" s="206" t="s">
        <v>1</v>
      </c>
      <c r="N1688" s="207" t="s">
        <v>42</v>
      </c>
      <c r="O1688" s="59"/>
      <c r="P1688" s="161">
        <f t="shared" si="101"/>
        <v>0</v>
      </c>
      <c r="Q1688" s="161">
        <v>0</v>
      </c>
      <c r="R1688" s="161">
        <f t="shared" si="102"/>
        <v>0</v>
      </c>
      <c r="S1688" s="161">
        <v>0</v>
      </c>
      <c r="T1688" s="162">
        <f t="shared" si="103"/>
        <v>0</v>
      </c>
      <c r="U1688" s="33"/>
      <c r="V1688" s="33"/>
      <c r="W1688" s="33"/>
      <c r="X1688" s="33"/>
      <c r="Y1688" s="33"/>
      <c r="Z1688" s="33"/>
      <c r="AA1688" s="33"/>
      <c r="AB1688" s="33"/>
      <c r="AC1688" s="33"/>
      <c r="AD1688" s="33"/>
      <c r="AE1688" s="33"/>
      <c r="AR1688" s="163" t="s">
        <v>318</v>
      </c>
      <c r="AT1688" s="163" t="s">
        <v>310</v>
      </c>
      <c r="AU1688" s="163" t="s">
        <v>86</v>
      </c>
      <c r="AY1688" s="18" t="s">
        <v>222</v>
      </c>
      <c r="BE1688" s="164">
        <f t="shared" si="104"/>
        <v>0</v>
      </c>
      <c r="BF1688" s="164">
        <f t="shared" si="105"/>
        <v>0</v>
      </c>
      <c r="BG1688" s="164">
        <f t="shared" si="106"/>
        <v>0</v>
      </c>
      <c r="BH1688" s="164">
        <f t="shared" si="107"/>
        <v>0</v>
      </c>
      <c r="BI1688" s="164">
        <f t="shared" si="108"/>
        <v>0</v>
      </c>
      <c r="BJ1688" s="18" t="s">
        <v>84</v>
      </c>
      <c r="BK1688" s="164">
        <f t="shared" si="109"/>
        <v>0</v>
      </c>
      <c r="BL1688" s="18" t="s">
        <v>264</v>
      </c>
      <c r="BM1688" s="163" t="s">
        <v>2181</v>
      </c>
    </row>
    <row r="1689" spans="1:65" s="2" customFormat="1" ht="16.5" customHeight="1">
      <c r="A1689" s="33"/>
      <c r="B1689" s="150"/>
      <c r="C1689" s="197" t="s">
        <v>2182</v>
      </c>
      <c r="D1689" s="197" t="s">
        <v>310</v>
      </c>
      <c r="E1689" s="198" t="s">
        <v>2183</v>
      </c>
      <c r="F1689" s="199" t="s">
        <v>2184</v>
      </c>
      <c r="G1689" s="200" t="s">
        <v>227</v>
      </c>
      <c r="H1689" s="201">
        <v>26.984999999999999</v>
      </c>
      <c r="I1689" s="202"/>
      <c r="J1689" s="203">
        <f t="shared" si="100"/>
        <v>0</v>
      </c>
      <c r="K1689" s="204"/>
      <c r="L1689" s="205"/>
      <c r="M1689" s="206" t="s">
        <v>1</v>
      </c>
      <c r="N1689" s="207" t="s">
        <v>42</v>
      </c>
      <c r="O1689" s="59"/>
      <c r="P1689" s="161">
        <f t="shared" si="101"/>
        <v>0</v>
      </c>
      <c r="Q1689" s="161">
        <v>4.4000000000000003E-3</v>
      </c>
      <c r="R1689" s="161">
        <f t="shared" si="102"/>
        <v>0.11873400000000001</v>
      </c>
      <c r="S1689" s="161">
        <v>0</v>
      </c>
      <c r="T1689" s="162">
        <f t="shared" si="103"/>
        <v>0</v>
      </c>
      <c r="U1689" s="33"/>
      <c r="V1689" s="33"/>
      <c r="W1689" s="33"/>
      <c r="X1689" s="33"/>
      <c r="Y1689" s="33"/>
      <c r="Z1689" s="33"/>
      <c r="AA1689" s="33"/>
      <c r="AB1689" s="33"/>
      <c r="AC1689" s="33"/>
      <c r="AD1689" s="33"/>
      <c r="AE1689" s="33"/>
      <c r="AR1689" s="163" t="s">
        <v>318</v>
      </c>
      <c r="AT1689" s="163" t="s">
        <v>310</v>
      </c>
      <c r="AU1689" s="163" t="s">
        <v>86</v>
      </c>
      <c r="AY1689" s="18" t="s">
        <v>222</v>
      </c>
      <c r="BE1689" s="164">
        <f t="shared" si="104"/>
        <v>0</v>
      </c>
      <c r="BF1689" s="164">
        <f t="shared" si="105"/>
        <v>0</v>
      </c>
      <c r="BG1689" s="164">
        <f t="shared" si="106"/>
        <v>0</v>
      </c>
      <c r="BH1689" s="164">
        <f t="shared" si="107"/>
        <v>0</v>
      </c>
      <c r="BI1689" s="164">
        <f t="shared" si="108"/>
        <v>0</v>
      </c>
      <c r="BJ1689" s="18" t="s">
        <v>84</v>
      </c>
      <c r="BK1689" s="164">
        <f t="shared" si="109"/>
        <v>0</v>
      </c>
      <c r="BL1689" s="18" t="s">
        <v>264</v>
      </c>
      <c r="BM1689" s="163" t="s">
        <v>2185</v>
      </c>
    </row>
    <row r="1690" spans="1:65" s="2" customFormat="1" ht="24.2" customHeight="1">
      <c r="A1690" s="33"/>
      <c r="B1690" s="150"/>
      <c r="C1690" s="151" t="s">
        <v>1245</v>
      </c>
      <c r="D1690" s="151" t="s">
        <v>224</v>
      </c>
      <c r="E1690" s="152" t="s">
        <v>2186</v>
      </c>
      <c r="F1690" s="153" t="s">
        <v>2187</v>
      </c>
      <c r="G1690" s="154" t="s">
        <v>227</v>
      </c>
      <c r="H1690" s="155">
        <v>851.57799999999997</v>
      </c>
      <c r="I1690" s="156"/>
      <c r="J1690" s="157">
        <f t="shared" si="100"/>
        <v>0</v>
      </c>
      <c r="K1690" s="158"/>
      <c r="L1690" s="34"/>
      <c r="M1690" s="159" t="s">
        <v>1</v>
      </c>
      <c r="N1690" s="160" t="s">
        <v>42</v>
      </c>
      <c r="O1690" s="59"/>
      <c r="P1690" s="161">
        <f t="shared" si="101"/>
        <v>0</v>
      </c>
      <c r="Q1690" s="161">
        <v>7.6999999999999996E-4</v>
      </c>
      <c r="R1690" s="161">
        <f t="shared" si="102"/>
        <v>0.65571505999999991</v>
      </c>
      <c r="S1690" s="161">
        <v>0</v>
      </c>
      <c r="T1690" s="162">
        <f t="shared" si="103"/>
        <v>0</v>
      </c>
      <c r="U1690" s="33"/>
      <c r="V1690" s="33"/>
      <c r="W1690" s="33"/>
      <c r="X1690" s="33"/>
      <c r="Y1690" s="33"/>
      <c r="Z1690" s="33"/>
      <c r="AA1690" s="33"/>
      <c r="AB1690" s="33"/>
      <c r="AC1690" s="33"/>
      <c r="AD1690" s="33"/>
      <c r="AE1690" s="33"/>
      <c r="AR1690" s="163" t="s">
        <v>264</v>
      </c>
      <c r="AT1690" s="163" t="s">
        <v>224</v>
      </c>
      <c r="AU1690" s="163" t="s">
        <v>86</v>
      </c>
      <c r="AY1690" s="18" t="s">
        <v>222</v>
      </c>
      <c r="BE1690" s="164">
        <f t="shared" si="104"/>
        <v>0</v>
      </c>
      <c r="BF1690" s="164">
        <f t="shared" si="105"/>
        <v>0</v>
      </c>
      <c r="BG1690" s="164">
        <f t="shared" si="106"/>
        <v>0</v>
      </c>
      <c r="BH1690" s="164">
        <f t="shared" si="107"/>
        <v>0</v>
      </c>
      <c r="BI1690" s="164">
        <f t="shared" si="108"/>
        <v>0</v>
      </c>
      <c r="BJ1690" s="18" t="s">
        <v>84</v>
      </c>
      <c r="BK1690" s="164">
        <f t="shared" si="109"/>
        <v>0</v>
      </c>
      <c r="BL1690" s="18" t="s">
        <v>264</v>
      </c>
      <c r="BM1690" s="163" t="s">
        <v>2188</v>
      </c>
    </row>
    <row r="1691" spans="1:65" s="2" customFormat="1" ht="24.2" customHeight="1">
      <c r="A1691" s="33"/>
      <c r="B1691" s="150"/>
      <c r="C1691" s="197" t="s">
        <v>2189</v>
      </c>
      <c r="D1691" s="197" t="s">
        <v>310</v>
      </c>
      <c r="E1691" s="198" t="s">
        <v>2179</v>
      </c>
      <c r="F1691" s="199" t="s">
        <v>2180</v>
      </c>
      <c r="G1691" s="200" t="s">
        <v>227</v>
      </c>
      <c r="H1691" s="201">
        <v>979.31500000000005</v>
      </c>
      <c r="I1691" s="202"/>
      <c r="J1691" s="203">
        <f t="shared" si="100"/>
        <v>0</v>
      </c>
      <c r="K1691" s="204"/>
      <c r="L1691" s="205"/>
      <c r="M1691" s="206" t="s">
        <v>1</v>
      </c>
      <c r="N1691" s="207" t="s">
        <v>42</v>
      </c>
      <c r="O1691" s="59"/>
      <c r="P1691" s="161">
        <f t="shared" si="101"/>
        <v>0</v>
      </c>
      <c r="Q1691" s="161">
        <v>0</v>
      </c>
      <c r="R1691" s="161">
        <f t="shared" si="102"/>
        <v>0</v>
      </c>
      <c r="S1691" s="161">
        <v>0</v>
      </c>
      <c r="T1691" s="162">
        <f t="shared" si="103"/>
        <v>0</v>
      </c>
      <c r="U1691" s="33"/>
      <c r="V1691" s="33"/>
      <c r="W1691" s="33"/>
      <c r="X1691" s="33"/>
      <c r="Y1691" s="33"/>
      <c r="Z1691" s="33"/>
      <c r="AA1691" s="33"/>
      <c r="AB1691" s="33"/>
      <c r="AC1691" s="33"/>
      <c r="AD1691" s="33"/>
      <c r="AE1691" s="33"/>
      <c r="AR1691" s="163" t="s">
        <v>318</v>
      </c>
      <c r="AT1691" s="163" t="s">
        <v>310</v>
      </c>
      <c r="AU1691" s="163" t="s">
        <v>86</v>
      </c>
      <c r="AY1691" s="18" t="s">
        <v>222</v>
      </c>
      <c r="BE1691" s="164">
        <f t="shared" si="104"/>
        <v>0</v>
      </c>
      <c r="BF1691" s="164">
        <f t="shared" si="105"/>
        <v>0</v>
      </c>
      <c r="BG1691" s="164">
        <f t="shared" si="106"/>
        <v>0</v>
      </c>
      <c r="BH1691" s="164">
        <f t="shared" si="107"/>
        <v>0</v>
      </c>
      <c r="BI1691" s="164">
        <f t="shared" si="108"/>
        <v>0</v>
      </c>
      <c r="BJ1691" s="18" t="s">
        <v>84</v>
      </c>
      <c r="BK1691" s="164">
        <f t="shared" si="109"/>
        <v>0</v>
      </c>
      <c r="BL1691" s="18" t="s">
        <v>264</v>
      </c>
      <c r="BM1691" s="163" t="s">
        <v>2190</v>
      </c>
    </row>
    <row r="1692" spans="1:65" s="2" customFormat="1" ht="33" customHeight="1">
      <c r="A1692" s="33"/>
      <c r="B1692" s="150"/>
      <c r="C1692" s="151" t="s">
        <v>1254</v>
      </c>
      <c r="D1692" s="151" t="s">
        <v>224</v>
      </c>
      <c r="E1692" s="152" t="s">
        <v>2191</v>
      </c>
      <c r="F1692" s="153" t="s">
        <v>2192</v>
      </c>
      <c r="G1692" s="154" t="s">
        <v>242</v>
      </c>
      <c r="H1692" s="155">
        <v>188.72</v>
      </c>
      <c r="I1692" s="156"/>
      <c r="J1692" s="157">
        <f t="shared" si="100"/>
        <v>0</v>
      </c>
      <c r="K1692" s="158"/>
      <c r="L1692" s="34"/>
      <c r="M1692" s="159" t="s">
        <v>1</v>
      </c>
      <c r="N1692" s="160" t="s">
        <v>42</v>
      </c>
      <c r="O1692" s="59"/>
      <c r="P1692" s="161">
        <f t="shared" si="101"/>
        <v>0</v>
      </c>
      <c r="Q1692" s="161">
        <v>0</v>
      </c>
      <c r="R1692" s="161">
        <f t="shared" si="102"/>
        <v>0</v>
      </c>
      <c r="S1692" s="161">
        <v>0</v>
      </c>
      <c r="T1692" s="162">
        <f t="shared" si="103"/>
        <v>0</v>
      </c>
      <c r="U1692" s="33"/>
      <c r="V1692" s="33"/>
      <c r="W1692" s="33"/>
      <c r="X1692" s="33"/>
      <c r="Y1692" s="33"/>
      <c r="Z1692" s="33"/>
      <c r="AA1692" s="33"/>
      <c r="AB1692" s="33"/>
      <c r="AC1692" s="33"/>
      <c r="AD1692" s="33"/>
      <c r="AE1692" s="33"/>
      <c r="AR1692" s="163" t="s">
        <v>264</v>
      </c>
      <c r="AT1692" s="163" t="s">
        <v>224</v>
      </c>
      <c r="AU1692" s="163" t="s">
        <v>86</v>
      </c>
      <c r="AY1692" s="18" t="s">
        <v>222</v>
      </c>
      <c r="BE1692" s="164">
        <f t="shared" si="104"/>
        <v>0</v>
      </c>
      <c r="BF1692" s="164">
        <f t="shared" si="105"/>
        <v>0</v>
      </c>
      <c r="BG1692" s="164">
        <f t="shared" si="106"/>
        <v>0</v>
      </c>
      <c r="BH1692" s="164">
        <f t="shared" si="107"/>
        <v>0</v>
      </c>
      <c r="BI1692" s="164">
        <f t="shared" si="108"/>
        <v>0</v>
      </c>
      <c r="BJ1692" s="18" t="s">
        <v>84</v>
      </c>
      <c r="BK1692" s="164">
        <f t="shared" si="109"/>
        <v>0</v>
      </c>
      <c r="BL1692" s="18" t="s">
        <v>264</v>
      </c>
      <c r="BM1692" s="163" t="s">
        <v>2193</v>
      </c>
    </row>
    <row r="1693" spans="1:65" s="13" customFormat="1">
      <c r="B1693" s="165"/>
      <c r="D1693" s="166" t="s">
        <v>229</v>
      </c>
      <c r="E1693" s="167" t="s">
        <v>1</v>
      </c>
      <c r="F1693" s="168" t="s">
        <v>2194</v>
      </c>
      <c r="H1693" s="169">
        <v>16</v>
      </c>
      <c r="I1693" s="170"/>
      <c r="L1693" s="165"/>
      <c r="M1693" s="171"/>
      <c r="N1693" s="172"/>
      <c r="O1693" s="172"/>
      <c r="P1693" s="172"/>
      <c r="Q1693" s="172"/>
      <c r="R1693" s="172"/>
      <c r="S1693" s="172"/>
      <c r="T1693" s="173"/>
      <c r="AT1693" s="167" t="s">
        <v>229</v>
      </c>
      <c r="AU1693" s="167" t="s">
        <v>86</v>
      </c>
      <c r="AV1693" s="13" t="s">
        <v>86</v>
      </c>
      <c r="AW1693" s="13" t="s">
        <v>32</v>
      </c>
      <c r="AX1693" s="13" t="s">
        <v>77</v>
      </c>
      <c r="AY1693" s="167" t="s">
        <v>222</v>
      </c>
    </row>
    <row r="1694" spans="1:65" s="13" customFormat="1">
      <c r="B1694" s="165"/>
      <c r="D1694" s="166" t="s">
        <v>229</v>
      </c>
      <c r="E1694" s="167" t="s">
        <v>1</v>
      </c>
      <c r="F1694" s="168" t="s">
        <v>2195</v>
      </c>
      <c r="H1694" s="169">
        <v>69.8</v>
      </c>
      <c r="I1694" s="170"/>
      <c r="L1694" s="165"/>
      <c r="M1694" s="171"/>
      <c r="N1694" s="172"/>
      <c r="O1694" s="172"/>
      <c r="P1694" s="172"/>
      <c r="Q1694" s="172"/>
      <c r="R1694" s="172"/>
      <c r="S1694" s="172"/>
      <c r="T1694" s="173"/>
      <c r="AT1694" s="167" t="s">
        <v>229</v>
      </c>
      <c r="AU1694" s="167" t="s">
        <v>86</v>
      </c>
      <c r="AV1694" s="13" t="s">
        <v>86</v>
      </c>
      <c r="AW1694" s="13" t="s">
        <v>32</v>
      </c>
      <c r="AX1694" s="13" t="s">
        <v>77</v>
      </c>
      <c r="AY1694" s="167" t="s">
        <v>222</v>
      </c>
    </row>
    <row r="1695" spans="1:65" s="13" customFormat="1">
      <c r="B1695" s="165"/>
      <c r="D1695" s="166" t="s">
        <v>229</v>
      </c>
      <c r="E1695" s="167" t="s">
        <v>1</v>
      </c>
      <c r="F1695" s="168" t="s">
        <v>2196</v>
      </c>
      <c r="H1695" s="169">
        <v>30.1</v>
      </c>
      <c r="I1695" s="170"/>
      <c r="L1695" s="165"/>
      <c r="M1695" s="171"/>
      <c r="N1695" s="172"/>
      <c r="O1695" s="172"/>
      <c r="P1695" s="172"/>
      <c r="Q1695" s="172"/>
      <c r="R1695" s="172"/>
      <c r="S1695" s="172"/>
      <c r="T1695" s="173"/>
      <c r="AT1695" s="167" t="s">
        <v>229</v>
      </c>
      <c r="AU1695" s="167" t="s">
        <v>86</v>
      </c>
      <c r="AV1695" s="13" t="s">
        <v>86</v>
      </c>
      <c r="AW1695" s="13" t="s">
        <v>32</v>
      </c>
      <c r="AX1695" s="13" t="s">
        <v>77</v>
      </c>
      <c r="AY1695" s="167" t="s">
        <v>222</v>
      </c>
    </row>
    <row r="1696" spans="1:65" s="13" customFormat="1">
      <c r="B1696" s="165"/>
      <c r="D1696" s="166" t="s">
        <v>229</v>
      </c>
      <c r="E1696" s="167" t="s">
        <v>1</v>
      </c>
      <c r="F1696" s="168" t="s">
        <v>2197</v>
      </c>
      <c r="H1696" s="169">
        <v>43</v>
      </c>
      <c r="I1696" s="170"/>
      <c r="L1696" s="165"/>
      <c r="M1696" s="171"/>
      <c r="N1696" s="172"/>
      <c r="O1696" s="172"/>
      <c r="P1696" s="172"/>
      <c r="Q1696" s="172"/>
      <c r="R1696" s="172"/>
      <c r="S1696" s="172"/>
      <c r="T1696" s="173"/>
      <c r="AT1696" s="167" t="s">
        <v>229</v>
      </c>
      <c r="AU1696" s="167" t="s">
        <v>86</v>
      </c>
      <c r="AV1696" s="13" t="s">
        <v>86</v>
      </c>
      <c r="AW1696" s="13" t="s">
        <v>32</v>
      </c>
      <c r="AX1696" s="13" t="s">
        <v>77</v>
      </c>
      <c r="AY1696" s="167" t="s">
        <v>222</v>
      </c>
    </row>
    <row r="1697" spans="1:65" s="15" customFormat="1">
      <c r="B1697" s="182"/>
      <c r="D1697" s="166" t="s">
        <v>229</v>
      </c>
      <c r="E1697" s="183" t="s">
        <v>1</v>
      </c>
      <c r="F1697" s="184" t="s">
        <v>511</v>
      </c>
      <c r="H1697" s="185">
        <v>158.9</v>
      </c>
      <c r="I1697" s="186"/>
      <c r="L1697" s="182"/>
      <c r="M1697" s="187"/>
      <c r="N1697" s="188"/>
      <c r="O1697" s="188"/>
      <c r="P1697" s="188"/>
      <c r="Q1697" s="188"/>
      <c r="R1697" s="188"/>
      <c r="S1697" s="188"/>
      <c r="T1697" s="189"/>
      <c r="AT1697" s="183" t="s">
        <v>229</v>
      </c>
      <c r="AU1697" s="183" t="s">
        <v>86</v>
      </c>
      <c r="AV1697" s="15" t="s">
        <v>235</v>
      </c>
      <c r="AW1697" s="15" t="s">
        <v>32</v>
      </c>
      <c r="AX1697" s="15" t="s">
        <v>77</v>
      </c>
      <c r="AY1697" s="183" t="s">
        <v>222</v>
      </c>
    </row>
    <row r="1698" spans="1:65" s="13" customFormat="1">
      <c r="B1698" s="165"/>
      <c r="D1698" s="166" t="s">
        <v>229</v>
      </c>
      <c r="E1698" s="167" t="s">
        <v>1</v>
      </c>
      <c r="F1698" s="168" t="s">
        <v>2198</v>
      </c>
      <c r="H1698" s="169">
        <v>29.82</v>
      </c>
      <c r="I1698" s="170"/>
      <c r="L1698" s="165"/>
      <c r="M1698" s="171"/>
      <c r="N1698" s="172"/>
      <c r="O1698" s="172"/>
      <c r="P1698" s="172"/>
      <c r="Q1698" s="172"/>
      <c r="R1698" s="172"/>
      <c r="S1698" s="172"/>
      <c r="T1698" s="173"/>
      <c r="AT1698" s="167" t="s">
        <v>229</v>
      </c>
      <c r="AU1698" s="167" t="s">
        <v>86</v>
      </c>
      <c r="AV1698" s="13" t="s">
        <v>86</v>
      </c>
      <c r="AW1698" s="13" t="s">
        <v>32</v>
      </c>
      <c r="AX1698" s="13" t="s">
        <v>77</v>
      </c>
      <c r="AY1698" s="167" t="s">
        <v>222</v>
      </c>
    </row>
    <row r="1699" spans="1:65" s="15" customFormat="1">
      <c r="B1699" s="182"/>
      <c r="D1699" s="166" t="s">
        <v>229</v>
      </c>
      <c r="E1699" s="183" t="s">
        <v>1</v>
      </c>
      <c r="F1699" s="184" t="s">
        <v>513</v>
      </c>
      <c r="H1699" s="185">
        <v>29.82</v>
      </c>
      <c r="I1699" s="186"/>
      <c r="L1699" s="182"/>
      <c r="M1699" s="187"/>
      <c r="N1699" s="188"/>
      <c r="O1699" s="188"/>
      <c r="P1699" s="188"/>
      <c r="Q1699" s="188"/>
      <c r="R1699" s="188"/>
      <c r="S1699" s="188"/>
      <c r="T1699" s="189"/>
      <c r="AT1699" s="183" t="s">
        <v>229</v>
      </c>
      <c r="AU1699" s="183" t="s">
        <v>86</v>
      </c>
      <c r="AV1699" s="15" t="s">
        <v>235</v>
      </c>
      <c r="AW1699" s="15" t="s">
        <v>32</v>
      </c>
      <c r="AX1699" s="15" t="s">
        <v>77</v>
      </c>
      <c r="AY1699" s="183" t="s">
        <v>222</v>
      </c>
    </row>
    <row r="1700" spans="1:65" s="14" customFormat="1">
      <c r="B1700" s="174"/>
      <c r="D1700" s="166" t="s">
        <v>229</v>
      </c>
      <c r="E1700" s="175" t="s">
        <v>1</v>
      </c>
      <c r="F1700" s="176" t="s">
        <v>231</v>
      </c>
      <c r="H1700" s="177">
        <v>188.72</v>
      </c>
      <c r="I1700" s="178"/>
      <c r="L1700" s="174"/>
      <c r="M1700" s="179"/>
      <c r="N1700" s="180"/>
      <c r="O1700" s="180"/>
      <c r="P1700" s="180"/>
      <c r="Q1700" s="180"/>
      <c r="R1700" s="180"/>
      <c r="S1700" s="180"/>
      <c r="T1700" s="181"/>
      <c r="AT1700" s="175" t="s">
        <v>229</v>
      </c>
      <c r="AU1700" s="175" t="s">
        <v>86</v>
      </c>
      <c r="AV1700" s="14" t="s">
        <v>228</v>
      </c>
      <c r="AW1700" s="14" t="s">
        <v>32</v>
      </c>
      <c r="AX1700" s="14" t="s">
        <v>84</v>
      </c>
      <c r="AY1700" s="175" t="s">
        <v>222</v>
      </c>
    </row>
    <row r="1701" spans="1:65" s="2" customFormat="1" ht="21.75" customHeight="1">
      <c r="A1701" s="33"/>
      <c r="B1701" s="150"/>
      <c r="C1701" s="151" t="s">
        <v>2199</v>
      </c>
      <c r="D1701" s="151" t="s">
        <v>224</v>
      </c>
      <c r="E1701" s="152" t="s">
        <v>2200</v>
      </c>
      <c r="F1701" s="153" t="s">
        <v>2201</v>
      </c>
      <c r="G1701" s="154" t="s">
        <v>242</v>
      </c>
      <c r="H1701" s="155">
        <v>143.41999999999999</v>
      </c>
      <c r="I1701" s="156"/>
      <c r="J1701" s="157">
        <f>ROUND(I1701*H1701,2)</f>
        <v>0</v>
      </c>
      <c r="K1701" s="158"/>
      <c r="L1701" s="34"/>
      <c r="M1701" s="159" t="s">
        <v>1</v>
      </c>
      <c r="N1701" s="160" t="s">
        <v>42</v>
      </c>
      <c r="O1701" s="59"/>
      <c r="P1701" s="161">
        <f>O1701*H1701</f>
        <v>0</v>
      </c>
      <c r="Q1701" s="161">
        <v>0</v>
      </c>
      <c r="R1701" s="161">
        <f>Q1701*H1701</f>
        <v>0</v>
      </c>
      <c r="S1701" s="161">
        <v>0</v>
      </c>
      <c r="T1701" s="162">
        <f>S1701*H1701</f>
        <v>0</v>
      </c>
      <c r="U1701" s="33"/>
      <c r="V1701" s="33"/>
      <c r="W1701" s="33"/>
      <c r="X1701" s="33"/>
      <c r="Y1701" s="33"/>
      <c r="Z1701" s="33"/>
      <c r="AA1701" s="33"/>
      <c r="AB1701" s="33"/>
      <c r="AC1701" s="33"/>
      <c r="AD1701" s="33"/>
      <c r="AE1701" s="33"/>
      <c r="AR1701" s="163" t="s">
        <v>264</v>
      </c>
      <c r="AT1701" s="163" t="s">
        <v>224</v>
      </c>
      <c r="AU1701" s="163" t="s">
        <v>86</v>
      </c>
      <c r="AY1701" s="18" t="s">
        <v>222</v>
      </c>
      <c r="BE1701" s="164">
        <f>IF(N1701="základní",J1701,0)</f>
        <v>0</v>
      </c>
      <c r="BF1701" s="164">
        <f>IF(N1701="snížená",J1701,0)</f>
        <v>0</v>
      </c>
      <c r="BG1701" s="164">
        <f>IF(N1701="zákl. přenesená",J1701,0)</f>
        <v>0</v>
      </c>
      <c r="BH1701" s="164">
        <f>IF(N1701="sníž. přenesená",J1701,0)</f>
        <v>0</v>
      </c>
      <c r="BI1701" s="164">
        <f>IF(N1701="nulová",J1701,0)</f>
        <v>0</v>
      </c>
      <c r="BJ1701" s="18" t="s">
        <v>84</v>
      </c>
      <c r="BK1701" s="164">
        <f>ROUND(I1701*H1701,2)</f>
        <v>0</v>
      </c>
      <c r="BL1701" s="18" t="s">
        <v>264</v>
      </c>
      <c r="BM1701" s="163" t="s">
        <v>2202</v>
      </c>
    </row>
    <row r="1702" spans="1:65" s="13" customFormat="1">
      <c r="B1702" s="165"/>
      <c r="D1702" s="166" t="s">
        <v>229</v>
      </c>
      <c r="E1702" s="167" t="s">
        <v>1</v>
      </c>
      <c r="F1702" s="168" t="s">
        <v>2203</v>
      </c>
      <c r="H1702" s="169">
        <v>29.82</v>
      </c>
      <c r="I1702" s="170"/>
      <c r="L1702" s="165"/>
      <c r="M1702" s="171"/>
      <c r="N1702" s="172"/>
      <c r="O1702" s="172"/>
      <c r="P1702" s="172"/>
      <c r="Q1702" s="172"/>
      <c r="R1702" s="172"/>
      <c r="S1702" s="172"/>
      <c r="T1702" s="173"/>
      <c r="AT1702" s="167" t="s">
        <v>229</v>
      </c>
      <c r="AU1702" s="167" t="s">
        <v>86</v>
      </c>
      <c r="AV1702" s="13" t="s">
        <v>86</v>
      </c>
      <c r="AW1702" s="13" t="s">
        <v>32</v>
      </c>
      <c r="AX1702" s="13" t="s">
        <v>77</v>
      </c>
      <c r="AY1702" s="167" t="s">
        <v>222</v>
      </c>
    </row>
    <row r="1703" spans="1:65" s="13" customFormat="1">
      <c r="B1703" s="165"/>
      <c r="D1703" s="166" t="s">
        <v>229</v>
      </c>
      <c r="E1703" s="167" t="s">
        <v>1</v>
      </c>
      <c r="F1703" s="168" t="s">
        <v>2204</v>
      </c>
      <c r="H1703" s="169">
        <v>12</v>
      </c>
      <c r="I1703" s="170"/>
      <c r="L1703" s="165"/>
      <c r="M1703" s="171"/>
      <c r="N1703" s="172"/>
      <c r="O1703" s="172"/>
      <c r="P1703" s="172"/>
      <c r="Q1703" s="172"/>
      <c r="R1703" s="172"/>
      <c r="S1703" s="172"/>
      <c r="T1703" s="173"/>
      <c r="AT1703" s="167" t="s">
        <v>229</v>
      </c>
      <c r="AU1703" s="167" t="s">
        <v>86</v>
      </c>
      <c r="AV1703" s="13" t="s">
        <v>86</v>
      </c>
      <c r="AW1703" s="13" t="s">
        <v>32</v>
      </c>
      <c r="AX1703" s="13" t="s">
        <v>77</v>
      </c>
      <c r="AY1703" s="167" t="s">
        <v>222</v>
      </c>
    </row>
    <row r="1704" spans="1:65" s="15" customFormat="1">
      <c r="B1704" s="182"/>
      <c r="D1704" s="166" t="s">
        <v>229</v>
      </c>
      <c r="E1704" s="183" t="s">
        <v>1</v>
      </c>
      <c r="F1704" s="184" t="s">
        <v>258</v>
      </c>
      <c r="H1704" s="185">
        <v>41.82</v>
      </c>
      <c r="I1704" s="186"/>
      <c r="L1704" s="182"/>
      <c r="M1704" s="187"/>
      <c r="N1704" s="188"/>
      <c r="O1704" s="188"/>
      <c r="P1704" s="188"/>
      <c r="Q1704" s="188"/>
      <c r="R1704" s="188"/>
      <c r="S1704" s="188"/>
      <c r="T1704" s="189"/>
      <c r="AT1704" s="183" t="s">
        <v>229</v>
      </c>
      <c r="AU1704" s="183" t="s">
        <v>86</v>
      </c>
      <c r="AV1704" s="15" t="s">
        <v>235</v>
      </c>
      <c r="AW1704" s="15" t="s">
        <v>32</v>
      </c>
      <c r="AX1704" s="15" t="s">
        <v>77</v>
      </c>
      <c r="AY1704" s="183" t="s">
        <v>222</v>
      </c>
    </row>
    <row r="1705" spans="1:65" s="13" customFormat="1" ht="22.5">
      <c r="B1705" s="165"/>
      <c r="D1705" s="166" t="s">
        <v>229</v>
      </c>
      <c r="E1705" s="167" t="s">
        <v>1</v>
      </c>
      <c r="F1705" s="168" t="s">
        <v>2205</v>
      </c>
      <c r="H1705" s="169">
        <v>101.6</v>
      </c>
      <c r="I1705" s="170"/>
      <c r="L1705" s="165"/>
      <c r="M1705" s="171"/>
      <c r="N1705" s="172"/>
      <c r="O1705" s="172"/>
      <c r="P1705" s="172"/>
      <c r="Q1705" s="172"/>
      <c r="R1705" s="172"/>
      <c r="S1705" s="172"/>
      <c r="T1705" s="173"/>
      <c r="AT1705" s="167" t="s">
        <v>229</v>
      </c>
      <c r="AU1705" s="167" t="s">
        <v>86</v>
      </c>
      <c r="AV1705" s="13" t="s">
        <v>86</v>
      </c>
      <c r="AW1705" s="13" t="s">
        <v>32</v>
      </c>
      <c r="AX1705" s="13" t="s">
        <v>77</v>
      </c>
      <c r="AY1705" s="167" t="s">
        <v>222</v>
      </c>
    </row>
    <row r="1706" spans="1:65" s="15" customFormat="1">
      <c r="B1706" s="182"/>
      <c r="D1706" s="166" t="s">
        <v>229</v>
      </c>
      <c r="E1706" s="183" t="s">
        <v>1</v>
      </c>
      <c r="F1706" s="184" t="s">
        <v>258</v>
      </c>
      <c r="H1706" s="185">
        <v>101.6</v>
      </c>
      <c r="I1706" s="186"/>
      <c r="L1706" s="182"/>
      <c r="M1706" s="187"/>
      <c r="N1706" s="188"/>
      <c r="O1706" s="188"/>
      <c r="P1706" s="188"/>
      <c r="Q1706" s="188"/>
      <c r="R1706" s="188"/>
      <c r="S1706" s="188"/>
      <c r="T1706" s="189"/>
      <c r="AT1706" s="183" t="s">
        <v>229</v>
      </c>
      <c r="AU1706" s="183" t="s">
        <v>86</v>
      </c>
      <c r="AV1706" s="15" t="s">
        <v>235</v>
      </c>
      <c r="AW1706" s="15" t="s">
        <v>32</v>
      </c>
      <c r="AX1706" s="15" t="s">
        <v>77</v>
      </c>
      <c r="AY1706" s="183" t="s">
        <v>222</v>
      </c>
    </row>
    <row r="1707" spans="1:65" s="14" customFormat="1">
      <c r="B1707" s="174"/>
      <c r="D1707" s="166" t="s">
        <v>229</v>
      </c>
      <c r="E1707" s="175" t="s">
        <v>1</v>
      </c>
      <c r="F1707" s="176" t="s">
        <v>231</v>
      </c>
      <c r="H1707" s="177">
        <v>143.41999999999999</v>
      </c>
      <c r="I1707" s="178"/>
      <c r="L1707" s="174"/>
      <c r="M1707" s="179"/>
      <c r="N1707" s="180"/>
      <c r="O1707" s="180"/>
      <c r="P1707" s="180"/>
      <c r="Q1707" s="180"/>
      <c r="R1707" s="180"/>
      <c r="S1707" s="180"/>
      <c r="T1707" s="181"/>
      <c r="AT1707" s="175" t="s">
        <v>229</v>
      </c>
      <c r="AU1707" s="175" t="s">
        <v>86</v>
      </c>
      <c r="AV1707" s="14" t="s">
        <v>228</v>
      </c>
      <c r="AW1707" s="14" t="s">
        <v>32</v>
      </c>
      <c r="AX1707" s="14" t="s">
        <v>84</v>
      </c>
      <c r="AY1707" s="175" t="s">
        <v>222</v>
      </c>
    </row>
    <row r="1708" spans="1:65" s="2" customFormat="1" ht="33" customHeight="1">
      <c r="A1708" s="33"/>
      <c r="B1708" s="150"/>
      <c r="C1708" s="151" t="s">
        <v>1257</v>
      </c>
      <c r="D1708" s="151" t="s">
        <v>224</v>
      </c>
      <c r="E1708" s="152" t="s">
        <v>2206</v>
      </c>
      <c r="F1708" s="153" t="s">
        <v>2207</v>
      </c>
      <c r="G1708" s="154" t="s">
        <v>242</v>
      </c>
      <c r="H1708" s="155">
        <v>31</v>
      </c>
      <c r="I1708" s="156"/>
      <c r="J1708" s="157">
        <f>ROUND(I1708*H1708,2)</f>
        <v>0</v>
      </c>
      <c r="K1708" s="158"/>
      <c r="L1708" s="34"/>
      <c r="M1708" s="159" t="s">
        <v>1</v>
      </c>
      <c r="N1708" s="160" t="s">
        <v>42</v>
      </c>
      <c r="O1708" s="59"/>
      <c r="P1708" s="161">
        <f>O1708*H1708</f>
        <v>0</v>
      </c>
      <c r="Q1708" s="161">
        <v>0</v>
      </c>
      <c r="R1708" s="161">
        <f>Q1708*H1708</f>
        <v>0</v>
      </c>
      <c r="S1708" s="161">
        <v>0</v>
      </c>
      <c r="T1708" s="162">
        <f>S1708*H1708</f>
        <v>0</v>
      </c>
      <c r="U1708" s="33"/>
      <c r="V1708" s="33"/>
      <c r="W1708" s="33"/>
      <c r="X1708" s="33"/>
      <c r="Y1708" s="33"/>
      <c r="Z1708" s="33"/>
      <c r="AA1708" s="33"/>
      <c r="AB1708" s="33"/>
      <c r="AC1708" s="33"/>
      <c r="AD1708" s="33"/>
      <c r="AE1708" s="33"/>
      <c r="AR1708" s="163" t="s">
        <v>264</v>
      </c>
      <c r="AT1708" s="163" t="s">
        <v>224</v>
      </c>
      <c r="AU1708" s="163" t="s">
        <v>86</v>
      </c>
      <c r="AY1708" s="18" t="s">
        <v>222</v>
      </c>
      <c r="BE1708" s="164">
        <f>IF(N1708="základní",J1708,0)</f>
        <v>0</v>
      </c>
      <c r="BF1708" s="164">
        <f>IF(N1708="snížená",J1708,0)</f>
        <v>0</v>
      </c>
      <c r="BG1708" s="164">
        <f>IF(N1708="zákl. přenesená",J1708,0)</f>
        <v>0</v>
      </c>
      <c r="BH1708" s="164">
        <f>IF(N1708="sníž. přenesená",J1708,0)</f>
        <v>0</v>
      </c>
      <c r="BI1708" s="164">
        <f>IF(N1708="nulová",J1708,0)</f>
        <v>0</v>
      </c>
      <c r="BJ1708" s="18" t="s">
        <v>84</v>
      </c>
      <c r="BK1708" s="164">
        <f>ROUND(I1708*H1708,2)</f>
        <v>0</v>
      </c>
      <c r="BL1708" s="18" t="s">
        <v>264</v>
      </c>
      <c r="BM1708" s="163" t="s">
        <v>2208</v>
      </c>
    </row>
    <row r="1709" spans="1:65" s="16" customFormat="1" ht="33.75">
      <c r="B1709" s="190"/>
      <c r="D1709" s="166" t="s">
        <v>229</v>
      </c>
      <c r="E1709" s="191" t="s">
        <v>1</v>
      </c>
      <c r="F1709" s="192" t="s">
        <v>2209</v>
      </c>
      <c r="H1709" s="191" t="s">
        <v>1</v>
      </c>
      <c r="I1709" s="193"/>
      <c r="L1709" s="190"/>
      <c r="M1709" s="194"/>
      <c r="N1709" s="195"/>
      <c r="O1709" s="195"/>
      <c r="P1709" s="195"/>
      <c r="Q1709" s="195"/>
      <c r="R1709" s="195"/>
      <c r="S1709" s="195"/>
      <c r="T1709" s="196"/>
      <c r="AT1709" s="191" t="s">
        <v>229</v>
      </c>
      <c r="AU1709" s="191" t="s">
        <v>86</v>
      </c>
      <c r="AV1709" s="16" t="s">
        <v>84</v>
      </c>
      <c r="AW1709" s="16" t="s">
        <v>32</v>
      </c>
      <c r="AX1709" s="16" t="s">
        <v>77</v>
      </c>
      <c r="AY1709" s="191" t="s">
        <v>222</v>
      </c>
    </row>
    <row r="1710" spans="1:65" s="13" customFormat="1">
      <c r="B1710" s="165"/>
      <c r="D1710" s="166" t="s">
        <v>229</v>
      </c>
      <c r="E1710" s="167" t="s">
        <v>1</v>
      </c>
      <c r="F1710" s="168" t="s">
        <v>2210</v>
      </c>
      <c r="H1710" s="169">
        <v>31</v>
      </c>
      <c r="I1710" s="170"/>
      <c r="L1710" s="165"/>
      <c r="M1710" s="171"/>
      <c r="N1710" s="172"/>
      <c r="O1710" s="172"/>
      <c r="P1710" s="172"/>
      <c r="Q1710" s="172"/>
      <c r="R1710" s="172"/>
      <c r="S1710" s="172"/>
      <c r="T1710" s="173"/>
      <c r="AT1710" s="167" t="s">
        <v>229</v>
      </c>
      <c r="AU1710" s="167" t="s">
        <v>86</v>
      </c>
      <c r="AV1710" s="13" t="s">
        <v>86</v>
      </c>
      <c r="AW1710" s="13" t="s">
        <v>32</v>
      </c>
      <c r="AX1710" s="13" t="s">
        <v>77</v>
      </c>
      <c r="AY1710" s="167" t="s">
        <v>222</v>
      </c>
    </row>
    <row r="1711" spans="1:65" s="14" customFormat="1">
      <c r="B1711" s="174"/>
      <c r="D1711" s="166" t="s">
        <v>229</v>
      </c>
      <c r="E1711" s="175" t="s">
        <v>1</v>
      </c>
      <c r="F1711" s="176" t="s">
        <v>231</v>
      </c>
      <c r="H1711" s="177">
        <v>31</v>
      </c>
      <c r="I1711" s="178"/>
      <c r="L1711" s="174"/>
      <c r="M1711" s="179"/>
      <c r="N1711" s="180"/>
      <c r="O1711" s="180"/>
      <c r="P1711" s="180"/>
      <c r="Q1711" s="180"/>
      <c r="R1711" s="180"/>
      <c r="S1711" s="180"/>
      <c r="T1711" s="181"/>
      <c r="AT1711" s="175" t="s">
        <v>229</v>
      </c>
      <c r="AU1711" s="175" t="s">
        <v>86</v>
      </c>
      <c r="AV1711" s="14" t="s">
        <v>228</v>
      </c>
      <c r="AW1711" s="14" t="s">
        <v>32</v>
      </c>
      <c r="AX1711" s="14" t="s">
        <v>84</v>
      </c>
      <c r="AY1711" s="175" t="s">
        <v>222</v>
      </c>
    </row>
    <row r="1712" spans="1:65" s="2" customFormat="1" ht="24.2" customHeight="1">
      <c r="A1712" s="33"/>
      <c r="B1712" s="150"/>
      <c r="C1712" s="151" t="s">
        <v>2211</v>
      </c>
      <c r="D1712" s="151" t="s">
        <v>224</v>
      </c>
      <c r="E1712" s="152" t="s">
        <v>2212</v>
      </c>
      <c r="F1712" s="153" t="s">
        <v>2213</v>
      </c>
      <c r="G1712" s="154" t="s">
        <v>227</v>
      </c>
      <c r="H1712" s="155">
        <v>795.16200000000003</v>
      </c>
      <c r="I1712" s="156"/>
      <c r="J1712" s="157">
        <f t="shared" ref="J1712:J1718" si="110">ROUND(I1712*H1712,2)</f>
        <v>0</v>
      </c>
      <c r="K1712" s="158"/>
      <c r="L1712" s="34"/>
      <c r="M1712" s="159" t="s">
        <v>1</v>
      </c>
      <c r="N1712" s="160" t="s">
        <v>42</v>
      </c>
      <c r="O1712" s="59"/>
      <c r="P1712" s="161">
        <f t="shared" ref="P1712:P1718" si="111">O1712*H1712</f>
        <v>0</v>
      </c>
      <c r="Q1712" s="161">
        <v>0</v>
      </c>
      <c r="R1712" s="161">
        <f t="shared" ref="R1712:R1718" si="112">Q1712*H1712</f>
        <v>0</v>
      </c>
      <c r="S1712" s="161">
        <v>0</v>
      </c>
      <c r="T1712" s="162">
        <f t="shared" ref="T1712:T1718" si="113">S1712*H1712</f>
        <v>0</v>
      </c>
      <c r="U1712" s="33"/>
      <c r="V1712" s="33"/>
      <c r="W1712" s="33"/>
      <c r="X1712" s="33"/>
      <c r="Y1712" s="33"/>
      <c r="Z1712" s="33"/>
      <c r="AA1712" s="33"/>
      <c r="AB1712" s="33"/>
      <c r="AC1712" s="33"/>
      <c r="AD1712" s="33"/>
      <c r="AE1712" s="33"/>
      <c r="AR1712" s="163" t="s">
        <v>264</v>
      </c>
      <c r="AT1712" s="163" t="s">
        <v>224</v>
      </c>
      <c r="AU1712" s="163" t="s">
        <v>86</v>
      </c>
      <c r="AY1712" s="18" t="s">
        <v>222</v>
      </c>
      <c r="BE1712" s="164">
        <f t="shared" ref="BE1712:BE1718" si="114">IF(N1712="základní",J1712,0)</f>
        <v>0</v>
      </c>
      <c r="BF1712" s="164">
        <f t="shared" ref="BF1712:BF1718" si="115">IF(N1712="snížená",J1712,0)</f>
        <v>0</v>
      </c>
      <c r="BG1712" s="164">
        <f t="shared" ref="BG1712:BG1718" si="116">IF(N1712="zákl. přenesená",J1712,0)</f>
        <v>0</v>
      </c>
      <c r="BH1712" s="164">
        <f t="shared" ref="BH1712:BH1718" si="117">IF(N1712="sníž. přenesená",J1712,0)</f>
        <v>0</v>
      </c>
      <c r="BI1712" s="164">
        <f t="shared" ref="BI1712:BI1718" si="118">IF(N1712="nulová",J1712,0)</f>
        <v>0</v>
      </c>
      <c r="BJ1712" s="18" t="s">
        <v>84</v>
      </c>
      <c r="BK1712" s="164">
        <f t="shared" ref="BK1712:BK1718" si="119">ROUND(I1712*H1712,2)</f>
        <v>0</v>
      </c>
      <c r="BL1712" s="18" t="s">
        <v>264</v>
      </c>
      <c r="BM1712" s="163" t="s">
        <v>2214</v>
      </c>
    </row>
    <row r="1713" spans="1:65" s="2" customFormat="1" ht="24.2" customHeight="1">
      <c r="A1713" s="33"/>
      <c r="B1713" s="150"/>
      <c r="C1713" s="197" t="s">
        <v>1266</v>
      </c>
      <c r="D1713" s="197" t="s">
        <v>310</v>
      </c>
      <c r="E1713" s="198" t="s">
        <v>2215</v>
      </c>
      <c r="F1713" s="199" t="s">
        <v>2216</v>
      </c>
      <c r="G1713" s="200" t="s">
        <v>227</v>
      </c>
      <c r="H1713" s="201">
        <v>834.92</v>
      </c>
      <c r="I1713" s="202"/>
      <c r="J1713" s="203">
        <f t="shared" si="110"/>
        <v>0</v>
      </c>
      <c r="K1713" s="204"/>
      <c r="L1713" s="205"/>
      <c r="M1713" s="206" t="s">
        <v>1</v>
      </c>
      <c r="N1713" s="207" t="s">
        <v>42</v>
      </c>
      <c r="O1713" s="59"/>
      <c r="P1713" s="161">
        <f t="shared" si="111"/>
        <v>0</v>
      </c>
      <c r="Q1713" s="161">
        <v>5.0000000000000001E-4</v>
      </c>
      <c r="R1713" s="161">
        <f t="shared" si="112"/>
        <v>0.41746</v>
      </c>
      <c r="S1713" s="161">
        <v>0</v>
      </c>
      <c r="T1713" s="162">
        <f t="shared" si="113"/>
        <v>0</v>
      </c>
      <c r="U1713" s="33"/>
      <c r="V1713" s="33"/>
      <c r="W1713" s="33"/>
      <c r="X1713" s="33"/>
      <c r="Y1713" s="33"/>
      <c r="Z1713" s="33"/>
      <c r="AA1713" s="33"/>
      <c r="AB1713" s="33"/>
      <c r="AC1713" s="33"/>
      <c r="AD1713" s="33"/>
      <c r="AE1713" s="33"/>
      <c r="AR1713" s="163" t="s">
        <v>318</v>
      </c>
      <c r="AT1713" s="163" t="s">
        <v>310</v>
      </c>
      <c r="AU1713" s="163" t="s">
        <v>86</v>
      </c>
      <c r="AY1713" s="18" t="s">
        <v>222</v>
      </c>
      <c r="BE1713" s="164">
        <f t="shared" si="114"/>
        <v>0</v>
      </c>
      <c r="BF1713" s="164">
        <f t="shared" si="115"/>
        <v>0</v>
      </c>
      <c r="BG1713" s="164">
        <f t="shared" si="116"/>
        <v>0</v>
      </c>
      <c r="BH1713" s="164">
        <f t="shared" si="117"/>
        <v>0</v>
      </c>
      <c r="BI1713" s="164">
        <f t="shared" si="118"/>
        <v>0</v>
      </c>
      <c r="BJ1713" s="18" t="s">
        <v>84</v>
      </c>
      <c r="BK1713" s="164">
        <f t="shared" si="119"/>
        <v>0</v>
      </c>
      <c r="BL1713" s="18" t="s">
        <v>264</v>
      </c>
      <c r="BM1713" s="163" t="s">
        <v>2217</v>
      </c>
    </row>
    <row r="1714" spans="1:65" s="2" customFormat="1" ht="24.2" customHeight="1">
      <c r="A1714" s="33"/>
      <c r="B1714" s="150"/>
      <c r="C1714" s="151" t="s">
        <v>2218</v>
      </c>
      <c r="D1714" s="151" t="s">
        <v>224</v>
      </c>
      <c r="E1714" s="152" t="s">
        <v>2219</v>
      </c>
      <c r="F1714" s="153" t="s">
        <v>2220</v>
      </c>
      <c r="G1714" s="154" t="s">
        <v>227</v>
      </c>
      <c r="H1714" s="155">
        <v>570.38</v>
      </c>
      <c r="I1714" s="156"/>
      <c r="J1714" s="157">
        <f t="shared" si="110"/>
        <v>0</v>
      </c>
      <c r="K1714" s="158"/>
      <c r="L1714" s="34"/>
      <c r="M1714" s="159" t="s">
        <v>1</v>
      </c>
      <c r="N1714" s="160" t="s">
        <v>42</v>
      </c>
      <c r="O1714" s="59"/>
      <c r="P1714" s="161">
        <f t="shared" si="111"/>
        <v>0</v>
      </c>
      <c r="Q1714" s="161">
        <v>0</v>
      </c>
      <c r="R1714" s="161">
        <f t="shared" si="112"/>
        <v>0</v>
      </c>
      <c r="S1714" s="161">
        <v>0</v>
      </c>
      <c r="T1714" s="162">
        <f t="shared" si="113"/>
        <v>0</v>
      </c>
      <c r="U1714" s="33"/>
      <c r="V1714" s="33"/>
      <c r="W1714" s="33"/>
      <c r="X1714" s="33"/>
      <c r="Y1714" s="33"/>
      <c r="Z1714" s="33"/>
      <c r="AA1714" s="33"/>
      <c r="AB1714" s="33"/>
      <c r="AC1714" s="33"/>
      <c r="AD1714" s="33"/>
      <c r="AE1714" s="33"/>
      <c r="AR1714" s="163" t="s">
        <v>264</v>
      </c>
      <c r="AT1714" s="163" t="s">
        <v>224</v>
      </c>
      <c r="AU1714" s="163" t="s">
        <v>86</v>
      </c>
      <c r="AY1714" s="18" t="s">
        <v>222</v>
      </c>
      <c r="BE1714" s="164">
        <f t="shared" si="114"/>
        <v>0</v>
      </c>
      <c r="BF1714" s="164">
        <f t="shared" si="115"/>
        <v>0</v>
      </c>
      <c r="BG1714" s="164">
        <f t="shared" si="116"/>
        <v>0</v>
      </c>
      <c r="BH1714" s="164">
        <f t="shared" si="117"/>
        <v>0</v>
      </c>
      <c r="BI1714" s="164">
        <f t="shared" si="118"/>
        <v>0</v>
      </c>
      <c r="BJ1714" s="18" t="s">
        <v>84</v>
      </c>
      <c r="BK1714" s="164">
        <f t="shared" si="119"/>
        <v>0</v>
      </c>
      <c r="BL1714" s="18" t="s">
        <v>264</v>
      </c>
      <c r="BM1714" s="163" t="s">
        <v>2221</v>
      </c>
    </row>
    <row r="1715" spans="1:65" s="2" customFormat="1" ht="24.2" customHeight="1">
      <c r="A1715" s="33"/>
      <c r="B1715" s="150"/>
      <c r="C1715" s="197" t="s">
        <v>1269</v>
      </c>
      <c r="D1715" s="197" t="s">
        <v>310</v>
      </c>
      <c r="E1715" s="198" t="s">
        <v>2215</v>
      </c>
      <c r="F1715" s="199" t="s">
        <v>2216</v>
      </c>
      <c r="G1715" s="200" t="s">
        <v>227</v>
      </c>
      <c r="H1715" s="201">
        <v>598.899</v>
      </c>
      <c r="I1715" s="202"/>
      <c r="J1715" s="203">
        <f t="shared" si="110"/>
        <v>0</v>
      </c>
      <c r="K1715" s="204"/>
      <c r="L1715" s="205"/>
      <c r="M1715" s="206" t="s">
        <v>1</v>
      </c>
      <c r="N1715" s="207" t="s">
        <v>42</v>
      </c>
      <c r="O1715" s="59"/>
      <c r="P1715" s="161">
        <f t="shared" si="111"/>
        <v>0</v>
      </c>
      <c r="Q1715" s="161">
        <v>5.0000000000000001E-4</v>
      </c>
      <c r="R1715" s="161">
        <f t="shared" si="112"/>
        <v>0.29944949999999998</v>
      </c>
      <c r="S1715" s="161">
        <v>0</v>
      </c>
      <c r="T1715" s="162">
        <f t="shared" si="113"/>
        <v>0</v>
      </c>
      <c r="U1715" s="33"/>
      <c r="V1715" s="33"/>
      <c r="W1715" s="33"/>
      <c r="X1715" s="33"/>
      <c r="Y1715" s="33"/>
      <c r="Z1715" s="33"/>
      <c r="AA1715" s="33"/>
      <c r="AB1715" s="33"/>
      <c r="AC1715" s="33"/>
      <c r="AD1715" s="33"/>
      <c r="AE1715" s="33"/>
      <c r="AR1715" s="163" t="s">
        <v>318</v>
      </c>
      <c r="AT1715" s="163" t="s">
        <v>310</v>
      </c>
      <c r="AU1715" s="163" t="s">
        <v>86</v>
      </c>
      <c r="AY1715" s="18" t="s">
        <v>222</v>
      </c>
      <c r="BE1715" s="164">
        <f t="shared" si="114"/>
        <v>0</v>
      </c>
      <c r="BF1715" s="164">
        <f t="shared" si="115"/>
        <v>0</v>
      </c>
      <c r="BG1715" s="164">
        <f t="shared" si="116"/>
        <v>0</v>
      </c>
      <c r="BH1715" s="164">
        <f t="shared" si="117"/>
        <v>0</v>
      </c>
      <c r="BI1715" s="164">
        <f t="shared" si="118"/>
        <v>0</v>
      </c>
      <c r="BJ1715" s="18" t="s">
        <v>84</v>
      </c>
      <c r="BK1715" s="164">
        <f t="shared" si="119"/>
        <v>0</v>
      </c>
      <c r="BL1715" s="18" t="s">
        <v>264</v>
      </c>
      <c r="BM1715" s="163" t="s">
        <v>2222</v>
      </c>
    </row>
    <row r="1716" spans="1:65" s="2" customFormat="1" ht="33" customHeight="1">
      <c r="A1716" s="33"/>
      <c r="B1716" s="150"/>
      <c r="C1716" s="151" t="s">
        <v>2223</v>
      </c>
      <c r="D1716" s="151" t="s">
        <v>224</v>
      </c>
      <c r="E1716" s="152" t="s">
        <v>2224</v>
      </c>
      <c r="F1716" s="153" t="s">
        <v>2225</v>
      </c>
      <c r="G1716" s="154" t="s">
        <v>227</v>
      </c>
      <c r="H1716" s="155">
        <v>585.03399999999999</v>
      </c>
      <c r="I1716" s="156"/>
      <c r="J1716" s="157">
        <f t="shared" si="110"/>
        <v>0</v>
      </c>
      <c r="K1716" s="158"/>
      <c r="L1716" s="34"/>
      <c r="M1716" s="159" t="s">
        <v>1</v>
      </c>
      <c r="N1716" s="160" t="s">
        <v>42</v>
      </c>
      <c r="O1716" s="59"/>
      <c r="P1716" s="161">
        <f t="shared" si="111"/>
        <v>0</v>
      </c>
      <c r="Q1716" s="161">
        <v>4.4999999999999997E-3</v>
      </c>
      <c r="R1716" s="161">
        <f t="shared" si="112"/>
        <v>2.6326529999999999</v>
      </c>
      <c r="S1716" s="161">
        <v>0</v>
      </c>
      <c r="T1716" s="162">
        <f t="shared" si="113"/>
        <v>0</v>
      </c>
      <c r="U1716" s="33"/>
      <c r="V1716" s="33"/>
      <c r="W1716" s="33"/>
      <c r="X1716" s="33"/>
      <c r="Y1716" s="33"/>
      <c r="Z1716" s="33"/>
      <c r="AA1716" s="33"/>
      <c r="AB1716" s="33"/>
      <c r="AC1716" s="33"/>
      <c r="AD1716" s="33"/>
      <c r="AE1716" s="33"/>
      <c r="AR1716" s="163" t="s">
        <v>264</v>
      </c>
      <c r="AT1716" s="163" t="s">
        <v>224</v>
      </c>
      <c r="AU1716" s="163" t="s">
        <v>86</v>
      </c>
      <c r="AY1716" s="18" t="s">
        <v>222</v>
      </c>
      <c r="BE1716" s="164">
        <f t="shared" si="114"/>
        <v>0</v>
      </c>
      <c r="BF1716" s="164">
        <f t="shared" si="115"/>
        <v>0</v>
      </c>
      <c r="BG1716" s="164">
        <f t="shared" si="116"/>
        <v>0</v>
      </c>
      <c r="BH1716" s="164">
        <f t="shared" si="117"/>
        <v>0</v>
      </c>
      <c r="BI1716" s="164">
        <f t="shared" si="118"/>
        <v>0</v>
      </c>
      <c r="BJ1716" s="18" t="s">
        <v>84</v>
      </c>
      <c r="BK1716" s="164">
        <f t="shared" si="119"/>
        <v>0</v>
      </c>
      <c r="BL1716" s="18" t="s">
        <v>264</v>
      </c>
      <c r="BM1716" s="163" t="s">
        <v>2226</v>
      </c>
    </row>
    <row r="1717" spans="1:65" s="2" customFormat="1" ht="24.2" customHeight="1">
      <c r="A1717" s="33"/>
      <c r="B1717" s="150"/>
      <c r="C1717" s="151" t="s">
        <v>1274</v>
      </c>
      <c r="D1717" s="151" t="s">
        <v>224</v>
      </c>
      <c r="E1717" s="152" t="s">
        <v>2227</v>
      </c>
      <c r="F1717" s="153" t="s">
        <v>2228</v>
      </c>
      <c r="G1717" s="154" t="s">
        <v>227</v>
      </c>
      <c r="H1717" s="155">
        <v>355.15100000000001</v>
      </c>
      <c r="I1717" s="156"/>
      <c r="J1717" s="157">
        <f t="shared" si="110"/>
        <v>0</v>
      </c>
      <c r="K1717" s="158"/>
      <c r="L1717" s="34"/>
      <c r="M1717" s="159" t="s">
        <v>1</v>
      </c>
      <c r="N1717" s="160" t="s">
        <v>42</v>
      </c>
      <c r="O1717" s="59"/>
      <c r="P1717" s="161">
        <f t="shared" si="111"/>
        <v>0</v>
      </c>
      <c r="Q1717" s="161">
        <v>4.4999999999999997E-3</v>
      </c>
      <c r="R1717" s="161">
        <f t="shared" si="112"/>
        <v>1.5981794999999999</v>
      </c>
      <c r="S1717" s="161">
        <v>0</v>
      </c>
      <c r="T1717" s="162">
        <f t="shared" si="113"/>
        <v>0</v>
      </c>
      <c r="U1717" s="33"/>
      <c r="V1717" s="33"/>
      <c r="W1717" s="33"/>
      <c r="X1717" s="33"/>
      <c r="Y1717" s="33"/>
      <c r="Z1717" s="33"/>
      <c r="AA1717" s="33"/>
      <c r="AB1717" s="33"/>
      <c r="AC1717" s="33"/>
      <c r="AD1717" s="33"/>
      <c r="AE1717" s="33"/>
      <c r="AR1717" s="163" t="s">
        <v>264</v>
      </c>
      <c r="AT1717" s="163" t="s">
        <v>224</v>
      </c>
      <c r="AU1717" s="163" t="s">
        <v>86</v>
      </c>
      <c r="AY1717" s="18" t="s">
        <v>222</v>
      </c>
      <c r="BE1717" s="164">
        <f t="shared" si="114"/>
        <v>0</v>
      </c>
      <c r="BF1717" s="164">
        <f t="shared" si="115"/>
        <v>0</v>
      </c>
      <c r="BG1717" s="164">
        <f t="shared" si="116"/>
        <v>0</v>
      </c>
      <c r="BH1717" s="164">
        <f t="shared" si="117"/>
        <v>0</v>
      </c>
      <c r="BI1717" s="164">
        <f t="shared" si="118"/>
        <v>0</v>
      </c>
      <c r="BJ1717" s="18" t="s">
        <v>84</v>
      </c>
      <c r="BK1717" s="164">
        <f t="shared" si="119"/>
        <v>0</v>
      </c>
      <c r="BL1717" s="18" t="s">
        <v>264</v>
      </c>
      <c r="BM1717" s="163" t="s">
        <v>2229</v>
      </c>
    </row>
    <row r="1718" spans="1:65" s="2" customFormat="1" ht="33" customHeight="1">
      <c r="A1718" s="33"/>
      <c r="B1718" s="150"/>
      <c r="C1718" s="151" t="s">
        <v>2230</v>
      </c>
      <c r="D1718" s="151" t="s">
        <v>224</v>
      </c>
      <c r="E1718" s="152" t="s">
        <v>2231</v>
      </c>
      <c r="F1718" s="153" t="s">
        <v>2232</v>
      </c>
      <c r="G1718" s="154" t="s">
        <v>2233</v>
      </c>
      <c r="H1718" s="212"/>
      <c r="I1718" s="156"/>
      <c r="J1718" s="157">
        <f t="shared" si="110"/>
        <v>0</v>
      </c>
      <c r="K1718" s="158"/>
      <c r="L1718" s="34"/>
      <c r="M1718" s="159" t="s">
        <v>1</v>
      </c>
      <c r="N1718" s="160" t="s">
        <v>42</v>
      </c>
      <c r="O1718" s="59"/>
      <c r="P1718" s="161">
        <f t="shared" si="111"/>
        <v>0</v>
      </c>
      <c r="Q1718" s="161">
        <v>0</v>
      </c>
      <c r="R1718" s="161">
        <f t="shared" si="112"/>
        <v>0</v>
      </c>
      <c r="S1718" s="161">
        <v>0</v>
      </c>
      <c r="T1718" s="162">
        <f t="shared" si="113"/>
        <v>0</v>
      </c>
      <c r="U1718" s="33"/>
      <c r="V1718" s="33"/>
      <c r="W1718" s="33"/>
      <c r="X1718" s="33"/>
      <c r="Y1718" s="33"/>
      <c r="Z1718" s="33"/>
      <c r="AA1718" s="33"/>
      <c r="AB1718" s="33"/>
      <c r="AC1718" s="33"/>
      <c r="AD1718" s="33"/>
      <c r="AE1718" s="33"/>
      <c r="AR1718" s="163" t="s">
        <v>264</v>
      </c>
      <c r="AT1718" s="163" t="s">
        <v>224</v>
      </c>
      <c r="AU1718" s="163" t="s">
        <v>86</v>
      </c>
      <c r="AY1718" s="18" t="s">
        <v>222</v>
      </c>
      <c r="BE1718" s="164">
        <f t="shared" si="114"/>
        <v>0</v>
      </c>
      <c r="BF1718" s="164">
        <f t="shared" si="115"/>
        <v>0</v>
      </c>
      <c r="BG1718" s="164">
        <f t="shared" si="116"/>
        <v>0</v>
      </c>
      <c r="BH1718" s="164">
        <f t="shared" si="117"/>
        <v>0</v>
      </c>
      <c r="BI1718" s="164">
        <f t="shared" si="118"/>
        <v>0</v>
      </c>
      <c r="BJ1718" s="18" t="s">
        <v>84</v>
      </c>
      <c r="BK1718" s="164">
        <f t="shared" si="119"/>
        <v>0</v>
      </c>
      <c r="BL1718" s="18" t="s">
        <v>264</v>
      </c>
      <c r="BM1718" s="163" t="s">
        <v>2234</v>
      </c>
    </row>
    <row r="1719" spans="1:65" s="12" customFormat="1" ht="22.9" customHeight="1">
      <c r="B1719" s="137"/>
      <c r="D1719" s="138" t="s">
        <v>76</v>
      </c>
      <c r="E1719" s="148" t="s">
        <v>2235</v>
      </c>
      <c r="F1719" s="148" t="s">
        <v>2236</v>
      </c>
      <c r="I1719" s="140"/>
      <c r="J1719" s="149">
        <f>BK1719</f>
        <v>0</v>
      </c>
      <c r="L1719" s="137"/>
      <c r="M1719" s="142"/>
      <c r="N1719" s="143"/>
      <c r="O1719" s="143"/>
      <c r="P1719" s="144">
        <f>SUM(P1720:P1732)</f>
        <v>0</v>
      </c>
      <c r="Q1719" s="143"/>
      <c r="R1719" s="144">
        <f>SUM(R1720:R1732)</f>
        <v>2.05332092</v>
      </c>
      <c r="S1719" s="143"/>
      <c r="T1719" s="145">
        <f>SUM(T1720:T1732)</f>
        <v>0</v>
      </c>
      <c r="AR1719" s="138" t="s">
        <v>86</v>
      </c>
      <c r="AT1719" s="146" t="s">
        <v>76</v>
      </c>
      <c r="AU1719" s="146" t="s">
        <v>84</v>
      </c>
      <c r="AY1719" s="138" t="s">
        <v>222</v>
      </c>
      <c r="BK1719" s="147">
        <f>SUM(BK1720:BK1732)</f>
        <v>0</v>
      </c>
    </row>
    <row r="1720" spans="1:65" s="2" customFormat="1" ht="24.2" customHeight="1">
      <c r="A1720" s="33"/>
      <c r="B1720" s="150"/>
      <c r="C1720" s="151" t="s">
        <v>1277</v>
      </c>
      <c r="D1720" s="151" t="s">
        <v>224</v>
      </c>
      <c r="E1720" s="152" t="s">
        <v>2237</v>
      </c>
      <c r="F1720" s="153" t="s">
        <v>2238</v>
      </c>
      <c r="G1720" s="154" t="s">
        <v>227</v>
      </c>
      <c r="H1720" s="155">
        <v>684.4</v>
      </c>
      <c r="I1720" s="156"/>
      <c r="J1720" s="157">
        <f>ROUND(I1720*H1720,2)</f>
        <v>0</v>
      </c>
      <c r="K1720" s="158"/>
      <c r="L1720" s="34"/>
      <c r="M1720" s="159" t="s">
        <v>1</v>
      </c>
      <c r="N1720" s="160" t="s">
        <v>42</v>
      </c>
      <c r="O1720" s="59"/>
      <c r="P1720" s="161">
        <f>O1720*H1720</f>
        <v>0</v>
      </c>
      <c r="Q1720" s="161">
        <v>0</v>
      </c>
      <c r="R1720" s="161">
        <f>Q1720*H1720</f>
        <v>0</v>
      </c>
      <c r="S1720" s="161">
        <v>0</v>
      </c>
      <c r="T1720" s="162">
        <f>S1720*H1720</f>
        <v>0</v>
      </c>
      <c r="U1720" s="33"/>
      <c r="V1720" s="33"/>
      <c r="W1720" s="33"/>
      <c r="X1720" s="33"/>
      <c r="Y1720" s="33"/>
      <c r="Z1720" s="33"/>
      <c r="AA1720" s="33"/>
      <c r="AB1720" s="33"/>
      <c r="AC1720" s="33"/>
      <c r="AD1720" s="33"/>
      <c r="AE1720" s="33"/>
      <c r="AR1720" s="163" t="s">
        <v>264</v>
      </c>
      <c r="AT1720" s="163" t="s">
        <v>224</v>
      </c>
      <c r="AU1720" s="163" t="s">
        <v>86</v>
      </c>
      <c r="AY1720" s="18" t="s">
        <v>222</v>
      </c>
      <c r="BE1720" s="164">
        <f>IF(N1720="základní",J1720,0)</f>
        <v>0</v>
      </c>
      <c r="BF1720" s="164">
        <f>IF(N1720="snížená",J1720,0)</f>
        <v>0</v>
      </c>
      <c r="BG1720" s="164">
        <f>IF(N1720="zákl. přenesená",J1720,0)</f>
        <v>0</v>
      </c>
      <c r="BH1720" s="164">
        <f>IF(N1720="sníž. přenesená",J1720,0)</f>
        <v>0</v>
      </c>
      <c r="BI1720" s="164">
        <f>IF(N1720="nulová",J1720,0)</f>
        <v>0</v>
      </c>
      <c r="BJ1720" s="18" t="s">
        <v>84</v>
      </c>
      <c r="BK1720" s="164">
        <f>ROUND(I1720*H1720,2)</f>
        <v>0</v>
      </c>
      <c r="BL1720" s="18" t="s">
        <v>264</v>
      </c>
      <c r="BM1720" s="163" t="s">
        <v>2239</v>
      </c>
    </row>
    <row r="1721" spans="1:65" s="2" customFormat="1" ht="16.5" customHeight="1">
      <c r="A1721" s="33"/>
      <c r="B1721" s="150"/>
      <c r="C1721" s="197" t="s">
        <v>2240</v>
      </c>
      <c r="D1721" s="197" t="s">
        <v>310</v>
      </c>
      <c r="E1721" s="198" t="s">
        <v>2241</v>
      </c>
      <c r="F1721" s="199" t="s">
        <v>2242</v>
      </c>
      <c r="G1721" s="200" t="s">
        <v>313</v>
      </c>
      <c r="H1721" s="201">
        <v>0.20499999999999999</v>
      </c>
      <c r="I1721" s="202"/>
      <c r="J1721" s="203">
        <f>ROUND(I1721*H1721,2)</f>
        <v>0</v>
      </c>
      <c r="K1721" s="204"/>
      <c r="L1721" s="205"/>
      <c r="M1721" s="206" t="s">
        <v>1</v>
      </c>
      <c r="N1721" s="207" t="s">
        <v>42</v>
      </c>
      <c r="O1721" s="59"/>
      <c r="P1721" s="161">
        <f>O1721*H1721</f>
        <v>0</v>
      </c>
      <c r="Q1721" s="161">
        <v>1</v>
      </c>
      <c r="R1721" s="161">
        <f>Q1721*H1721</f>
        <v>0.20499999999999999</v>
      </c>
      <c r="S1721" s="161">
        <v>0</v>
      </c>
      <c r="T1721" s="162">
        <f>S1721*H1721</f>
        <v>0</v>
      </c>
      <c r="U1721" s="33"/>
      <c r="V1721" s="33"/>
      <c r="W1721" s="33"/>
      <c r="X1721" s="33"/>
      <c r="Y1721" s="33"/>
      <c r="Z1721" s="33"/>
      <c r="AA1721" s="33"/>
      <c r="AB1721" s="33"/>
      <c r="AC1721" s="33"/>
      <c r="AD1721" s="33"/>
      <c r="AE1721" s="33"/>
      <c r="AR1721" s="163" t="s">
        <v>318</v>
      </c>
      <c r="AT1721" s="163" t="s">
        <v>310</v>
      </c>
      <c r="AU1721" s="163" t="s">
        <v>86</v>
      </c>
      <c r="AY1721" s="18" t="s">
        <v>222</v>
      </c>
      <c r="BE1721" s="164">
        <f>IF(N1721="základní",J1721,0)</f>
        <v>0</v>
      </c>
      <c r="BF1721" s="164">
        <f>IF(N1721="snížená",J1721,0)</f>
        <v>0</v>
      </c>
      <c r="BG1721" s="164">
        <f>IF(N1721="zákl. přenesená",J1721,0)</f>
        <v>0</v>
      </c>
      <c r="BH1721" s="164">
        <f>IF(N1721="sníž. přenesená",J1721,0)</f>
        <v>0</v>
      </c>
      <c r="BI1721" s="164">
        <f>IF(N1721="nulová",J1721,0)</f>
        <v>0</v>
      </c>
      <c r="BJ1721" s="18" t="s">
        <v>84</v>
      </c>
      <c r="BK1721" s="164">
        <f>ROUND(I1721*H1721,2)</f>
        <v>0</v>
      </c>
      <c r="BL1721" s="18" t="s">
        <v>264</v>
      </c>
      <c r="BM1721" s="163" t="s">
        <v>2243</v>
      </c>
    </row>
    <row r="1722" spans="1:65" s="2" customFormat="1" ht="19.5">
      <c r="A1722" s="33"/>
      <c r="B1722" s="34"/>
      <c r="C1722" s="33"/>
      <c r="D1722" s="166" t="s">
        <v>384</v>
      </c>
      <c r="E1722" s="33"/>
      <c r="F1722" s="208" t="s">
        <v>2244</v>
      </c>
      <c r="G1722" s="33"/>
      <c r="H1722" s="33"/>
      <c r="I1722" s="209"/>
      <c r="J1722" s="33"/>
      <c r="K1722" s="33"/>
      <c r="L1722" s="34"/>
      <c r="M1722" s="210"/>
      <c r="N1722" s="211"/>
      <c r="O1722" s="59"/>
      <c r="P1722" s="59"/>
      <c r="Q1722" s="59"/>
      <c r="R1722" s="59"/>
      <c r="S1722" s="59"/>
      <c r="T1722" s="60"/>
      <c r="U1722" s="33"/>
      <c r="V1722" s="33"/>
      <c r="W1722" s="33"/>
      <c r="X1722" s="33"/>
      <c r="Y1722" s="33"/>
      <c r="Z1722" s="33"/>
      <c r="AA1722" s="33"/>
      <c r="AB1722" s="33"/>
      <c r="AC1722" s="33"/>
      <c r="AD1722" s="33"/>
      <c r="AE1722" s="33"/>
      <c r="AT1722" s="18" t="s">
        <v>384</v>
      </c>
      <c r="AU1722" s="18" t="s">
        <v>86</v>
      </c>
    </row>
    <row r="1723" spans="1:65" s="2" customFormat="1" ht="24.2" customHeight="1">
      <c r="A1723" s="33"/>
      <c r="B1723" s="150"/>
      <c r="C1723" s="151" t="s">
        <v>1281</v>
      </c>
      <c r="D1723" s="151" t="s">
        <v>224</v>
      </c>
      <c r="E1723" s="152" t="s">
        <v>2245</v>
      </c>
      <c r="F1723" s="153" t="s">
        <v>2246</v>
      </c>
      <c r="G1723" s="154" t="s">
        <v>227</v>
      </c>
      <c r="H1723" s="155">
        <v>684.4</v>
      </c>
      <c r="I1723" s="156"/>
      <c r="J1723" s="157">
        <f t="shared" ref="J1723:J1732" si="120">ROUND(I1723*H1723,2)</f>
        <v>0</v>
      </c>
      <c r="K1723" s="158"/>
      <c r="L1723" s="34"/>
      <c r="M1723" s="159" t="s">
        <v>1</v>
      </c>
      <c r="N1723" s="160" t="s">
        <v>42</v>
      </c>
      <c r="O1723" s="59"/>
      <c r="P1723" s="161">
        <f t="shared" ref="P1723:P1732" si="121">O1723*H1723</f>
        <v>0</v>
      </c>
      <c r="Q1723" s="161">
        <v>8.8000000000000003E-4</v>
      </c>
      <c r="R1723" s="161">
        <f t="shared" ref="R1723:R1732" si="122">Q1723*H1723</f>
        <v>0.60227200000000003</v>
      </c>
      <c r="S1723" s="161">
        <v>0</v>
      </c>
      <c r="T1723" s="162">
        <f t="shared" ref="T1723:T1732" si="123">S1723*H1723</f>
        <v>0</v>
      </c>
      <c r="U1723" s="33"/>
      <c r="V1723" s="33"/>
      <c r="W1723" s="33"/>
      <c r="X1723" s="33"/>
      <c r="Y1723" s="33"/>
      <c r="Z1723" s="33"/>
      <c r="AA1723" s="33"/>
      <c r="AB1723" s="33"/>
      <c r="AC1723" s="33"/>
      <c r="AD1723" s="33"/>
      <c r="AE1723" s="33"/>
      <c r="AR1723" s="163" t="s">
        <v>264</v>
      </c>
      <c r="AT1723" s="163" t="s">
        <v>224</v>
      </c>
      <c r="AU1723" s="163" t="s">
        <v>86</v>
      </c>
      <c r="AY1723" s="18" t="s">
        <v>222</v>
      </c>
      <c r="BE1723" s="164">
        <f t="shared" ref="BE1723:BE1732" si="124">IF(N1723="základní",J1723,0)</f>
        <v>0</v>
      </c>
      <c r="BF1723" s="164">
        <f t="shared" ref="BF1723:BF1732" si="125">IF(N1723="snížená",J1723,0)</f>
        <v>0</v>
      </c>
      <c r="BG1723" s="164">
        <f t="shared" ref="BG1723:BG1732" si="126">IF(N1723="zákl. přenesená",J1723,0)</f>
        <v>0</v>
      </c>
      <c r="BH1723" s="164">
        <f t="shared" ref="BH1723:BH1732" si="127">IF(N1723="sníž. přenesená",J1723,0)</f>
        <v>0</v>
      </c>
      <c r="BI1723" s="164">
        <f t="shared" ref="BI1723:BI1732" si="128">IF(N1723="nulová",J1723,0)</f>
        <v>0</v>
      </c>
      <c r="BJ1723" s="18" t="s">
        <v>84</v>
      </c>
      <c r="BK1723" s="164">
        <f t="shared" ref="BK1723:BK1732" si="129">ROUND(I1723*H1723,2)</f>
        <v>0</v>
      </c>
      <c r="BL1723" s="18" t="s">
        <v>264</v>
      </c>
      <c r="BM1723" s="163" t="s">
        <v>2247</v>
      </c>
    </row>
    <row r="1724" spans="1:65" s="2" customFormat="1" ht="16.5" customHeight="1">
      <c r="A1724" s="33"/>
      <c r="B1724" s="150"/>
      <c r="C1724" s="197" t="s">
        <v>2248</v>
      </c>
      <c r="D1724" s="197" t="s">
        <v>310</v>
      </c>
      <c r="E1724" s="198" t="s">
        <v>2249</v>
      </c>
      <c r="F1724" s="199" t="s">
        <v>2250</v>
      </c>
      <c r="G1724" s="200" t="s">
        <v>227</v>
      </c>
      <c r="H1724" s="201">
        <v>787.06</v>
      </c>
      <c r="I1724" s="202"/>
      <c r="J1724" s="203">
        <f t="shared" si="120"/>
        <v>0</v>
      </c>
      <c r="K1724" s="204"/>
      <c r="L1724" s="205"/>
      <c r="M1724" s="206" t="s">
        <v>1</v>
      </c>
      <c r="N1724" s="207" t="s">
        <v>42</v>
      </c>
      <c r="O1724" s="59"/>
      <c r="P1724" s="161">
        <f t="shared" si="121"/>
        <v>0</v>
      </c>
      <c r="Q1724" s="161">
        <v>0</v>
      </c>
      <c r="R1724" s="161">
        <f t="shared" si="122"/>
        <v>0</v>
      </c>
      <c r="S1724" s="161">
        <v>0</v>
      </c>
      <c r="T1724" s="162">
        <f t="shared" si="123"/>
        <v>0</v>
      </c>
      <c r="U1724" s="33"/>
      <c r="V1724" s="33"/>
      <c r="W1724" s="33"/>
      <c r="X1724" s="33"/>
      <c r="Y1724" s="33"/>
      <c r="Z1724" s="33"/>
      <c r="AA1724" s="33"/>
      <c r="AB1724" s="33"/>
      <c r="AC1724" s="33"/>
      <c r="AD1724" s="33"/>
      <c r="AE1724" s="33"/>
      <c r="AR1724" s="163" t="s">
        <v>318</v>
      </c>
      <c r="AT1724" s="163" t="s">
        <v>310</v>
      </c>
      <c r="AU1724" s="163" t="s">
        <v>86</v>
      </c>
      <c r="AY1724" s="18" t="s">
        <v>222</v>
      </c>
      <c r="BE1724" s="164">
        <f t="shared" si="124"/>
        <v>0</v>
      </c>
      <c r="BF1724" s="164">
        <f t="shared" si="125"/>
        <v>0</v>
      </c>
      <c r="BG1724" s="164">
        <f t="shared" si="126"/>
        <v>0</v>
      </c>
      <c r="BH1724" s="164">
        <f t="shared" si="127"/>
        <v>0</v>
      </c>
      <c r="BI1724" s="164">
        <f t="shared" si="128"/>
        <v>0</v>
      </c>
      <c r="BJ1724" s="18" t="s">
        <v>84</v>
      </c>
      <c r="BK1724" s="164">
        <f t="shared" si="129"/>
        <v>0</v>
      </c>
      <c r="BL1724" s="18" t="s">
        <v>264</v>
      </c>
      <c r="BM1724" s="163" t="s">
        <v>2251</v>
      </c>
    </row>
    <row r="1725" spans="1:65" s="2" customFormat="1" ht="24.2" customHeight="1">
      <c r="A1725" s="33"/>
      <c r="B1725" s="150"/>
      <c r="C1725" s="151" t="s">
        <v>1284</v>
      </c>
      <c r="D1725" s="151" t="s">
        <v>224</v>
      </c>
      <c r="E1725" s="152" t="s">
        <v>2252</v>
      </c>
      <c r="F1725" s="153" t="s">
        <v>2253</v>
      </c>
      <c r="G1725" s="154" t="s">
        <v>227</v>
      </c>
      <c r="H1725" s="155">
        <v>691.01599999999996</v>
      </c>
      <c r="I1725" s="156"/>
      <c r="J1725" s="157">
        <f t="shared" si="120"/>
        <v>0</v>
      </c>
      <c r="K1725" s="158"/>
      <c r="L1725" s="34"/>
      <c r="M1725" s="159" t="s">
        <v>1</v>
      </c>
      <c r="N1725" s="160" t="s">
        <v>42</v>
      </c>
      <c r="O1725" s="59"/>
      <c r="P1725" s="161">
        <f t="shared" si="121"/>
        <v>0</v>
      </c>
      <c r="Q1725" s="161">
        <v>7.2000000000000005E-4</v>
      </c>
      <c r="R1725" s="161">
        <f t="shared" si="122"/>
        <v>0.49753152</v>
      </c>
      <c r="S1725" s="161">
        <v>0</v>
      </c>
      <c r="T1725" s="162">
        <f t="shared" si="123"/>
        <v>0</v>
      </c>
      <c r="U1725" s="33"/>
      <c r="V1725" s="33"/>
      <c r="W1725" s="33"/>
      <c r="X1725" s="33"/>
      <c r="Y1725" s="33"/>
      <c r="Z1725" s="33"/>
      <c r="AA1725" s="33"/>
      <c r="AB1725" s="33"/>
      <c r="AC1725" s="33"/>
      <c r="AD1725" s="33"/>
      <c r="AE1725" s="33"/>
      <c r="AR1725" s="163" t="s">
        <v>264</v>
      </c>
      <c r="AT1725" s="163" t="s">
        <v>224</v>
      </c>
      <c r="AU1725" s="163" t="s">
        <v>86</v>
      </c>
      <c r="AY1725" s="18" t="s">
        <v>222</v>
      </c>
      <c r="BE1725" s="164">
        <f t="shared" si="124"/>
        <v>0</v>
      </c>
      <c r="BF1725" s="164">
        <f t="shared" si="125"/>
        <v>0</v>
      </c>
      <c r="BG1725" s="164">
        <f t="shared" si="126"/>
        <v>0</v>
      </c>
      <c r="BH1725" s="164">
        <f t="shared" si="127"/>
        <v>0</v>
      </c>
      <c r="BI1725" s="164">
        <f t="shared" si="128"/>
        <v>0</v>
      </c>
      <c r="BJ1725" s="18" t="s">
        <v>84</v>
      </c>
      <c r="BK1725" s="164">
        <f t="shared" si="129"/>
        <v>0</v>
      </c>
      <c r="BL1725" s="18" t="s">
        <v>264</v>
      </c>
      <c r="BM1725" s="163" t="s">
        <v>2254</v>
      </c>
    </row>
    <row r="1726" spans="1:65" s="2" customFormat="1" ht="16.5" customHeight="1">
      <c r="A1726" s="33"/>
      <c r="B1726" s="150"/>
      <c r="C1726" s="197" t="s">
        <v>2255</v>
      </c>
      <c r="D1726" s="197" t="s">
        <v>310</v>
      </c>
      <c r="E1726" s="198" t="s">
        <v>2256</v>
      </c>
      <c r="F1726" s="199" t="s">
        <v>2257</v>
      </c>
      <c r="G1726" s="200" t="s">
        <v>227</v>
      </c>
      <c r="H1726" s="201">
        <v>650.45799999999997</v>
      </c>
      <c r="I1726" s="202"/>
      <c r="J1726" s="203">
        <f t="shared" si="120"/>
        <v>0</v>
      </c>
      <c r="K1726" s="204"/>
      <c r="L1726" s="205"/>
      <c r="M1726" s="206" t="s">
        <v>1</v>
      </c>
      <c r="N1726" s="207" t="s">
        <v>42</v>
      </c>
      <c r="O1726" s="59"/>
      <c r="P1726" s="161">
        <f t="shared" si="121"/>
        <v>0</v>
      </c>
      <c r="Q1726" s="161">
        <v>0</v>
      </c>
      <c r="R1726" s="161">
        <f t="shared" si="122"/>
        <v>0</v>
      </c>
      <c r="S1726" s="161">
        <v>0</v>
      </c>
      <c r="T1726" s="162">
        <f t="shared" si="123"/>
        <v>0</v>
      </c>
      <c r="U1726" s="33"/>
      <c r="V1726" s="33"/>
      <c r="W1726" s="33"/>
      <c r="X1726" s="33"/>
      <c r="Y1726" s="33"/>
      <c r="Z1726" s="33"/>
      <c r="AA1726" s="33"/>
      <c r="AB1726" s="33"/>
      <c r="AC1726" s="33"/>
      <c r="AD1726" s="33"/>
      <c r="AE1726" s="33"/>
      <c r="AR1726" s="163" t="s">
        <v>318</v>
      </c>
      <c r="AT1726" s="163" t="s">
        <v>310</v>
      </c>
      <c r="AU1726" s="163" t="s">
        <v>86</v>
      </c>
      <c r="AY1726" s="18" t="s">
        <v>222</v>
      </c>
      <c r="BE1726" s="164">
        <f t="shared" si="124"/>
        <v>0</v>
      </c>
      <c r="BF1726" s="164">
        <f t="shared" si="125"/>
        <v>0</v>
      </c>
      <c r="BG1726" s="164">
        <f t="shared" si="126"/>
        <v>0</v>
      </c>
      <c r="BH1726" s="164">
        <f t="shared" si="127"/>
        <v>0</v>
      </c>
      <c r="BI1726" s="164">
        <f t="shared" si="128"/>
        <v>0</v>
      </c>
      <c r="BJ1726" s="18" t="s">
        <v>84</v>
      </c>
      <c r="BK1726" s="164">
        <f t="shared" si="129"/>
        <v>0</v>
      </c>
      <c r="BL1726" s="18" t="s">
        <v>264</v>
      </c>
      <c r="BM1726" s="163" t="s">
        <v>2258</v>
      </c>
    </row>
    <row r="1727" spans="1:65" s="2" customFormat="1" ht="33" customHeight="1">
      <c r="A1727" s="33"/>
      <c r="B1727" s="150"/>
      <c r="C1727" s="197" t="s">
        <v>1288</v>
      </c>
      <c r="D1727" s="197" t="s">
        <v>310</v>
      </c>
      <c r="E1727" s="198" t="s">
        <v>2259</v>
      </c>
      <c r="F1727" s="199" t="s">
        <v>2260</v>
      </c>
      <c r="G1727" s="200" t="s">
        <v>227</v>
      </c>
      <c r="H1727" s="201">
        <v>144.21</v>
      </c>
      <c r="I1727" s="202"/>
      <c r="J1727" s="203">
        <f t="shared" si="120"/>
        <v>0</v>
      </c>
      <c r="K1727" s="204"/>
      <c r="L1727" s="205"/>
      <c r="M1727" s="206" t="s">
        <v>1</v>
      </c>
      <c r="N1727" s="207" t="s">
        <v>42</v>
      </c>
      <c r="O1727" s="59"/>
      <c r="P1727" s="161">
        <f t="shared" si="121"/>
        <v>0</v>
      </c>
      <c r="Q1727" s="161">
        <v>1.9E-3</v>
      </c>
      <c r="R1727" s="161">
        <f t="shared" si="122"/>
        <v>0.27399899999999999</v>
      </c>
      <c r="S1727" s="161">
        <v>0</v>
      </c>
      <c r="T1727" s="162">
        <f t="shared" si="123"/>
        <v>0</v>
      </c>
      <c r="U1727" s="33"/>
      <c r="V1727" s="33"/>
      <c r="W1727" s="33"/>
      <c r="X1727" s="33"/>
      <c r="Y1727" s="33"/>
      <c r="Z1727" s="33"/>
      <c r="AA1727" s="33"/>
      <c r="AB1727" s="33"/>
      <c r="AC1727" s="33"/>
      <c r="AD1727" s="33"/>
      <c r="AE1727" s="33"/>
      <c r="AR1727" s="163" t="s">
        <v>318</v>
      </c>
      <c r="AT1727" s="163" t="s">
        <v>310</v>
      </c>
      <c r="AU1727" s="163" t="s">
        <v>86</v>
      </c>
      <c r="AY1727" s="18" t="s">
        <v>222</v>
      </c>
      <c r="BE1727" s="164">
        <f t="shared" si="124"/>
        <v>0</v>
      </c>
      <c r="BF1727" s="164">
        <f t="shared" si="125"/>
        <v>0</v>
      </c>
      <c r="BG1727" s="164">
        <f t="shared" si="126"/>
        <v>0</v>
      </c>
      <c r="BH1727" s="164">
        <f t="shared" si="127"/>
        <v>0</v>
      </c>
      <c r="BI1727" s="164">
        <f t="shared" si="128"/>
        <v>0</v>
      </c>
      <c r="BJ1727" s="18" t="s">
        <v>84</v>
      </c>
      <c r="BK1727" s="164">
        <f t="shared" si="129"/>
        <v>0</v>
      </c>
      <c r="BL1727" s="18" t="s">
        <v>264</v>
      </c>
      <c r="BM1727" s="163" t="s">
        <v>2261</v>
      </c>
    </row>
    <row r="1728" spans="1:65" s="2" customFormat="1" ht="24.2" customHeight="1">
      <c r="A1728" s="33"/>
      <c r="B1728" s="150"/>
      <c r="C1728" s="151" t="s">
        <v>2262</v>
      </c>
      <c r="D1728" s="151" t="s">
        <v>224</v>
      </c>
      <c r="E1728" s="152" t="s">
        <v>2263</v>
      </c>
      <c r="F1728" s="153" t="s">
        <v>2264</v>
      </c>
      <c r="G1728" s="154" t="s">
        <v>227</v>
      </c>
      <c r="H1728" s="155">
        <v>1375.4159999999999</v>
      </c>
      <c r="I1728" s="156"/>
      <c r="J1728" s="157">
        <f t="shared" si="120"/>
        <v>0</v>
      </c>
      <c r="K1728" s="158"/>
      <c r="L1728" s="34"/>
      <c r="M1728" s="159" t="s">
        <v>1</v>
      </c>
      <c r="N1728" s="160" t="s">
        <v>42</v>
      </c>
      <c r="O1728" s="59"/>
      <c r="P1728" s="161">
        <f t="shared" si="121"/>
        <v>0</v>
      </c>
      <c r="Q1728" s="161">
        <v>0</v>
      </c>
      <c r="R1728" s="161">
        <f t="shared" si="122"/>
        <v>0</v>
      </c>
      <c r="S1728" s="161">
        <v>0</v>
      </c>
      <c r="T1728" s="162">
        <f t="shared" si="123"/>
        <v>0</v>
      </c>
      <c r="U1728" s="33"/>
      <c r="V1728" s="33"/>
      <c r="W1728" s="33"/>
      <c r="X1728" s="33"/>
      <c r="Y1728" s="33"/>
      <c r="Z1728" s="33"/>
      <c r="AA1728" s="33"/>
      <c r="AB1728" s="33"/>
      <c r="AC1728" s="33"/>
      <c r="AD1728" s="33"/>
      <c r="AE1728" s="33"/>
      <c r="AR1728" s="163" t="s">
        <v>264</v>
      </c>
      <c r="AT1728" s="163" t="s">
        <v>224</v>
      </c>
      <c r="AU1728" s="163" t="s">
        <v>86</v>
      </c>
      <c r="AY1728" s="18" t="s">
        <v>222</v>
      </c>
      <c r="BE1728" s="164">
        <f t="shared" si="124"/>
        <v>0</v>
      </c>
      <c r="BF1728" s="164">
        <f t="shared" si="125"/>
        <v>0</v>
      </c>
      <c r="BG1728" s="164">
        <f t="shared" si="126"/>
        <v>0</v>
      </c>
      <c r="BH1728" s="164">
        <f t="shared" si="127"/>
        <v>0</v>
      </c>
      <c r="BI1728" s="164">
        <f t="shared" si="128"/>
        <v>0</v>
      </c>
      <c r="BJ1728" s="18" t="s">
        <v>84</v>
      </c>
      <c r="BK1728" s="164">
        <f t="shared" si="129"/>
        <v>0</v>
      </c>
      <c r="BL1728" s="18" t="s">
        <v>264</v>
      </c>
      <c r="BM1728" s="163" t="s">
        <v>2265</v>
      </c>
    </row>
    <row r="1729" spans="1:65" s="2" customFormat="1" ht="24.2" customHeight="1">
      <c r="A1729" s="33"/>
      <c r="B1729" s="150"/>
      <c r="C1729" s="197" t="s">
        <v>1291</v>
      </c>
      <c r="D1729" s="197" t="s">
        <v>310</v>
      </c>
      <c r="E1729" s="198" t="s">
        <v>2266</v>
      </c>
      <c r="F1729" s="199" t="s">
        <v>2267</v>
      </c>
      <c r="G1729" s="200" t="s">
        <v>227</v>
      </c>
      <c r="H1729" s="201">
        <v>1581.7280000000001</v>
      </c>
      <c r="I1729" s="202"/>
      <c r="J1729" s="203">
        <f t="shared" si="120"/>
        <v>0</v>
      </c>
      <c r="K1729" s="204"/>
      <c r="L1729" s="205"/>
      <c r="M1729" s="206" t="s">
        <v>1</v>
      </c>
      <c r="N1729" s="207" t="s">
        <v>42</v>
      </c>
      <c r="O1729" s="59"/>
      <c r="P1729" s="161">
        <f t="shared" si="121"/>
        <v>0</v>
      </c>
      <c r="Q1729" s="161">
        <v>2.9999999999999997E-4</v>
      </c>
      <c r="R1729" s="161">
        <f t="shared" si="122"/>
        <v>0.47451839999999995</v>
      </c>
      <c r="S1729" s="161">
        <v>0</v>
      </c>
      <c r="T1729" s="162">
        <f t="shared" si="123"/>
        <v>0</v>
      </c>
      <c r="U1729" s="33"/>
      <c r="V1729" s="33"/>
      <c r="W1729" s="33"/>
      <c r="X1729" s="33"/>
      <c r="Y1729" s="33"/>
      <c r="Z1729" s="33"/>
      <c r="AA1729" s="33"/>
      <c r="AB1729" s="33"/>
      <c r="AC1729" s="33"/>
      <c r="AD1729" s="33"/>
      <c r="AE1729" s="33"/>
      <c r="AR1729" s="163" t="s">
        <v>318</v>
      </c>
      <c r="AT1729" s="163" t="s">
        <v>310</v>
      </c>
      <c r="AU1729" s="163" t="s">
        <v>86</v>
      </c>
      <c r="AY1729" s="18" t="s">
        <v>222</v>
      </c>
      <c r="BE1729" s="164">
        <f t="shared" si="124"/>
        <v>0</v>
      </c>
      <c r="BF1729" s="164">
        <f t="shared" si="125"/>
        <v>0</v>
      </c>
      <c r="BG1729" s="164">
        <f t="shared" si="126"/>
        <v>0</v>
      </c>
      <c r="BH1729" s="164">
        <f t="shared" si="127"/>
        <v>0</v>
      </c>
      <c r="BI1729" s="164">
        <f t="shared" si="128"/>
        <v>0</v>
      </c>
      <c r="BJ1729" s="18" t="s">
        <v>84</v>
      </c>
      <c r="BK1729" s="164">
        <f t="shared" si="129"/>
        <v>0</v>
      </c>
      <c r="BL1729" s="18" t="s">
        <v>264</v>
      </c>
      <c r="BM1729" s="163" t="s">
        <v>2268</v>
      </c>
    </row>
    <row r="1730" spans="1:65" s="2" customFormat="1" ht="24.2" customHeight="1">
      <c r="A1730" s="33"/>
      <c r="B1730" s="150"/>
      <c r="C1730" s="151" t="s">
        <v>2269</v>
      </c>
      <c r="D1730" s="151" t="s">
        <v>224</v>
      </c>
      <c r="E1730" s="152" t="s">
        <v>2270</v>
      </c>
      <c r="F1730" s="153" t="s">
        <v>2271</v>
      </c>
      <c r="G1730" s="154" t="s">
        <v>348</v>
      </c>
      <c r="H1730" s="155">
        <v>10</v>
      </c>
      <c r="I1730" s="156"/>
      <c r="J1730" s="157">
        <f t="shared" si="120"/>
        <v>0</v>
      </c>
      <c r="K1730" s="158"/>
      <c r="L1730" s="34"/>
      <c r="M1730" s="159" t="s">
        <v>1</v>
      </c>
      <c r="N1730" s="160" t="s">
        <v>42</v>
      </c>
      <c r="O1730" s="59"/>
      <c r="P1730" s="161">
        <f t="shared" si="121"/>
        <v>0</v>
      </c>
      <c r="Q1730" s="161">
        <v>0</v>
      </c>
      <c r="R1730" s="161">
        <f t="shared" si="122"/>
        <v>0</v>
      </c>
      <c r="S1730" s="161">
        <v>0</v>
      </c>
      <c r="T1730" s="162">
        <f t="shared" si="123"/>
        <v>0</v>
      </c>
      <c r="U1730" s="33"/>
      <c r="V1730" s="33"/>
      <c r="W1730" s="33"/>
      <c r="X1730" s="33"/>
      <c r="Y1730" s="33"/>
      <c r="Z1730" s="33"/>
      <c r="AA1730" s="33"/>
      <c r="AB1730" s="33"/>
      <c r="AC1730" s="33"/>
      <c r="AD1730" s="33"/>
      <c r="AE1730" s="33"/>
      <c r="AR1730" s="163" t="s">
        <v>264</v>
      </c>
      <c r="AT1730" s="163" t="s">
        <v>224</v>
      </c>
      <c r="AU1730" s="163" t="s">
        <v>86</v>
      </c>
      <c r="AY1730" s="18" t="s">
        <v>222</v>
      </c>
      <c r="BE1730" s="164">
        <f t="shared" si="124"/>
        <v>0</v>
      </c>
      <c r="BF1730" s="164">
        <f t="shared" si="125"/>
        <v>0</v>
      </c>
      <c r="BG1730" s="164">
        <f t="shared" si="126"/>
        <v>0</v>
      </c>
      <c r="BH1730" s="164">
        <f t="shared" si="127"/>
        <v>0</v>
      </c>
      <c r="BI1730" s="164">
        <f t="shared" si="128"/>
        <v>0</v>
      </c>
      <c r="BJ1730" s="18" t="s">
        <v>84</v>
      </c>
      <c r="BK1730" s="164">
        <f t="shared" si="129"/>
        <v>0</v>
      </c>
      <c r="BL1730" s="18" t="s">
        <v>264</v>
      </c>
      <c r="BM1730" s="163" t="s">
        <v>2272</v>
      </c>
    </row>
    <row r="1731" spans="1:65" s="2" customFormat="1" ht="24.2" customHeight="1">
      <c r="A1731" s="33"/>
      <c r="B1731" s="150"/>
      <c r="C1731" s="151" t="s">
        <v>1298</v>
      </c>
      <c r="D1731" s="151" t="s">
        <v>224</v>
      </c>
      <c r="E1731" s="152" t="s">
        <v>2273</v>
      </c>
      <c r="F1731" s="153" t="s">
        <v>2274</v>
      </c>
      <c r="G1731" s="154" t="s">
        <v>227</v>
      </c>
      <c r="H1731" s="155">
        <v>452.5</v>
      </c>
      <c r="I1731" s="156"/>
      <c r="J1731" s="157">
        <f t="shared" si="120"/>
        <v>0</v>
      </c>
      <c r="K1731" s="158"/>
      <c r="L1731" s="34"/>
      <c r="M1731" s="159" t="s">
        <v>1</v>
      </c>
      <c r="N1731" s="160" t="s">
        <v>42</v>
      </c>
      <c r="O1731" s="59"/>
      <c r="P1731" s="161">
        <f t="shared" si="121"/>
        <v>0</v>
      </c>
      <c r="Q1731" s="161">
        <v>0</v>
      </c>
      <c r="R1731" s="161">
        <f t="shared" si="122"/>
        <v>0</v>
      </c>
      <c r="S1731" s="161">
        <v>0</v>
      </c>
      <c r="T1731" s="162">
        <f t="shared" si="123"/>
        <v>0</v>
      </c>
      <c r="U1731" s="33"/>
      <c r="V1731" s="33"/>
      <c r="W1731" s="33"/>
      <c r="X1731" s="33"/>
      <c r="Y1731" s="33"/>
      <c r="Z1731" s="33"/>
      <c r="AA1731" s="33"/>
      <c r="AB1731" s="33"/>
      <c r="AC1731" s="33"/>
      <c r="AD1731" s="33"/>
      <c r="AE1731" s="33"/>
      <c r="AR1731" s="163" t="s">
        <v>264</v>
      </c>
      <c r="AT1731" s="163" t="s">
        <v>224</v>
      </c>
      <c r="AU1731" s="163" t="s">
        <v>86</v>
      </c>
      <c r="AY1731" s="18" t="s">
        <v>222</v>
      </c>
      <c r="BE1731" s="164">
        <f t="shared" si="124"/>
        <v>0</v>
      </c>
      <c r="BF1731" s="164">
        <f t="shared" si="125"/>
        <v>0</v>
      </c>
      <c r="BG1731" s="164">
        <f t="shared" si="126"/>
        <v>0</v>
      </c>
      <c r="BH1731" s="164">
        <f t="shared" si="127"/>
        <v>0</v>
      </c>
      <c r="BI1731" s="164">
        <f t="shared" si="128"/>
        <v>0</v>
      </c>
      <c r="BJ1731" s="18" t="s">
        <v>84</v>
      </c>
      <c r="BK1731" s="164">
        <f t="shared" si="129"/>
        <v>0</v>
      </c>
      <c r="BL1731" s="18" t="s">
        <v>264</v>
      </c>
      <c r="BM1731" s="163" t="s">
        <v>2275</v>
      </c>
    </row>
    <row r="1732" spans="1:65" s="2" customFormat="1" ht="24.2" customHeight="1">
      <c r="A1732" s="33"/>
      <c r="B1732" s="150"/>
      <c r="C1732" s="151" t="s">
        <v>2276</v>
      </c>
      <c r="D1732" s="151" t="s">
        <v>224</v>
      </c>
      <c r="E1732" s="152" t="s">
        <v>2277</v>
      </c>
      <c r="F1732" s="153" t="s">
        <v>2278</v>
      </c>
      <c r="G1732" s="154" t="s">
        <v>2233</v>
      </c>
      <c r="H1732" s="212"/>
      <c r="I1732" s="156"/>
      <c r="J1732" s="157">
        <f t="shared" si="120"/>
        <v>0</v>
      </c>
      <c r="K1732" s="158"/>
      <c r="L1732" s="34"/>
      <c r="M1732" s="159" t="s">
        <v>1</v>
      </c>
      <c r="N1732" s="160" t="s">
        <v>42</v>
      </c>
      <c r="O1732" s="59"/>
      <c r="P1732" s="161">
        <f t="shared" si="121"/>
        <v>0</v>
      </c>
      <c r="Q1732" s="161">
        <v>0</v>
      </c>
      <c r="R1732" s="161">
        <f t="shared" si="122"/>
        <v>0</v>
      </c>
      <c r="S1732" s="161">
        <v>0</v>
      </c>
      <c r="T1732" s="162">
        <f t="shared" si="123"/>
        <v>0</v>
      </c>
      <c r="U1732" s="33"/>
      <c r="V1732" s="33"/>
      <c r="W1732" s="33"/>
      <c r="X1732" s="33"/>
      <c r="Y1732" s="33"/>
      <c r="Z1732" s="33"/>
      <c r="AA1732" s="33"/>
      <c r="AB1732" s="33"/>
      <c r="AC1732" s="33"/>
      <c r="AD1732" s="33"/>
      <c r="AE1732" s="33"/>
      <c r="AR1732" s="163" t="s">
        <v>264</v>
      </c>
      <c r="AT1732" s="163" t="s">
        <v>224</v>
      </c>
      <c r="AU1732" s="163" t="s">
        <v>86</v>
      </c>
      <c r="AY1732" s="18" t="s">
        <v>222</v>
      </c>
      <c r="BE1732" s="164">
        <f t="shared" si="124"/>
        <v>0</v>
      </c>
      <c r="BF1732" s="164">
        <f t="shared" si="125"/>
        <v>0</v>
      </c>
      <c r="BG1732" s="164">
        <f t="shared" si="126"/>
        <v>0</v>
      </c>
      <c r="BH1732" s="164">
        <f t="shared" si="127"/>
        <v>0</v>
      </c>
      <c r="BI1732" s="164">
        <f t="shared" si="128"/>
        <v>0</v>
      </c>
      <c r="BJ1732" s="18" t="s">
        <v>84</v>
      </c>
      <c r="BK1732" s="164">
        <f t="shared" si="129"/>
        <v>0</v>
      </c>
      <c r="BL1732" s="18" t="s">
        <v>264</v>
      </c>
      <c r="BM1732" s="163" t="s">
        <v>2279</v>
      </c>
    </row>
    <row r="1733" spans="1:65" s="12" customFormat="1" ht="22.9" customHeight="1">
      <c r="B1733" s="137"/>
      <c r="D1733" s="138" t="s">
        <v>76</v>
      </c>
      <c r="E1733" s="148" t="s">
        <v>2280</v>
      </c>
      <c r="F1733" s="148" t="s">
        <v>2281</v>
      </c>
      <c r="I1733" s="140"/>
      <c r="J1733" s="149">
        <f>BK1733</f>
        <v>0</v>
      </c>
      <c r="L1733" s="137"/>
      <c r="M1733" s="142"/>
      <c r="N1733" s="143"/>
      <c r="O1733" s="143"/>
      <c r="P1733" s="144">
        <f>SUM(P1734:P1784)</f>
        <v>0</v>
      </c>
      <c r="Q1733" s="143"/>
      <c r="R1733" s="144">
        <f>SUM(R1734:R1784)</f>
        <v>12.450428570000001</v>
      </c>
      <c r="S1733" s="143"/>
      <c r="T1733" s="145">
        <f>SUM(T1734:T1784)</f>
        <v>0</v>
      </c>
      <c r="AR1733" s="138" t="s">
        <v>86</v>
      </c>
      <c r="AT1733" s="146" t="s">
        <v>76</v>
      </c>
      <c r="AU1733" s="146" t="s">
        <v>84</v>
      </c>
      <c r="AY1733" s="138" t="s">
        <v>222</v>
      </c>
      <c r="BK1733" s="147">
        <f>SUM(BK1734:BK1784)</f>
        <v>0</v>
      </c>
    </row>
    <row r="1734" spans="1:65" s="2" customFormat="1" ht="24.2" customHeight="1">
      <c r="A1734" s="33"/>
      <c r="B1734" s="150"/>
      <c r="C1734" s="151" t="s">
        <v>1301</v>
      </c>
      <c r="D1734" s="151" t="s">
        <v>224</v>
      </c>
      <c r="E1734" s="152" t="s">
        <v>2282</v>
      </c>
      <c r="F1734" s="153" t="s">
        <v>2283</v>
      </c>
      <c r="G1734" s="154" t="s">
        <v>227</v>
      </c>
      <c r="H1734" s="155">
        <v>1512.2909999999999</v>
      </c>
      <c r="I1734" s="156"/>
      <c r="J1734" s="157">
        <f>ROUND(I1734*H1734,2)</f>
        <v>0</v>
      </c>
      <c r="K1734" s="158"/>
      <c r="L1734" s="34"/>
      <c r="M1734" s="159" t="s">
        <v>1</v>
      </c>
      <c r="N1734" s="160" t="s">
        <v>42</v>
      </c>
      <c r="O1734" s="59"/>
      <c r="P1734" s="161">
        <f>O1734*H1734</f>
        <v>0</v>
      </c>
      <c r="Q1734" s="161">
        <v>0</v>
      </c>
      <c r="R1734" s="161">
        <f>Q1734*H1734</f>
        <v>0</v>
      </c>
      <c r="S1734" s="161">
        <v>0</v>
      </c>
      <c r="T1734" s="162">
        <f>S1734*H1734</f>
        <v>0</v>
      </c>
      <c r="U1734" s="33"/>
      <c r="V1734" s="33"/>
      <c r="W1734" s="33"/>
      <c r="X1734" s="33"/>
      <c r="Y1734" s="33"/>
      <c r="Z1734" s="33"/>
      <c r="AA1734" s="33"/>
      <c r="AB1734" s="33"/>
      <c r="AC1734" s="33"/>
      <c r="AD1734" s="33"/>
      <c r="AE1734" s="33"/>
      <c r="AR1734" s="163" t="s">
        <v>264</v>
      </c>
      <c r="AT1734" s="163" t="s">
        <v>224</v>
      </c>
      <c r="AU1734" s="163" t="s">
        <v>86</v>
      </c>
      <c r="AY1734" s="18" t="s">
        <v>222</v>
      </c>
      <c r="BE1734" s="164">
        <f>IF(N1734="základní",J1734,0)</f>
        <v>0</v>
      </c>
      <c r="BF1734" s="164">
        <f>IF(N1734="snížená",J1734,0)</f>
        <v>0</v>
      </c>
      <c r="BG1734" s="164">
        <f>IF(N1734="zákl. přenesená",J1734,0)</f>
        <v>0</v>
      </c>
      <c r="BH1734" s="164">
        <f>IF(N1734="sníž. přenesená",J1734,0)</f>
        <v>0</v>
      </c>
      <c r="BI1734" s="164">
        <f>IF(N1734="nulová",J1734,0)</f>
        <v>0</v>
      </c>
      <c r="BJ1734" s="18" t="s">
        <v>84</v>
      </c>
      <c r="BK1734" s="164">
        <f>ROUND(I1734*H1734,2)</f>
        <v>0</v>
      </c>
      <c r="BL1734" s="18" t="s">
        <v>264</v>
      </c>
      <c r="BM1734" s="163" t="s">
        <v>2284</v>
      </c>
    </row>
    <row r="1735" spans="1:65" s="2" customFormat="1" ht="24.2" customHeight="1">
      <c r="A1735" s="33"/>
      <c r="B1735" s="150"/>
      <c r="C1735" s="197" t="s">
        <v>2285</v>
      </c>
      <c r="D1735" s="197" t="s">
        <v>310</v>
      </c>
      <c r="E1735" s="198" t="s">
        <v>2286</v>
      </c>
      <c r="F1735" s="199" t="s">
        <v>2287</v>
      </c>
      <c r="G1735" s="200" t="s">
        <v>227</v>
      </c>
      <c r="H1735" s="201">
        <v>31.5</v>
      </c>
      <c r="I1735" s="202"/>
      <c r="J1735" s="203">
        <f>ROUND(I1735*H1735,2)</f>
        <v>0</v>
      </c>
      <c r="K1735" s="204"/>
      <c r="L1735" s="205"/>
      <c r="M1735" s="206" t="s">
        <v>1</v>
      </c>
      <c r="N1735" s="207" t="s">
        <v>42</v>
      </c>
      <c r="O1735" s="59"/>
      <c r="P1735" s="161">
        <f>O1735*H1735</f>
        <v>0</v>
      </c>
      <c r="Q1735" s="161">
        <v>2.5000000000000001E-3</v>
      </c>
      <c r="R1735" s="161">
        <f>Q1735*H1735</f>
        <v>7.8750000000000001E-2</v>
      </c>
      <c r="S1735" s="161">
        <v>0</v>
      </c>
      <c r="T1735" s="162">
        <f>S1735*H1735</f>
        <v>0</v>
      </c>
      <c r="U1735" s="33"/>
      <c r="V1735" s="33"/>
      <c r="W1735" s="33"/>
      <c r="X1735" s="33"/>
      <c r="Y1735" s="33"/>
      <c r="Z1735" s="33"/>
      <c r="AA1735" s="33"/>
      <c r="AB1735" s="33"/>
      <c r="AC1735" s="33"/>
      <c r="AD1735" s="33"/>
      <c r="AE1735" s="33"/>
      <c r="AR1735" s="163" t="s">
        <v>318</v>
      </c>
      <c r="AT1735" s="163" t="s">
        <v>310</v>
      </c>
      <c r="AU1735" s="163" t="s">
        <v>86</v>
      </c>
      <c r="AY1735" s="18" t="s">
        <v>222</v>
      </c>
      <c r="BE1735" s="164">
        <f>IF(N1735="základní",J1735,0)</f>
        <v>0</v>
      </c>
      <c r="BF1735" s="164">
        <f>IF(N1735="snížená",J1735,0)</f>
        <v>0</v>
      </c>
      <c r="BG1735" s="164">
        <f>IF(N1735="zákl. přenesená",J1735,0)</f>
        <v>0</v>
      </c>
      <c r="BH1735" s="164">
        <f>IF(N1735="sníž. přenesená",J1735,0)</f>
        <v>0</v>
      </c>
      <c r="BI1735" s="164">
        <f>IF(N1735="nulová",J1735,0)</f>
        <v>0</v>
      </c>
      <c r="BJ1735" s="18" t="s">
        <v>84</v>
      </c>
      <c r="BK1735" s="164">
        <f>ROUND(I1735*H1735,2)</f>
        <v>0</v>
      </c>
      <c r="BL1735" s="18" t="s">
        <v>264</v>
      </c>
      <c r="BM1735" s="163" t="s">
        <v>2288</v>
      </c>
    </row>
    <row r="1736" spans="1:65" s="2" customFormat="1" ht="19.5">
      <c r="A1736" s="33"/>
      <c r="B1736" s="34"/>
      <c r="C1736" s="33"/>
      <c r="D1736" s="166" t="s">
        <v>384</v>
      </c>
      <c r="E1736" s="33"/>
      <c r="F1736" s="208" t="s">
        <v>2289</v>
      </c>
      <c r="G1736" s="33"/>
      <c r="H1736" s="33"/>
      <c r="I1736" s="209"/>
      <c r="J1736" s="33"/>
      <c r="K1736" s="33"/>
      <c r="L1736" s="34"/>
      <c r="M1736" s="210"/>
      <c r="N1736" s="211"/>
      <c r="O1736" s="59"/>
      <c r="P1736" s="59"/>
      <c r="Q1736" s="59"/>
      <c r="R1736" s="59"/>
      <c r="S1736" s="59"/>
      <c r="T1736" s="60"/>
      <c r="U1736" s="33"/>
      <c r="V1736" s="33"/>
      <c r="W1736" s="33"/>
      <c r="X1736" s="33"/>
      <c r="Y1736" s="33"/>
      <c r="Z1736" s="33"/>
      <c r="AA1736" s="33"/>
      <c r="AB1736" s="33"/>
      <c r="AC1736" s="33"/>
      <c r="AD1736" s="33"/>
      <c r="AE1736" s="33"/>
      <c r="AT1736" s="18" t="s">
        <v>384</v>
      </c>
      <c r="AU1736" s="18" t="s">
        <v>86</v>
      </c>
    </row>
    <row r="1737" spans="1:65" s="2" customFormat="1" ht="44.25" customHeight="1">
      <c r="A1737" s="33"/>
      <c r="B1737" s="150"/>
      <c r="C1737" s="197" t="s">
        <v>1305</v>
      </c>
      <c r="D1737" s="197" t="s">
        <v>310</v>
      </c>
      <c r="E1737" s="198" t="s">
        <v>2290</v>
      </c>
      <c r="F1737" s="199" t="s">
        <v>2291</v>
      </c>
      <c r="G1737" s="200" t="s">
        <v>227</v>
      </c>
      <c r="H1737" s="201">
        <v>899.30499999999995</v>
      </c>
      <c r="I1737" s="202"/>
      <c r="J1737" s="203">
        <f>ROUND(I1737*H1737,2)</f>
        <v>0</v>
      </c>
      <c r="K1737" s="204"/>
      <c r="L1737" s="205"/>
      <c r="M1737" s="206" t="s">
        <v>1</v>
      </c>
      <c r="N1737" s="207" t="s">
        <v>42</v>
      </c>
      <c r="O1737" s="59"/>
      <c r="P1737" s="161">
        <f>O1737*H1737</f>
        <v>0</v>
      </c>
      <c r="Q1737" s="161">
        <v>4.0000000000000001E-3</v>
      </c>
      <c r="R1737" s="161">
        <f>Q1737*H1737</f>
        <v>3.5972200000000001</v>
      </c>
      <c r="S1737" s="161">
        <v>0</v>
      </c>
      <c r="T1737" s="162">
        <f>S1737*H1737</f>
        <v>0</v>
      </c>
      <c r="U1737" s="33"/>
      <c r="V1737" s="33"/>
      <c r="W1737" s="33"/>
      <c r="X1737" s="33"/>
      <c r="Y1737" s="33"/>
      <c r="Z1737" s="33"/>
      <c r="AA1737" s="33"/>
      <c r="AB1737" s="33"/>
      <c r="AC1737" s="33"/>
      <c r="AD1737" s="33"/>
      <c r="AE1737" s="33"/>
      <c r="AR1737" s="163" t="s">
        <v>318</v>
      </c>
      <c r="AT1737" s="163" t="s">
        <v>310</v>
      </c>
      <c r="AU1737" s="163" t="s">
        <v>86</v>
      </c>
      <c r="AY1737" s="18" t="s">
        <v>222</v>
      </c>
      <c r="BE1737" s="164">
        <f>IF(N1737="základní",J1737,0)</f>
        <v>0</v>
      </c>
      <c r="BF1737" s="164">
        <f>IF(N1737="snížená",J1737,0)</f>
        <v>0</v>
      </c>
      <c r="BG1737" s="164">
        <f>IF(N1737="zákl. přenesená",J1737,0)</f>
        <v>0</v>
      </c>
      <c r="BH1737" s="164">
        <f>IF(N1737="sníž. přenesená",J1737,0)</f>
        <v>0</v>
      </c>
      <c r="BI1737" s="164">
        <f>IF(N1737="nulová",J1737,0)</f>
        <v>0</v>
      </c>
      <c r="BJ1737" s="18" t="s">
        <v>84</v>
      </c>
      <c r="BK1737" s="164">
        <f>ROUND(I1737*H1737,2)</f>
        <v>0</v>
      </c>
      <c r="BL1737" s="18" t="s">
        <v>264</v>
      </c>
      <c r="BM1737" s="163" t="s">
        <v>2292</v>
      </c>
    </row>
    <row r="1738" spans="1:65" s="2" customFormat="1" ht="44.25" customHeight="1">
      <c r="A1738" s="33"/>
      <c r="B1738" s="150"/>
      <c r="C1738" s="197" t="s">
        <v>2293</v>
      </c>
      <c r="D1738" s="197" t="s">
        <v>310</v>
      </c>
      <c r="E1738" s="198" t="s">
        <v>2294</v>
      </c>
      <c r="F1738" s="199" t="s">
        <v>2295</v>
      </c>
      <c r="G1738" s="200" t="s">
        <v>227</v>
      </c>
      <c r="H1738" s="201">
        <v>625.80999999999995</v>
      </c>
      <c r="I1738" s="202"/>
      <c r="J1738" s="203">
        <f>ROUND(I1738*H1738,2)</f>
        <v>0</v>
      </c>
      <c r="K1738" s="204"/>
      <c r="L1738" s="205"/>
      <c r="M1738" s="206" t="s">
        <v>1</v>
      </c>
      <c r="N1738" s="207" t="s">
        <v>42</v>
      </c>
      <c r="O1738" s="59"/>
      <c r="P1738" s="161">
        <f>O1738*H1738</f>
        <v>0</v>
      </c>
      <c r="Q1738" s="161">
        <v>4.4999999999999997E-3</v>
      </c>
      <c r="R1738" s="161">
        <f>Q1738*H1738</f>
        <v>2.8161449999999997</v>
      </c>
      <c r="S1738" s="161">
        <v>0</v>
      </c>
      <c r="T1738" s="162">
        <f>S1738*H1738</f>
        <v>0</v>
      </c>
      <c r="U1738" s="33"/>
      <c r="V1738" s="33"/>
      <c r="W1738" s="33"/>
      <c r="X1738" s="33"/>
      <c r="Y1738" s="33"/>
      <c r="Z1738" s="33"/>
      <c r="AA1738" s="33"/>
      <c r="AB1738" s="33"/>
      <c r="AC1738" s="33"/>
      <c r="AD1738" s="33"/>
      <c r="AE1738" s="33"/>
      <c r="AR1738" s="163" t="s">
        <v>318</v>
      </c>
      <c r="AT1738" s="163" t="s">
        <v>310</v>
      </c>
      <c r="AU1738" s="163" t="s">
        <v>86</v>
      </c>
      <c r="AY1738" s="18" t="s">
        <v>222</v>
      </c>
      <c r="BE1738" s="164">
        <f>IF(N1738="základní",J1738,0)</f>
        <v>0</v>
      </c>
      <c r="BF1738" s="164">
        <f>IF(N1738="snížená",J1738,0)</f>
        <v>0</v>
      </c>
      <c r="BG1738" s="164">
        <f>IF(N1738="zákl. přenesená",J1738,0)</f>
        <v>0</v>
      </c>
      <c r="BH1738" s="164">
        <f>IF(N1738="sníž. přenesená",J1738,0)</f>
        <v>0</v>
      </c>
      <c r="BI1738" s="164">
        <f>IF(N1738="nulová",J1738,0)</f>
        <v>0</v>
      </c>
      <c r="BJ1738" s="18" t="s">
        <v>84</v>
      </c>
      <c r="BK1738" s="164">
        <f>ROUND(I1738*H1738,2)</f>
        <v>0</v>
      </c>
      <c r="BL1738" s="18" t="s">
        <v>264</v>
      </c>
      <c r="BM1738" s="163" t="s">
        <v>2296</v>
      </c>
    </row>
    <row r="1739" spans="1:65" s="2" customFormat="1" ht="24.2" customHeight="1">
      <c r="A1739" s="33"/>
      <c r="B1739" s="150"/>
      <c r="C1739" s="151" t="s">
        <v>1308</v>
      </c>
      <c r="D1739" s="151" t="s">
        <v>224</v>
      </c>
      <c r="E1739" s="152" t="s">
        <v>2282</v>
      </c>
      <c r="F1739" s="153" t="s">
        <v>2283</v>
      </c>
      <c r="G1739" s="154" t="s">
        <v>227</v>
      </c>
      <c r="H1739" s="155">
        <v>710.46699999999998</v>
      </c>
      <c r="I1739" s="156"/>
      <c r="J1739" s="157">
        <f>ROUND(I1739*H1739,2)</f>
        <v>0</v>
      </c>
      <c r="K1739" s="158"/>
      <c r="L1739" s="34"/>
      <c r="M1739" s="159" t="s">
        <v>1</v>
      </c>
      <c r="N1739" s="160" t="s">
        <v>42</v>
      </c>
      <c r="O1739" s="59"/>
      <c r="P1739" s="161">
        <f>O1739*H1739</f>
        <v>0</v>
      </c>
      <c r="Q1739" s="161">
        <v>0</v>
      </c>
      <c r="R1739" s="161">
        <f>Q1739*H1739</f>
        <v>0</v>
      </c>
      <c r="S1739" s="161">
        <v>0</v>
      </c>
      <c r="T1739" s="162">
        <f>S1739*H1739</f>
        <v>0</v>
      </c>
      <c r="U1739" s="33"/>
      <c r="V1739" s="33"/>
      <c r="W1739" s="33"/>
      <c r="X1739" s="33"/>
      <c r="Y1739" s="33"/>
      <c r="Z1739" s="33"/>
      <c r="AA1739" s="33"/>
      <c r="AB1739" s="33"/>
      <c r="AC1739" s="33"/>
      <c r="AD1739" s="33"/>
      <c r="AE1739" s="33"/>
      <c r="AR1739" s="163" t="s">
        <v>264</v>
      </c>
      <c r="AT1739" s="163" t="s">
        <v>224</v>
      </c>
      <c r="AU1739" s="163" t="s">
        <v>86</v>
      </c>
      <c r="AY1739" s="18" t="s">
        <v>222</v>
      </c>
      <c r="BE1739" s="164">
        <f>IF(N1739="základní",J1739,0)</f>
        <v>0</v>
      </c>
      <c r="BF1739" s="164">
        <f>IF(N1739="snížená",J1739,0)</f>
        <v>0</v>
      </c>
      <c r="BG1739" s="164">
        <f>IF(N1739="zákl. přenesená",J1739,0)</f>
        <v>0</v>
      </c>
      <c r="BH1739" s="164">
        <f>IF(N1739="sníž. přenesená",J1739,0)</f>
        <v>0</v>
      </c>
      <c r="BI1739" s="164">
        <f>IF(N1739="nulová",J1739,0)</f>
        <v>0</v>
      </c>
      <c r="BJ1739" s="18" t="s">
        <v>84</v>
      </c>
      <c r="BK1739" s="164">
        <f>ROUND(I1739*H1739,2)</f>
        <v>0</v>
      </c>
      <c r="BL1739" s="18" t="s">
        <v>264</v>
      </c>
      <c r="BM1739" s="163" t="s">
        <v>2235</v>
      </c>
    </row>
    <row r="1740" spans="1:65" s="2" customFormat="1" ht="24.2" customHeight="1">
      <c r="A1740" s="33"/>
      <c r="B1740" s="150"/>
      <c r="C1740" s="197" t="s">
        <v>2297</v>
      </c>
      <c r="D1740" s="197" t="s">
        <v>310</v>
      </c>
      <c r="E1740" s="198" t="s">
        <v>2298</v>
      </c>
      <c r="F1740" s="199" t="s">
        <v>2299</v>
      </c>
      <c r="G1740" s="200" t="s">
        <v>227</v>
      </c>
      <c r="H1740" s="201">
        <v>420.93900000000002</v>
      </c>
      <c r="I1740" s="202"/>
      <c r="J1740" s="203">
        <f>ROUND(I1740*H1740,2)</f>
        <v>0</v>
      </c>
      <c r="K1740" s="204"/>
      <c r="L1740" s="205"/>
      <c r="M1740" s="206" t="s">
        <v>1</v>
      </c>
      <c r="N1740" s="207" t="s">
        <v>42</v>
      </c>
      <c r="O1740" s="59"/>
      <c r="P1740" s="161">
        <f>O1740*H1740</f>
        <v>0</v>
      </c>
      <c r="Q1740" s="161">
        <v>3.2000000000000002E-3</v>
      </c>
      <c r="R1740" s="161">
        <f>Q1740*H1740</f>
        <v>1.3470048000000001</v>
      </c>
      <c r="S1740" s="161">
        <v>0</v>
      </c>
      <c r="T1740" s="162">
        <f>S1740*H1740</f>
        <v>0</v>
      </c>
      <c r="U1740" s="33"/>
      <c r="V1740" s="33"/>
      <c r="W1740" s="33"/>
      <c r="X1740" s="33"/>
      <c r="Y1740" s="33"/>
      <c r="Z1740" s="33"/>
      <c r="AA1740" s="33"/>
      <c r="AB1740" s="33"/>
      <c r="AC1740" s="33"/>
      <c r="AD1740" s="33"/>
      <c r="AE1740" s="33"/>
      <c r="AR1740" s="163" t="s">
        <v>318</v>
      </c>
      <c r="AT1740" s="163" t="s">
        <v>310</v>
      </c>
      <c r="AU1740" s="163" t="s">
        <v>86</v>
      </c>
      <c r="AY1740" s="18" t="s">
        <v>222</v>
      </c>
      <c r="BE1740" s="164">
        <f>IF(N1740="základní",J1740,0)</f>
        <v>0</v>
      </c>
      <c r="BF1740" s="164">
        <f>IF(N1740="snížená",J1740,0)</f>
        <v>0</v>
      </c>
      <c r="BG1740" s="164">
        <f>IF(N1740="zákl. přenesená",J1740,0)</f>
        <v>0</v>
      </c>
      <c r="BH1740" s="164">
        <f>IF(N1740="sníž. přenesená",J1740,0)</f>
        <v>0</v>
      </c>
      <c r="BI1740" s="164">
        <f>IF(N1740="nulová",J1740,0)</f>
        <v>0</v>
      </c>
      <c r="BJ1740" s="18" t="s">
        <v>84</v>
      </c>
      <c r="BK1740" s="164">
        <f>ROUND(I1740*H1740,2)</f>
        <v>0</v>
      </c>
      <c r="BL1740" s="18" t="s">
        <v>264</v>
      </c>
      <c r="BM1740" s="163" t="s">
        <v>2300</v>
      </c>
    </row>
    <row r="1741" spans="1:65" s="2" customFormat="1" ht="19.5">
      <c r="A1741" s="33"/>
      <c r="B1741" s="34"/>
      <c r="C1741" s="33"/>
      <c r="D1741" s="166" t="s">
        <v>384</v>
      </c>
      <c r="E1741" s="33"/>
      <c r="F1741" s="208" t="s">
        <v>2301</v>
      </c>
      <c r="G1741" s="33"/>
      <c r="H1741" s="33"/>
      <c r="I1741" s="209"/>
      <c r="J1741" s="33"/>
      <c r="K1741" s="33"/>
      <c r="L1741" s="34"/>
      <c r="M1741" s="210"/>
      <c r="N1741" s="211"/>
      <c r="O1741" s="59"/>
      <c r="P1741" s="59"/>
      <c r="Q1741" s="59"/>
      <c r="R1741" s="59"/>
      <c r="S1741" s="59"/>
      <c r="T1741" s="60"/>
      <c r="U1741" s="33"/>
      <c r="V1741" s="33"/>
      <c r="W1741" s="33"/>
      <c r="X1741" s="33"/>
      <c r="Y1741" s="33"/>
      <c r="Z1741" s="33"/>
      <c r="AA1741" s="33"/>
      <c r="AB1741" s="33"/>
      <c r="AC1741" s="33"/>
      <c r="AD1741" s="33"/>
      <c r="AE1741" s="33"/>
      <c r="AT1741" s="18" t="s">
        <v>384</v>
      </c>
      <c r="AU1741" s="18" t="s">
        <v>86</v>
      </c>
    </row>
    <row r="1742" spans="1:65" s="2" customFormat="1" ht="24.2" customHeight="1">
      <c r="A1742" s="33"/>
      <c r="B1742" s="150"/>
      <c r="C1742" s="197" t="s">
        <v>1312</v>
      </c>
      <c r="D1742" s="197" t="s">
        <v>310</v>
      </c>
      <c r="E1742" s="198" t="s">
        <v>2302</v>
      </c>
      <c r="F1742" s="199" t="s">
        <v>2303</v>
      </c>
      <c r="G1742" s="200" t="s">
        <v>227</v>
      </c>
      <c r="H1742" s="201">
        <v>316.12700000000001</v>
      </c>
      <c r="I1742" s="202"/>
      <c r="J1742" s="203">
        <f>ROUND(I1742*H1742,2)</f>
        <v>0</v>
      </c>
      <c r="K1742" s="204"/>
      <c r="L1742" s="205"/>
      <c r="M1742" s="206" t="s">
        <v>1</v>
      </c>
      <c r="N1742" s="207" t="s">
        <v>42</v>
      </c>
      <c r="O1742" s="59"/>
      <c r="P1742" s="161">
        <f>O1742*H1742</f>
        <v>0</v>
      </c>
      <c r="Q1742" s="161">
        <v>3.8600000000000001E-3</v>
      </c>
      <c r="R1742" s="161">
        <f>Q1742*H1742</f>
        <v>1.2202502200000001</v>
      </c>
      <c r="S1742" s="161">
        <v>0</v>
      </c>
      <c r="T1742" s="162">
        <f>S1742*H1742</f>
        <v>0</v>
      </c>
      <c r="U1742" s="33"/>
      <c r="V1742" s="33"/>
      <c r="W1742" s="33"/>
      <c r="X1742" s="33"/>
      <c r="Y1742" s="33"/>
      <c r="Z1742" s="33"/>
      <c r="AA1742" s="33"/>
      <c r="AB1742" s="33"/>
      <c r="AC1742" s="33"/>
      <c r="AD1742" s="33"/>
      <c r="AE1742" s="33"/>
      <c r="AR1742" s="163" t="s">
        <v>318</v>
      </c>
      <c r="AT1742" s="163" t="s">
        <v>310</v>
      </c>
      <c r="AU1742" s="163" t="s">
        <v>86</v>
      </c>
      <c r="AY1742" s="18" t="s">
        <v>222</v>
      </c>
      <c r="BE1742" s="164">
        <f>IF(N1742="základní",J1742,0)</f>
        <v>0</v>
      </c>
      <c r="BF1742" s="164">
        <f>IF(N1742="snížená",J1742,0)</f>
        <v>0</v>
      </c>
      <c r="BG1742" s="164">
        <f>IF(N1742="zákl. přenesená",J1742,0)</f>
        <v>0</v>
      </c>
      <c r="BH1742" s="164">
        <f>IF(N1742="sníž. přenesená",J1742,0)</f>
        <v>0</v>
      </c>
      <c r="BI1742" s="164">
        <f>IF(N1742="nulová",J1742,0)</f>
        <v>0</v>
      </c>
      <c r="BJ1742" s="18" t="s">
        <v>84</v>
      </c>
      <c r="BK1742" s="164">
        <f>ROUND(I1742*H1742,2)</f>
        <v>0</v>
      </c>
      <c r="BL1742" s="18" t="s">
        <v>264</v>
      </c>
      <c r="BM1742" s="163" t="s">
        <v>2304</v>
      </c>
    </row>
    <row r="1743" spans="1:65" s="2" customFormat="1" ht="19.5">
      <c r="A1743" s="33"/>
      <c r="B1743" s="34"/>
      <c r="C1743" s="33"/>
      <c r="D1743" s="166" t="s">
        <v>384</v>
      </c>
      <c r="E1743" s="33"/>
      <c r="F1743" s="208" t="s">
        <v>2305</v>
      </c>
      <c r="G1743" s="33"/>
      <c r="H1743" s="33"/>
      <c r="I1743" s="209"/>
      <c r="J1743" s="33"/>
      <c r="K1743" s="33"/>
      <c r="L1743" s="34"/>
      <c r="M1743" s="210"/>
      <c r="N1743" s="211"/>
      <c r="O1743" s="59"/>
      <c r="P1743" s="59"/>
      <c r="Q1743" s="59"/>
      <c r="R1743" s="59"/>
      <c r="S1743" s="59"/>
      <c r="T1743" s="60"/>
      <c r="U1743" s="33"/>
      <c r="V1743" s="33"/>
      <c r="W1743" s="33"/>
      <c r="X1743" s="33"/>
      <c r="Y1743" s="33"/>
      <c r="Z1743" s="33"/>
      <c r="AA1743" s="33"/>
      <c r="AB1743" s="33"/>
      <c r="AC1743" s="33"/>
      <c r="AD1743" s="33"/>
      <c r="AE1743" s="33"/>
      <c r="AT1743" s="18" t="s">
        <v>384</v>
      </c>
      <c r="AU1743" s="18" t="s">
        <v>86</v>
      </c>
    </row>
    <row r="1744" spans="1:65" s="2" customFormat="1" ht="24.2" customHeight="1">
      <c r="A1744" s="33"/>
      <c r="B1744" s="150"/>
      <c r="C1744" s="197" t="s">
        <v>2306</v>
      </c>
      <c r="D1744" s="197" t="s">
        <v>310</v>
      </c>
      <c r="E1744" s="198" t="s">
        <v>2307</v>
      </c>
      <c r="F1744" s="199" t="s">
        <v>2308</v>
      </c>
      <c r="G1744" s="200" t="s">
        <v>227</v>
      </c>
      <c r="H1744" s="201">
        <v>8.9250000000000007</v>
      </c>
      <c r="I1744" s="202"/>
      <c r="J1744" s="203">
        <f>ROUND(I1744*H1744,2)</f>
        <v>0</v>
      </c>
      <c r="K1744" s="204"/>
      <c r="L1744" s="205"/>
      <c r="M1744" s="206" t="s">
        <v>1</v>
      </c>
      <c r="N1744" s="207" t="s">
        <v>42</v>
      </c>
      <c r="O1744" s="59"/>
      <c r="P1744" s="161">
        <f>O1744*H1744</f>
        <v>0</v>
      </c>
      <c r="Q1744" s="161">
        <v>4.1999999999999997E-3</v>
      </c>
      <c r="R1744" s="161">
        <f>Q1744*H1744</f>
        <v>3.7484999999999997E-2</v>
      </c>
      <c r="S1744" s="161">
        <v>0</v>
      </c>
      <c r="T1744" s="162">
        <f>S1744*H1744</f>
        <v>0</v>
      </c>
      <c r="U1744" s="33"/>
      <c r="V1744" s="33"/>
      <c r="W1744" s="33"/>
      <c r="X1744" s="33"/>
      <c r="Y1744" s="33"/>
      <c r="Z1744" s="33"/>
      <c r="AA1744" s="33"/>
      <c r="AB1744" s="33"/>
      <c r="AC1744" s="33"/>
      <c r="AD1744" s="33"/>
      <c r="AE1744" s="33"/>
      <c r="AR1744" s="163" t="s">
        <v>318</v>
      </c>
      <c r="AT1744" s="163" t="s">
        <v>310</v>
      </c>
      <c r="AU1744" s="163" t="s">
        <v>86</v>
      </c>
      <c r="AY1744" s="18" t="s">
        <v>222</v>
      </c>
      <c r="BE1744" s="164">
        <f>IF(N1744="základní",J1744,0)</f>
        <v>0</v>
      </c>
      <c r="BF1744" s="164">
        <f>IF(N1744="snížená",J1744,0)</f>
        <v>0</v>
      </c>
      <c r="BG1744" s="164">
        <f>IF(N1744="zákl. přenesená",J1744,0)</f>
        <v>0</v>
      </c>
      <c r="BH1744" s="164">
        <f>IF(N1744="sníž. přenesená",J1744,0)</f>
        <v>0</v>
      </c>
      <c r="BI1744" s="164">
        <f>IF(N1744="nulová",J1744,0)</f>
        <v>0</v>
      </c>
      <c r="BJ1744" s="18" t="s">
        <v>84</v>
      </c>
      <c r="BK1744" s="164">
        <f>ROUND(I1744*H1744,2)</f>
        <v>0</v>
      </c>
      <c r="BL1744" s="18" t="s">
        <v>264</v>
      </c>
      <c r="BM1744" s="163" t="s">
        <v>2309</v>
      </c>
    </row>
    <row r="1745" spans="1:65" s="2" customFormat="1" ht="19.5">
      <c r="A1745" s="33"/>
      <c r="B1745" s="34"/>
      <c r="C1745" s="33"/>
      <c r="D1745" s="166" t="s">
        <v>384</v>
      </c>
      <c r="E1745" s="33"/>
      <c r="F1745" s="208" t="s">
        <v>2310</v>
      </c>
      <c r="G1745" s="33"/>
      <c r="H1745" s="33"/>
      <c r="I1745" s="209"/>
      <c r="J1745" s="33"/>
      <c r="K1745" s="33"/>
      <c r="L1745" s="34"/>
      <c r="M1745" s="210"/>
      <c r="N1745" s="211"/>
      <c r="O1745" s="59"/>
      <c r="P1745" s="59"/>
      <c r="Q1745" s="59"/>
      <c r="R1745" s="59"/>
      <c r="S1745" s="59"/>
      <c r="T1745" s="60"/>
      <c r="U1745" s="33"/>
      <c r="V1745" s="33"/>
      <c r="W1745" s="33"/>
      <c r="X1745" s="33"/>
      <c r="Y1745" s="33"/>
      <c r="Z1745" s="33"/>
      <c r="AA1745" s="33"/>
      <c r="AB1745" s="33"/>
      <c r="AC1745" s="33"/>
      <c r="AD1745" s="33"/>
      <c r="AE1745" s="33"/>
      <c r="AT1745" s="18" t="s">
        <v>384</v>
      </c>
      <c r="AU1745" s="18" t="s">
        <v>86</v>
      </c>
    </row>
    <row r="1746" spans="1:65" s="2" customFormat="1" ht="24.2" customHeight="1">
      <c r="A1746" s="33"/>
      <c r="B1746" s="150"/>
      <c r="C1746" s="151" t="s">
        <v>1315</v>
      </c>
      <c r="D1746" s="151" t="s">
        <v>224</v>
      </c>
      <c r="E1746" s="152" t="s">
        <v>2282</v>
      </c>
      <c r="F1746" s="153" t="s">
        <v>2283</v>
      </c>
      <c r="G1746" s="154" t="s">
        <v>227</v>
      </c>
      <c r="H1746" s="155">
        <v>25.7</v>
      </c>
      <c r="I1746" s="156"/>
      <c r="J1746" s="157">
        <f>ROUND(I1746*H1746,2)</f>
        <v>0</v>
      </c>
      <c r="K1746" s="158"/>
      <c r="L1746" s="34"/>
      <c r="M1746" s="159" t="s">
        <v>1</v>
      </c>
      <c r="N1746" s="160" t="s">
        <v>42</v>
      </c>
      <c r="O1746" s="59"/>
      <c r="P1746" s="161">
        <f>O1746*H1746</f>
        <v>0</v>
      </c>
      <c r="Q1746" s="161">
        <v>0</v>
      </c>
      <c r="R1746" s="161">
        <f>Q1746*H1746</f>
        <v>0</v>
      </c>
      <c r="S1746" s="161">
        <v>0</v>
      </c>
      <c r="T1746" s="162">
        <f>S1746*H1746</f>
        <v>0</v>
      </c>
      <c r="U1746" s="33"/>
      <c r="V1746" s="33"/>
      <c r="W1746" s="33"/>
      <c r="X1746" s="33"/>
      <c r="Y1746" s="33"/>
      <c r="Z1746" s="33"/>
      <c r="AA1746" s="33"/>
      <c r="AB1746" s="33"/>
      <c r="AC1746" s="33"/>
      <c r="AD1746" s="33"/>
      <c r="AE1746" s="33"/>
      <c r="AR1746" s="163" t="s">
        <v>264</v>
      </c>
      <c r="AT1746" s="163" t="s">
        <v>224</v>
      </c>
      <c r="AU1746" s="163" t="s">
        <v>86</v>
      </c>
      <c r="AY1746" s="18" t="s">
        <v>222</v>
      </c>
      <c r="BE1746" s="164">
        <f>IF(N1746="základní",J1746,0)</f>
        <v>0</v>
      </c>
      <c r="BF1746" s="164">
        <f>IF(N1746="snížená",J1746,0)</f>
        <v>0</v>
      </c>
      <c r="BG1746" s="164">
        <f>IF(N1746="zákl. přenesená",J1746,0)</f>
        <v>0</v>
      </c>
      <c r="BH1746" s="164">
        <f>IF(N1746="sníž. přenesená",J1746,0)</f>
        <v>0</v>
      </c>
      <c r="BI1746" s="164">
        <f>IF(N1746="nulová",J1746,0)</f>
        <v>0</v>
      </c>
      <c r="BJ1746" s="18" t="s">
        <v>84</v>
      </c>
      <c r="BK1746" s="164">
        <f>ROUND(I1746*H1746,2)</f>
        <v>0</v>
      </c>
      <c r="BL1746" s="18" t="s">
        <v>264</v>
      </c>
      <c r="BM1746" s="163" t="s">
        <v>2311</v>
      </c>
    </row>
    <row r="1747" spans="1:65" s="2" customFormat="1" ht="24.2" customHeight="1">
      <c r="A1747" s="33"/>
      <c r="B1747" s="150"/>
      <c r="C1747" s="197" t="s">
        <v>2312</v>
      </c>
      <c r="D1747" s="197" t="s">
        <v>310</v>
      </c>
      <c r="E1747" s="198" t="s">
        <v>2313</v>
      </c>
      <c r="F1747" s="199" t="s">
        <v>2314</v>
      </c>
      <c r="G1747" s="200" t="s">
        <v>227</v>
      </c>
      <c r="H1747" s="201">
        <v>26.984999999999999</v>
      </c>
      <c r="I1747" s="202"/>
      <c r="J1747" s="203">
        <f>ROUND(I1747*H1747,2)</f>
        <v>0</v>
      </c>
      <c r="K1747" s="204"/>
      <c r="L1747" s="205"/>
      <c r="M1747" s="206" t="s">
        <v>1</v>
      </c>
      <c r="N1747" s="207" t="s">
        <v>42</v>
      </c>
      <c r="O1747" s="59"/>
      <c r="P1747" s="161">
        <f>O1747*H1747</f>
        <v>0</v>
      </c>
      <c r="Q1747" s="161">
        <v>1.54E-2</v>
      </c>
      <c r="R1747" s="161">
        <f>Q1747*H1747</f>
        <v>0.41556900000000002</v>
      </c>
      <c r="S1747" s="161">
        <v>0</v>
      </c>
      <c r="T1747" s="162">
        <f>S1747*H1747</f>
        <v>0</v>
      </c>
      <c r="U1747" s="33"/>
      <c r="V1747" s="33"/>
      <c r="W1747" s="33"/>
      <c r="X1747" s="33"/>
      <c r="Y1747" s="33"/>
      <c r="Z1747" s="33"/>
      <c r="AA1747" s="33"/>
      <c r="AB1747" s="33"/>
      <c r="AC1747" s="33"/>
      <c r="AD1747" s="33"/>
      <c r="AE1747" s="33"/>
      <c r="AR1747" s="163" t="s">
        <v>318</v>
      </c>
      <c r="AT1747" s="163" t="s">
        <v>310</v>
      </c>
      <c r="AU1747" s="163" t="s">
        <v>86</v>
      </c>
      <c r="AY1747" s="18" t="s">
        <v>222</v>
      </c>
      <c r="BE1747" s="164">
        <f>IF(N1747="základní",J1747,0)</f>
        <v>0</v>
      </c>
      <c r="BF1747" s="164">
        <f>IF(N1747="snížená",J1747,0)</f>
        <v>0</v>
      </c>
      <c r="BG1747" s="164">
        <f>IF(N1747="zákl. přenesená",J1747,0)</f>
        <v>0</v>
      </c>
      <c r="BH1747" s="164">
        <f>IF(N1747="sníž. přenesená",J1747,0)</f>
        <v>0</v>
      </c>
      <c r="BI1747" s="164">
        <f>IF(N1747="nulová",J1747,0)</f>
        <v>0</v>
      </c>
      <c r="BJ1747" s="18" t="s">
        <v>84</v>
      </c>
      <c r="BK1747" s="164">
        <f>ROUND(I1747*H1747,2)</f>
        <v>0</v>
      </c>
      <c r="BL1747" s="18" t="s">
        <v>264</v>
      </c>
      <c r="BM1747" s="163" t="s">
        <v>2315</v>
      </c>
    </row>
    <row r="1748" spans="1:65" s="2" customFormat="1" ht="24.2" customHeight="1">
      <c r="A1748" s="33"/>
      <c r="B1748" s="150"/>
      <c r="C1748" s="151" t="s">
        <v>1319</v>
      </c>
      <c r="D1748" s="151" t="s">
        <v>224</v>
      </c>
      <c r="E1748" s="152" t="s">
        <v>2316</v>
      </c>
      <c r="F1748" s="153" t="s">
        <v>2317</v>
      </c>
      <c r="G1748" s="154" t="s">
        <v>227</v>
      </c>
      <c r="H1748" s="155">
        <v>45.258000000000003</v>
      </c>
      <c r="I1748" s="156"/>
      <c r="J1748" s="157">
        <f>ROUND(I1748*H1748,2)</f>
        <v>0</v>
      </c>
      <c r="K1748" s="158"/>
      <c r="L1748" s="34"/>
      <c r="M1748" s="159" t="s">
        <v>1</v>
      </c>
      <c r="N1748" s="160" t="s">
        <v>42</v>
      </c>
      <c r="O1748" s="59"/>
      <c r="P1748" s="161">
        <f>O1748*H1748</f>
        <v>0</v>
      </c>
      <c r="Q1748" s="161">
        <v>2.9999999999999997E-4</v>
      </c>
      <c r="R1748" s="161">
        <f>Q1748*H1748</f>
        <v>1.35774E-2</v>
      </c>
      <c r="S1748" s="161">
        <v>0</v>
      </c>
      <c r="T1748" s="162">
        <f>S1748*H1748</f>
        <v>0</v>
      </c>
      <c r="U1748" s="33"/>
      <c r="V1748" s="33"/>
      <c r="W1748" s="33"/>
      <c r="X1748" s="33"/>
      <c r="Y1748" s="33"/>
      <c r="Z1748" s="33"/>
      <c r="AA1748" s="33"/>
      <c r="AB1748" s="33"/>
      <c r="AC1748" s="33"/>
      <c r="AD1748" s="33"/>
      <c r="AE1748" s="33"/>
      <c r="AR1748" s="163" t="s">
        <v>264</v>
      </c>
      <c r="AT1748" s="163" t="s">
        <v>224</v>
      </c>
      <c r="AU1748" s="163" t="s">
        <v>86</v>
      </c>
      <c r="AY1748" s="18" t="s">
        <v>222</v>
      </c>
      <c r="BE1748" s="164">
        <f>IF(N1748="základní",J1748,0)</f>
        <v>0</v>
      </c>
      <c r="BF1748" s="164">
        <f>IF(N1748="snížená",J1748,0)</f>
        <v>0</v>
      </c>
      <c r="BG1748" s="164">
        <f>IF(N1748="zákl. přenesená",J1748,0)</f>
        <v>0</v>
      </c>
      <c r="BH1748" s="164">
        <f>IF(N1748="sníž. přenesená",J1748,0)</f>
        <v>0</v>
      </c>
      <c r="BI1748" s="164">
        <f>IF(N1748="nulová",J1748,0)</f>
        <v>0</v>
      </c>
      <c r="BJ1748" s="18" t="s">
        <v>84</v>
      </c>
      <c r="BK1748" s="164">
        <f>ROUND(I1748*H1748,2)</f>
        <v>0</v>
      </c>
      <c r="BL1748" s="18" t="s">
        <v>264</v>
      </c>
      <c r="BM1748" s="163" t="s">
        <v>2318</v>
      </c>
    </row>
    <row r="1749" spans="1:65" s="13" customFormat="1">
      <c r="B1749" s="165"/>
      <c r="D1749" s="166" t="s">
        <v>229</v>
      </c>
      <c r="E1749" s="167" t="s">
        <v>1</v>
      </c>
      <c r="F1749" s="168" t="s">
        <v>2319</v>
      </c>
      <c r="H1749" s="169">
        <v>45.258000000000003</v>
      </c>
      <c r="I1749" s="170"/>
      <c r="L1749" s="165"/>
      <c r="M1749" s="171"/>
      <c r="N1749" s="172"/>
      <c r="O1749" s="172"/>
      <c r="P1749" s="172"/>
      <c r="Q1749" s="172"/>
      <c r="R1749" s="172"/>
      <c r="S1749" s="172"/>
      <c r="T1749" s="173"/>
      <c r="AT1749" s="167" t="s">
        <v>229</v>
      </c>
      <c r="AU1749" s="167" t="s">
        <v>86</v>
      </c>
      <c r="AV1749" s="13" t="s">
        <v>86</v>
      </c>
      <c r="AW1749" s="13" t="s">
        <v>32</v>
      </c>
      <c r="AX1749" s="13" t="s">
        <v>77</v>
      </c>
      <c r="AY1749" s="167" t="s">
        <v>222</v>
      </c>
    </row>
    <row r="1750" spans="1:65" s="14" customFormat="1">
      <c r="B1750" s="174"/>
      <c r="D1750" s="166" t="s">
        <v>229</v>
      </c>
      <c r="E1750" s="175" t="s">
        <v>1</v>
      </c>
      <c r="F1750" s="176" t="s">
        <v>231</v>
      </c>
      <c r="H1750" s="177">
        <v>45.258000000000003</v>
      </c>
      <c r="I1750" s="178"/>
      <c r="L1750" s="174"/>
      <c r="M1750" s="179"/>
      <c r="N1750" s="180"/>
      <c r="O1750" s="180"/>
      <c r="P1750" s="180"/>
      <c r="Q1750" s="180"/>
      <c r="R1750" s="180"/>
      <c r="S1750" s="180"/>
      <c r="T1750" s="181"/>
      <c r="AT1750" s="175" t="s">
        <v>229</v>
      </c>
      <c r="AU1750" s="175" t="s">
        <v>86</v>
      </c>
      <c r="AV1750" s="14" t="s">
        <v>228</v>
      </c>
      <c r="AW1750" s="14" t="s">
        <v>32</v>
      </c>
      <c r="AX1750" s="14" t="s">
        <v>84</v>
      </c>
      <c r="AY1750" s="175" t="s">
        <v>222</v>
      </c>
    </row>
    <row r="1751" spans="1:65" s="2" customFormat="1" ht="24.2" customHeight="1">
      <c r="A1751" s="33"/>
      <c r="B1751" s="150"/>
      <c r="C1751" s="197" t="s">
        <v>2320</v>
      </c>
      <c r="D1751" s="197" t="s">
        <v>310</v>
      </c>
      <c r="E1751" s="198" t="s">
        <v>2321</v>
      </c>
      <c r="F1751" s="199" t="s">
        <v>2322</v>
      </c>
      <c r="G1751" s="200" t="s">
        <v>227</v>
      </c>
      <c r="H1751" s="201">
        <v>47.521000000000001</v>
      </c>
      <c r="I1751" s="202"/>
      <c r="J1751" s="203">
        <f>ROUND(I1751*H1751,2)</f>
        <v>0</v>
      </c>
      <c r="K1751" s="204"/>
      <c r="L1751" s="205"/>
      <c r="M1751" s="206" t="s">
        <v>1</v>
      </c>
      <c r="N1751" s="207" t="s">
        <v>42</v>
      </c>
      <c r="O1751" s="59"/>
      <c r="P1751" s="161">
        <f>O1751*H1751</f>
        <v>0</v>
      </c>
      <c r="Q1751" s="161">
        <v>6.0000000000000001E-3</v>
      </c>
      <c r="R1751" s="161">
        <f>Q1751*H1751</f>
        <v>0.28512599999999999</v>
      </c>
      <c r="S1751" s="161">
        <v>0</v>
      </c>
      <c r="T1751" s="162">
        <f>S1751*H1751</f>
        <v>0</v>
      </c>
      <c r="U1751" s="33"/>
      <c r="V1751" s="33"/>
      <c r="W1751" s="33"/>
      <c r="X1751" s="33"/>
      <c r="Y1751" s="33"/>
      <c r="Z1751" s="33"/>
      <c r="AA1751" s="33"/>
      <c r="AB1751" s="33"/>
      <c r="AC1751" s="33"/>
      <c r="AD1751" s="33"/>
      <c r="AE1751" s="33"/>
      <c r="AR1751" s="163" t="s">
        <v>318</v>
      </c>
      <c r="AT1751" s="163" t="s">
        <v>310</v>
      </c>
      <c r="AU1751" s="163" t="s">
        <v>86</v>
      </c>
      <c r="AY1751" s="18" t="s">
        <v>222</v>
      </c>
      <c r="BE1751" s="164">
        <f>IF(N1751="základní",J1751,0)</f>
        <v>0</v>
      </c>
      <c r="BF1751" s="164">
        <f>IF(N1751="snížená",J1751,0)</f>
        <v>0</v>
      </c>
      <c r="BG1751" s="164">
        <f>IF(N1751="zákl. přenesená",J1751,0)</f>
        <v>0</v>
      </c>
      <c r="BH1751" s="164">
        <f>IF(N1751="sníž. přenesená",J1751,0)</f>
        <v>0</v>
      </c>
      <c r="BI1751" s="164">
        <f>IF(N1751="nulová",J1751,0)</f>
        <v>0</v>
      </c>
      <c r="BJ1751" s="18" t="s">
        <v>84</v>
      </c>
      <c r="BK1751" s="164">
        <f>ROUND(I1751*H1751,2)</f>
        <v>0</v>
      </c>
      <c r="BL1751" s="18" t="s">
        <v>264</v>
      </c>
      <c r="BM1751" s="163" t="s">
        <v>2323</v>
      </c>
    </row>
    <row r="1752" spans="1:65" s="2" customFormat="1" ht="24.2" customHeight="1">
      <c r="A1752" s="33"/>
      <c r="B1752" s="150"/>
      <c r="C1752" s="151" t="s">
        <v>1323</v>
      </c>
      <c r="D1752" s="151" t="s">
        <v>224</v>
      </c>
      <c r="E1752" s="152" t="s">
        <v>2324</v>
      </c>
      <c r="F1752" s="153" t="s">
        <v>2325</v>
      </c>
      <c r="G1752" s="154" t="s">
        <v>227</v>
      </c>
      <c r="H1752" s="155">
        <v>311.29500000000002</v>
      </c>
      <c r="I1752" s="156"/>
      <c r="J1752" s="157">
        <f>ROUND(I1752*H1752,2)</f>
        <v>0</v>
      </c>
      <c r="K1752" s="158"/>
      <c r="L1752" s="34"/>
      <c r="M1752" s="159" t="s">
        <v>1</v>
      </c>
      <c r="N1752" s="160" t="s">
        <v>42</v>
      </c>
      <c r="O1752" s="59"/>
      <c r="P1752" s="161">
        <f>O1752*H1752</f>
        <v>0</v>
      </c>
      <c r="Q1752" s="161">
        <v>1.2E-4</v>
      </c>
      <c r="R1752" s="161">
        <f>Q1752*H1752</f>
        <v>3.7355400000000004E-2</v>
      </c>
      <c r="S1752" s="161">
        <v>0</v>
      </c>
      <c r="T1752" s="162">
        <f>S1752*H1752</f>
        <v>0</v>
      </c>
      <c r="U1752" s="33"/>
      <c r="V1752" s="33"/>
      <c r="W1752" s="33"/>
      <c r="X1752" s="33"/>
      <c r="Y1752" s="33"/>
      <c r="Z1752" s="33"/>
      <c r="AA1752" s="33"/>
      <c r="AB1752" s="33"/>
      <c r="AC1752" s="33"/>
      <c r="AD1752" s="33"/>
      <c r="AE1752" s="33"/>
      <c r="AR1752" s="163" t="s">
        <v>264</v>
      </c>
      <c r="AT1752" s="163" t="s">
        <v>224</v>
      </c>
      <c r="AU1752" s="163" t="s">
        <v>86</v>
      </c>
      <c r="AY1752" s="18" t="s">
        <v>222</v>
      </c>
      <c r="BE1752" s="164">
        <f>IF(N1752="základní",J1752,0)</f>
        <v>0</v>
      </c>
      <c r="BF1752" s="164">
        <f>IF(N1752="snížená",J1752,0)</f>
        <v>0</v>
      </c>
      <c r="BG1752" s="164">
        <f>IF(N1752="zákl. přenesená",J1752,0)</f>
        <v>0</v>
      </c>
      <c r="BH1752" s="164">
        <f>IF(N1752="sníž. přenesená",J1752,0)</f>
        <v>0</v>
      </c>
      <c r="BI1752" s="164">
        <f>IF(N1752="nulová",J1752,0)</f>
        <v>0</v>
      </c>
      <c r="BJ1752" s="18" t="s">
        <v>84</v>
      </c>
      <c r="BK1752" s="164">
        <f>ROUND(I1752*H1752,2)</f>
        <v>0</v>
      </c>
      <c r="BL1752" s="18" t="s">
        <v>264</v>
      </c>
      <c r="BM1752" s="163" t="s">
        <v>2326</v>
      </c>
    </row>
    <row r="1753" spans="1:65" s="16" customFormat="1">
      <c r="B1753" s="190"/>
      <c r="D1753" s="166" t="s">
        <v>229</v>
      </c>
      <c r="E1753" s="191" t="s">
        <v>1</v>
      </c>
      <c r="F1753" s="192" t="s">
        <v>2327</v>
      </c>
      <c r="H1753" s="191" t="s">
        <v>1</v>
      </c>
      <c r="I1753" s="193"/>
      <c r="L1753" s="190"/>
      <c r="M1753" s="194"/>
      <c r="N1753" s="195"/>
      <c r="O1753" s="195"/>
      <c r="P1753" s="195"/>
      <c r="Q1753" s="195"/>
      <c r="R1753" s="195"/>
      <c r="S1753" s="195"/>
      <c r="T1753" s="196"/>
      <c r="AT1753" s="191" t="s">
        <v>229</v>
      </c>
      <c r="AU1753" s="191" t="s">
        <v>86</v>
      </c>
      <c r="AV1753" s="16" t="s">
        <v>84</v>
      </c>
      <c r="AW1753" s="16" t="s">
        <v>32</v>
      </c>
      <c r="AX1753" s="16" t="s">
        <v>77</v>
      </c>
      <c r="AY1753" s="191" t="s">
        <v>222</v>
      </c>
    </row>
    <row r="1754" spans="1:65" s="13" customFormat="1">
      <c r="B1754" s="165"/>
      <c r="D1754" s="166" t="s">
        <v>229</v>
      </c>
      <c r="E1754" s="167" t="s">
        <v>1</v>
      </c>
      <c r="F1754" s="168" t="s">
        <v>2328</v>
      </c>
      <c r="H1754" s="169">
        <v>19.36</v>
      </c>
      <c r="I1754" s="170"/>
      <c r="L1754" s="165"/>
      <c r="M1754" s="171"/>
      <c r="N1754" s="172"/>
      <c r="O1754" s="172"/>
      <c r="P1754" s="172"/>
      <c r="Q1754" s="172"/>
      <c r="R1754" s="172"/>
      <c r="S1754" s="172"/>
      <c r="T1754" s="173"/>
      <c r="AT1754" s="167" t="s">
        <v>229</v>
      </c>
      <c r="AU1754" s="167" t="s">
        <v>86</v>
      </c>
      <c r="AV1754" s="13" t="s">
        <v>86</v>
      </c>
      <c r="AW1754" s="13" t="s">
        <v>32</v>
      </c>
      <c r="AX1754" s="13" t="s">
        <v>77</v>
      </c>
      <c r="AY1754" s="167" t="s">
        <v>222</v>
      </c>
    </row>
    <row r="1755" spans="1:65" s="13" customFormat="1">
      <c r="B1755" s="165"/>
      <c r="D1755" s="166" t="s">
        <v>229</v>
      </c>
      <c r="E1755" s="167" t="s">
        <v>1</v>
      </c>
      <c r="F1755" s="168" t="s">
        <v>2329</v>
      </c>
      <c r="H1755" s="169">
        <v>87.25</v>
      </c>
      <c r="I1755" s="170"/>
      <c r="L1755" s="165"/>
      <c r="M1755" s="171"/>
      <c r="N1755" s="172"/>
      <c r="O1755" s="172"/>
      <c r="P1755" s="172"/>
      <c r="Q1755" s="172"/>
      <c r="R1755" s="172"/>
      <c r="S1755" s="172"/>
      <c r="T1755" s="173"/>
      <c r="AT1755" s="167" t="s">
        <v>229</v>
      </c>
      <c r="AU1755" s="167" t="s">
        <v>86</v>
      </c>
      <c r="AV1755" s="13" t="s">
        <v>86</v>
      </c>
      <c r="AW1755" s="13" t="s">
        <v>32</v>
      </c>
      <c r="AX1755" s="13" t="s">
        <v>77</v>
      </c>
      <c r="AY1755" s="167" t="s">
        <v>222</v>
      </c>
    </row>
    <row r="1756" spans="1:65" s="13" customFormat="1">
      <c r="B1756" s="165"/>
      <c r="D1756" s="166" t="s">
        <v>229</v>
      </c>
      <c r="E1756" s="167" t="s">
        <v>1</v>
      </c>
      <c r="F1756" s="168" t="s">
        <v>2330</v>
      </c>
      <c r="H1756" s="169">
        <v>43.645000000000003</v>
      </c>
      <c r="I1756" s="170"/>
      <c r="L1756" s="165"/>
      <c r="M1756" s="171"/>
      <c r="N1756" s="172"/>
      <c r="O1756" s="172"/>
      <c r="P1756" s="172"/>
      <c r="Q1756" s="172"/>
      <c r="R1756" s="172"/>
      <c r="S1756" s="172"/>
      <c r="T1756" s="173"/>
      <c r="AT1756" s="167" t="s">
        <v>229</v>
      </c>
      <c r="AU1756" s="167" t="s">
        <v>86</v>
      </c>
      <c r="AV1756" s="13" t="s">
        <v>86</v>
      </c>
      <c r="AW1756" s="13" t="s">
        <v>32</v>
      </c>
      <c r="AX1756" s="13" t="s">
        <v>77</v>
      </c>
      <c r="AY1756" s="167" t="s">
        <v>222</v>
      </c>
    </row>
    <row r="1757" spans="1:65" s="13" customFormat="1">
      <c r="B1757" s="165"/>
      <c r="D1757" s="166" t="s">
        <v>229</v>
      </c>
      <c r="E1757" s="167" t="s">
        <v>1</v>
      </c>
      <c r="F1757" s="168" t="s">
        <v>2331</v>
      </c>
      <c r="H1757" s="169">
        <v>55.04</v>
      </c>
      <c r="I1757" s="170"/>
      <c r="L1757" s="165"/>
      <c r="M1757" s="171"/>
      <c r="N1757" s="172"/>
      <c r="O1757" s="172"/>
      <c r="P1757" s="172"/>
      <c r="Q1757" s="172"/>
      <c r="R1757" s="172"/>
      <c r="S1757" s="172"/>
      <c r="T1757" s="173"/>
      <c r="AT1757" s="167" t="s">
        <v>229</v>
      </c>
      <c r="AU1757" s="167" t="s">
        <v>86</v>
      </c>
      <c r="AV1757" s="13" t="s">
        <v>86</v>
      </c>
      <c r="AW1757" s="13" t="s">
        <v>32</v>
      </c>
      <c r="AX1757" s="13" t="s">
        <v>77</v>
      </c>
      <c r="AY1757" s="167" t="s">
        <v>222</v>
      </c>
    </row>
    <row r="1758" spans="1:65" s="15" customFormat="1">
      <c r="B1758" s="182"/>
      <c r="D1758" s="166" t="s">
        <v>229</v>
      </c>
      <c r="E1758" s="183" t="s">
        <v>1</v>
      </c>
      <c r="F1758" s="184" t="s">
        <v>258</v>
      </c>
      <c r="H1758" s="185">
        <v>205.29499999999999</v>
      </c>
      <c r="I1758" s="186"/>
      <c r="L1758" s="182"/>
      <c r="M1758" s="187"/>
      <c r="N1758" s="188"/>
      <c r="O1758" s="188"/>
      <c r="P1758" s="188"/>
      <c r="Q1758" s="188"/>
      <c r="R1758" s="188"/>
      <c r="S1758" s="188"/>
      <c r="T1758" s="189"/>
      <c r="AT1758" s="183" t="s">
        <v>229</v>
      </c>
      <c r="AU1758" s="183" t="s">
        <v>86</v>
      </c>
      <c r="AV1758" s="15" t="s">
        <v>235</v>
      </c>
      <c r="AW1758" s="15" t="s">
        <v>32</v>
      </c>
      <c r="AX1758" s="15" t="s">
        <v>77</v>
      </c>
      <c r="AY1758" s="183" t="s">
        <v>222</v>
      </c>
    </row>
    <row r="1759" spans="1:65" s="16" customFormat="1">
      <c r="B1759" s="190"/>
      <c r="D1759" s="166" t="s">
        <v>229</v>
      </c>
      <c r="E1759" s="191" t="s">
        <v>1</v>
      </c>
      <c r="F1759" s="192" t="s">
        <v>2332</v>
      </c>
      <c r="H1759" s="191" t="s">
        <v>1</v>
      </c>
      <c r="I1759" s="193"/>
      <c r="L1759" s="190"/>
      <c r="M1759" s="194"/>
      <c r="N1759" s="195"/>
      <c r="O1759" s="195"/>
      <c r="P1759" s="195"/>
      <c r="Q1759" s="195"/>
      <c r="R1759" s="195"/>
      <c r="S1759" s="195"/>
      <c r="T1759" s="196"/>
      <c r="AT1759" s="191" t="s">
        <v>229</v>
      </c>
      <c r="AU1759" s="191" t="s">
        <v>86</v>
      </c>
      <c r="AV1759" s="16" t="s">
        <v>84</v>
      </c>
      <c r="AW1759" s="16" t="s">
        <v>32</v>
      </c>
      <c r="AX1759" s="16" t="s">
        <v>77</v>
      </c>
      <c r="AY1759" s="191" t="s">
        <v>222</v>
      </c>
    </row>
    <row r="1760" spans="1:65" s="13" customFormat="1">
      <c r="B1760" s="165"/>
      <c r="D1760" s="166" t="s">
        <v>229</v>
      </c>
      <c r="E1760" s="167" t="s">
        <v>1</v>
      </c>
      <c r="F1760" s="168" t="s">
        <v>2333</v>
      </c>
      <c r="H1760" s="169">
        <v>45.814999999999998</v>
      </c>
      <c r="I1760" s="170"/>
      <c r="L1760" s="165"/>
      <c r="M1760" s="171"/>
      <c r="N1760" s="172"/>
      <c r="O1760" s="172"/>
      <c r="P1760" s="172"/>
      <c r="Q1760" s="172"/>
      <c r="R1760" s="172"/>
      <c r="S1760" s="172"/>
      <c r="T1760" s="173"/>
      <c r="AT1760" s="167" t="s">
        <v>229</v>
      </c>
      <c r="AU1760" s="167" t="s">
        <v>86</v>
      </c>
      <c r="AV1760" s="13" t="s">
        <v>86</v>
      </c>
      <c r="AW1760" s="13" t="s">
        <v>32</v>
      </c>
      <c r="AX1760" s="13" t="s">
        <v>77</v>
      </c>
      <c r="AY1760" s="167" t="s">
        <v>222</v>
      </c>
    </row>
    <row r="1761" spans="1:65" s="16" customFormat="1">
      <c r="B1761" s="190"/>
      <c r="D1761" s="166" t="s">
        <v>229</v>
      </c>
      <c r="E1761" s="191" t="s">
        <v>1</v>
      </c>
      <c r="F1761" s="192" t="s">
        <v>2334</v>
      </c>
      <c r="H1761" s="191" t="s">
        <v>1</v>
      </c>
      <c r="I1761" s="193"/>
      <c r="L1761" s="190"/>
      <c r="M1761" s="194"/>
      <c r="N1761" s="195"/>
      <c r="O1761" s="195"/>
      <c r="P1761" s="195"/>
      <c r="Q1761" s="195"/>
      <c r="R1761" s="195"/>
      <c r="S1761" s="195"/>
      <c r="T1761" s="196"/>
      <c r="AT1761" s="191" t="s">
        <v>229</v>
      </c>
      <c r="AU1761" s="191" t="s">
        <v>86</v>
      </c>
      <c r="AV1761" s="16" t="s">
        <v>84</v>
      </c>
      <c r="AW1761" s="16" t="s">
        <v>32</v>
      </c>
      <c r="AX1761" s="16" t="s">
        <v>77</v>
      </c>
      <c r="AY1761" s="191" t="s">
        <v>222</v>
      </c>
    </row>
    <row r="1762" spans="1:65" s="13" customFormat="1" ht="22.5">
      <c r="B1762" s="165"/>
      <c r="D1762" s="166" t="s">
        <v>229</v>
      </c>
      <c r="E1762" s="167" t="s">
        <v>1</v>
      </c>
      <c r="F1762" s="168" t="s">
        <v>2335</v>
      </c>
      <c r="H1762" s="169">
        <v>14.37</v>
      </c>
      <c r="I1762" s="170"/>
      <c r="L1762" s="165"/>
      <c r="M1762" s="171"/>
      <c r="N1762" s="172"/>
      <c r="O1762" s="172"/>
      <c r="P1762" s="172"/>
      <c r="Q1762" s="172"/>
      <c r="R1762" s="172"/>
      <c r="S1762" s="172"/>
      <c r="T1762" s="173"/>
      <c r="AT1762" s="167" t="s">
        <v>229</v>
      </c>
      <c r="AU1762" s="167" t="s">
        <v>86</v>
      </c>
      <c r="AV1762" s="13" t="s">
        <v>86</v>
      </c>
      <c r="AW1762" s="13" t="s">
        <v>32</v>
      </c>
      <c r="AX1762" s="13" t="s">
        <v>77</v>
      </c>
      <c r="AY1762" s="167" t="s">
        <v>222</v>
      </c>
    </row>
    <row r="1763" spans="1:65" s="16" customFormat="1">
      <c r="B1763" s="190"/>
      <c r="D1763" s="166" t="s">
        <v>229</v>
      </c>
      <c r="E1763" s="191" t="s">
        <v>1</v>
      </c>
      <c r="F1763" s="192" t="s">
        <v>2336</v>
      </c>
      <c r="H1763" s="191" t="s">
        <v>1</v>
      </c>
      <c r="I1763" s="193"/>
      <c r="L1763" s="190"/>
      <c r="M1763" s="194"/>
      <c r="N1763" s="195"/>
      <c r="O1763" s="195"/>
      <c r="P1763" s="195"/>
      <c r="Q1763" s="195"/>
      <c r="R1763" s="195"/>
      <c r="S1763" s="195"/>
      <c r="T1763" s="196"/>
      <c r="AT1763" s="191" t="s">
        <v>229</v>
      </c>
      <c r="AU1763" s="191" t="s">
        <v>86</v>
      </c>
      <c r="AV1763" s="16" t="s">
        <v>84</v>
      </c>
      <c r="AW1763" s="16" t="s">
        <v>32</v>
      </c>
      <c r="AX1763" s="16" t="s">
        <v>77</v>
      </c>
      <c r="AY1763" s="191" t="s">
        <v>222</v>
      </c>
    </row>
    <row r="1764" spans="1:65" s="13" customFormat="1">
      <c r="B1764" s="165"/>
      <c r="D1764" s="166" t="s">
        <v>229</v>
      </c>
      <c r="E1764" s="167" t="s">
        <v>1</v>
      </c>
      <c r="F1764" s="168" t="s">
        <v>2333</v>
      </c>
      <c r="H1764" s="169">
        <v>45.814999999999998</v>
      </c>
      <c r="I1764" s="170"/>
      <c r="L1764" s="165"/>
      <c r="M1764" s="171"/>
      <c r="N1764" s="172"/>
      <c r="O1764" s="172"/>
      <c r="P1764" s="172"/>
      <c r="Q1764" s="172"/>
      <c r="R1764" s="172"/>
      <c r="S1764" s="172"/>
      <c r="T1764" s="173"/>
      <c r="AT1764" s="167" t="s">
        <v>229</v>
      </c>
      <c r="AU1764" s="167" t="s">
        <v>86</v>
      </c>
      <c r="AV1764" s="13" t="s">
        <v>86</v>
      </c>
      <c r="AW1764" s="13" t="s">
        <v>32</v>
      </c>
      <c r="AX1764" s="13" t="s">
        <v>77</v>
      </c>
      <c r="AY1764" s="167" t="s">
        <v>222</v>
      </c>
    </row>
    <row r="1765" spans="1:65" s="14" customFormat="1">
      <c r="B1765" s="174"/>
      <c r="D1765" s="166" t="s">
        <v>229</v>
      </c>
      <c r="E1765" s="175" t="s">
        <v>1</v>
      </c>
      <c r="F1765" s="176" t="s">
        <v>231</v>
      </c>
      <c r="H1765" s="177">
        <v>311.29500000000002</v>
      </c>
      <c r="I1765" s="178"/>
      <c r="L1765" s="174"/>
      <c r="M1765" s="179"/>
      <c r="N1765" s="180"/>
      <c r="O1765" s="180"/>
      <c r="P1765" s="180"/>
      <c r="Q1765" s="180"/>
      <c r="R1765" s="180"/>
      <c r="S1765" s="180"/>
      <c r="T1765" s="181"/>
      <c r="AT1765" s="175" t="s">
        <v>229</v>
      </c>
      <c r="AU1765" s="175" t="s">
        <v>86</v>
      </c>
      <c r="AV1765" s="14" t="s">
        <v>228</v>
      </c>
      <c r="AW1765" s="14" t="s">
        <v>32</v>
      </c>
      <c r="AX1765" s="14" t="s">
        <v>84</v>
      </c>
      <c r="AY1765" s="175" t="s">
        <v>222</v>
      </c>
    </row>
    <row r="1766" spans="1:65" s="2" customFormat="1" ht="24.2" customHeight="1">
      <c r="A1766" s="33"/>
      <c r="B1766" s="150"/>
      <c r="C1766" s="197" t="s">
        <v>2337</v>
      </c>
      <c r="D1766" s="197" t="s">
        <v>310</v>
      </c>
      <c r="E1766" s="198" t="s">
        <v>2338</v>
      </c>
      <c r="F1766" s="199" t="s">
        <v>2339</v>
      </c>
      <c r="G1766" s="200" t="s">
        <v>227</v>
      </c>
      <c r="H1766" s="201">
        <v>48.106000000000002</v>
      </c>
      <c r="I1766" s="202"/>
      <c r="J1766" s="203">
        <f t="shared" ref="J1766:J1773" si="130">ROUND(I1766*H1766,2)</f>
        <v>0</v>
      </c>
      <c r="K1766" s="204"/>
      <c r="L1766" s="205"/>
      <c r="M1766" s="206" t="s">
        <v>1</v>
      </c>
      <c r="N1766" s="207" t="s">
        <v>42</v>
      </c>
      <c r="O1766" s="59"/>
      <c r="P1766" s="161">
        <f t="shared" ref="P1766:P1773" si="131">O1766*H1766</f>
        <v>0</v>
      </c>
      <c r="Q1766" s="161">
        <v>0</v>
      </c>
      <c r="R1766" s="161">
        <f t="shared" ref="R1766:R1773" si="132">Q1766*H1766</f>
        <v>0</v>
      </c>
      <c r="S1766" s="161">
        <v>0</v>
      </c>
      <c r="T1766" s="162">
        <f t="shared" ref="T1766:T1773" si="133">S1766*H1766</f>
        <v>0</v>
      </c>
      <c r="U1766" s="33"/>
      <c r="V1766" s="33"/>
      <c r="W1766" s="33"/>
      <c r="X1766" s="33"/>
      <c r="Y1766" s="33"/>
      <c r="Z1766" s="33"/>
      <c r="AA1766" s="33"/>
      <c r="AB1766" s="33"/>
      <c r="AC1766" s="33"/>
      <c r="AD1766" s="33"/>
      <c r="AE1766" s="33"/>
      <c r="AR1766" s="163" t="s">
        <v>318</v>
      </c>
      <c r="AT1766" s="163" t="s">
        <v>310</v>
      </c>
      <c r="AU1766" s="163" t="s">
        <v>86</v>
      </c>
      <c r="AY1766" s="18" t="s">
        <v>222</v>
      </c>
      <c r="BE1766" s="164">
        <f t="shared" ref="BE1766:BE1773" si="134">IF(N1766="základní",J1766,0)</f>
        <v>0</v>
      </c>
      <c r="BF1766" s="164">
        <f t="shared" ref="BF1766:BF1773" si="135">IF(N1766="snížená",J1766,0)</f>
        <v>0</v>
      </c>
      <c r="BG1766" s="164">
        <f t="shared" ref="BG1766:BG1773" si="136">IF(N1766="zákl. přenesená",J1766,0)</f>
        <v>0</v>
      </c>
      <c r="BH1766" s="164">
        <f t="shared" ref="BH1766:BH1773" si="137">IF(N1766="sníž. přenesená",J1766,0)</f>
        <v>0</v>
      </c>
      <c r="BI1766" s="164">
        <f t="shared" ref="BI1766:BI1773" si="138">IF(N1766="nulová",J1766,0)</f>
        <v>0</v>
      </c>
      <c r="BJ1766" s="18" t="s">
        <v>84</v>
      </c>
      <c r="BK1766" s="164">
        <f t="shared" ref="BK1766:BK1773" si="139">ROUND(I1766*H1766,2)</f>
        <v>0</v>
      </c>
      <c r="BL1766" s="18" t="s">
        <v>264</v>
      </c>
      <c r="BM1766" s="163" t="s">
        <v>2340</v>
      </c>
    </row>
    <row r="1767" spans="1:65" s="2" customFormat="1" ht="24.2" customHeight="1">
      <c r="A1767" s="33"/>
      <c r="B1767" s="150"/>
      <c r="C1767" s="197" t="s">
        <v>1327</v>
      </c>
      <c r="D1767" s="197" t="s">
        <v>310</v>
      </c>
      <c r="E1767" s="198" t="s">
        <v>2341</v>
      </c>
      <c r="F1767" s="199" t="s">
        <v>2342</v>
      </c>
      <c r="G1767" s="200" t="s">
        <v>227</v>
      </c>
      <c r="H1767" s="201">
        <v>48.106000000000002</v>
      </c>
      <c r="I1767" s="202"/>
      <c r="J1767" s="203">
        <f t="shared" si="130"/>
        <v>0</v>
      </c>
      <c r="K1767" s="204"/>
      <c r="L1767" s="205"/>
      <c r="M1767" s="206" t="s">
        <v>1</v>
      </c>
      <c r="N1767" s="207" t="s">
        <v>42</v>
      </c>
      <c r="O1767" s="59"/>
      <c r="P1767" s="161">
        <f t="shared" si="131"/>
        <v>0</v>
      </c>
      <c r="Q1767" s="161">
        <v>0</v>
      </c>
      <c r="R1767" s="161">
        <f t="shared" si="132"/>
        <v>0</v>
      </c>
      <c r="S1767" s="161">
        <v>0</v>
      </c>
      <c r="T1767" s="162">
        <f t="shared" si="133"/>
        <v>0</v>
      </c>
      <c r="U1767" s="33"/>
      <c r="V1767" s="33"/>
      <c r="W1767" s="33"/>
      <c r="X1767" s="33"/>
      <c r="Y1767" s="33"/>
      <c r="Z1767" s="33"/>
      <c r="AA1767" s="33"/>
      <c r="AB1767" s="33"/>
      <c r="AC1767" s="33"/>
      <c r="AD1767" s="33"/>
      <c r="AE1767" s="33"/>
      <c r="AR1767" s="163" t="s">
        <v>318</v>
      </c>
      <c r="AT1767" s="163" t="s">
        <v>310</v>
      </c>
      <c r="AU1767" s="163" t="s">
        <v>86</v>
      </c>
      <c r="AY1767" s="18" t="s">
        <v>222</v>
      </c>
      <c r="BE1767" s="164">
        <f t="shared" si="134"/>
        <v>0</v>
      </c>
      <c r="BF1767" s="164">
        <f t="shared" si="135"/>
        <v>0</v>
      </c>
      <c r="BG1767" s="164">
        <f t="shared" si="136"/>
        <v>0</v>
      </c>
      <c r="BH1767" s="164">
        <f t="shared" si="137"/>
        <v>0</v>
      </c>
      <c r="BI1767" s="164">
        <f t="shared" si="138"/>
        <v>0</v>
      </c>
      <c r="BJ1767" s="18" t="s">
        <v>84</v>
      </c>
      <c r="BK1767" s="164">
        <f t="shared" si="139"/>
        <v>0</v>
      </c>
      <c r="BL1767" s="18" t="s">
        <v>264</v>
      </c>
      <c r="BM1767" s="163" t="s">
        <v>2343</v>
      </c>
    </row>
    <row r="1768" spans="1:65" s="2" customFormat="1" ht="24.2" customHeight="1">
      <c r="A1768" s="33"/>
      <c r="B1768" s="150"/>
      <c r="C1768" s="197" t="s">
        <v>2344</v>
      </c>
      <c r="D1768" s="197" t="s">
        <v>310</v>
      </c>
      <c r="E1768" s="198" t="s">
        <v>1565</v>
      </c>
      <c r="F1768" s="199" t="s">
        <v>1566</v>
      </c>
      <c r="G1768" s="200" t="s">
        <v>227</v>
      </c>
      <c r="H1768" s="201">
        <v>15.089</v>
      </c>
      <c r="I1768" s="202"/>
      <c r="J1768" s="203">
        <f t="shared" si="130"/>
        <v>0</v>
      </c>
      <c r="K1768" s="204"/>
      <c r="L1768" s="205"/>
      <c r="M1768" s="206" t="s">
        <v>1</v>
      </c>
      <c r="N1768" s="207" t="s">
        <v>42</v>
      </c>
      <c r="O1768" s="59"/>
      <c r="P1768" s="161">
        <f t="shared" si="131"/>
        <v>0</v>
      </c>
      <c r="Q1768" s="161">
        <v>0</v>
      </c>
      <c r="R1768" s="161">
        <f t="shared" si="132"/>
        <v>0</v>
      </c>
      <c r="S1768" s="161">
        <v>0</v>
      </c>
      <c r="T1768" s="162">
        <f t="shared" si="133"/>
        <v>0</v>
      </c>
      <c r="U1768" s="33"/>
      <c r="V1768" s="33"/>
      <c r="W1768" s="33"/>
      <c r="X1768" s="33"/>
      <c r="Y1768" s="33"/>
      <c r="Z1768" s="33"/>
      <c r="AA1768" s="33"/>
      <c r="AB1768" s="33"/>
      <c r="AC1768" s="33"/>
      <c r="AD1768" s="33"/>
      <c r="AE1768" s="33"/>
      <c r="AR1768" s="163" t="s">
        <v>318</v>
      </c>
      <c r="AT1768" s="163" t="s">
        <v>310</v>
      </c>
      <c r="AU1768" s="163" t="s">
        <v>86</v>
      </c>
      <c r="AY1768" s="18" t="s">
        <v>222</v>
      </c>
      <c r="BE1768" s="164">
        <f t="shared" si="134"/>
        <v>0</v>
      </c>
      <c r="BF1768" s="164">
        <f t="shared" si="135"/>
        <v>0</v>
      </c>
      <c r="BG1768" s="164">
        <f t="shared" si="136"/>
        <v>0</v>
      </c>
      <c r="BH1768" s="164">
        <f t="shared" si="137"/>
        <v>0</v>
      </c>
      <c r="BI1768" s="164">
        <f t="shared" si="138"/>
        <v>0</v>
      </c>
      <c r="BJ1768" s="18" t="s">
        <v>84</v>
      </c>
      <c r="BK1768" s="164">
        <f t="shared" si="139"/>
        <v>0</v>
      </c>
      <c r="BL1768" s="18" t="s">
        <v>264</v>
      </c>
      <c r="BM1768" s="163" t="s">
        <v>2345</v>
      </c>
    </row>
    <row r="1769" spans="1:65" s="2" customFormat="1" ht="33" customHeight="1">
      <c r="A1769" s="33"/>
      <c r="B1769" s="150"/>
      <c r="C1769" s="197" t="s">
        <v>1330</v>
      </c>
      <c r="D1769" s="197" t="s">
        <v>310</v>
      </c>
      <c r="E1769" s="198" t="s">
        <v>2346</v>
      </c>
      <c r="F1769" s="199" t="s">
        <v>2347</v>
      </c>
      <c r="G1769" s="200" t="s">
        <v>227</v>
      </c>
      <c r="H1769" s="201">
        <v>216.24799999999999</v>
      </c>
      <c r="I1769" s="202"/>
      <c r="J1769" s="203">
        <f t="shared" si="130"/>
        <v>0</v>
      </c>
      <c r="K1769" s="204"/>
      <c r="L1769" s="205"/>
      <c r="M1769" s="206" t="s">
        <v>1</v>
      </c>
      <c r="N1769" s="207" t="s">
        <v>42</v>
      </c>
      <c r="O1769" s="59"/>
      <c r="P1769" s="161">
        <f t="shared" si="131"/>
        <v>0</v>
      </c>
      <c r="Q1769" s="161">
        <v>0</v>
      </c>
      <c r="R1769" s="161">
        <f t="shared" si="132"/>
        <v>0</v>
      </c>
      <c r="S1769" s="161">
        <v>0</v>
      </c>
      <c r="T1769" s="162">
        <f t="shared" si="133"/>
        <v>0</v>
      </c>
      <c r="U1769" s="33"/>
      <c r="V1769" s="33"/>
      <c r="W1769" s="33"/>
      <c r="X1769" s="33"/>
      <c r="Y1769" s="33"/>
      <c r="Z1769" s="33"/>
      <c r="AA1769" s="33"/>
      <c r="AB1769" s="33"/>
      <c r="AC1769" s="33"/>
      <c r="AD1769" s="33"/>
      <c r="AE1769" s="33"/>
      <c r="AR1769" s="163" t="s">
        <v>318</v>
      </c>
      <c r="AT1769" s="163" t="s">
        <v>310</v>
      </c>
      <c r="AU1769" s="163" t="s">
        <v>86</v>
      </c>
      <c r="AY1769" s="18" t="s">
        <v>222</v>
      </c>
      <c r="BE1769" s="164">
        <f t="shared" si="134"/>
        <v>0</v>
      </c>
      <c r="BF1769" s="164">
        <f t="shared" si="135"/>
        <v>0</v>
      </c>
      <c r="BG1769" s="164">
        <f t="shared" si="136"/>
        <v>0</v>
      </c>
      <c r="BH1769" s="164">
        <f t="shared" si="137"/>
        <v>0</v>
      </c>
      <c r="BI1769" s="164">
        <f t="shared" si="138"/>
        <v>0</v>
      </c>
      <c r="BJ1769" s="18" t="s">
        <v>84</v>
      </c>
      <c r="BK1769" s="164">
        <f t="shared" si="139"/>
        <v>0</v>
      </c>
      <c r="BL1769" s="18" t="s">
        <v>264</v>
      </c>
      <c r="BM1769" s="163" t="s">
        <v>2348</v>
      </c>
    </row>
    <row r="1770" spans="1:65" s="2" customFormat="1" ht="24.2" customHeight="1">
      <c r="A1770" s="33"/>
      <c r="B1770" s="150"/>
      <c r="C1770" s="151" t="s">
        <v>2349</v>
      </c>
      <c r="D1770" s="151" t="s">
        <v>224</v>
      </c>
      <c r="E1770" s="152" t="s">
        <v>2350</v>
      </c>
      <c r="F1770" s="153" t="s">
        <v>2351</v>
      </c>
      <c r="G1770" s="154" t="s">
        <v>227</v>
      </c>
      <c r="H1770" s="155">
        <v>45.258000000000003</v>
      </c>
      <c r="I1770" s="156"/>
      <c r="J1770" s="157">
        <f t="shared" si="130"/>
        <v>0</v>
      </c>
      <c r="K1770" s="158"/>
      <c r="L1770" s="34"/>
      <c r="M1770" s="159" t="s">
        <v>1</v>
      </c>
      <c r="N1770" s="160" t="s">
        <v>42</v>
      </c>
      <c r="O1770" s="59"/>
      <c r="P1770" s="161">
        <f t="shared" si="131"/>
        <v>0</v>
      </c>
      <c r="Q1770" s="161">
        <v>0</v>
      </c>
      <c r="R1770" s="161">
        <f t="shared" si="132"/>
        <v>0</v>
      </c>
      <c r="S1770" s="161">
        <v>0</v>
      </c>
      <c r="T1770" s="162">
        <f t="shared" si="133"/>
        <v>0</v>
      </c>
      <c r="U1770" s="33"/>
      <c r="V1770" s="33"/>
      <c r="W1770" s="33"/>
      <c r="X1770" s="33"/>
      <c r="Y1770" s="33"/>
      <c r="Z1770" s="33"/>
      <c r="AA1770" s="33"/>
      <c r="AB1770" s="33"/>
      <c r="AC1770" s="33"/>
      <c r="AD1770" s="33"/>
      <c r="AE1770" s="33"/>
      <c r="AR1770" s="163" t="s">
        <v>264</v>
      </c>
      <c r="AT1770" s="163" t="s">
        <v>224</v>
      </c>
      <c r="AU1770" s="163" t="s">
        <v>86</v>
      </c>
      <c r="AY1770" s="18" t="s">
        <v>222</v>
      </c>
      <c r="BE1770" s="164">
        <f t="shared" si="134"/>
        <v>0</v>
      </c>
      <c r="BF1770" s="164">
        <f t="shared" si="135"/>
        <v>0</v>
      </c>
      <c r="BG1770" s="164">
        <f t="shared" si="136"/>
        <v>0</v>
      </c>
      <c r="BH1770" s="164">
        <f t="shared" si="137"/>
        <v>0</v>
      </c>
      <c r="BI1770" s="164">
        <f t="shared" si="138"/>
        <v>0</v>
      </c>
      <c r="BJ1770" s="18" t="s">
        <v>84</v>
      </c>
      <c r="BK1770" s="164">
        <f t="shared" si="139"/>
        <v>0</v>
      </c>
      <c r="BL1770" s="18" t="s">
        <v>264</v>
      </c>
      <c r="BM1770" s="163" t="s">
        <v>2352</v>
      </c>
    </row>
    <row r="1771" spans="1:65" s="2" customFormat="1" ht="21.75" customHeight="1">
      <c r="A1771" s="33"/>
      <c r="B1771" s="150"/>
      <c r="C1771" s="197" t="s">
        <v>1342</v>
      </c>
      <c r="D1771" s="197" t="s">
        <v>310</v>
      </c>
      <c r="E1771" s="198" t="s">
        <v>2353</v>
      </c>
      <c r="F1771" s="199" t="s">
        <v>2354</v>
      </c>
      <c r="G1771" s="200" t="s">
        <v>227</v>
      </c>
      <c r="H1771" s="201">
        <v>47.521000000000001</v>
      </c>
      <c r="I1771" s="202"/>
      <c r="J1771" s="203">
        <f t="shared" si="130"/>
        <v>0</v>
      </c>
      <c r="K1771" s="204"/>
      <c r="L1771" s="205"/>
      <c r="M1771" s="206" t="s">
        <v>1</v>
      </c>
      <c r="N1771" s="207" t="s">
        <v>42</v>
      </c>
      <c r="O1771" s="59"/>
      <c r="P1771" s="161">
        <f t="shared" si="131"/>
        <v>0</v>
      </c>
      <c r="Q1771" s="161">
        <v>0</v>
      </c>
      <c r="R1771" s="161">
        <f t="shared" si="132"/>
        <v>0</v>
      </c>
      <c r="S1771" s="161">
        <v>0</v>
      </c>
      <c r="T1771" s="162">
        <f t="shared" si="133"/>
        <v>0</v>
      </c>
      <c r="U1771" s="33"/>
      <c r="V1771" s="33"/>
      <c r="W1771" s="33"/>
      <c r="X1771" s="33"/>
      <c r="Y1771" s="33"/>
      <c r="Z1771" s="33"/>
      <c r="AA1771" s="33"/>
      <c r="AB1771" s="33"/>
      <c r="AC1771" s="33"/>
      <c r="AD1771" s="33"/>
      <c r="AE1771" s="33"/>
      <c r="AR1771" s="163" t="s">
        <v>318</v>
      </c>
      <c r="AT1771" s="163" t="s">
        <v>310</v>
      </c>
      <c r="AU1771" s="163" t="s">
        <v>86</v>
      </c>
      <c r="AY1771" s="18" t="s">
        <v>222</v>
      </c>
      <c r="BE1771" s="164">
        <f t="shared" si="134"/>
        <v>0</v>
      </c>
      <c r="BF1771" s="164">
        <f t="shared" si="135"/>
        <v>0</v>
      </c>
      <c r="BG1771" s="164">
        <f t="shared" si="136"/>
        <v>0</v>
      </c>
      <c r="BH1771" s="164">
        <f t="shared" si="137"/>
        <v>0</v>
      </c>
      <c r="BI1771" s="164">
        <f t="shared" si="138"/>
        <v>0</v>
      </c>
      <c r="BJ1771" s="18" t="s">
        <v>84</v>
      </c>
      <c r="BK1771" s="164">
        <f t="shared" si="139"/>
        <v>0</v>
      </c>
      <c r="BL1771" s="18" t="s">
        <v>264</v>
      </c>
      <c r="BM1771" s="163" t="s">
        <v>2355</v>
      </c>
    </row>
    <row r="1772" spans="1:65" s="2" customFormat="1" ht="24.2" customHeight="1">
      <c r="A1772" s="33"/>
      <c r="B1772" s="150"/>
      <c r="C1772" s="151" t="s">
        <v>2356</v>
      </c>
      <c r="D1772" s="151" t="s">
        <v>224</v>
      </c>
      <c r="E1772" s="152" t="s">
        <v>2357</v>
      </c>
      <c r="F1772" s="153" t="s">
        <v>2358</v>
      </c>
      <c r="G1772" s="154" t="s">
        <v>227</v>
      </c>
      <c r="H1772" s="155">
        <v>1460.441</v>
      </c>
      <c r="I1772" s="156"/>
      <c r="J1772" s="157">
        <f t="shared" si="130"/>
        <v>0</v>
      </c>
      <c r="K1772" s="158"/>
      <c r="L1772" s="34"/>
      <c r="M1772" s="159" t="s">
        <v>1</v>
      </c>
      <c r="N1772" s="160" t="s">
        <v>42</v>
      </c>
      <c r="O1772" s="59"/>
      <c r="P1772" s="161">
        <f t="shared" si="131"/>
        <v>0</v>
      </c>
      <c r="Q1772" s="161">
        <v>0</v>
      </c>
      <c r="R1772" s="161">
        <f t="shared" si="132"/>
        <v>0</v>
      </c>
      <c r="S1772" s="161">
        <v>0</v>
      </c>
      <c r="T1772" s="162">
        <f t="shared" si="133"/>
        <v>0</v>
      </c>
      <c r="U1772" s="33"/>
      <c r="V1772" s="33"/>
      <c r="W1772" s="33"/>
      <c r="X1772" s="33"/>
      <c r="Y1772" s="33"/>
      <c r="Z1772" s="33"/>
      <c r="AA1772" s="33"/>
      <c r="AB1772" s="33"/>
      <c r="AC1772" s="33"/>
      <c r="AD1772" s="33"/>
      <c r="AE1772" s="33"/>
      <c r="AR1772" s="163" t="s">
        <v>264</v>
      </c>
      <c r="AT1772" s="163" t="s">
        <v>224</v>
      </c>
      <c r="AU1772" s="163" t="s">
        <v>86</v>
      </c>
      <c r="AY1772" s="18" t="s">
        <v>222</v>
      </c>
      <c r="BE1772" s="164">
        <f t="shared" si="134"/>
        <v>0</v>
      </c>
      <c r="BF1772" s="164">
        <f t="shared" si="135"/>
        <v>0</v>
      </c>
      <c r="BG1772" s="164">
        <f t="shared" si="136"/>
        <v>0</v>
      </c>
      <c r="BH1772" s="164">
        <f t="shared" si="137"/>
        <v>0</v>
      </c>
      <c r="BI1772" s="164">
        <f t="shared" si="138"/>
        <v>0</v>
      </c>
      <c r="BJ1772" s="18" t="s">
        <v>84</v>
      </c>
      <c r="BK1772" s="164">
        <f t="shared" si="139"/>
        <v>0</v>
      </c>
      <c r="BL1772" s="18" t="s">
        <v>264</v>
      </c>
      <c r="BM1772" s="163" t="s">
        <v>2359</v>
      </c>
    </row>
    <row r="1773" spans="1:65" s="2" customFormat="1" ht="16.5" customHeight="1">
      <c r="A1773" s="33"/>
      <c r="B1773" s="150"/>
      <c r="C1773" s="197" t="s">
        <v>1348</v>
      </c>
      <c r="D1773" s="197" t="s">
        <v>310</v>
      </c>
      <c r="E1773" s="198" t="s">
        <v>2360</v>
      </c>
      <c r="F1773" s="199" t="s">
        <v>2361</v>
      </c>
      <c r="G1773" s="200" t="s">
        <v>252</v>
      </c>
      <c r="H1773" s="201">
        <v>38.546999999999997</v>
      </c>
      <c r="I1773" s="202"/>
      <c r="J1773" s="203">
        <f t="shared" si="130"/>
        <v>0</v>
      </c>
      <c r="K1773" s="204"/>
      <c r="L1773" s="205"/>
      <c r="M1773" s="206" t="s">
        <v>1</v>
      </c>
      <c r="N1773" s="207" t="s">
        <v>42</v>
      </c>
      <c r="O1773" s="59"/>
      <c r="P1773" s="161">
        <f t="shared" si="131"/>
        <v>0</v>
      </c>
      <c r="Q1773" s="161">
        <v>2.5000000000000001E-2</v>
      </c>
      <c r="R1773" s="161">
        <f t="shared" si="132"/>
        <v>0.96367499999999995</v>
      </c>
      <c r="S1773" s="161">
        <v>0</v>
      </c>
      <c r="T1773" s="162">
        <f t="shared" si="133"/>
        <v>0</v>
      </c>
      <c r="U1773" s="33"/>
      <c r="V1773" s="33"/>
      <c r="W1773" s="33"/>
      <c r="X1773" s="33"/>
      <c r="Y1773" s="33"/>
      <c r="Z1773" s="33"/>
      <c r="AA1773" s="33"/>
      <c r="AB1773" s="33"/>
      <c r="AC1773" s="33"/>
      <c r="AD1773" s="33"/>
      <c r="AE1773" s="33"/>
      <c r="AR1773" s="163" t="s">
        <v>318</v>
      </c>
      <c r="AT1773" s="163" t="s">
        <v>310</v>
      </c>
      <c r="AU1773" s="163" t="s">
        <v>86</v>
      </c>
      <c r="AY1773" s="18" t="s">
        <v>222</v>
      </c>
      <c r="BE1773" s="164">
        <f t="shared" si="134"/>
        <v>0</v>
      </c>
      <c r="BF1773" s="164">
        <f t="shared" si="135"/>
        <v>0</v>
      </c>
      <c r="BG1773" s="164">
        <f t="shared" si="136"/>
        <v>0</v>
      </c>
      <c r="BH1773" s="164">
        <f t="shared" si="137"/>
        <v>0</v>
      </c>
      <c r="BI1773" s="164">
        <f t="shared" si="138"/>
        <v>0</v>
      </c>
      <c r="BJ1773" s="18" t="s">
        <v>84</v>
      </c>
      <c r="BK1773" s="164">
        <f t="shared" si="139"/>
        <v>0</v>
      </c>
      <c r="BL1773" s="18" t="s">
        <v>264</v>
      </c>
      <c r="BM1773" s="163" t="s">
        <v>2362</v>
      </c>
    </row>
    <row r="1774" spans="1:65" s="2" customFormat="1" ht="29.25">
      <c r="A1774" s="33"/>
      <c r="B1774" s="34"/>
      <c r="C1774" s="33"/>
      <c r="D1774" s="166" t="s">
        <v>384</v>
      </c>
      <c r="E1774" s="33"/>
      <c r="F1774" s="208" t="s">
        <v>2363</v>
      </c>
      <c r="G1774" s="33"/>
      <c r="H1774" s="33"/>
      <c r="I1774" s="209"/>
      <c r="J1774" s="33"/>
      <c r="K1774" s="33"/>
      <c r="L1774" s="34"/>
      <c r="M1774" s="210"/>
      <c r="N1774" s="211"/>
      <c r="O1774" s="59"/>
      <c r="P1774" s="59"/>
      <c r="Q1774" s="59"/>
      <c r="R1774" s="59"/>
      <c r="S1774" s="59"/>
      <c r="T1774" s="60"/>
      <c r="U1774" s="33"/>
      <c r="V1774" s="33"/>
      <c r="W1774" s="33"/>
      <c r="X1774" s="33"/>
      <c r="Y1774" s="33"/>
      <c r="Z1774" s="33"/>
      <c r="AA1774" s="33"/>
      <c r="AB1774" s="33"/>
      <c r="AC1774" s="33"/>
      <c r="AD1774" s="33"/>
      <c r="AE1774" s="33"/>
      <c r="AT1774" s="18" t="s">
        <v>384</v>
      </c>
      <c r="AU1774" s="18" t="s">
        <v>86</v>
      </c>
    </row>
    <row r="1775" spans="1:65" s="2" customFormat="1" ht="24.2" customHeight="1">
      <c r="A1775" s="33"/>
      <c r="B1775" s="150"/>
      <c r="C1775" s="197" t="s">
        <v>2364</v>
      </c>
      <c r="D1775" s="197" t="s">
        <v>310</v>
      </c>
      <c r="E1775" s="198" t="s">
        <v>2365</v>
      </c>
      <c r="F1775" s="199" t="s">
        <v>2366</v>
      </c>
      <c r="G1775" s="200" t="s">
        <v>227</v>
      </c>
      <c r="H1775" s="201">
        <v>950.25</v>
      </c>
      <c r="I1775" s="202"/>
      <c r="J1775" s="203">
        <f>ROUND(I1775*H1775,2)</f>
        <v>0</v>
      </c>
      <c r="K1775" s="204"/>
      <c r="L1775" s="205"/>
      <c r="M1775" s="206" t="s">
        <v>1</v>
      </c>
      <c r="N1775" s="207" t="s">
        <v>42</v>
      </c>
      <c r="O1775" s="59"/>
      <c r="P1775" s="161">
        <f>O1775*H1775</f>
        <v>0</v>
      </c>
      <c r="Q1775" s="161">
        <v>1.5E-3</v>
      </c>
      <c r="R1775" s="161">
        <f>Q1775*H1775</f>
        <v>1.4253750000000001</v>
      </c>
      <c r="S1775" s="161">
        <v>0</v>
      </c>
      <c r="T1775" s="162">
        <f>S1775*H1775</f>
        <v>0</v>
      </c>
      <c r="U1775" s="33"/>
      <c r="V1775" s="33"/>
      <c r="W1775" s="33"/>
      <c r="X1775" s="33"/>
      <c r="Y1775" s="33"/>
      <c r="Z1775" s="33"/>
      <c r="AA1775" s="33"/>
      <c r="AB1775" s="33"/>
      <c r="AC1775" s="33"/>
      <c r="AD1775" s="33"/>
      <c r="AE1775" s="33"/>
      <c r="AR1775" s="163" t="s">
        <v>318</v>
      </c>
      <c r="AT1775" s="163" t="s">
        <v>310</v>
      </c>
      <c r="AU1775" s="163" t="s">
        <v>86</v>
      </c>
      <c r="AY1775" s="18" t="s">
        <v>222</v>
      </c>
      <c r="BE1775" s="164">
        <f>IF(N1775="základní",J1775,0)</f>
        <v>0</v>
      </c>
      <c r="BF1775" s="164">
        <f>IF(N1775="snížená",J1775,0)</f>
        <v>0</v>
      </c>
      <c r="BG1775" s="164">
        <f>IF(N1775="zákl. přenesená",J1775,0)</f>
        <v>0</v>
      </c>
      <c r="BH1775" s="164">
        <f>IF(N1775="sníž. přenesená",J1775,0)</f>
        <v>0</v>
      </c>
      <c r="BI1775" s="164">
        <f>IF(N1775="nulová",J1775,0)</f>
        <v>0</v>
      </c>
      <c r="BJ1775" s="18" t="s">
        <v>84</v>
      </c>
      <c r="BK1775" s="164">
        <f>ROUND(I1775*H1775,2)</f>
        <v>0</v>
      </c>
      <c r="BL1775" s="18" t="s">
        <v>264</v>
      </c>
      <c r="BM1775" s="163" t="s">
        <v>2367</v>
      </c>
    </row>
    <row r="1776" spans="1:65" s="2" customFormat="1" ht="19.5">
      <c r="A1776" s="33"/>
      <c r="B1776" s="34"/>
      <c r="C1776" s="33"/>
      <c r="D1776" s="166" t="s">
        <v>384</v>
      </c>
      <c r="E1776" s="33"/>
      <c r="F1776" s="208" t="s">
        <v>2368</v>
      </c>
      <c r="G1776" s="33"/>
      <c r="H1776" s="33"/>
      <c r="I1776" s="209"/>
      <c r="J1776" s="33"/>
      <c r="K1776" s="33"/>
      <c r="L1776" s="34"/>
      <c r="M1776" s="210"/>
      <c r="N1776" s="211"/>
      <c r="O1776" s="59"/>
      <c r="P1776" s="59"/>
      <c r="Q1776" s="59"/>
      <c r="R1776" s="59"/>
      <c r="S1776" s="59"/>
      <c r="T1776" s="60"/>
      <c r="U1776" s="33"/>
      <c r="V1776" s="33"/>
      <c r="W1776" s="33"/>
      <c r="X1776" s="33"/>
      <c r="Y1776" s="33"/>
      <c r="Z1776" s="33"/>
      <c r="AA1776" s="33"/>
      <c r="AB1776" s="33"/>
      <c r="AC1776" s="33"/>
      <c r="AD1776" s="33"/>
      <c r="AE1776" s="33"/>
      <c r="AT1776" s="18" t="s">
        <v>384</v>
      </c>
      <c r="AU1776" s="18" t="s">
        <v>86</v>
      </c>
    </row>
    <row r="1777" spans="1:65" s="2" customFormat="1" ht="24.2" customHeight="1">
      <c r="A1777" s="33"/>
      <c r="B1777" s="150"/>
      <c r="C1777" s="197" t="s">
        <v>1361</v>
      </c>
      <c r="D1777" s="197" t="s">
        <v>310</v>
      </c>
      <c r="E1777" s="198" t="s">
        <v>2365</v>
      </c>
      <c r="F1777" s="199" t="s">
        <v>2366</v>
      </c>
      <c r="G1777" s="200" t="s">
        <v>227</v>
      </c>
      <c r="H1777" s="201">
        <v>105.108</v>
      </c>
      <c r="I1777" s="202"/>
      <c r="J1777" s="203">
        <f>ROUND(I1777*H1777,2)</f>
        <v>0</v>
      </c>
      <c r="K1777" s="204"/>
      <c r="L1777" s="205"/>
      <c r="M1777" s="206" t="s">
        <v>1</v>
      </c>
      <c r="N1777" s="207" t="s">
        <v>42</v>
      </c>
      <c r="O1777" s="59"/>
      <c r="P1777" s="161">
        <f>O1777*H1777</f>
        <v>0</v>
      </c>
      <c r="Q1777" s="161">
        <v>1.5E-3</v>
      </c>
      <c r="R1777" s="161">
        <f>Q1777*H1777</f>
        <v>0.157662</v>
      </c>
      <c r="S1777" s="161">
        <v>0</v>
      </c>
      <c r="T1777" s="162">
        <f>S1777*H1777</f>
        <v>0</v>
      </c>
      <c r="U1777" s="33"/>
      <c r="V1777" s="33"/>
      <c r="W1777" s="33"/>
      <c r="X1777" s="33"/>
      <c r="Y1777" s="33"/>
      <c r="Z1777" s="33"/>
      <c r="AA1777" s="33"/>
      <c r="AB1777" s="33"/>
      <c r="AC1777" s="33"/>
      <c r="AD1777" s="33"/>
      <c r="AE1777" s="33"/>
      <c r="AR1777" s="163" t="s">
        <v>318</v>
      </c>
      <c r="AT1777" s="163" t="s">
        <v>310</v>
      </c>
      <c r="AU1777" s="163" t="s">
        <v>86</v>
      </c>
      <c r="AY1777" s="18" t="s">
        <v>222</v>
      </c>
      <c r="BE1777" s="164">
        <f>IF(N1777="základní",J1777,0)</f>
        <v>0</v>
      </c>
      <c r="BF1777" s="164">
        <f>IF(N1777="snížená",J1777,0)</f>
        <v>0</v>
      </c>
      <c r="BG1777" s="164">
        <f>IF(N1777="zákl. přenesená",J1777,0)</f>
        <v>0</v>
      </c>
      <c r="BH1777" s="164">
        <f>IF(N1777="sníž. přenesená",J1777,0)</f>
        <v>0</v>
      </c>
      <c r="BI1777" s="164">
        <f>IF(N1777="nulová",J1777,0)</f>
        <v>0</v>
      </c>
      <c r="BJ1777" s="18" t="s">
        <v>84</v>
      </c>
      <c r="BK1777" s="164">
        <f>ROUND(I1777*H1777,2)</f>
        <v>0</v>
      </c>
      <c r="BL1777" s="18" t="s">
        <v>264</v>
      </c>
      <c r="BM1777" s="163" t="s">
        <v>2369</v>
      </c>
    </row>
    <row r="1778" spans="1:65" s="2" customFormat="1" ht="19.5">
      <c r="A1778" s="33"/>
      <c r="B1778" s="34"/>
      <c r="C1778" s="33"/>
      <c r="D1778" s="166" t="s">
        <v>384</v>
      </c>
      <c r="E1778" s="33"/>
      <c r="F1778" s="208" t="s">
        <v>2368</v>
      </c>
      <c r="G1778" s="33"/>
      <c r="H1778" s="33"/>
      <c r="I1778" s="209"/>
      <c r="J1778" s="33"/>
      <c r="K1778" s="33"/>
      <c r="L1778" s="34"/>
      <c r="M1778" s="210"/>
      <c r="N1778" s="211"/>
      <c r="O1778" s="59"/>
      <c r="P1778" s="59"/>
      <c r="Q1778" s="59"/>
      <c r="R1778" s="59"/>
      <c r="S1778" s="59"/>
      <c r="T1778" s="60"/>
      <c r="U1778" s="33"/>
      <c r="V1778" s="33"/>
      <c r="W1778" s="33"/>
      <c r="X1778" s="33"/>
      <c r="Y1778" s="33"/>
      <c r="Z1778" s="33"/>
      <c r="AA1778" s="33"/>
      <c r="AB1778" s="33"/>
      <c r="AC1778" s="33"/>
      <c r="AD1778" s="33"/>
      <c r="AE1778" s="33"/>
      <c r="AT1778" s="18" t="s">
        <v>384</v>
      </c>
      <c r="AU1778" s="18" t="s">
        <v>86</v>
      </c>
    </row>
    <row r="1779" spans="1:65" s="2" customFormat="1" ht="24.2" customHeight="1">
      <c r="A1779" s="33"/>
      <c r="B1779" s="150"/>
      <c r="C1779" s="197" t="s">
        <v>2370</v>
      </c>
      <c r="D1779" s="197" t="s">
        <v>310</v>
      </c>
      <c r="E1779" s="198" t="s">
        <v>2371</v>
      </c>
      <c r="F1779" s="199" t="s">
        <v>2372</v>
      </c>
      <c r="G1779" s="200" t="s">
        <v>227</v>
      </c>
      <c r="H1779" s="201">
        <v>73.644999999999996</v>
      </c>
      <c r="I1779" s="202"/>
      <c r="J1779" s="203">
        <f>ROUND(I1779*H1779,2)</f>
        <v>0</v>
      </c>
      <c r="K1779" s="204"/>
      <c r="L1779" s="205"/>
      <c r="M1779" s="206" t="s">
        <v>1</v>
      </c>
      <c r="N1779" s="207" t="s">
        <v>42</v>
      </c>
      <c r="O1779" s="59"/>
      <c r="P1779" s="161">
        <f>O1779*H1779</f>
        <v>0</v>
      </c>
      <c r="Q1779" s="161">
        <v>7.5000000000000002E-4</v>
      </c>
      <c r="R1779" s="161">
        <f>Q1779*H1779</f>
        <v>5.5233749999999998E-2</v>
      </c>
      <c r="S1779" s="161">
        <v>0</v>
      </c>
      <c r="T1779" s="162">
        <f>S1779*H1779</f>
        <v>0</v>
      </c>
      <c r="U1779" s="33"/>
      <c r="V1779" s="33"/>
      <c r="W1779" s="33"/>
      <c r="X1779" s="33"/>
      <c r="Y1779" s="33"/>
      <c r="Z1779" s="33"/>
      <c r="AA1779" s="33"/>
      <c r="AB1779" s="33"/>
      <c r="AC1779" s="33"/>
      <c r="AD1779" s="33"/>
      <c r="AE1779" s="33"/>
      <c r="AR1779" s="163" t="s">
        <v>318</v>
      </c>
      <c r="AT1779" s="163" t="s">
        <v>310</v>
      </c>
      <c r="AU1779" s="163" t="s">
        <v>86</v>
      </c>
      <c r="AY1779" s="18" t="s">
        <v>222</v>
      </c>
      <c r="BE1779" s="164">
        <f>IF(N1779="základní",J1779,0)</f>
        <v>0</v>
      </c>
      <c r="BF1779" s="164">
        <f>IF(N1779="snížená",J1779,0)</f>
        <v>0</v>
      </c>
      <c r="BG1779" s="164">
        <f>IF(N1779="zákl. přenesená",J1779,0)</f>
        <v>0</v>
      </c>
      <c r="BH1779" s="164">
        <f>IF(N1779="sníž. přenesená",J1779,0)</f>
        <v>0</v>
      </c>
      <c r="BI1779" s="164">
        <f>IF(N1779="nulová",J1779,0)</f>
        <v>0</v>
      </c>
      <c r="BJ1779" s="18" t="s">
        <v>84</v>
      </c>
      <c r="BK1779" s="164">
        <f>ROUND(I1779*H1779,2)</f>
        <v>0</v>
      </c>
      <c r="BL1779" s="18" t="s">
        <v>264</v>
      </c>
      <c r="BM1779" s="163" t="s">
        <v>2373</v>
      </c>
    </row>
    <row r="1780" spans="1:65" s="2" customFormat="1" ht="19.5">
      <c r="A1780" s="33"/>
      <c r="B1780" s="34"/>
      <c r="C1780" s="33"/>
      <c r="D1780" s="166" t="s">
        <v>384</v>
      </c>
      <c r="E1780" s="33"/>
      <c r="F1780" s="208" t="s">
        <v>2368</v>
      </c>
      <c r="G1780" s="33"/>
      <c r="H1780" s="33"/>
      <c r="I1780" s="209"/>
      <c r="J1780" s="33"/>
      <c r="K1780" s="33"/>
      <c r="L1780" s="34"/>
      <c r="M1780" s="210"/>
      <c r="N1780" s="211"/>
      <c r="O1780" s="59"/>
      <c r="P1780" s="59"/>
      <c r="Q1780" s="59"/>
      <c r="R1780" s="59"/>
      <c r="S1780" s="59"/>
      <c r="T1780" s="60"/>
      <c r="U1780" s="33"/>
      <c r="V1780" s="33"/>
      <c r="W1780" s="33"/>
      <c r="X1780" s="33"/>
      <c r="Y1780" s="33"/>
      <c r="Z1780" s="33"/>
      <c r="AA1780" s="33"/>
      <c r="AB1780" s="33"/>
      <c r="AC1780" s="33"/>
      <c r="AD1780" s="33"/>
      <c r="AE1780" s="33"/>
      <c r="AT1780" s="18" t="s">
        <v>384</v>
      </c>
      <c r="AU1780" s="18" t="s">
        <v>86</v>
      </c>
    </row>
    <row r="1781" spans="1:65" s="2" customFormat="1" ht="24.2" customHeight="1">
      <c r="A1781" s="33"/>
      <c r="B1781" s="150"/>
      <c r="C1781" s="197" t="s">
        <v>1369</v>
      </c>
      <c r="D1781" s="197" t="s">
        <v>310</v>
      </c>
      <c r="E1781" s="198" t="s">
        <v>2374</v>
      </c>
      <c r="F1781" s="199" t="s">
        <v>2375</v>
      </c>
      <c r="G1781" s="200" t="s">
        <v>227</v>
      </c>
      <c r="H1781" s="201">
        <v>120.33</v>
      </c>
      <c r="I1781" s="202"/>
      <c r="J1781" s="203">
        <f>ROUND(I1781*H1781,2)</f>
        <v>0</v>
      </c>
      <c r="K1781" s="204"/>
      <c r="L1781" s="205"/>
      <c r="M1781" s="206" t="s">
        <v>1</v>
      </c>
      <c r="N1781" s="207" t="s">
        <v>42</v>
      </c>
      <c r="O1781" s="59"/>
      <c r="P1781" s="161">
        <f>O1781*H1781</f>
        <v>0</v>
      </c>
      <c r="Q1781" s="161">
        <v>0</v>
      </c>
      <c r="R1781" s="161">
        <f>Q1781*H1781</f>
        <v>0</v>
      </c>
      <c r="S1781" s="161">
        <v>0</v>
      </c>
      <c r="T1781" s="162">
        <f>S1781*H1781</f>
        <v>0</v>
      </c>
      <c r="U1781" s="33"/>
      <c r="V1781" s="33"/>
      <c r="W1781" s="33"/>
      <c r="X1781" s="33"/>
      <c r="Y1781" s="33"/>
      <c r="Z1781" s="33"/>
      <c r="AA1781" s="33"/>
      <c r="AB1781" s="33"/>
      <c r="AC1781" s="33"/>
      <c r="AD1781" s="33"/>
      <c r="AE1781" s="33"/>
      <c r="AR1781" s="163" t="s">
        <v>318</v>
      </c>
      <c r="AT1781" s="163" t="s">
        <v>310</v>
      </c>
      <c r="AU1781" s="163" t="s">
        <v>86</v>
      </c>
      <c r="AY1781" s="18" t="s">
        <v>222</v>
      </c>
      <c r="BE1781" s="164">
        <f>IF(N1781="základní",J1781,0)</f>
        <v>0</v>
      </c>
      <c r="BF1781" s="164">
        <f>IF(N1781="snížená",J1781,0)</f>
        <v>0</v>
      </c>
      <c r="BG1781" s="164">
        <f>IF(N1781="zákl. přenesená",J1781,0)</f>
        <v>0</v>
      </c>
      <c r="BH1781" s="164">
        <f>IF(N1781="sníž. přenesená",J1781,0)</f>
        <v>0</v>
      </c>
      <c r="BI1781" s="164">
        <f>IF(N1781="nulová",J1781,0)</f>
        <v>0</v>
      </c>
      <c r="BJ1781" s="18" t="s">
        <v>84</v>
      </c>
      <c r="BK1781" s="164">
        <f>ROUND(I1781*H1781,2)</f>
        <v>0</v>
      </c>
      <c r="BL1781" s="18" t="s">
        <v>264</v>
      </c>
      <c r="BM1781" s="163" t="s">
        <v>2376</v>
      </c>
    </row>
    <row r="1782" spans="1:65" s="2" customFormat="1" ht="24.2" customHeight="1">
      <c r="A1782" s="33"/>
      <c r="B1782" s="150"/>
      <c r="C1782" s="197" t="s">
        <v>2377</v>
      </c>
      <c r="D1782" s="197" t="s">
        <v>310</v>
      </c>
      <c r="E1782" s="198" t="s">
        <v>2378</v>
      </c>
      <c r="F1782" s="199" t="s">
        <v>2379</v>
      </c>
      <c r="G1782" s="200" t="s">
        <v>227</v>
      </c>
      <c r="H1782" s="201">
        <v>40.634999999999998</v>
      </c>
      <c r="I1782" s="202"/>
      <c r="J1782" s="203">
        <f>ROUND(I1782*H1782,2)</f>
        <v>0</v>
      </c>
      <c r="K1782" s="204"/>
      <c r="L1782" s="205"/>
      <c r="M1782" s="206" t="s">
        <v>1</v>
      </c>
      <c r="N1782" s="207" t="s">
        <v>42</v>
      </c>
      <c r="O1782" s="59"/>
      <c r="P1782" s="161">
        <f>O1782*H1782</f>
        <v>0</v>
      </c>
      <c r="Q1782" s="161">
        <v>0</v>
      </c>
      <c r="R1782" s="161">
        <f>Q1782*H1782</f>
        <v>0</v>
      </c>
      <c r="S1782" s="161">
        <v>0</v>
      </c>
      <c r="T1782" s="162">
        <f>S1782*H1782</f>
        <v>0</v>
      </c>
      <c r="U1782" s="33"/>
      <c r="V1782" s="33"/>
      <c r="W1782" s="33"/>
      <c r="X1782" s="33"/>
      <c r="Y1782" s="33"/>
      <c r="Z1782" s="33"/>
      <c r="AA1782" s="33"/>
      <c r="AB1782" s="33"/>
      <c r="AC1782" s="33"/>
      <c r="AD1782" s="33"/>
      <c r="AE1782" s="33"/>
      <c r="AR1782" s="163" t="s">
        <v>318</v>
      </c>
      <c r="AT1782" s="163" t="s">
        <v>310</v>
      </c>
      <c r="AU1782" s="163" t="s">
        <v>86</v>
      </c>
      <c r="AY1782" s="18" t="s">
        <v>222</v>
      </c>
      <c r="BE1782" s="164">
        <f>IF(N1782="základní",J1782,0)</f>
        <v>0</v>
      </c>
      <c r="BF1782" s="164">
        <f>IF(N1782="snížená",J1782,0)</f>
        <v>0</v>
      </c>
      <c r="BG1782" s="164">
        <f>IF(N1782="zákl. přenesená",J1782,0)</f>
        <v>0</v>
      </c>
      <c r="BH1782" s="164">
        <f>IF(N1782="sníž. přenesená",J1782,0)</f>
        <v>0</v>
      </c>
      <c r="BI1782" s="164">
        <f>IF(N1782="nulová",J1782,0)</f>
        <v>0</v>
      </c>
      <c r="BJ1782" s="18" t="s">
        <v>84</v>
      </c>
      <c r="BK1782" s="164">
        <f>ROUND(I1782*H1782,2)</f>
        <v>0</v>
      </c>
      <c r="BL1782" s="18" t="s">
        <v>264</v>
      </c>
      <c r="BM1782" s="163" t="s">
        <v>2380</v>
      </c>
    </row>
    <row r="1783" spans="1:65" s="2" customFormat="1" ht="24.2" customHeight="1">
      <c r="A1783" s="33"/>
      <c r="B1783" s="150"/>
      <c r="C1783" s="151" t="s">
        <v>1374</v>
      </c>
      <c r="D1783" s="151" t="s">
        <v>224</v>
      </c>
      <c r="E1783" s="152" t="s">
        <v>2381</v>
      </c>
      <c r="F1783" s="153" t="s">
        <v>2382</v>
      </c>
      <c r="G1783" s="154" t="s">
        <v>2233</v>
      </c>
      <c r="H1783" s="212"/>
      <c r="I1783" s="156"/>
      <c r="J1783" s="157">
        <f>ROUND(I1783*H1783,2)</f>
        <v>0</v>
      </c>
      <c r="K1783" s="158"/>
      <c r="L1783" s="34"/>
      <c r="M1783" s="159" t="s">
        <v>1</v>
      </c>
      <c r="N1783" s="160" t="s">
        <v>42</v>
      </c>
      <c r="O1783" s="59"/>
      <c r="P1783" s="161">
        <f>O1783*H1783</f>
        <v>0</v>
      </c>
      <c r="Q1783" s="161">
        <v>0</v>
      </c>
      <c r="R1783" s="161">
        <f>Q1783*H1783</f>
        <v>0</v>
      </c>
      <c r="S1783" s="161">
        <v>0</v>
      </c>
      <c r="T1783" s="162">
        <f>S1783*H1783</f>
        <v>0</v>
      </c>
      <c r="U1783" s="33"/>
      <c r="V1783" s="33"/>
      <c r="W1783" s="33"/>
      <c r="X1783" s="33"/>
      <c r="Y1783" s="33"/>
      <c r="Z1783" s="33"/>
      <c r="AA1783" s="33"/>
      <c r="AB1783" s="33"/>
      <c r="AC1783" s="33"/>
      <c r="AD1783" s="33"/>
      <c r="AE1783" s="33"/>
      <c r="AR1783" s="163" t="s">
        <v>264</v>
      </c>
      <c r="AT1783" s="163" t="s">
        <v>224</v>
      </c>
      <c r="AU1783" s="163" t="s">
        <v>86</v>
      </c>
      <c r="AY1783" s="18" t="s">
        <v>222</v>
      </c>
      <c r="BE1783" s="164">
        <f>IF(N1783="základní",J1783,0)</f>
        <v>0</v>
      </c>
      <c r="BF1783" s="164">
        <f>IF(N1783="snížená",J1783,0)</f>
        <v>0</v>
      </c>
      <c r="BG1783" s="164">
        <f>IF(N1783="zákl. přenesená",J1783,0)</f>
        <v>0</v>
      </c>
      <c r="BH1783" s="164">
        <f>IF(N1783="sníž. přenesená",J1783,0)</f>
        <v>0</v>
      </c>
      <c r="BI1783" s="164">
        <f>IF(N1783="nulová",J1783,0)</f>
        <v>0</v>
      </c>
      <c r="BJ1783" s="18" t="s">
        <v>84</v>
      </c>
      <c r="BK1783" s="164">
        <f>ROUND(I1783*H1783,2)</f>
        <v>0</v>
      </c>
      <c r="BL1783" s="18" t="s">
        <v>264</v>
      </c>
      <c r="BM1783" s="163" t="s">
        <v>2383</v>
      </c>
    </row>
    <row r="1784" spans="1:65" s="2" customFormat="1" ht="24.2" customHeight="1">
      <c r="A1784" s="33"/>
      <c r="B1784" s="150"/>
      <c r="C1784" s="151" t="s">
        <v>2384</v>
      </c>
      <c r="D1784" s="151" t="s">
        <v>224</v>
      </c>
      <c r="E1784" s="152" t="s">
        <v>2385</v>
      </c>
      <c r="F1784" s="153" t="s">
        <v>2386</v>
      </c>
      <c r="G1784" s="154" t="s">
        <v>242</v>
      </c>
      <c r="H1784" s="155">
        <v>59.88</v>
      </c>
      <c r="I1784" s="156"/>
      <c r="J1784" s="157">
        <f>ROUND(I1784*H1784,2)</f>
        <v>0</v>
      </c>
      <c r="K1784" s="158"/>
      <c r="L1784" s="34"/>
      <c r="M1784" s="159" t="s">
        <v>1</v>
      </c>
      <c r="N1784" s="160" t="s">
        <v>42</v>
      </c>
      <c r="O1784" s="59"/>
      <c r="P1784" s="161">
        <f>O1784*H1784</f>
        <v>0</v>
      </c>
      <c r="Q1784" s="161">
        <v>0</v>
      </c>
      <c r="R1784" s="161">
        <f>Q1784*H1784</f>
        <v>0</v>
      </c>
      <c r="S1784" s="161">
        <v>0</v>
      </c>
      <c r="T1784" s="162">
        <f>S1784*H1784</f>
        <v>0</v>
      </c>
      <c r="U1784" s="33"/>
      <c r="V1784" s="33"/>
      <c r="W1784" s="33"/>
      <c r="X1784" s="33"/>
      <c r="Y1784" s="33"/>
      <c r="Z1784" s="33"/>
      <c r="AA1784" s="33"/>
      <c r="AB1784" s="33"/>
      <c r="AC1784" s="33"/>
      <c r="AD1784" s="33"/>
      <c r="AE1784" s="33"/>
      <c r="AR1784" s="163" t="s">
        <v>264</v>
      </c>
      <c r="AT1784" s="163" t="s">
        <v>224</v>
      </c>
      <c r="AU1784" s="163" t="s">
        <v>86</v>
      </c>
      <c r="AY1784" s="18" t="s">
        <v>222</v>
      </c>
      <c r="BE1784" s="164">
        <f>IF(N1784="základní",J1784,0)</f>
        <v>0</v>
      </c>
      <c r="BF1784" s="164">
        <f>IF(N1784="snížená",J1784,0)</f>
        <v>0</v>
      </c>
      <c r="BG1784" s="164">
        <f>IF(N1784="zákl. přenesená",J1784,0)</f>
        <v>0</v>
      </c>
      <c r="BH1784" s="164">
        <f>IF(N1784="sníž. přenesená",J1784,0)</f>
        <v>0</v>
      </c>
      <c r="BI1784" s="164">
        <f>IF(N1784="nulová",J1784,0)</f>
        <v>0</v>
      </c>
      <c r="BJ1784" s="18" t="s">
        <v>84</v>
      </c>
      <c r="BK1784" s="164">
        <f>ROUND(I1784*H1784,2)</f>
        <v>0</v>
      </c>
      <c r="BL1784" s="18" t="s">
        <v>264</v>
      </c>
      <c r="BM1784" s="163" t="s">
        <v>2387</v>
      </c>
    </row>
    <row r="1785" spans="1:65" s="12" customFormat="1" ht="22.9" customHeight="1">
      <c r="B1785" s="137"/>
      <c r="D1785" s="138" t="s">
        <v>76</v>
      </c>
      <c r="E1785" s="148" t="s">
        <v>2300</v>
      </c>
      <c r="F1785" s="148" t="s">
        <v>2388</v>
      </c>
      <c r="I1785" s="140"/>
      <c r="J1785" s="149">
        <f>BK1785</f>
        <v>0</v>
      </c>
      <c r="L1785" s="137"/>
      <c r="M1785" s="142"/>
      <c r="N1785" s="143"/>
      <c r="O1785" s="143"/>
      <c r="P1785" s="144">
        <f>SUM(P1786:P1800)</f>
        <v>0</v>
      </c>
      <c r="Q1785" s="143"/>
      <c r="R1785" s="144">
        <f>SUM(R1786:R1800)</f>
        <v>0.86135947999999996</v>
      </c>
      <c r="S1785" s="143"/>
      <c r="T1785" s="145">
        <f>SUM(T1786:T1800)</f>
        <v>0</v>
      </c>
      <c r="AR1785" s="138" t="s">
        <v>86</v>
      </c>
      <c r="AT1785" s="146" t="s">
        <v>76</v>
      </c>
      <c r="AU1785" s="146" t="s">
        <v>84</v>
      </c>
      <c r="AY1785" s="138" t="s">
        <v>222</v>
      </c>
      <c r="BK1785" s="147">
        <f>SUM(BK1786:BK1800)</f>
        <v>0</v>
      </c>
    </row>
    <row r="1786" spans="1:65" s="2" customFormat="1" ht="24.2" customHeight="1">
      <c r="A1786" s="33"/>
      <c r="B1786" s="150"/>
      <c r="C1786" s="151" t="s">
        <v>1386</v>
      </c>
      <c r="D1786" s="151" t="s">
        <v>224</v>
      </c>
      <c r="E1786" s="152" t="s">
        <v>2389</v>
      </c>
      <c r="F1786" s="153" t="s">
        <v>2390</v>
      </c>
      <c r="G1786" s="154" t="s">
        <v>227</v>
      </c>
      <c r="H1786" s="155">
        <v>349.76</v>
      </c>
      <c r="I1786" s="156"/>
      <c r="J1786" s="157">
        <f>ROUND(I1786*H1786,2)</f>
        <v>0</v>
      </c>
      <c r="K1786" s="158"/>
      <c r="L1786" s="34"/>
      <c r="M1786" s="159" t="s">
        <v>1</v>
      </c>
      <c r="N1786" s="160" t="s">
        <v>42</v>
      </c>
      <c r="O1786" s="59"/>
      <c r="P1786" s="161">
        <f>O1786*H1786</f>
        <v>0</v>
      </c>
      <c r="Q1786" s="161">
        <v>1.32E-3</v>
      </c>
      <c r="R1786" s="161">
        <f>Q1786*H1786</f>
        <v>0.46168319999999996</v>
      </c>
      <c r="S1786" s="161">
        <v>0</v>
      </c>
      <c r="T1786" s="162">
        <f>S1786*H1786</f>
        <v>0</v>
      </c>
      <c r="U1786" s="33"/>
      <c r="V1786" s="33"/>
      <c r="W1786" s="33"/>
      <c r="X1786" s="33"/>
      <c r="Y1786" s="33"/>
      <c r="Z1786" s="33"/>
      <c r="AA1786" s="33"/>
      <c r="AB1786" s="33"/>
      <c r="AC1786" s="33"/>
      <c r="AD1786" s="33"/>
      <c r="AE1786" s="33"/>
      <c r="AR1786" s="163" t="s">
        <v>264</v>
      </c>
      <c r="AT1786" s="163" t="s">
        <v>224</v>
      </c>
      <c r="AU1786" s="163" t="s">
        <v>86</v>
      </c>
      <c r="AY1786" s="18" t="s">
        <v>222</v>
      </c>
      <c r="BE1786" s="164">
        <f>IF(N1786="základní",J1786,0)</f>
        <v>0</v>
      </c>
      <c r="BF1786" s="164">
        <f>IF(N1786="snížená",J1786,0)</f>
        <v>0</v>
      </c>
      <c r="BG1786" s="164">
        <f>IF(N1786="zákl. přenesená",J1786,0)</f>
        <v>0</v>
      </c>
      <c r="BH1786" s="164">
        <f>IF(N1786="sníž. přenesená",J1786,0)</f>
        <v>0</v>
      </c>
      <c r="BI1786" s="164">
        <f>IF(N1786="nulová",J1786,0)</f>
        <v>0</v>
      </c>
      <c r="BJ1786" s="18" t="s">
        <v>84</v>
      </c>
      <c r="BK1786" s="164">
        <f>ROUND(I1786*H1786,2)</f>
        <v>0</v>
      </c>
      <c r="BL1786" s="18" t="s">
        <v>264</v>
      </c>
      <c r="BM1786" s="163" t="s">
        <v>2391</v>
      </c>
    </row>
    <row r="1787" spans="1:65" s="13" customFormat="1">
      <c r="B1787" s="165"/>
      <c r="D1787" s="166" t="s">
        <v>229</v>
      </c>
      <c r="E1787" s="167" t="s">
        <v>1</v>
      </c>
      <c r="F1787" s="168" t="s">
        <v>2392</v>
      </c>
      <c r="H1787" s="169">
        <v>349.76</v>
      </c>
      <c r="I1787" s="170"/>
      <c r="L1787" s="165"/>
      <c r="M1787" s="171"/>
      <c r="N1787" s="172"/>
      <c r="O1787" s="172"/>
      <c r="P1787" s="172"/>
      <c r="Q1787" s="172"/>
      <c r="R1787" s="172"/>
      <c r="S1787" s="172"/>
      <c r="T1787" s="173"/>
      <c r="AT1787" s="167" t="s">
        <v>229</v>
      </c>
      <c r="AU1787" s="167" t="s">
        <v>86</v>
      </c>
      <c r="AV1787" s="13" t="s">
        <v>86</v>
      </c>
      <c r="AW1787" s="13" t="s">
        <v>32</v>
      </c>
      <c r="AX1787" s="13" t="s">
        <v>77</v>
      </c>
      <c r="AY1787" s="167" t="s">
        <v>222</v>
      </c>
    </row>
    <row r="1788" spans="1:65" s="14" customFormat="1">
      <c r="B1788" s="174"/>
      <c r="D1788" s="166" t="s">
        <v>229</v>
      </c>
      <c r="E1788" s="175" t="s">
        <v>1</v>
      </c>
      <c r="F1788" s="176" t="s">
        <v>231</v>
      </c>
      <c r="H1788" s="177">
        <v>349.76</v>
      </c>
      <c r="I1788" s="178"/>
      <c r="L1788" s="174"/>
      <c r="M1788" s="179"/>
      <c r="N1788" s="180"/>
      <c r="O1788" s="180"/>
      <c r="P1788" s="180"/>
      <c r="Q1788" s="180"/>
      <c r="R1788" s="180"/>
      <c r="S1788" s="180"/>
      <c r="T1788" s="181"/>
      <c r="AT1788" s="175" t="s">
        <v>229</v>
      </c>
      <c r="AU1788" s="175" t="s">
        <v>86</v>
      </c>
      <c r="AV1788" s="14" t="s">
        <v>228</v>
      </c>
      <c r="AW1788" s="14" t="s">
        <v>32</v>
      </c>
      <c r="AX1788" s="14" t="s">
        <v>84</v>
      </c>
      <c r="AY1788" s="175" t="s">
        <v>222</v>
      </c>
    </row>
    <row r="1789" spans="1:65" s="2" customFormat="1" ht="16.5" customHeight="1">
      <c r="A1789" s="33"/>
      <c r="B1789" s="150"/>
      <c r="C1789" s="197" t="s">
        <v>2393</v>
      </c>
      <c r="D1789" s="197" t="s">
        <v>310</v>
      </c>
      <c r="E1789" s="198" t="s">
        <v>2394</v>
      </c>
      <c r="F1789" s="199" t="s">
        <v>2395</v>
      </c>
      <c r="G1789" s="200" t="s">
        <v>227</v>
      </c>
      <c r="H1789" s="201">
        <v>367.24799999999999</v>
      </c>
      <c r="I1789" s="202"/>
      <c r="J1789" s="203">
        <f>ROUND(I1789*H1789,2)</f>
        <v>0</v>
      </c>
      <c r="K1789" s="204"/>
      <c r="L1789" s="205"/>
      <c r="M1789" s="206" t="s">
        <v>1</v>
      </c>
      <c r="N1789" s="207" t="s">
        <v>42</v>
      </c>
      <c r="O1789" s="59"/>
      <c r="P1789" s="161">
        <f>O1789*H1789</f>
        <v>0</v>
      </c>
      <c r="Q1789" s="161">
        <v>0</v>
      </c>
      <c r="R1789" s="161">
        <f>Q1789*H1789</f>
        <v>0</v>
      </c>
      <c r="S1789" s="161">
        <v>0</v>
      </c>
      <c r="T1789" s="162">
        <f>S1789*H1789</f>
        <v>0</v>
      </c>
      <c r="U1789" s="33"/>
      <c r="V1789" s="33"/>
      <c r="W1789" s="33"/>
      <c r="X1789" s="33"/>
      <c r="Y1789" s="33"/>
      <c r="Z1789" s="33"/>
      <c r="AA1789" s="33"/>
      <c r="AB1789" s="33"/>
      <c r="AC1789" s="33"/>
      <c r="AD1789" s="33"/>
      <c r="AE1789" s="33"/>
      <c r="AR1789" s="163" t="s">
        <v>318</v>
      </c>
      <c r="AT1789" s="163" t="s">
        <v>310</v>
      </c>
      <c r="AU1789" s="163" t="s">
        <v>86</v>
      </c>
      <c r="AY1789" s="18" t="s">
        <v>222</v>
      </c>
      <c r="BE1789" s="164">
        <f>IF(N1789="základní",J1789,0)</f>
        <v>0</v>
      </c>
      <c r="BF1789" s="164">
        <f>IF(N1789="snížená",J1789,0)</f>
        <v>0</v>
      </c>
      <c r="BG1789" s="164">
        <f>IF(N1789="zákl. přenesená",J1789,0)</f>
        <v>0</v>
      </c>
      <c r="BH1789" s="164">
        <f>IF(N1789="sníž. přenesená",J1789,0)</f>
        <v>0</v>
      </c>
      <c r="BI1789" s="164">
        <f>IF(N1789="nulová",J1789,0)</f>
        <v>0</v>
      </c>
      <c r="BJ1789" s="18" t="s">
        <v>84</v>
      </c>
      <c r="BK1789" s="164">
        <f>ROUND(I1789*H1789,2)</f>
        <v>0</v>
      </c>
      <c r="BL1789" s="18" t="s">
        <v>264</v>
      </c>
      <c r="BM1789" s="163" t="s">
        <v>2396</v>
      </c>
    </row>
    <row r="1790" spans="1:65" s="2" customFormat="1" ht="33" customHeight="1">
      <c r="A1790" s="33"/>
      <c r="B1790" s="150"/>
      <c r="C1790" s="151" t="s">
        <v>1426</v>
      </c>
      <c r="D1790" s="151" t="s">
        <v>224</v>
      </c>
      <c r="E1790" s="152" t="s">
        <v>2397</v>
      </c>
      <c r="F1790" s="153" t="s">
        <v>2398</v>
      </c>
      <c r="G1790" s="154" t="s">
        <v>227</v>
      </c>
      <c r="H1790" s="155">
        <v>285.83</v>
      </c>
      <c r="I1790" s="156"/>
      <c r="J1790" s="157">
        <f>ROUND(I1790*H1790,2)</f>
        <v>0</v>
      </c>
      <c r="K1790" s="158"/>
      <c r="L1790" s="34"/>
      <c r="M1790" s="159" t="s">
        <v>1</v>
      </c>
      <c r="N1790" s="160" t="s">
        <v>42</v>
      </c>
      <c r="O1790" s="59"/>
      <c r="P1790" s="161">
        <f>O1790*H1790</f>
        <v>0</v>
      </c>
      <c r="Q1790" s="161">
        <v>1.1800000000000001E-3</v>
      </c>
      <c r="R1790" s="161">
        <f>Q1790*H1790</f>
        <v>0.33727940000000001</v>
      </c>
      <c r="S1790" s="161">
        <v>0</v>
      </c>
      <c r="T1790" s="162">
        <f>S1790*H1790</f>
        <v>0</v>
      </c>
      <c r="U1790" s="33"/>
      <c r="V1790" s="33"/>
      <c r="W1790" s="33"/>
      <c r="X1790" s="33"/>
      <c r="Y1790" s="33"/>
      <c r="Z1790" s="33"/>
      <c r="AA1790" s="33"/>
      <c r="AB1790" s="33"/>
      <c r="AC1790" s="33"/>
      <c r="AD1790" s="33"/>
      <c r="AE1790" s="33"/>
      <c r="AR1790" s="163" t="s">
        <v>264</v>
      </c>
      <c r="AT1790" s="163" t="s">
        <v>224</v>
      </c>
      <c r="AU1790" s="163" t="s">
        <v>86</v>
      </c>
      <c r="AY1790" s="18" t="s">
        <v>222</v>
      </c>
      <c r="BE1790" s="164">
        <f>IF(N1790="základní",J1790,0)</f>
        <v>0</v>
      </c>
      <c r="BF1790" s="164">
        <f>IF(N1790="snížená",J1790,0)</f>
        <v>0</v>
      </c>
      <c r="BG1790" s="164">
        <f>IF(N1790="zákl. přenesená",J1790,0)</f>
        <v>0</v>
      </c>
      <c r="BH1790" s="164">
        <f>IF(N1790="sníž. přenesená",J1790,0)</f>
        <v>0</v>
      </c>
      <c r="BI1790" s="164">
        <f>IF(N1790="nulová",J1790,0)</f>
        <v>0</v>
      </c>
      <c r="BJ1790" s="18" t="s">
        <v>84</v>
      </c>
      <c r="BK1790" s="164">
        <f>ROUND(I1790*H1790,2)</f>
        <v>0</v>
      </c>
      <c r="BL1790" s="18" t="s">
        <v>264</v>
      </c>
      <c r="BM1790" s="163" t="s">
        <v>2399</v>
      </c>
    </row>
    <row r="1791" spans="1:65" s="13" customFormat="1">
      <c r="B1791" s="165"/>
      <c r="D1791" s="166" t="s">
        <v>229</v>
      </c>
      <c r="E1791" s="167" t="s">
        <v>1</v>
      </c>
      <c r="F1791" s="168" t="s">
        <v>1878</v>
      </c>
      <c r="H1791" s="169">
        <v>27.83</v>
      </c>
      <c r="I1791" s="170"/>
      <c r="L1791" s="165"/>
      <c r="M1791" s="171"/>
      <c r="N1791" s="172"/>
      <c r="O1791" s="172"/>
      <c r="P1791" s="172"/>
      <c r="Q1791" s="172"/>
      <c r="R1791" s="172"/>
      <c r="S1791" s="172"/>
      <c r="T1791" s="173"/>
      <c r="AT1791" s="167" t="s">
        <v>229</v>
      </c>
      <c r="AU1791" s="167" t="s">
        <v>86</v>
      </c>
      <c r="AV1791" s="13" t="s">
        <v>86</v>
      </c>
      <c r="AW1791" s="13" t="s">
        <v>32</v>
      </c>
      <c r="AX1791" s="13" t="s">
        <v>77</v>
      </c>
      <c r="AY1791" s="167" t="s">
        <v>222</v>
      </c>
    </row>
    <row r="1792" spans="1:65" s="13" customFormat="1">
      <c r="B1792" s="165"/>
      <c r="D1792" s="166" t="s">
        <v>229</v>
      </c>
      <c r="E1792" s="167" t="s">
        <v>1</v>
      </c>
      <c r="F1792" s="168" t="s">
        <v>1879</v>
      </c>
      <c r="H1792" s="169">
        <v>258</v>
      </c>
      <c r="I1792" s="170"/>
      <c r="L1792" s="165"/>
      <c r="M1792" s="171"/>
      <c r="N1792" s="172"/>
      <c r="O1792" s="172"/>
      <c r="P1792" s="172"/>
      <c r="Q1792" s="172"/>
      <c r="R1792" s="172"/>
      <c r="S1792" s="172"/>
      <c r="T1792" s="173"/>
      <c r="AT1792" s="167" t="s">
        <v>229</v>
      </c>
      <c r="AU1792" s="167" t="s">
        <v>86</v>
      </c>
      <c r="AV1792" s="13" t="s">
        <v>86</v>
      </c>
      <c r="AW1792" s="13" t="s">
        <v>32</v>
      </c>
      <c r="AX1792" s="13" t="s">
        <v>77</v>
      </c>
      <c r="AY1792" s="167" t="s">
        <v>222</v>
      </c>
    </row>
    <row r="1793" spans="1:65" s="14" customFormat="1">
      <c r="B1793" s="174"/>
      <c r="D1793" s="166" t="s">
        <v>229</v>
      </c>
      <c r="E1793" s="175" t="s">
        <v>1</v>
      </c>
      <c r="F1793" s="176" t="s">
        <v>231</v>
      </c>
      <c r="H1793" s="177">
        <v>285.83</v>
      </c>
      <c r="I1793" s="178"/>
      <c r="L1793" s="174"/>
      <c r="M1793" s="179"/>
      <c r="N1793" s="180"/>
      <c r="O1793" s="180"/>
      <c r="P1793" s="180"/>
      <c r="Q1793" s="180"/>
      <c r="R1793" s="180"/>
      <c r="S1793" s="180"/>
      <c r="T1793" s="181"/>
      <c r="AT1793" s="175" t="s">
        <v>229</v>
      </c>
      <c r="AU1793" s="175" t="s">
        <v>86</v>
      </c>
      <c r="AV1793" s="14" t="s">
        <v>228</v>
      </c>
      <c r="AW1793" s="14" t="s">
        <v>32</v>
      </c>
      <c r="AX1793" s="14" t="s">
        <v>84</v>
      </c>
      <c r="AY1793" s="175" t="s">
        <v>222</v>
      </c>
    </row>
    <row r="1794" spans="1:65" s="2" customFormat="1" ht="16.5" customHeight="1">
      <c r="A1794" s="33"/>
      <c r="B1794" s="150"/>
      <c r="C1794" s="197" t="s">
        <v>2400</v>
      </c>
      <c r="D1794" s="197" t="s">
        <v>310</v>
      </c>
      <c r="E1794" s="198" t="s">
        <v>2401</v>
      </c>
      <c r="F1794" s="199" t="s">
        <v>2402</v>
      </c>
      <c r="G1794" s="200" t="s">
        <v>227</v>
      </c>
      <c r="H1794" s="201">
        <v>300.12200000000001</v>
      </c>
      <c r="I1794" s="202"/>
      <c r="J1794" s="203">
        <f>ROUND(I1794*H1794,2)</f>
        <v>0</v>
      </c>
      <c r="K1794" s="204"/>
      <c r="L1794" s="205"/>
      <c r="M1794" s="206" t="s">
        <v>1</v>
      </c>
      <c r="N1794" s="207" t="s">
        <v>42</v>
      </c>
      <c r="O1794" s="59"/>
      <c r="P1794" s="161">
        <f>O1794*H1794</f>
        <v>0</v>
      </c>
      <c r="Q1794" s="161">
        <v>0</v>
      </c>
      <c r="R1794" s="161">
        <f>Q1794*H1794</f>
        <v>0</v>
      </c>
      <c r="S1794" s="161">
        <v>0</v>
      </c>
      <c r="T1794" s="162">
        <f>S1794*H1794</f>
        <v>0</v>
      </c>
      <c r="U1794" s="33"/>
      <c r="V1794" s="33"/>
      <c r="W1794" s="33"/>
      <c r="X1794" s="33"/>
      <c r="Y1794" s="33"/>
      <c r="Z1794" s="33"/>
      <c r="AA1794" s="33"/>
      <c r="AB1794" s="33"/>
      <c r="AC1794" s="33"/>
      <c r="AD1794" s="33"/>
      <c r="AE1794" s="33"/>
      <c r="AR1794" s="163" t="s">
        <v>318</v>
      </c>
      <c r="AT1794" s="163" t="s">
        <v>310</v>
      </c>
      <c r="AU1794" s="163" t="s">
        <v>86</v>
      </c>
      <c r="AY1794" s="18" t="s">
        <v>222</v>
      </c>
      <c r="BE1794" s="164">
        <f>IF(N1794="základní",J1794,0)</f>
        <v>0</v>
      </c>
      <c r="BF1794" s="164">
        <f>IF(N1794="snížená",J1794,0)</f>
        <v>0</v>
      </c>
      <c r="BG1794" s="164">
        <f>IF(N1794="zákl. přenesená",J1794,0)</f>
        <v>0</v>
      </c>
      <c r="BH1794" s="164">
        <f>IF(N1794="sníž. přenesená",J1794,0)</f>
        <v>0</v>
      </c>
      <c r="BI1794" s="164">
        <f>IF(N1794="nulová",J1794,0)</f>
        <v>0</v>
      </c>
      <c r="BJ1794" s="18" t="s">
        <v>84</v>
      </c>
      <c r="BK1794" s="164">
        <f>ROUND(I1794*H1794,2)</f>
        <v>0</v>
      </c>
      <c r="BL1794" s="18" t="s">
        <v>264</v>
      </c>
      <c r="BM1794" s="163" t="s">
        <v>2403</v>
      </c>
    </row>
    <row r="1795" spans="1:65" s="2" customFormat="1" ht="24.2" customHeight="1">
      <c r="A1795" s="33"/>
      <c r="B1795" s="150"/>
      <c r="C1795" s="151" t="s">
        <v>1460</v>
      </c>
      <c r="D1795" s="151" t="s">
        <v>224</v>
      </c>
      <c r="E1795" s="152" t="s">
        <v>2404</v>
      </c>
      <c r="F1795" s="153" t="s">
        <v>2405</v>
      </c>
      <c r="G1795" s="154" t="s">
        <v>227</v>
      </c>
      <c r="H1795" s="155">
        <v>68.567999999999998</v>
      </c>
      <c r="I1795" s="156"/>
      <c r="J1795" s="157">
        <f>ROUND(I1795*H1795,2)</f>
        <v>0</v>
      </c>
      <c r="K1795" s="158"/>
      <c r="L1795" s="34"/>
      <c r="M1795" s="159" t="s">
        <v>1</v>
      </c>
      <c r="N1795" s="160" t="s">
        <v>42</v>
      </c>
      <c r="O1795" s="59"/>
      <c r="P1795" s="161">
        <f>O1795*H1795</f>
        <v>0</v>
      </c>
      <c r="Q1795" s="161">
        <v>9.1E-4</v>
      </c>
      <c r="R1795" s="161">
        <f>Q1795*H1795</f>
        <v>6.2396879999999995E-2</v>
      </c>
      <c r="S1795" s="161">
        <v>0</v>
      </c>
      <c r="T1795" s="162">
        <f>S1795*H1795</f>
        <v>0</v>
      </c>
      <c r="U1795" s="33"/>
      <c r="V1795" s="33"/>
      <c r="W1795" s="33"/>
      <c r="X1795" s="33"/>
      <c r="Y1795" s="33"/>
      <c r="Z1795" s="33"/>
      <c r="AA1795" s="33"/>
      <c r="AB1795" s="33"/>
      <c r="AC1795" s="33"/>
      <c r="AD1795" s="33"/>
      <c r="AE1795" s="33"/>
      <c r="AR1795" s="163" t="s">
        <v>264</v>
      </c>
      <c r="AT1795" s="163" t="s">
        <v>224</v>
      </c>
      <c r="AU1795" s="163" t="s">
        <v>86</v>
      </c>
      <c r="AY1795" s="18" t="s">
        <v>222</v>
      </c>
      <c r="BE1795" s="164">
        <f>IF(N1795="základní",J1795,0)</f>
        <v>0</v>
      </c>
      <c r="BF1795" s="164">
        <f>IF(N1795="snížená",J1795,0)</f>
        <v>0</v>
      </c>
      <c r="BG1795" s="164">
        <f>IF(N1795="zákl. přenesená",J1795,0)</f>
        <v>0</v>
      </c>
      <c r="BH1795" s="164">
        <f>IF(N1795="sníž. přenesená",J1795,0)</f>
        <v>0</v>
      </c>
      <c r="BI1795" s="164">
        <f>IF(N1795="nulová",J1795,0)</f>
        <v>0</v>
      </c>
      <c r="BJ1795" s="18" t="s">
        <v>84</v>
      </c>
      <c r="BK1795" s="164">
        <f>ROUND(I1795*H1795,2)</f>
        <v>0</v>
      </c>
      <c r="BL1795" s="18" t="s">
        <v>264</v>
      </c>
      <c r="BM1795" s="163" t="s">
        <v>2406</v>
      </c>
    </row>
    <row r="1796" spans="1:65" s="16" customFormat="1">
      <c r="B1796" s="190"/>
      <c r="D1796" s="166" t="s">
        <v>229</v>
      </c>
      <c r="E1796" s="191" t="s">
        <v>1</v>
      </c>
      <c r="F1796" s="192" t="s">
        <v>2407</v>
      </c>
      <c r="H1796" s="191" t="s">
        <v>1</v>
      </c>
      <c r="I1796" s="193"/>
      <c r="L1796" s="190"/>
      <c r="M1796" s="194"/>
      <c r="N1796" s="195"/>
      <c r="O1796" s="195"/>
      <c r="P1796" s="195"/>
      <c r="Q1796" s="195"/>
      <c r="R1796" s="195"/>
      <c r="S1796" s="195"/>
      <c r="T1796" s="196"/>
      <c r="AT1796" s="191" t="s">
        <v>229</v>
      </c>
      <c r="AU1796" s="191" t="s">
        <v>86</v>
      </c>
      <c r="AV1796" s="16" t="s">
        <v>84</v>
      </c>
      <c r="AW1796" s="16" t="s">
        <v>32</v>
      </c>
      <c r="AX1796" s="16" t="s">
        <v>77</v>
      </c>
      <c r="AY1796" s="191" t="s">
        <v>222</v>
      </c>
    </row>
    <row r="1797" spans="1:65" s="13" customFormat="1">
      <c r="B1797" s="165"/>
      <c r="D1797" s="166" t="s">
        <v>229</v>
      </c>
      <c r="E1797" s="167" t="s">
        <v>1</v>
      </c>
      <c r="F1797" s="168" t="s">
        <v>2408</v>
      </c>
      <c r="H1797" s="169">
        <v>68.567999999999998</v>
      </c>
      <c r="I1797" s="170"/>
      <c r="L1797" s="165"/>
      <c r="M1797" s="171"/>
      <c r="N1797" s="172"/>
      <c r="O1797" s="172"/>
      <c r="P1797" s="172"/>
      <c r="Q1797" s="172"/>
      <c r="R1797" s="172"/>
      <c r="S1797" s="172"/>
      <c r="T1797" s="173"/>
      <c r="AT1797" s="167" t="s">
        <v>229</v>
      </c>
      <c r="AU1797" s="167" t="s">
        <v>86</v>
      </c>
      <c r="AV1797" s="13" t="s">
        <v>86</v>
      </c>
      <c r="AW1797" s="13" t="s">
        <v>32</v>
      </c>
      <c r="AX1797" s="13" t="s">
        <v>77</v>
      </c>
      <c r="AY1797" s="167" t="s">
        <v>222</v>
      </c>
    </row>
    <row r="1798" spans="1:65" s="14" customFormat="1">
      <c r="B1798" s="174"/>
      <c r="D1798" s="166" t="s">
        <v>229</v>
      </c>
      <c r="E1798" s="175" t="s">
        <v>1</v>
      </c>
      <c r="F1798" s="176" t="s">
        <v>231</v>
      </c>
      <c r="H1798" s="177">
        <v>68.567999999999998</v>
      </c>
      <c r="I1798" s="178"/>
      <c r="L1798" s="174"/>
      <c r="M1798" s="179"/>
      <c r="N1798" s="180"/>
      <c r="O1798" s="180"/>
      <c r="P1798" s="180"/>
      <c r="Q1798" s="180"/>
      <c r="R1798" s="180"/>
      <c r="S1798" s="180"/>
      <c r="T1798" s="181"/>
      <c r="AT1798" s="175" t="s">
        <v>229</v>
      </c>
      <c r="AU1798" s="175" t="s">
        <v>86</v>
      </c>
      <c r="AV1798" s="14" t="s">
        <v>228</v>
      </c>
      <c r="AW1798" s="14" t="s">
        <v>32</v>
      </c>
      <c r="AX1798" s="14" t="s">
        <v>84</v>
      </c>
      <c r="AY1798" s="175" t="s">
        <v>222</v>
      </c>
    </row>
    <row r="1799" spans="1:65" s="2" customFormat="1" ht="16.5" customHeight="1">
      <c r="A1799" s="33"/>
      <c r="B1799" s="150"/>
      <c r="C1799" s="197" t="s">
        <v>2409</v>
      </c>
      <c r="D1799" s="197" t="s">
        <v>310</v>
      </c>
      <c r="E1799" s="198" t="s">
        <v>2394</v>
      </c>
      <c r="F1799" s="199" t="s">
        <v>2395</v>
      </c>
      <c r="G1799" s="200" t="s">
        <v>227</v>
      </c>
      <c r="H1799" s="201">
        <v>71.995999999999995</v>
      </c>
      <c r="I1799" s="202"/>
      <c r="J1799" s="203">
        <f>ROUND(I1799*H1799,2)</f>
        <v>0</v>
      </c>
      <c r="K1799" s="204"/>
      <c r="L1799" s="205"/>
      <c r="M1799" s="206" t="s">
        <v>1</v>
      </c>
      <c r="N1799" s="207" t="s">
        <v>42</v>
      </c>
      <c r="O1799" s="59"/>
      <c r="P1799" s="161">
        <f>O1799*H1799</f>
        <v>0</v>
      </c>
      <c r="Q1799" s="161">
        <v>0</v>
      </c>
      <c r="R1799" s="161">
        <f>Q1799*H1799</f>
        <v>0</v>
      </c>
      <c r="S1799" s="161">
        <v>0</v>
      </c>
      <c r="T1799" s="162">
        <f>S1799*H1799</f>
        <v>0</v>
      </c>
      <c r="U1799" s="33"/>
      <c r="V1799" s="33"/>
      <c r="W1799" s="33"/>
      <c r="X1799" s="33"/>
      <c r="Y1799" s="33"/>
      <c r="Z1799" s="33"/>
      <c r="AA1799" s="33"/>
      <c r="AB1799" s="33"/>
      <c r="AC1799" s="33"/>
      <c r="AD1799" s="33"/>
      <c r="AE1799" s="33"/>
      <c r="AR1799" s="163" t="s">
        <v>318</v>
      </c>
      <c r="AT1799" s="163" t="s">
        <v>310</v>
      </c>
      <c r="AU1799" s="163" t="s">
        <v>86</v>
      </c>
      <c r="AY1799" s="18" t="s">
        <v>222</v>
      </c>
      <c r="BE1799" s="164">
        <f>IF(N1799="základní",J1799,0)</f>
        <v>0</v>
      </c>
      <c r="BF1799" s="164">
        <f>IF(N1799="snížená",J1799,0)</f>
        <v>0</v>
      </c>
      <c r="BG1799" s="164">
        <f>IF(N1799="zákl. přenesená",J1799,0)</f>
        <v>0</v>
      </c>
      <c r="BH1799" s="164">
        <f>IF(N1799="sníž. přenesená",J1799,0)</f>
        <v>0</v>
      </c>
      <c r="BI1799" s="164">
        <f>IF(N1799="nulová",J1799,0)</f>
        <v>0</v>
      </c>
      <c r="BJ1799" s="18" t="s">
        <v>84</v>
      </c>
      <c r="BK1799" s="164">
        <f>ROUND(I1799*H1799,2)</f>
        <v>0</v>
      </c>
      <c r="BL1799" s="18" t="s">
        <v>264</v>
      </c>
      <c r="BM1799" s="163" t="s">
        <v>2410</v>
      </c>
    </row>
    <row r="1800" spans="1:65" s="2" customFormat="1" ht="24.2" customHeight="1">
      <c r="A1800" s="33"/>
      <c r="B1800" s="150"/>
      <c r="C1800" s="151" t="s">
        <v>1464</v>
      </c>
      <c r="D1800" s="151" t="s">
        <v>224</v>
      </c>
      <c r="E1800" s="152" t="s">
        <v>2411</v>
      </c>
      <c r="F1800" s="153" t="s">
        <v>2412</v>
      </c>
      <c r="G1800" s="154" t="s">
        <v>2233</v>
      </c>
      <c r="H1800" s="212"/>
      <c r="I1800" s="156"/>
      <c r="J1800" s="157">
        <f>ROUND(I1800*H1800,2)</f>
        <v>0</v>
      </c>
      <c r="K1800" s="158"/>
      <c r="L1800" s="34"/>
      <c r="M1800" s="159" t="s">
        <v>1</v>
      </c>
      <c r="N1800" s="160" t="s">
        <v>42</v>
      </c>
      <c r="O1800" s="59"/>
      <c r="P1800" s="161">
        <f>O1800*H1800</f>
        <v>0</v>
      </c>
      <c r="Q1800" s="161">
        <v>0</v>
      </c>
      <c r="R1800" s="161">
        <f>Q1800*H1800</f>
        <v>0</v>
      </c>
      <c r="S1800" s="161">
        <v>0</v>
      </c>
      <c r="T1800" s="162">
        <f>S1800*H1800</f>
        <v>0</v>
      </c>
      <c r="U1800" s="33"/>
      <c r="V1800" s="33"/>
      <c r="W1800" s="33"/>
      <c r="X1800" s="33"/>
      <c r="Y1800" s="33"/>
      <c r="Z1800" s="33"/>
      <c r="AA1800" s="33"/>
      <c r="AB1800" s="33"/>
      <c r="AC1800" s="33"/>
      <c r="AD1800" s="33"/>
      <c r="AE1800" s="33"/>
      <c r="AR1800" s="163" t="s">
        <v>264</v>
      </c>
      <c r="AT1800" s="163" t="s">
        <v>224</v>
      </c>
      <c r="AU1800" s="163" t="s">
        <v>86</v>
      </c>
      <c r="AY1800" s="18" t="s">
        <v>222</v>
      </c>
      <c r="BE1800" s="164">
        <f>IF(N1800="základní",J1800,0)</f>
        <v>0</v>
      </c>
      <c r="BF1800" s="164">
        <f>IF(N1800="snížená",J1800,0)</f>
        <v>0</v>
      </c>
      <c r="BG1800" s="164">
        <f>IF(N1800="zákl. přenesená",J1800,0)</f>
        <v>0</v>
      </c>
      <c r="BH1800" s="164">
        <f>IF(N1800="sníž. přenesená",J1800,0)</f>
        <v>0</v>
      </c>
      <c r="BI1800" s="164">
        <f>IF(N1800="nulová",J1800,0)</f>
        <v>0</v>
      </c>
      <c r="BJ1800" s="18" t="s">
        <v>84</v>
      </c>
      <c r="BK1800" s="164">
        <f>ROUND(I1800*H1800,2)</f>
        <v>0</v>
      </c>
      <c r="BL1800" s="18" t="s">
        <v>264</v>
      </c>
      <c r="BM1800" s="163" t="s">
        <v>2413</v>
      </c>
    </row>
    <row r="1801" spans="1:65" s="12" customFormat="1" ht="22.9" customHeight="1">
      <c r="B1801" s="137"/>
      <c r="D1801" s="138" t="s">
        <v>76</v>
      </c>
      <c r="E1801" s="148" t="s">
        <v>2311</v>
      </c>
      <c r="F1801" s="148" t="s">
        <v>2414</v>
      </c>
      <c r="I1801" s="140"/>
      <c r="J1801" s="149">
        <f>BK1801</f>
        <v>0</v>
      </c>
      <c r="L1801" s="137"/>
      <c r="M1801" s="142"/>
      <c r="N1801" s="143"/>
      <c r="O1801" s="143"/>
      <c r="P1801" s="144">
        <f>P1802</f>
        <v>0</v>
      </c>
      <c r="Q1801" s="143"/>
      <c r="R1801" s="144">
        <f>R1802</f>
        <v>0</v>
      </c>
      <c r="S1801" s="143"/>
      <c r="T1801" s="145">
        <f>T1802</f>
        <v>0</v>
      </c>
      <c r="AR1801" s="138" t="s">
        <v>84</v>
      </c>
      <c r="AT1801" s="146" t="s">
        <v>76</v>
      </c>
      <c r="AU1801" s="146" t="s">
        <v>84</v>
      </c>
      <c r="AY1801" s="138" t="s">
        <v>222</v>
      </c>
      <c r="BK1801" s="147">
        <f>BK1802</f>
        <v>0</v>
      </c>
    </row>
    <row r="1802" spans="1:65" s="2" customFormat="1" ht="16.5" customHeight="1">
      <c r="A1802" s="33"/>
      <c r="B1802" s="150"/>
      <c r="C1802" s="151" t="s">
        <v>2415</v>
      </c>
      <c r="D1802" s="151" t="s">
        <v>224</v>
      </c>
      <c r="E1802" s="152" t="s">
        <v>2416</v>
      </c>
      <c r="F1802" s="153" t="s">
        <v>2417</v>
      </c>
      <c r="G1802" s="154" t="s">
        <v>2233</v>
      </c>
      <c r="H1802" s="212"/>
      <c r="I1802" s="156"/>
      <c r="J1802" s="157">
        <f>ROUND(I1802*H1802,2)</f>
        <v>0</v>
      </c>
      <c r="K1802" s="158"/>
      <c r="L1802" s="34"/>
      <c r="M1802" s="159" t="s">
        <v>1</v>
      </c>
      <c r="N1802" s="160" t="s">
        <v>42</v>
      </c>
      <c r="O1802" s="59"/>
      <c r="P1802" s="161">
        <f>O1802*H1802</f>
        <v>0</v>
      </c>
      <c r="Q1802" s="161">
        <v>0</v>
      </c>
      <c r="R1802" s="161">
        <f>Q1802*H1802</f>
        <v>0</v>
      </c>
      <c r="S1802" s="161">
        <v>0</v>
      </c>
      <c r="T1802" s="162">
        <f>S1802*H1802</f>
        <v>0</v>
      </c>
      <c r="U1802" s="33"/>
      <c r="V1802" s="33"/>
      <c r="W1802" s="33"/>
      <c r="X1802" s="33"/>
      <c r="Y1802" s="33"/>
      <c r="Z1802" s="33"/>
      <c r="AA1802" s="33"/>
      <c r="AB1802" s="33"/>
      <c r="AC1802" s="33"/>
      <c r="AD1802" s="33"/>
      <c r="AE1802" s="33"/>
      <c r="AR1802" s="163" t="s">
        <v>228</v>
      </c>
      <c r="AT1802" s="163" t="s">
        <v>224</v>
      </c>
      <c r="AU1802" s="163" t="s">
        <v>86</v>
      </c>
      <c r="AY1802" s="18" t="s">
        <v>222</v>
      </c>
      <c r="BE1802" s="164">
        <f>IF(N1802="základní",J1802,0)</f>
        <v>0</v>
      </c>
      <c r="BF1802" s="164">
        <f>IF(N1802="snížená",J1802,0)</f>
        <v>0</v>
      </c>
      <c r="BG1802" s="164">
        <f>IF(N1802="zákl. přenesená",J1802,0)</f>
        <v>0</v>
      </c>
      <c r="BH1802" s="164">
        <f>IF(N1802="sníž. přenesená",J1802,0)</f>
        <v>0</v>
      </c>
      <c r="BI1802" s="164">
        <f>IF(N1802="nulová",J1802,0)</f>
        <v>0</v>
      </c>
      <c r="BJ1802" s="18" t="s">
        <v>84</v>
      </c>
      <c r="BK1802" s="164">
        <f>ROUND(I1802*H1802,2)</f>
        <v>0</v>
      </c>
      <c r="BL1802" s="18" t="s">
        <v>228</v>
      </c>
      <c r="BM1802" s="163" t="s">
        <v>2418</v>
      </c>
    </row>
    <row r="1803" spans="1:65" s="12" customFormat="1" ht="22.9" customHeight="1">
      <c r="B1803" s="137"/>
      <c r="D1803" s="138" t="s">
        <v>76</v>
      </c>
      <c r="E1803" s="148" t="s">
        <v>2419</v>
      </c>
      <c r="F1803" s="148" t="s">
        <v>2420</v>
      </c>
      <c r="I1803" s="140"/>
      <c r="J1803" s="149">
        <f>BK1803</f>
        <v>0</v>
      </c>
      <c r="L1803" s="137"/>
      <c r="M1803" s="142"/>
      <c r="N1803" s="143"/>
      <c r="O1803" s="143"/>
      <c r="P1803" s="144">
        <f>SUM(P1804:P1808)</f>
        <v>0</v>
      </c>
      <c r="Q1803" s="143"/>
      <c r="R1803" s="144">
        <f>SUM(R1804:R1808)</f>
        <v>0.32899200000000001</v>
      </c>
      <c r="S1803" s="143"/>
      <c r="T1803" s="145">
        <f>SUM(T1804:T1808)</f>
        <v>0</v>
      </c>
      <c r="AR1803" s="138" t="s">
        <v>86</v>
      </c>
      <c r="AT1803" s="146" t="s">
        <v>76</v>
      </c>
      <c r="AU1803" s="146" t="s">
        <v>84</v>
      </c>
      <c r="AY1803" s="138" t="s">
        <v>222</v>
      </c>
      <c r="BK1803" s="147">
        <f>SUM(BK1804:BK1808)</f>
        <v>0</v>
      </c>
    </row>
    <row r="1804" spans="1:65" s="2" customFormat="1" ht="16.5" customHeight="1">
      <c r="A1804" s="33"/>
      <c r="B1804" s="150"/>
      <c r="C1804" s="151" t="s">
        <v>1476</v>
      </c>
      <c r="D1804" s="151" t="s">
        <v>224</v>
      </c>
      <c r="E1804" s="152" t="s">
        <v>2421</v>
      </c>
      <c r="F1804" s="153" t="s">
        <v>2422</v>
      </c>
      <c r="G1804" s="154" t="s">
        <v>242</v>
      </c>
      <c r="H1804" s="155">
        <v>171.35</v>
      </c>
      <c r="I1804" s="156"/>
      <c r="J1804" s="157">
        <f>ROUND(I1804*H1804,2)</f>
        <v>0</v>
      </c>
      <c r="K1804" s="158"/>
      <c r="L1804" s="34"/>
      <c r="M1804" s="159" t="s">
        <v>1</v>
      </c>
      <c r="N1804" s="160" t="s">
        <v>42</v>
      </c>
      <c r="O1804" s="59"/>
      <c r="P1804" s="161">
        <f>O1804*H1804</f>
        <v>0</v>
      </c>
      <c r="Q1804" s="161">
        <v>1.92E-3</v>
      </c>
      <c r="R1804" s="161">
        <f>Q1804*H1804</f>
        <v>0.32899200000000001</v>
      </c>
      <c r="S1804" s="161">
        <v>0</v>
      </c>
      <c r="T1804" s="162">
        <f>S1804*H1804</f>
        <v>0</v>
      </c>
      <c r="U1804" s="33"/>
      <c r="V1804" s="33"/>
      <c r="W1804" s="33"/>
      <c r="X1804" s="33"/>
      <c r="Y1804" s="33"/>
      <c r="Z1804" s="33"/>
      <c r="AA1804" s="33"/>
      <c r="AB1804" s="33"/>
      <c r="AC1804" s="33"/>
      <c r="AD1804" s="33"/>
      <c r="AE1804" s="33"/>
      <c r="AR1804" s="163" t="s">
        <v>264</v>
      </c>
      <c r="AT1804" s="163" t="s">
        <v>224</v>
      </c>
      <c r="AU1804" s="163" t="s">
        <v>86</v>
      </c>
      <c r="AY1804" s="18" t="s">
        <v>222</v>
      </c>
      <c r="BE1804" s="164">
        <f>IF(N1804="základní",J1804,0)</f>
        <v>0</v>
      </c>
      <c r="BF1804" s="164">
        <f>IF(N1804="snížená",J1804,0)</f>
        <v>0</v>
      </c>
      <c r="BG1804" s="164">
        <f>IF(N1804="zákl. přenesená",J1804,0)</f>
        <v>0</v>
      </c>
      <c r="BH1804" s="164">
        <f>IF(N1804="sníž. přenesená",J1804,0)</f>
        <v>0</v>
      </c>
      <c r="BI1804" s="164">
        <f>IF(N1804="nulová",J1804,0)</f>
        <v>0</v>
      </c>
      <c r="BJ1804" s="18" t="s">
        <v>84</v>
      </c>
      <c r="BK1804" s="164">
        <f>ROUND(I1804*H1804,2)</f>
        <v>0</v>
      </c>
      <c r="BL1804" s="18" t="s">
        <v>264</v>
      </c>
      <c r="BM1804" s="163" t="s">
        <v>2423</v>
      </c>
    </row>
    <row r="1805" spans="1:65" s="13" customFormat="1" ht="33.75">
      <c r="B1805" s="165"/>
      <c r="D1805" s="166" t="s">
        <v>229</v>
      </c>
      <c r="E1805" s="167" t="s">
        <v>1</v>
      </c>
      <c r="F1805" s="168" t="s">
        <v>2424</v>
      </c>
      <c r="H1805" s="169">
        <v>124.85</v>
      </c>
      <c r="I1805" s="170"/>
      <c r="L1805" s="165"/>
      <c r="M1805" s="171"/>
      <c r="N1805" s="172"/>
      <c r="O1805" s="172"/>
      <c r="P1805" s="172"/>
      <c r="Q1805" s="172"/>
      <c r="R1805" s="172"/>
      <c r="S1805" s="172"/>
      <c r="T1805" s="173"/>
      <c r="AT1805" s="167" t="s">
        <v>229</v>
      </c>
      <c r="AU1805" s="167" t="s">
        <v>86</v>
      </c>
      <c r="AV1805" s="13" t="s">
        <v>86</v>
      </c>
      <c r="AW1805" s="13" t="s">
        <v>32</v>
      </c>
      <c r="AX1805" s="13" t="s">
        <v>77</v>
      </c>
      <c r="AY1805" s="167" t="s">
        <v>222</v>
      </c>
    </row>
    <row r="1806" spans="1:65" s="13" customFormat="1">
      <c r="B1806" s="165"/>
      <c r="D1806" s="166" t="s">
        <v>229</v>
      </c>
      <c r="E1806" s="167" t="s">
        <v>1</v>
      </c>
      <c r="F1806" s="168" t="s">
        <v>2425</v>
      </c>
      <c r="H1806" s="169">
        <v>43.7</v>
      </c>
      <c r="I1806" s="170"/>
      <c r="L1806" s="165"/>
      <c r="M1806" s="171"/>
      <c r="N1806" s="172"/>
      <c r="O1806" s="172"/>
      <c r="P1806" s="172"/>
      <c r="Q1806" s="172"/>
      <c r="R1806" s="172"/>
      <c r="S1806" s="172"/>
      <c r="T1806" s="173"/>
      <c r="AT1806" s="167" t="s">
        <v>229</v>
      </c>
      <c r="AU1806" s="167" t="s">
        <v>86</v>
      </c>
      <c r="AV1806" s="13" t="s">
        <v>86</v>
      </c>
      <c r="AW1806" s="13" t="s">
        <v>32</v>
      </c>
      <c r="AX1806" s="13" t="s">
        <v>77</v>
      </c>
      <c r="AY1806" s="167" t="s">
        <v>222</v>
      </c>
    </row>
    <row r="1807" spans="1:65" s="13" customFormat="1">
      <c r="B1807" s="165"/>
      <c r="D1807" s="166" t="s">
        <v>229</v>
      </c>
      <c r="E1807" s="167" t="s">
        <v>1</v>
      </c>
      <c r="F1807" s="168" t="s">
        <v>2426</v>
      </c>
      <c r="H1807" s="169">
        <v>2.8</v>
      </c>
      <c r="I1807" s="170"/>
      <c r="L1807" s="165"/>
      <c r="M1807" s="171"/>
      <c r="N1807" s="172"/>
      <c r="O1807" s="172"/>
      <c r="P1807" s="172"/>
      <c r="Q1807" s="172"/>
      <c r="R1807" s="172"/>
      <c r="S1807" s="172"/>
      <c r="T1807" s="173"/>
      <c r="AT1807" s="167" t="s">
        <v>229</v>
      </c>
      <c r="AU1807" s="167" t="s">
        <v>86</v>
      </c>
      <c r="AV1807" s="13" t="s">
        <v>86</v>
      </c>
      <c r="AW1807" s="13" t="s">
        <v>32</v>
      </c>
      <c r="AX1807" s="13" t="s">
        <v>77</v>
      </c>
      <c r="AY1807" s="167" t="s">
        <v>222</v>
      </c>
    </row>
    <row r="1808" spans="1:65" s="14" customFormat="1">
      <c r="B1808" s="174"/>
      <c r="D1808" s="166" t="s">
        <v>229</v>
      </c>
      <c r="E1808" s="175" t="s">
        <v>1</v>
      </c>
      <c r="F1808" s="176" t="s">
        <v>231</v>
      </c>
      <c r="H1808" s="177">
        <v>171.35</v>
      </c>
      <c r="I1808" s="178"/>
      <c r="L1808" s="174"/>
      <c r="M1808" s="179"/>
      <c r="N1808" s="180"/>
      <c r="O1808" s="180"/>
      <c r="P1808" s="180"/>
      <c r="Q1808" s="180"/>
      <c r="R1808" s="180"/>
      <c r="S1808" s="180"/>
      <c r="T1808" s="181"/>
      <c r="AT1808" s="175" t="s">
        <v>229</v>
      </c>
      <c r="AU1808" s="175" t="s">
        <v>86</v>
      </c>
      <c r="AV1808" s="14" t="s">
        <v>228</v>
      </c>
      <c r="AW1808" s="14" t="s">
        <v>32</v>
      </c>
      <c r="AX1808" s="14" t="s">
        <v>84</v>
      </c>
      <c r="AY1808" s="175" t="s">
        <v>222</v>
      </c>
    </row>
    <row r="1809" spans="1:65" s="12" customFormat="1" ht="22.9" customHeight="1">
      <c r="B1809" s="137"/>
      <c r="D1809" s="138" t="s">
        <v>76</v>
      </c>
      <c r="E1809" s="148" t="s">
        <v>2427</v>
      </c>
      <c r="F1809" s="148" t="s">
        <v>2428</v>
      </c>
      <c r="I1809" s="140"/>
      <c r="J1809" s="149">
        <f>BK1809</f>
        <v>0</v>
      </c>
      <c r="L1809" s="137"/>
      <c r="M1809" s="142"/>
      <c r="N1809" s="143"/>
      <c r="O1809" s="143"/>
      <c r="P1809" s="144">
        <f>SUM(P1810:P1847)</f>
        <v>0</v>
      </c>
      <c r="Q1809" s="143"/>
      <c r="R1809" s="144">
        <f>SUM(R1810:R1847)</f>
        <v>0</v>
      </c>
      <c r="S1809" s="143"/>
      <c r="T1809" s="145">
        <f>SUM(T1810:T1847)</f>
        <v>1.3957200000000003</v>
      </c>
      <c r="AR1809" s="138" t="s">
        <v>86</v>
      </c>
      <c r="AT1809" s="146" t="s">
        <v>76</v>
      </c>
      <c r="AU1809" s="146" t="s">
        <v>84</v>
      </c>
      <c r="AY1809" s="138" t="s">
        <v>222</v>
      </c>
      <c r="BK1809" s="147">
        <f>SUM(BK1810:BK1847)</f>
        <v>0</v>
      </c>
    </row>
    <row r="1810" spans="1:65" s="2" customFormat="1" ht="16.5" customHeight="1">
      <c r="A1810" s="33"/>
      <c r="B1810" s="150"/>
      <c r="C1810" s="151" t="s">
        <v>2429</v>
      </c>
      <c r="D1810" s="151" t="s">
        <v>224</v>
      </c>
      <c r="E1810" s="152" t="s">
        <v>2430</v>
      </c>
      <c r="F1810" s="153" t="s">
        <v>2431</v>
      </c>
      <c r="G1810" s="154" t="s">
        <v>2432</v>
      </c>
      <c r="H1810" s="155">
        <v>19</v>
      </c>
      <c r="I1810" s="156"/>
      <c r="J1810" s="157">
        <f>ROUND(I1810*H1810,2)</f>
        <v>0</v>
      </c>
      <c r="K1810" s="158"/>
      <c r="L1810" s="34"/>
      <c r="M1810" s="159" t="s">
        <v>1</v>
      </c>
      <c r="N1810" s="160" t="s">
        <v>42</v>
      </c>
      <c r="O1810" s="59"/>
      <c r="P1810" s="161">
        <f>O1810*H1810</f>
        <v>0</v>
      </c>
      <c r="Q1810" s="161">
        <v>0</v>
      </c>
      <c r="R1810" s="161">
        <f>Q1810*H1810</f>
        <v>0</v>
      </c>
      <c r="S1810" s="161">
        <v>1.933E-2</v>
      </c>
      <c r="T1810" s="162">
        <f>S1810*H1810</f>
        <v>0.36726999999999999</v>
      </c>
      <c r="U1810" s="33"/>
      <c r="V1810" s="33"/>
      <c r="W1810" s="33"/>
      <c r="X1810" s="33"/>
      <c r="Y1810" s="33"/>
      <c r="Z1810" s="33"/>
      <c r="AA1810" s="33"/>
      <c r="AB1810" s="33"/>
      <c r="AC1810" s="33"/>
      <c r="AD1810" s="33"/>
      <c r="AE1810" s="33"/>
      <c r="AR1810" s="163" t="s">
        <v>264</v>
      </c>
      <c r="AT1810" s="163" t="s">
        <v>224</v>
      </c>
      <c r="AU1810" s="163" t="s">
        <v>86</v>
      </c>
      <c r="AY1810" s="18" t="s">
        <v>222</v>
      </c>
      <c r="BE1810" s="164">
        <f>IF(N1810="základní",J1810,0)</f>
        <v>0</v>
      </c>
      <c r="BF1810" s="164">
        <f>IF(N1810="snížená",J1810,0)</f>
        <v>0</v>
      </c>
      <c r="BG1810" s="164">
        <f>IF(N1810="zákl. přenesená",J1810,0)</f>
        <v>0</v>
      </c>
      <c r="BH1810" s="164">
        <f>IF(N1810="sníž. přenesená",J1810,0)</f>
        <v>0</v>
      </c>
      <c r="BI1810" s="164">
        <f>IF(N1810="nulová",J1810,0)</f>
        <v>0</v>
      </c>
      <c r="BJ1810" s="18" t="s">
        <v>84</v>
      </c>
      <c r="BK1810" s="164">
        <f>ROUND(I1810*H1810,2)</f>
        <v>0</v>
      </c>
      <c r="BL1810" s="18" t="s">
        <v>264</v>
      </c>
      <c r="BM1810" s="163" t="s">
        <v>2433</v>
      </c>
    </row>
    <row r="1811" spans="1:65" s="13" customFormat="1">
      <c r="B1811" s="165"/>
      <c r="D1811" s="166" t="s">
        <v>229</v>
      </c>
      <c r="E1811" s="167" t="s">
        <v>1</v>
      </c>
      <c r="F1811" s="168" t="s">
        <v>2434</v>
      </c>
      <c r="H1811" s="169">
        <v>4</v>
      </c>
      <c r="I1811" s="170"/>
      <c r="L1811" s="165"/>
      <c r="M1811" s="171"/>
      <c r="N1811" s="172"/>
      <c r="O1811" s="172"/>
      <c r="P1811" s="172"/>
      <c r="Q1811" s="172"/>
      <c r="R1811" s="172"/>
      <c r="S1811" s="172"/>
      <c r="T1811" s="173"/>
      <c r="AT1811" s="167" t="s">
        <v>229</v>
      </c>
      <c r="AU1811" s="167" t="s">
        <v>86</v>
      </c>
      <c r="AV1811" s="13" t="s">
        <v>86</v>
      </c>
      <c r="AW1811" s="13" t="s">
        <v>32</v>
      </c>
      <c r="AX1811" s="13" t="s">
        <v>77</v>
      </c>
      <c r="AY1811" s="167" t="s">
        <v>222</v>
      </c>
    </row>
    <row r="1812" spans="1:65" s="13" customFormat="1">
      <c r="B1812" s="165"/>
      <c r="D1812" s="166" t="s">
        <v>229</v>
      </c>
      <c r="E1812" s="167" t="s">
        <v>1</v>
      </c>
      <c r="F1812" s="168" t="s">
        <v>2435</v>
      </c>
      <c r="H1812" s="169">
        <v>1</v>
      </c>
      <c r="I1812" s="170"/>
      <c r="L1812" s="165"/>
      <c r="M1812" s="171"/>
      <c r="N1812" s="172"/>
      <c r="O1812" s="172"/>
      <c r="P1812" s="172"/>
      <c r="Q1812" s="172"/>
      <c r="R1812" s="172"/>
      <c r="S1812" s="172"/>
      <c r="T1812" s="173"/>
      <c r="AT1812" s="167" t="s">
        <v>229</v>
      </c>
      <c r="AU1812" s="167" t="s">
        <v>86</v>
      </c>
      <c r="AV1812" s="13" t="s">
        <v>86</v>
      </c>
      <c r="AW1812" s="13" t="s">
        <v>32</v>
      </c>
      <c r="AX1812" s="13" t="s">
        <v>77</v>
      </c>
      <c r="AY1812" s="167" t="s">
        <v>222</v>
      </c>
    </row>
    <row r="1813" spans="1:65" s="13" customFormat="1">
      <c r="B1813" s="165"/>
      <c r="D1813" s="166" t="s">
        <v>229</v>
      </c>
      <c r="E1813" s="167" t="s">
        <v>1</v>
      </c>
      <c r="F1813" s="168" t="s">
        <v>2436</v>
      </c>
      <c r="H1813" s="169">
        <v>7</v>
      </c>
      <c r="I1813" s="170"/>
      <c r="L1813" s="165"/>
      <c r="M1813" s="171"/>
      <c r="N1813" s="172"/>
      <c r="O1813" s="172"/>
      <c r="P1813" s="172"/>
      <c r="Q1813" s="172"/>
      <c r="R1813" s="172"/>
      <c r="S1813" s="172"/>
      <c r="T1813" s="173"/>
      <c r="AT1813" s="167" t="s">
        <v>229</v>
      </c>
      <c r="AU1813" s="167" t="s">
        <v>86</v>
      </c>
      <c r="AV1813" s="13" t="s">
        <v>86</v>
      </c>
      <c r="AW1813" s="13" t="s">
        <v>32</v>
      </c>
      <c r="AX1813" s="13" t="s">
        <v>77</v>
      </c>
      <c r="AY1813" s="167" t="s">
        <v>222</v>
      </c>
    </row>
    <row r="1814" spans="1:65" s="13" customFormat="1">
      <c r="B1814" s="165"/>
      <c r="D1814" s="166" t="s">
        <v>229</v>
      </c>
      <c r="E1814" s="167" t="s">
        <v>1</v>
      </c>
      <c r="F1814" s="168" t="s">
        <v>2437</v>
      </c>
      <c r="H1814" s="169">
        <v>7</v>
      </c>
      <c r="I1814" s="170"/>
      <c r="L1814" s="165"/>
      <c r="M1814" s="171"/>
      <c r="N1814" s="172"/>
      <c r="O1814" s="172"/>
      <c r="P1814" s="172"/>
      <c r="Q1814" s="172"/>
      <c r="R1814" s="172"/>
      <c r="S1814" s="172"/>
      <c r="T1814" s="173"/>
      <c r="AT1814" s="167" t="s">
        <v>229</v>
      </c>
      <c r="AU1814" s="167" t="s">
        <v>86</v>
      </c>
      <c r="AV1814" s="13" t="s">
        <v>86</v>
      </c>
      <c r="AW1814" s="13" t="s">
        <v>32</v>
      </c>
      <c r="AX1814" s="13" t="s">
        <v>77</v>
      </c>
      <c r="AY1814" s="167" t="s">
        <v>222</v>
      </c>
    </row>
    <row r="1815" spans="1:65" s="14" customFormat="1">
      <c r="B1815" s="174"/>
      <c r="D1815" s="166" t="s">
        <v>229</v>
      </c>
      <c r="E1815" s="175" t="s">
        <v>1</v>
      </c>
      <c r="F1815" s="176" t="s">
        <v>231</v>
      </c>
      <c r="H1815" s="177">
        <v>19</v>
      </c>
      <c r="I1815" s="178"/>
      <c r="L1815" s="174"/>
      <c r="M1815" s="179"/>
      <c r="N1815" s="180"/>
      <c r="O1815" s="180"/>
      <c r="P1815" s="180"/>
      <c r="Q1815" s="180"/>
      <c r="R1815" s="180"/>
      <c r="S1815" s="180"/>
      <c r="T1815" s="181"/>
      <c r="AT1815" s="175" t="s">
        <v>229</v>
      </c>
      <c r="AU1815" s="175" t="s">
        <v>86</v>
      </c>
      <c r="AV1815" s="14" t="s">
        <v>228</v>
      </c>
      <c r="AW1815" s="14" t="s">
        <v>32</v>
      </c>
      <c r="AX1815" s="14" t="s">
        <v>84</v>
      </c>
      <c r="AY1815" s="175" t="s">
        <v>222</v>
      </c>
    </row>
    <row r="1816" spans="1:65" s="2" customFormat="1" ht="16.5" customHeight="1">
      <c r="A1816" s="33"/>
      <c r="B1816" s="150"/>
      <c r="C1816" s="151" t="s">
        <v>1482</v>
      </c>
      <c r="D1816" s="151" t="s">
        <v>224</v>
      </c>
      <c r="E1816" s="152" t="s">
        <v>2438</v>
      </c>
      <c r="F1816" s="153" t="s">
        <v>2439</v>
      </c>
      <c r="G1816" s="154" t="s">
        <v>2432</v>
      </c>
      <c r="H1816" s="155">
        <v>13</v>
      </c>
      <c r="I1816" s="156"/>
      <c r="J1816" s="157">
        <f>ROUND(I1816*H1816,2)</f>
        <v>0</v>
      </c>
      <c r="K1816" s="158"/>
      <c r="L1816" s="34"/>
      <c r="M1816" s="159" t="s">
        <v>1</v>
      </c>
      <c r="N1816" s="160" t="s">
        <v>42</v>
      </c>
      <c r="O1816" s="59"/>
      <c r="P1816" s="161">
        <f>O1816*H1816</f>
        <v>0</v>
      </c>
      <c r="Q1816" s="161">
        <v>0</v>
      </c>
      <c r="R1816" s="161">
        <f>Q1816*H1816</f>
        <v>0</v>
      </c>
      <c r="S1816" s="161">
        <v>1.9460000000000002E-2</v>
      </c>
      <c r="T1816" s="162">
        <f>S1816*H1816</f>
        <v>0.25298000000000004</v>
      </c>
      <c r="U1816" s="33"/>
      <c r="V1816" s="33"/>
      <c r="W1816" s="33"/>
      <c r="X1816" s="33"/>
      <c r="Y1816" s="33"/>
      <c r="Z1816" s="33"/>
      <c r="AA1816" s="33"/>
      <c r="AB1816" s="33"/>
      <c r="AC1816" s="33"/>
      <c r="AD1816" s="33"/>
      <c r="AE1816" s="33"/>
      <c r="AR1816" s="163" t="s">
        <v>264</v>
      </c>
      <c r="AT1816" s="163" t="s">
        <v>224</v>
      </c>
      <c r="AU1816" s="163" t="s">
        <v>86</v>
      </c>
      <c r="AY1816" s="18" t="s">
        <v>222</v>
      </c>
      <c r="BE1816" s="164">
        <f>IF(N1816="základní",J1816,0)</f>
        <v>0</v>
      </c>
      <c r="BF1816" s="164">
        <f>IF(N1816="snížená",J1816,0)</f>
        <v>0</v>
      </c>
      <c r="BG1816" s="164">
        <f>IF(N1816="zákl. přenesená",J1816,0)</f>
        <v>0</v>
      </c>
      <c r="BH1816" s="164">
        <f>IF(N1816="sníž. přenesená",J1816,0)</f>
        <v>0</v>
      </c>
      <c r="BI1816" s="164">
        <f>IF(N1816="nulová",J1816,0)</f>
        <v>0</v>
      </c>
      <c r="BJ1816" s="18" t="s">
        <v>84</v>
      </c>
      <c r="BK1816" s="164">
        <f>ROUND(I1816*H1816,2)</f>
        <v>0</v>
      </c>
      <c r="BL1816" s="18" t="s">
        <v>264</v>
      </c>
      <c r="BM1816" s="163" t="s">
        <v>2440</v>
      </c>
    </row>
    <row r="1817" spans="1:65" s="13" customFormat="1">
      <c r="B1817" s="165"/>
      <c r="D1817" s="166" t="s">
        <v>229</v>
      </c>
      <c r="E1817" s="167" t="s">
        <v>1</v>
      </c>
      <c r="F1817" s="168" t="s">
        <v>2441</v>
      </c>
      <c r="H1817" s="169">
        <v>6</v>
      </c>
      <c r="I1817" s="170"/>
      <c r="L1817" s="165"/>
      <c r="M1817" s="171"/>
      <c r="N1817" s="172"/>
      <c r="O1817" s="172"/>
      <c r="P1817" s="172"/>
      <c r="Q1817" s="172"/>
      <c r="R1817" s="172"/>
      <c r="S1817" s="172"/>
      <c r="T1817" s="173"/>
      <c r="AT1817" s="167" t="s">
        <v>229</v>
      </c>
      <c r="AU1817" s="167" t="s">
        <v>86</v>
      </c>
      <c r="AV1817" s="13" t="s">
        <v>86</v>
      </c>
      <c r="AW1817" s="13" t="s">
        <v>32</v>
      </c>
      <c r="AX1817" s="13" t="s">
        <v>77</v>
      </c>
      <c r="AY1817" s="167" t="s">
        <v>222</v>
      </c>
    </row>
    <row r="1818" spans="1:65" s="13" customFormat="1">
      <c r="B1818" s="165"/>
      <c r="D1818" s="166" t="s">
        <v>229</v>
      </c>
      <c r="E1818" s="167" t="s">
        <v>1</v>
      </c>
      <c r="F1818" s="168" t="s">
        <v>2435</v>
      </c>
      <c r="H1818" s="169">
        <v>1</v>
      </c>
      <c r="I1818" s="170"/>
      <c r="L1818" s="165"/>
      <c r="M1818" s="171"/>
      <c r="N1818" s="172"/>
      <c r="O1818" s="172"/>
      <c r="P1818" s="172"/>
      <c r="Q1818" s="172"/>
      <c r="R1818" s="172"/>
      <c r="S1818" s="172"/>
      <c r="T1818" s="173"/>
      <c r="AT1818" s="167" t="s">
        <v>229</v>
      </c>
      <c r="AU1818" s="167" t="s">
        <v>86</v>
      </c>
      <c r="AV1818" s="13" t="s">
        <v>86</v>
      </c>
      <c r="AW1818" s="13" t="s">
        <v>32</v>
      </c>
      <c r="AX1818" s="13" t="s">
        <v>77</v>
      </c>
      <c r="AY1818" s="167" t="s">
        <v>222</v>
      </c>
    </row>
    <row r="1819" spans="1:65" s="13" customFormat="1">
      <c r="B1819" s="165"/>
      <c r="D1819" s="166" t="s">
        <v>229</v>
      </c>
      <c r="E1819" s="167" t="s">
        <v>1</v>
      </c>
      <c r="F1819" s="168" t="s">
        <v>2442</v>
      </c>
      <c r="H1819" s="169">
        <v>3</v>
      </c>
      <c r="I1819" s="170"/>
      <c r="L1819" s="165"/>
      <c r="M1819" s="171"/>
      <c r="N1819" s="172"/>
      <c r="O1819" s="172"/>
      <c r="P1819" s="172"/>
      <c r="Q1819" s="172"/>
      <c r="R1819" s="172"/>
      <c r="S1819" s="172"/>
      <c r="T1819" s="173"/>
      <c r="AT1819" s="167" t="s">
        <v>229</v>
      </c>
      <c r="AU1819" s="167" t="s">
        <v>86</v>
      </c>
      <c r="AV1819" s="13" t="s">
        <v>86</v>
      </c>
      <c r="AW1819" s="13" t="s">
        <v>32</v>
      </c>
      <c r="AX1819" s="13" t="s">
        <v>77</v>
      </c>
      <c r="AY1819" s="167" t="s">
        <v>222</v>
      </c>
    </row>
    <row r="1820" spans="1:65" s="13" customFormat="1">
      <c r="B1820" s="165"/>
      <c r="D1820" s="166" t="s">
        <v>229</v>
      </c>
      <c r="E1820" s="167" t="s">
        <v>1</v>
      </c>
      <c r="F1820" s="168" t="s">
        <v>2443</v>
      </c>
      <c r="H1820" s="169">
        <v>3</v>
      </c>
      <c r="I1820" s="170"/>
      <c r="L1820" s="165"/>
      <c r="M1820" s="171"/>
      <c r="N1820" s="172"/>
      <c r="O1820" s="172"/>
      <c r="P1820" s="172"/>
      <c r="Q1820" s="172"/>
      <c r="R1820" s="172"/>
      <c r="S1820" s="172"/>
      <c r="T1820" s="173"/>
      <c r="AT1820" s="167" t="s">
        <v>229</v>
      </c>
      <c r="AU1820" s="167" t="s">
        <v>86</v>
      </c>
      <c r="AV1820" s="13" t="s">
        <v>86</v>
      </c>
      <c r="AW1820" s="13" t="s">
        <v>32</v>
      </c>
      <c r="AX1820" s="13" t="s">
        <v>77</v>
      </c>
      <c r="AY1820" s="167" t="s">
        <v>222</v>
      </c>
    </row>
    <row r="1821" spans="1:65" s="14" customFormat="1">
      <c r="B1821" s="174"/>
      <c r="D1821" s="166" t="s">
        <v>229</v>
      </c>
      <c r="E1821" s="175" t="s">
        <v>1</v>
      </c>
      <c r="F1821" s="176" t="s">
        <v>231</v>
      </c>
      <c r="H1821" s="177">
        <v>13</v>
      </c>
      <c r="I1821" s="178"/>
      <c r="L1821" s="174"/>
      <c r="M1821" s="179"/>
      <c r="N1821" s="180"/>
      <c r="O1821" s="180"/>
      <c r="P1821" s="180"/>
      <c r="Q1821" s="180"/>
      <c r="R1821" s="180"/>
      <c r="S1821" s="180"/>
      <c r="T1821" s="181"/>
      <c r="AT1821" s="175" t="s">
        <v>229</v>
      </c>
      <c r="AU1821" s="175" t="s">
        <v>86</v>
      </c>
      <c r="AV1821" s="14" t="s">
        <v>228</v>
      </c>
      <c r="AW1821" s="14" t="s">
        <v>32</v>
      </c>
      <c r="AX1821" s="14" t="s">
        <v>84</v>
      </c>
      <c r="AY1821" s="175" t="s">
        <v>222</v>
      </c>
    </row>
    <row r="1822" spans="1:65" s="2" customFormat="1" ht="21.75" customHeight="1">
      <c r="A1822" s="33"/>
      <c r="B1822" s="150"/>
      <c r="C1822" s="151" t="s">
        <v>2444</v>
      </c>
      <c r="D1822" s="151" t="s">
        <v>224</v>
      </c>
      <c r="E1822" s="152" t="s">
        <v>2445</v>
      </c>
      <c r="F1822" s="153" t="s">
        <v>2446</v>
      </c>
      <c r="G1822" s="154" t="s">
        <v>2432</v>
      </c>
      <c r="H1822" s="155">
        <v>1</v>
      </c>
      <c r="I1822" s="156"/>
      <c r="J1822" s="157">
        <f>ROUND(I1822*H1822,2)</f>
        <v>0</v>
      </c>
      <c r="K1822" s="158"/>
      <c r="L1822" s="34"/>
      <c r="M1822" s="159" t="s">
        <v>1</v>
      </c>
      <c r="N1822" s="160" t="s">
        <v>42</v>
      </c>
      <c r="O1822" s="59"/>
      <c r="P1822" s="161">
        <f>O1822*H1822</f>
        <v>0</v>
      </c>
      <c r="Q1822" s="161">
        <v>0</v>
      </c>
      <c r="R1822" s="161">
        <f>Q1822*H1822</f>
        <v>0</v>
      </c>
      <c r="S1822" s="161">
        <v>2.4500000000000001E-2</v>
      </c>
      <c r="T1822" s="162">
        <f>S1822*H1822</f>
        <v>2.4500000000000001E-2</v>
      </c>
      <c r="U1822" s="33"/>
      <c r="V1822" s="33"/>
      <c r="W1822" s="33"/>
      <c r="X1822" s="33"/>
      <c r="Y1822" s="33"/>
      <c r="Z1822" s="33"/>
      <c r="AA1822" s="33"/>
      <c r="AB1822" s="33"/>
      <c r="AC1822" s="33"/>
      <c r="AD1822" s="33"/>
      <c r="AE1822" s="33"/>
      <c r="AR1822" s="163" t="s">
        <v>264</v>
      </c>
      <c r="AT1822" s="163" t="s">
        <v>224</v>
      </c>
      <c r="AU1822" s="163" t="s">
        <v>86</v>
      </c>
      <c r="AY1822" s="18" t="s">
        <v>222</v>
      </c>
      <c r="BE1822" s="164">
        <f>IF(N1822="základní",J1822,0)</f>
        <v>0</v>
      </c>
      <c r="BF1822" s="164">
        <f>IF(N1822="snížená",J1822,0)</f>
        <v>0</v>
      </c>
      <c r="BG1822" s="164">
        <f>IF(N1822="zákl. přenesená",J1822,0)</f>
        <v>0</v>
      </c>
      <c r="BH1822" s="164">
        <f>IF(N1822="sníž. přenesená",J1822,0)</f>
        <v>0</v>
      </c>
      <c r="BI1822" s="164">
        <f>IF(N1822="nulová",J1822,0)</f>
        <v>0</v>
      </c>
      <c r="BJ1822" s="18" t="s">
        <v>84</v>
      </c>
      <c r="BK1822" s="164">
        <f>ROUND(I1822*H1822,2)</f>
        <v>0</v>
      </c>
      <c r="BL1822" s="18" t="s">
        <v>264</v>
      </c>
      <c r="BM1822" s="163" t="s">
        <v>2447</v>
      </c>
    </row>
    <row r="1823" spans="1:65" s="13" customFormat="1">
      <c r="B1823" s="165"/>
      <c r="D1823" s="166" t="s">
        <v>229</v>
      </c>
      <c r="E1823" s="167" t="s">
        <v>1</v>
      </c>
      <c r="F1823" s="168" t="s">
        <v>2435</v>
      </c>
      <c r="H1823" s="169">
        <v>1</v>
      </c>
      <c r="I1823" s="170"/>
      <c r="L1823" s="165"/>
      <c r="M1823" s="171"/>
      <c r="N1823" s="172"/>
      <c r="O1823" s="172"/>
      <c r="P1823" s="172"/>
      <c r="Q1823" s="172"/>
      <c r="R1823" s="172"/>
      <c r="S1823" s="172"/>
      <c r="T1823" s="173"/>
      <c r="AT1823" s="167" t="s">
        <v>229</v>
      </c>
      <c r="AU1823" s="167" t="s">
        <v>86</v>
      </c>
      <c r="AV1823" s="13" t="s">
        <v>86</v>
      </c>
      <c r="AW1823" s="13" t="s">
        <v>32</v>
      </c>
      <c r="AX1823" s="13" t="s">
        <v>77</v>
      </c>
      <c r="AY1823" s="167" t="s">
        <v>222</v>
      </c>
    </row>
    <row r="1824" spans="1:65" s="14" customFormat="1">
      <c r="B1824" s="174"/>
      <c r="D1824" s="166" t="s">
        <v>229</v>
      </c>
      <c r="E1824" s="175" t="s">
        <v>1</v>
      </c>
      <c r="F1824" s="176" t="s">
        <v>231</v>
      </c>
      <c r="H1824" s="177">
        <v>1</v>
      </c>
      <c r="I1824" s="178"/>
      <c r="L1824" s="174"/>
      <c r="M1824" s="179"/>
      <c r="N1824" s="180"/>
      <c r="O1824" s="180"/>
      <c r="P1824" s="180"/>
      <c r="Q1824" s="180"/>
      <c r="R1824" s="180"/>
      <c r="S1824" s="180"/>
      <c r="T1824" s="181"/>
      <c r="AT1824" s="175" t="s">
        <v>229</v>
      </c>
      <c r="AU1824" s="175" t="s">
        <v>86</v>
      </c>
      <c r="AV1824" s="14" t="s">
        <v>228</v>
      </c>
      <c r="AW1824" s="14" t="s">
        <v>32</v>
      </c>
      <c r="AX1824" s="14" t="s">
        <v>84</v>
      </c>
      <c r="AY1824" s="175" t="s">
        <v>222</v>
      </c>
    </row>
    <row r="1825" spans="1:65" s="2" customFormat="1" ht="24.2" customHeight="1">
      <c r="A1825" s="33"/>
      <c r="B1825" s="150"/>
      <c r="C1825" s="151" t="s">
        <v>1485</v>
      </c>
      <c r="D1825" s="151" t="s">
        <v>224</v>
      </c>
      <c r="E1825" s="152" t="s">
        <v>2448</v>
      </c>
      <c r="F1825" s="153" t="s">
        <v>2449</v>
      </c>
      <c r="G1825" s="154" t="s">
        <v>2432</v>
      </c>
      <c r="H1825" s="155">
        <v>1</v>
      </c>
      <c r="I1825" s="156"/>
      <c r="J1825" s="157">
        <f>ROUND(I1825*H1825,2)</f>
        <v>0</v>
      </c>
      <c r="K1825" s="158"/>
      <c r="L1825" s="34"/>
      <c r="M1825" s="159" t="s">
        <v>1</v>
      </c>
      <c r="N1825" s="160" t="s">
        <v>42</v>
      </c>
      <c r="O1825" s="59"/>
      <c r="P1825" s="161">
        <f>O1825*H1825</f>
        <v>0</v>
      </c>
      <c r="Q1825" s="161">
        <v>0</v>
      </c>
      <c r="R1825" s="161">
        <f>Q1825*H1825</f>
        <v>0</v>
      </c>
      <c r="S1825" s="161">
        <v>1.7069999999999998E-2</v>
      </c>
      <c r="T1825" s="162">
        <f>S1825*H1825</f>
        <v>1.7069999999999998E-2</v>
      </c>
      <c r="U1825" s="33"/>
      <c r="V1825" s="33"/>
      <c r="W1825" s="33"/>
      <c r="X1825" s="33"/>
      <c r="Y1825" s="33"/>
      <c r="Z1825" s="33"/>
      <c r="AA1825" s="33"/>
      <c r="AB1825" s="33"/>
      <c r="AC1825" s="33"/>
      <c r="AD1825" s="33"/>
      <c r="AE1825" s="33"/>
      <c r="AR1825" s="163" t="s">
        <v>264</v>
      </c>
      <c r="AT1825" s="163" t="s">
        <v>224</v>
      </c>
      <c r="AU1825" s="163" t="s">
        <v>86</v>
      </c>
      <c r="AY1825" s="18" t="s">
        <v>222</v>
      </c>
      <c r="BE1825" s="164">
        <f>IF(N1825="základní",J1825,0)</f>
        <v>0</v>
      </c>
      <c r="BF1825" s="164">
        <f>IF(N1825="snížená",J1825,0)</f>
        <v>0</v>
      </c>
      <c r="BG1825" s="164">
        <f>IF(N1825="zákl. přenesená",J1825,0)</f>
        <v>0</v>
      </c>
      <c r="BH1825" s="164">
        <f>IF(N1825="sníž. přenesená",J1825,0)</f>
        <v>0</v>
      </c>
      <c r="BI1825" s="164">
        <f>IF(N1825="nulová",J1825,0)</f>
        <v>0</v>
      </c>
      <c r="BJ1825" s="18" t="s">
        <v>84</v>
      </c>
      <c r="BK1825" s="164">
        <f>ROUND(I1825*H1825,2)</f>
        <v>0</v>
      </c>
      <c r="BL1825" s="18" t="s">
        <v>264</v>
      </c>
      <c r="BM1825" s="163" t="s">
        <v>2450</v>
      </c>
    </row>
    <row r="1826" spans="1:65" s="13" customFormat="1">
      <c r="B1826" s="165"/>
      <c r="D1826" s="166" t="s">
        <v>229</v>
      </c>
      <c r="E1826" s="167" t="s">
        <v>1</v>
      </c>
      <c r="F1826" s="168" t="s">
        <v>2451</v>
      </c>
      <c r="H1826" s="169">
        <v>1</v>
      </c>
      <c r="I1826" s="170"/>
      <c r="L1826" s="165"/>
      <c r="M1826" s="171"/>
      <c r="N1826" s="172"/>
      <c r="O1826" s="172"/>
      <c r="P1826" s="172"/>
      <c r="Q1826" s="172"/>
      <c r="R1826" s="172"/>
      <c r="S1826" s="172"/>
      <c r="T1826" s="173"/>
      <c r="AT1826" s="167" t="s">
        <v>229</v>
      </c>
      <c r="AU1826" s="167" t="s">
        <v>86</v>
      </c>
      <c r="AV1826" s="13" t="s">
        <v>86</v>
      </c>
      <c r="AW1826" s="13" t="s">
        <v>32</v>
      </c>
      <c r="AX1826" s="13" t="s">
        <v>77</v>
      </c>
      <c r="AY1826" s="167" t="s">
        <v>222</v>
      </c>
    </row>
    <row r="1827" spans="1:65" s="14" customFormat="1">
      <c r="B1827" s="174"/>
      <c r="D1827" s="166" t="s">
        <v>229</v>
      </c>
      <c r="E1827" s="175" t="s">
        <v>1</v>
      </c>
      <c r="F1827" s="176" t="s">
        <v>231</v>
      </c>
      <c r="H1827" s="177">
        <v>1</v>
      </c>
      <c r="I1827" s="178"/>
      <c r="L1827" s="174"/>
      <c r="M1827" s="179"/>
      <c r="N1827" s="180"/>
      <c r="O1827" s="180"/>
      <c r="P1827" s="180"/>
      <c r="Q1827" s="180"/>
      <c r="R1827" s="180"/>
      <c r="S1827" s="180"/>
      <c r="T1827" s="181"/>
      <c r="AT1827" s="175" t="s">
        <v>229</v>
      </c>
      <c r="AU1827" s="175" t="s">
        <v>86</v>
      </c>
      <c r="AV1827" s="14" t="s">
        <v>228</v>
      </c>
      <c r="AW1827" s="14" t="s">
        <v>32</v>
      </c>
      <c r="AX1827" s="14" t="s">
        <v>84</v>
      </c>
      <c r="AY1827" s="175" t="s">
        <v>222</v>
      </c>
    </row>
    <row r="1828" spans="1:65" s="2" customFormat="1" ht="21.75" customHeight="1">
      <c r="A1828" s="33"/>
      <c r="B1828" s="150"/>
      <c r="C1828" s="151" t="s">
        <v>2452</v>
      </c>
      <c r="D1828" s="151" t="s">
        <v>224</v>
      </c>
      <c r="E1828" s="152" t="s">
        <v>2453</v>
      </c>
      <c r="F1828" s="153" t="s">
        <v>2454</v>
      </c>
      <c r="G1828" s="154" t="s">
        <v>2432</v>
      </c>
      <c r="H1828" s="155">
        <v>1</v>
      </c>
      <c r="I1828" s="156"/>
      <c r="J1828" s="157">
        <f>ROUND(I1828*H1828,2)</f>
        <v>0</v>
      </c>
      <c r="K1828" s="158"/>
      <c r="L1828" s="34"/>
      <c r="M1828" s="159" t="s">
        <v>1</v>
      </c>
      <c r="N1828" s="160" t="s">
        <v>42</v>
      </c>
      <c r="O1828" s="59"/>
      <c r="P1828" s="161">
        <f>O1828*H1828</f>
        <v>0</v>
      </c>
      <c r="Q1828" s="161">
        <v>0</v>
      </c>
      <c r="R1828" s="161">
        <f>Q1828*H1828</f>
        <v>0</v>
      </c>
      <c r="S1828" s="161">
        <v>0.69347000000000003</v>
      </c>
      <c r="T1828" s="162">
        <f>S1828*H1828</f>
        <v>0.69347000000000003</v>
      </c>
      <c r="U1828" s="33"/>
      <c r="V1828" s="33"/>
      <c r="W1828" s="33"/>
      <c r="X1828" s="33"/>
      <c r="Y1828" s="33"/>
      <c r="Z1828" s="33"/>
      <c r="AA1828" s="33"/>
      <c r="AB1828" s="33"/>
      <c r="AC1828" s="33"/>
      <c r="AD1828" s="33"/>
      <c r="AE1828" s="33"/>
      <c r="AR1828" s="163" t="s">
        <v>264</v>
      </c>
      <c r="AT1828" s="163" t="s">
        <v>224</v>
      </c>
      <c r="AU1828" s="163" t="s">
        <v>86</v>
      </c>
      <c r="AY1828" s="18" t="s">
        <v>222</v>
      </c>
      <c r="BE1828" s="164">
        <f>IF(N1828="základní",J1828,0)</f>
        <v>0</v>
      </c>
      <c r="BF1828" s="164">
        <f>IF(N1828="snížená",J1828,0)</f>
        <v>0</v>
      </c>
      <c r="BG1828" s="164">
        <f>IF(N1828="zákl. přenesená",J1828,0)</f>
        <v>0</v>
      </c>
      <c r="BH1828" s="164">
        <f>IF(N1828="sníž. přenesená",J1828,0)</f>
        <v>0</v>
      </c>
      <c r="BI1828" s="164">
        <f>IF(N1828="nulová",J1828,0)</f>
        <v>0</v>
      </c>
      <c r="BJ1828" s="18" t="s">
        <v>84</v>
      </c>
      <c r="BK1828" s="164">
        <f>ROUND(I1828*H1828,2)</f>
        <v>0</v>
      </c>
      <c r="BL1828" s="18" t="s">
        <v>264</v>
      </c>
      <c r="BM1828" s="163" t="s">
        <v>2455</v>
      </c>
    </row>
    <row r="1829" spans="1:65" s="13" customFormat="1">
      <c r="B1829" s="165"/>
      <c r="D1829" s="166" t="s">
        <v>229</v>
      </c>
      <c r="E1829" s="167" t="s">
        <v>1</v>
      </c>
      <c r="F1829" s="168" t="s">
        <v>2451</v>
      </c>
      <c r="H1829" s="169">
        <v>1</v>
      </c>
      <c r="I1829" s="170"/>
      <c r="L1829" s="165"/>
      <c r="M1829" s="171"/>
      <c r="N1829" s="172"/>
      <c r="O1829" s="172"/>
      <c r="P1829" s="172"/>
      <c r="Q1829" s="172"/>
      <c r="R1829" s="172"/>
      <c r="S1829" s="172"/>
      <c r="T1829" s="173"/>
      <c r="AT1829" s="167" t="s">
        <v>229</v>
      </c>
      <c r="AU1829" s="167" t="s">
        <v>86</v>
      </c>
      <c r="AV1829" s="13" t="s">
        <v>86</v>
      </c>
      <c r="AW1829" s="13" t="s">
        <v>32</v>
      </c>
      <c r="AX1829" s="13" t="s">
        <v>77</v>
      </c>
      <c r="AY1829" s="167" t="s">
        <v>222</v>
      </c>
    </row>
    <row r="1830" spans="1:65" s="14" customFormat="1">
      <c r="B1830" s="174"/>
      <c r="D1830" s="166" t="s">
        <v>229</v>
      </c>
      <c r="E1830" s="175" t="s">
        <v>1</v>
      </c>
      <c r="F1830" s="176" t="s">
        <v>231</v>
      </c>
      <c r="H1830" s="177">
        <v>1</v>
      </c>
      <c r="I1830" s="178"/>
      <c r="L1830" s="174"/>
      <c r="M1830" s="179"/>
      <c r="N1830" s="180"/>
      <c r="O1830" s="180"/>
      <c r="P1830" s="180"/>
      <c r="Q1830" s="180"/>
      <c r="R1830" s="180"/>
      <c r="S1830" s="180"/>
      <c r="T1830" s="181"/>
      <c r="AT1830" s="175" t="s">
        <v>229</v>
      </c>
      <c r="AU1830" s="175" t="s">
        <v>86</v>
      </c>
      <c r="AV1830" s="14" t="s">
        <v>228</v>
      </c>
      <c r="AW1830" s="14" t="s">
        <v>32</v>
      </c>
      <c r="AX1830" s="14" t="s">
        <v>84</v>
      </c>
      <c r="AY1830" s="175" t="s">
        <v>222</v>
      </c>
    </row>
    <row r="1831" spans="1:65" s="2" customFormat="1" ht="16.5" customHeight="1">
      <c r="A1831" s="33"/>
      <c r="B1831" s="150"/>
      <c r="C1831" s="151" t="s">
        <v>1489</v>
      </c>
      <c r="D1831" s="151" t="s">
        <v>224</v>
      </c>
      <c r="E1831" s="152" t="s">
        <v>2456</v>
      </c>
      <c r="F1831" s="153" t="s">
        <v>2457</v>
      </c>
      <c r="G1831" s="154" t="s">
        <v>2432</v>
      </c>
      <c r="H1831" s="155">
        <v>14</v>
      </c>
      <c r="I1831" s="156"/>
      <c r="J1831" s="157">
        <f>ROUND(I1831*H1831,2)</f>
        <v>0</v>
      </c>
      <c r="K1831" s="158"/>
      <c r="L1831" s="34"/>
      <c r="M1831" s="159" t="s">
        <v>1</v>
      </c>
      <c r="N1831" s="160" t="s">
        <v>42</v>
      </c>
      <c r="O1831" s="59"/>
      <c r="P1831" s="161">
        <f>O1831*H1831</f>
        <v>0</v>
      </c>
      <c r="Q1831" s="161">
        <v>0</v>
      </c>
      <c r="R1831" s="161">
        <f>Q1831*H1831</f>
        <v>0</v>
      </c>
      <c r="S1831" s="161">
        <v>1.56E-3</v>
      </c>
      <c r="T1831" s="162">
        <f>S1831*H1831</f>
        <v>2.1839999999999998E-2</v>
      </c>
      <c r="U1831" s="33"/>
      <c r="V1831" s="33"/>
      <c r="W1831" s="33"/>
      <c r="X1831" s="33"/>
      <c r="Y1831" s="33"/>
      <c r="Z1831" s="33"/>
      <c r="AA1831" s="33"/>
      <c r="AB1831" s="33"/>
      <c r="AC1831" s="33"/>
      <c r="AD1831" s="33"/>
      <c r="AE1831" s="33"/>
      <c r="AR1831" s="163" t="s">
        <v>264</v>
      </c>
      <c r="AT1831" s="163" t="s">
        <v>224</v>
      </c>
      <c r="AU1831" s="163" t="s">
        <v>86</v>
      </c>
      <c r="AY1831" s="18" t="s">
        <v>222</v>
      </c>
      <c r="BE1831" s="164">
        <f>IF(N1831="základní",J1831,0)</f>
        <v>0</v>
      </c>
      <c r="BF1831" s="164">
        <f>IF(N1831="snížená",J1831,0)</f>
        <v>0</v>
      </c>
      <c r="BG1831" s="164">
        <f>IF(N1831="zákl. přenesená",J1831,0)</f>
        <v>0</v>
      </c>
      <c r="BH1831" s="164">
        <f>IF(N1831="sníž. přenesená",J1831,0)</f>
        <v>0</v>
      </c>
      <c r="BI1831" s="164">
        <f>IF(N1831="nulová",J1831,0)</f>
        <v>0</v>
      </c>
      <c r="BJ1831" s="18" t="s">
        <v>84</v>
      </c>
      <c r="BK1831" s="164">
        <f>ROUND(I1831*H1831,2)</f>
        <v>0</v>
      </c>
      <c r="BL1831" s="18" t="s">
        <v>264</v>
      </c>
      <c r="BM1831" s="163" t="s">
        <v>2458</v>
      </c>
    </row>
    <row r="1832" spans="1:65" s="13" customFormat="1">
      <c r="B1832" s="165"/>
      <c r="D1832" s="166" t="s">
        <v>229</v>
      </c>
      <c r="E1832" s="167" t="s">
        <v>1</v>
      </c>
      <c r="F1832" s="168" t="s">
        <v>2441</v>
      </c>
      <c r="H1832" s="169">
        <v>6</v>
      </c>
      <c r="I1832" s="170"/>
      <c r="L1832" s="165"/>
      <c r="M1832" s="171"/>
      <c r="N1832" s="172"/>
      <c r="O1832" s="172"/>
      <c r="P1832" s="172"/>
      <c r="Q1832" s="172"/>
      <c r="R1832" s="172"/>
      <c r="S1832" s="172"/>
      <c r="T1832" s="173"/>
      <c r="AT1832" s="167" t="s">
        <v>229</v>
      </c>
      <c r="AU1832" s="167" t="s">
        <v>86</v>
      </c>
      <c r="AV1832" s="13" t="s">
        <v>86</v>
      </c>
      <c r="AW1832" s="13" t="s">
        <v>32</v>
      </c>
      <c r="AX1832" s="13" t="s">
        <v>77</v>
      </c>
      <c r="AY1832" s="167" t="s">
        <v>222</v>
      </c>
    </row>
    <row r="1833" spans="1:65" s="13" customFormat="1">
      <c r="B1833" s="165"/>
      <c r="D1833" s="166" t="s">
        <v>229</v>
      </c>
      <c r="E1833" s="167" t="s">
        <v>1</v>
      </c>
      <c r="F1833" s="168" t="s">
        <v>2435</v>
      </c>
      <c r="H1833" s="169">
        <v>1</v>
      </c>
      <c r="I1833" s="170"/>
      <c r="L1833" s="165"/>
      <c r="M1833" s="171"/>
      <c r="N1833" s="172"/>
      <c r="O1833" s="172"/>
      <c r="P1833" s="172"/>
      <c r="Q1833" s="172"/>
      <c r="R1833" s="172"/>
      <c r="S1833" s="172"/>
      <c r="T1833" s="173"/>
      <c r="AT1833" s="167" t="s">
        <v>229</v>
      </c>
      <c r="AU1833" s="167" t="s">
        <v>86</v>
      </c>
      <c r="AV1833" s="13" t="s">
        <v>86</v>
      </c>
      <c r="AW1833" s="13" t="s">
        <v>32</v>
      </c>
      <c r="AX1833" s="13" t="s">
        <v>77</v>
      </c>
      <c r="AY1833" s="167" t="s">
        <v>222</v>
      </c>
    </row>
    <row r="1834" spans="1:65" s="13" customFormat="1">
      <c r="B1834" s="165"/>
      <c r="D1834" s="166" t="s">
        <v>229</v>
      </c>
      <c r="E1834" s="167" t="s">
        <v>1</v>
      </c>
      <c r="F1834" s="168" t="s">
        <v>2442</v>
      </c>
      <c r="H1834" s="169">
        <v>3</v>
      </c>
      <c r="I1834" s="170"/>
      <c r="L1834" s="165"/>
      <c r="M1834" s="171"/>
      <c r="N1834" s="172"/>
      <c r="O1834" s="172"/>
      <c r="P1834" s="172"/>
      <c r="Q1834" s="172"/>
      <c r="R1834" s="172"/>
      <c r="S1834" s="172"/>
      <c r="T1834" s="173"/>
      <c r="AT1834" s="167" t="s">
        <v>229</v>
      </c>
      <c r="AU1834" s="167" t="s">
        <v>86</v>
      </c>
      <c r="AV1834" s="13" t="s">
        <v>86</v>
      </c>
      <c r="AW1834" s="13" t="s">
        <v>32</v>
      </c>
      <c r="AX1834" s="13" t="s">
        <v>77</v>
      </c>
      <c r="AY1834" s="167" t="s">
        <v>222</v>
      </c>
    </row>
    <row r="1835" spans="1:65" s="13" customFormat="1">
      <c r="B1835" s="165"/>
      <c r="D1835" s="166" t="s">
        <v>229</v>
      </c>
      <c r="E1835" s="167" t="s">
        <v>1</v>
      </c>
      <c r="F1835" s="168" t="s">
        <v>2459</v>
      </c>
      <c r="H1835" s="169">
        <v>3</v>
      </c>
      <c r="I1835" s="170"/>
      <c r="L1835" s="165"/>
      <c r="M1835" s="171"/>
      <c r="N1835" s="172"/>
      <c r="O1835" s="172"/>
      <c r="P1835" s="172"/>
      <c r="Q1835" s="172"/>
      <c r="R1835" s="172"/>
      <c r="S1835" s="172"/>
      <c r="T1835" s="173"/>
      <c r="AT1835" s="167" t="s">
        <v>229</v>
      </c>
      <c r="AU1835" s="167" t="s">
        <v>86</v>
      </c>
      <c r="AV1835" s="13" t="s">
        <v>86</v>
      </c>
      <c r="AW1835" s="13" t="s">
        <v>32</v>
      </c>
      <c r="AX1835" s="13" t="s">
        <v>77</v>
      </c>
      <c r="AY1835" s="167" t="s">
        <v>222</v>
      </c>
    </row>
    <row r="1836" spans="1:65" s="13" customFormat="1">
      <c r="B1836" s="165"/>
      <c r="D1836" s="166" t="s">
        <v>229</v>
      </c>
      <c r="E1836" s="167" t="s">
        <v>1</v>
      </c>
      <c r="F1836" s="168" t="s">
        <v>2451</v>
      </c>
      <c r="H1836" s="169">
        <v>1</v>
      </c>
      <c r="I1836" s="170"/>
      <c r="L1836" s="165"/>
      <c r="M1836" s="171"/>
      <c r="N1836" s="172"/>
      <c r="O1836" s="172"/>
      <c r="P1836" s="172"/>
      <c r="Q1836" s="172"/>
      <c r="R1836" s="172"/>
      <c r="S1836" s="172"/>
      <c r="T1836" s="173"/>
      <c r="AT1836" s="167" t="s">
        <v>229</v>
      </c>
      <c r="AU1836" s="167" t="s">
        <v>86</v>
      </c>
      <c r="AV1836" s="13" t="s">
        <v>86</v>
      </c>
      <c r="AW1836" s="13" t="s">
        <v>32</v>
      </c>
      <c r="AX1836" s="13" t="s">
        <v>77</v>
      </c>
      <c r="AY1836" s="167" t="s">
        <v>222</v>
      </c>
    </row>
    <row r="1837" spans="1:65" s="14" customFormat="1">
      <c r="B1837" s="174"/>
      <c r="D1837" s="166" t="s">
        <v>229</v>
      </c>
      <c r="E1837" s="175" t="s">
        <v>1</v>
      </c>
      <c r="F1837" s="176" t="s">
        <v>231</v>
      </c>
      <c r="H1837" s="177">
        <v>14</v>
      </c>
      <c r="I1837" s="178"/>
      <c r="L1837" s="174"/>
      <c r="M1837" s="179"/>
      <c r="N1837" s="180"/>
      <c r="O1837" s="180"/>
      <c r="P1837" s="180"/>
      <c r="Q1837" s="180"/>
      <c r="R1837" s="180"/>
      <c r="S1837" s="180"/>
      <c r="T1837" s="181"/>
      <c r="AT1837" s="175" t="s">
        <v>229</v>
      </c>
      <c r="AU1837" s="175" t="s">
        <v>86</v>
      </c>
      <c r="AV1837" s="14" t="s">
        <v>228</v>
      </c>
      <c r="AW1837" s="14" t="s">
        <v>32</v>
      </c>
      <c r="AX1837" s="14" t="s">
        <v>84</v>
      </c>
      <c r="AY1837" s="175" t="s">
        <v>222</v>
      </c>
    </row>
    <row r="1838" spans="1:65" s="2" customFormat="1" ht="16.5" customHeight="1">
      <c r="A1838" s="33"/>
      <c r="B1838" s="150"/>
      <c r="C1838" s="151" t="s">
        <v>2460</v>
      </c>
      <c r="D1838" s="151" t="s">
        <v>224</v>
      </c>
      <c r="E1838" s="152" t="s">
        <v>2461</v>
      </c>
      <c r="F1838" s="153" t="s">
        <v>2462</v>
      </c>
      <c r="G1838" s="154" t="s">
        <v>348</v>
      </c>
      <c r="H1838" s="155">
        <v>1</v>
      </c>
      <c r="I1838" s="156"/>
      <c r="J1838" s="157">
        <f>ROUND(I1838*H1838,2)</f>
        <v>0</v>
      </c>
      <c r="K1838" s="158"/>
      <c r="L1838" s="34"/>
      <c r="M1838" s="159" t="s">
        <v>1</v>
      </c>
      <c r="N1838" s="160" t="s">
        <v>42</v>
      </c>
      <c r="O1838" s="59"/>
      <c r="P1838" s="161">
        <f>O1838*H1838</f>
        <v>0</v>
      </c>
      <c r="Q1838" s="161">
        <v>0</v>
      </c>
      <c r="R1838" s="161">
        <f>Q1838*H1838</f>
        <v>0</v>
      </c>
      <c r="S1838" s="161">
        <v>2.2499999999999998E-3</v>
      </c>
      <c r="T1838" s="162">
        <f>S1838*H1838</f>
        <v>2.2499999999999998E-3</v>
      </c>
      <c r="U1838" s="33"/>
      <c r="V1838" s="33"/>
      <c r="W1838" s="33"/>
      <c r="X1838" s="33"/>
      <c r="Y1838" s="33"/>
      <c r="Z1838" s="33"/>
      <c r="AA1838" s="33"/>
      <c r="AB1838" s="33"/>
      <c r="AC1838" s="33"/>
      <c r="AD1838" s="33"/>
      <c r="AE1838" s="33"/>
      <c r="AR1838" s="163" t="s">
        <v>264</v>
      </c>
      <c r="AT1838" s="163" t="s">
        <v>224</v>
      </c>
      <c r="AU1838" s="163" t="s">
        <v>86</v>
      </c>
      <c r="AY1838" s="18" t="s">
        <v>222</v>
      </c>
      <c r="BE1838" s="164">
        <f>IF(N1838="základní",J1838,0)</f>
        <v>0</v>
      </c>
      <c r="BF1838" s="164">
        <f>IF(N1838="snížená",J1838,0)</f>
        <v>0</v>
      </c>
      <c r="BG1838" s="164">
        <f>IF(N1838="zákl. přenesená",J1838,0)</f>
        <v>0</v>
      </c>
      <c r="BH1838" s="164">
        <f>IF(N1838="sníž. přenesená",J1838,0)</f>
        <v>0</v>
      </c>
      <c r="BI1838" s="164">
        <f>IF(N1838="nulová",J1838,0)</f>
        <v>0</v>
      </c>
      <c r="BJ1838" s="18" t="s">
        <v>84</v>
      </c>
      <c r="BK1838" s="164">
        <f>ROUND(I1838*H1838,2)</f>
        <v>0</v>
      </c>
      <c r="BL1838" s="18" t="s">
        <v>264</v>
      </c>
      <c r="BM1838" s="163" t="s">
        <v>2463</v>
      </c>
    </row>
    <row r="1839" spans="1:65" s="13" customFormat="1">
      <c r="B1839" s="165"/>
      <c r="D1839" s="166" t="s">
        <v>229</v>
      </c>
      <c r="E1839" s="167" t="s">
        <v>1</v>
      </c>
      <c r="F1839" s="168" t="s">
        <v>2435</v>
      </c>
      <c r="H1839" s="169">
        <v>1</v>
      </c>
      <c r="I1839" s="170"/>
      <c r="L1839" s="165"/>
      <c r="M1839" s="171"/>
      <c r="N1839" s="172"/>
      <c r="O1839" s="172"/>
      <c r="P1839" s="172"/>
      <c r="Q1839" s="172"/>
      <c r="R1839" s="172"/>
      <c r="S1839" s="172"/>
      <c r="T1839" s="173"/>
      <c r="AT1839" s="167" t="s">
        <v>229</v>
      </c>
      <c r="AU1839" s="167" t="s">
        <v>86</v>
      </c>
      <c r="AV1839" s="13" t="s">
        <v>86</v>
      </c>
      <c r="AW1839" s="13" t="s">
        <v>32</v>
      </c>
      <c r="AX1839" s="13" t="s">
        <v>77</v>
      </c>
      <c r="AY1839" s="167" t="s">
        <v>222</v>
      </c>
    </row>
    <row r="1840" spans="1:65" s="14" customFormat="1">
      <c r="B1840" s="174"/>
      <c r="D1840" s="166" t="s">
        <v>229</v>
      </c>
      <c r="E1840" s="175" t="s">
        <v>1</v>
      </c>
      <c r="F1840" s="176" t="s">
        <v>231</v>
      </c>
      <c r="H1840" s="177">
        <v>1</v>
      </c>
      <c r="I1840" s="178"/>
      <c r="L1840" s="174"/>
      <c r="M1840" s="179"/>
      <c r="N1840" s="180"/>
      <c r="O1840" s="180"/>
      <c r="P1840" s="180"/>
      <c r="Q1840" s="180"/>
      <c r="R1840" s="180"/>
      <c r="S1840" s="180"/>
      <c r="T1840" s="181"/>
      <c r="AT1840" s="175" t="s">
        <v>229</v>
      </c>
      <c r="AU1840" s="175" t="s">
        <v>86</v>
      </c>
      <c r="AV1840" s="14" t="s">
        <v>228</v>
      </c>
      <c r="AW1840" s="14" t="s">
        <v>32</v>
      </c>
      <c r="AX1840" s="14" t="s">
        <v>84</v>
      </c>
      <c r="AY1840" s="175" t="s">
        <v>222</v>
      </c>
    </row>
    <row r="1841" spans="1:65" s="2" customFormat="1" ht="16.5" customHeight="1">
      <c r="A1841" s="33"/>
      <c r="B1841" s="150"/>
      <c r="C1841" s="151" t="s">
        <v>1492</v>
      </c>
      <c r="D1841" s="151" t="s">
        <v>224</v>
      </c>
      <c r="E1841" s="152" t="s">
        <v>2464</v>
      </c>
      <c r="F1841" s="153" t="s">
        <v>2465</v>
      </c>
      <c r="G1841" s="154" t="s">
        <v>348</v>
      </c>
      <c r="H1841" s="155">
        <v>19</v>
      </c>
      <c r="I1841" s="156"/>
      <c r="J1841" s="157">
        <f>ROUND(I1841*H1841,2)</f>
        <v>0</v>
      </c>
      <c r="K1841" s="158"/>
      <c r="L1841" s="34"/>
      <c r="M1841" s="159" t="s">
        <v>1</v>
      </c>
      <c r="N1841" s="160" t="s">
        <v>42</v>
      </c>
      <c r="O1841" s="59"/>
      <c r="P1841" s="161">
        <f>O1841*H1841</f>
        <v>0</v>
      </c>
      <c r="Q1841" s="161">
        <v>0</v>
      </c>
      <c r="R1841" s="161">
        <f>Q1841*H1841</f>
        <v>0</v>
      </c>
      <c r="S1841" s="161">
        <v>8.5999999999999998E-4</v>
      </c>
      <c r="T1841" s="162">
        <f>S1841*H1841</f>
        <v>1.634E-2</v>
      </c>
      <c r="U1841" s="33"/>
      <c r="V1841" s="33"/>
      <c r="W1841" s="33"/>
      <c r="X1841" s="33"/>
      <c r="Y1841" s="33"/>
      <c r="Z1841" s="33"/>
      <c r="AA1841" s="33"/>
      <c r="AB1841" s="33"/>
      <c r="AC1841" s="33"/>
      <c r="AD1841" s="33"/>
      <c r="AE1841" s="33"/>
      <c r="AR1841" s="163" t="s">
        <v>264</v>
      </c>
      <c r="AT1841" s="163" t="s">
        <v>224</v>
      </c>
      <c r="AU1841" s="163" t="s">
        <v>86</v>
      </c>
      <c r="AY1841" s="18" t="s">
        <v>222</v>
      </c>
      <c r="BE1841" s="164">
        <f>IF(N1841="základní",J1841,0)</f>
        <v>0</v>
      </c>
      <c r="BF1841" s="164">
        <f>IF(N1841="snížená",J1841,0)</f>
        <v>0</v>
      </c>
      <c r="BG1841" s="164">
        <f>IF(N1841="zákl. přenesená",J1841,0)</f>
        <v>0</v>
      </c>
      <c r="BH1841" s="164">
        <f>IF(N1841="sníž. přenesená",J1841,0)</f>
        <v>0</v>
      </c>
      <c r="BI1841" s="164">
        <f>IF(N1841="nulová",J1841,0)</f>
        <v>0</v>
      </c>
      <c r="BJ1841" s="18" t="s">
        <v>84</v>
      </c>
      <c r="BK1841" s="164">
        <f>ROUND(I1841*H1841,2)</f>
        <v>0</v>
      </c>
      <c r="BL1841" s="18" t="s">
        <v>264</v>
      </c>
      <c r="BM1841" s="163" t="s">
        <v>2466</v>
      </c>
    </row>
    <row r="1842" spans="1:65" s="13" customFormat="1">
      <c r="B1842" s="165"/>
      <c r="D1842" s="166" t="s">
        <v>229</v>
      </c>
      <c r="E1842" s="167" t="s">
        <v>1</v>
      </c>
      <c r="F1842" s="168" t="s">
        <v>2434</v>
      </c>
      <c r="H1842" s="169">
        <v>4</v>
      </c>
      <c r="I1842" s="170"/>
      <c r="L1842" s="165"/>
      <c r="M1842" s="171"/>
      <c r="N1842" s="172"/>
      <c r="O1842" s="172"/>
      <c r="P1842" s="172"/>
      <c r="Q1842" s="172"/>
      <c r="R1842" s="172"/>
      <c r="S1842" s="172"/>
      <c r="T1842" s="173"/>
      <c r="AT1842" s="167" t="s">
        <v>229</v>
      </c>
      <c r="AU1842" s="167" t="s">
        <v>86</v>
      </c>
      <c r="AV1842" s="13" t="s">
        <v>86</v>
      </c>
      <c r="AW1842" s="13" t="s">
        <v>32</v>
      </c>
      <c r="AX1842" s="13" t="s">
        <v>77</v>
      </c>
      <c r="AY1842" s="167" t="s">
        <v>222</v>
      </c>
    </row>
    <row r="1843" spans="1:65" s="13" customFormat="1">
      <c r="B1843" s="165"/>
      <c r="D1843" s="166" t="s">
        <v>229</v>
      </c>
      <c r="E1843" s="167" t="s">
        <v>1</v>
      </c>
      <c r="F1843" s="168" t="s">
        <v>2435</v>
      </c>
      <c r="H1843" s="169">
        <v>1</v>
      </c>
      <c r="I1843" s="170"/>
      <c r="L1843" s="165"/>
      <c r="M1843" s="171"/>
      <c r="N1843" s="172"/>
      <c r="O1843" s="172"/>
      <c r="P1843" s="172"/>
      <c r="Q1843" s="172"/>
      <c r="R1843" s="172"/>
      <c r="S1843" s="172"/>
      <c r="T1843" s="173"/>
      <c r="AT1843" s="167" t="s">
        <v>229</v>
      </c>
      <c r="AU1843" s="167" t="s">
        <v>86</v>
      </c>
      <c r="AV1843" s="13" t="s">
        <v>86</v>
      </c>
      <c r="AW1843" s="13" t="s">
        <v>32</v>
      </c>
      <c r="AX1843" s="13" t="s">
        <v>77</v>
      </c>
      <c r="AY1843" s="167" t="s">
        <v>222</v>
      </c>
    </row>
    <row r="1844" spans="1:65" s="13" customFormat="1">
      <c r="B1844" s="165"/>
      <c r="D1844" s="166" t="s">
        <v>229</v>
      </c>
      <c r="E1844" s="167" t="s">
        <v>1</v>
      </c>
      <c r="F1844" s="168" t="s">
        <v>2436</v>
      </c>
      <c r="H1844" s="169">
        <v>7</v>
      </c>
      <c r="I1844" s="170"/>
      <c r="L1844" s="165"/>
      <c r="M1844" s="171"/>
      <c r="N1844" s="172"/>
      <c r="O1844" s="172"/>
      <c r="P1844" s="172"/>
      <c r="Q1844" s="172"/>
      <c r="R1844" s="172"/>
      <c r="S1844" s="172"/>
      <c r="T1844" s="173"/>
      <c r="AT1844" s="167" t="s">
        <v>229</v>
      </c>
      <c r="AU1844" s="167" t="s">
        <v>86</v>
      </c>
      <c r="AV1844" s="13" t="s">
        <v>86</v>
      </c>
      <c r="AW1844" s="13" t="s">
        <v>32</v>
      </c>
      <c r="AX1844" s="13" t="s">
        <v>77</v>
      </c>
      <c r="AY1844" s="167" t="s">
        <v>222</v>
      </c>
    </row>
    <row r="1845" spans="1:65" s="13" customFormat="1">
      <c r="B1845" s="165"/>
      <c r="D1845" s="166" t="s">
        <v>229</v>
      </c>
      <c r="E1845" s="167" t="s">
        <v>1</v>
      </c>
      <c r="F1845" s="168" t="s">
        <v>2437</v>
      </c>
      <c r="H1845" s="169">
        <v>7</v>
      </c>
      <c r="I1845" s="170"/>
      <c r="L1845" s="165"/>
      <c r="M1845" s="171"/>
      <c r="N1845" s="172"/>
      <c r="O1845" s="172"/>
      <c r="P1845" s="172"/>
      <c r="Q1845" s="172"/>
      <c r="R1845" s="172"/>
      <c r="S1845" s="172"/>
      <c r="T1845" s="173"/>
      <c r="AT1845" s="167" t="s">
        <v>229</v>
      </c>
      <c r="AU1845" s="167" t="s">
        <v>86</v>
      </c>
      <c r="AV1845" s="13" t="s">
        <v>86</v>
      </c>
      <c r="AW1845" s="13" t="s">
        <v>32</v>
      </c>
      <c r="AX1845" s="13" t="s">
        <v>77</v>
      </c>
      <c r="AY1845" s="167" t="s">
        <v>222</v>
      </c>
    </row>
    <row r="1846" spans="1:65" s="14" customFormat="1">
      <c r="B1846" s="174"/>
      <c r="D1846" s="166" t="s">
        <v>229</v>
      </c>
      <c r="E1846" s="175" t="s">
        <v>1</v>
      </c>
      <c r="F1846" s="176" t="s">
        <v>231</v>
      </c>
      <c r="H1846" s="177">
        <v>19</v>
      </c>
      <c r="I1846" s="178"/>
      <c r="L1846" s="174"/>
      <c r="M1846" s="179"/>
      <c r="N1846" s="180"/>
      <c r="O1846" s="180"/>
      <c r="P1846" s="180"/>
      <c r="Q1846" s="180"/>
      <c r="R1846" s="180"/>
      <c r="S1846" s="180"/>
      <c r="T1846" s="181"/>
      <c r="AT1846" s="175" t="s">
        <v>229</v>
      </c>
      <c r="AU1846" s="175" t="s">
        <v>86</v>
      </c>
      <c r="AV1846" s="14" t="s">
        <v>228</v>
      </c>
      <c r="AW1846" s="14" t="s">
        <v>32</v>
      </c>
      <c r="AX1846" s="14" t="s">
        <v>84</v>
      </c>
      <c r="AY1846" s="175" t="s">
        <v>222</v>
      </c>
    </row>
    <row r="1847" spans="1:65" s="2" customFormat="1" ht="16.5" customHeight="1">
      <c r="A1847" s="33"/>
      <c r="B1847" s="150"/>
      <c r="C1847" s="151" t="s">
        <v>2467</v>
      </c>
      <c r="D1847" s="151" t="s">
        <v>224</v>
      </c>
      <c r="E1847" s="152" t="s">
        <v>2468</v>
      </c>
      <c r="F1847" s="153" t="s">
        <v>2469</v>
      </c>
      <c r="G1847" s="154" t="s">
        <v>242</v>
      </c>
      <c r="H1847" s="155">
        <v>40</v>
      </c>
      <c r="I1847" s="156"/>
      <c r="J1847" s="157">
        <f>ROUND(I1847*H1847,2)</f>
        <v>0</v>
      </c>
      <c r="K1847" s="158"/>
      <c r="L1847" s="34"/>
      <c r="M1847" s="159" t="s">
        <v>1</v>
      </c>
      <c r="N1847" s="160" t="s">
        <v>42</v>
      </c>
      <c r="O1847" s="59"/>
      <c r="P1847" s="161">
        <f>O1847*H1847</f>
        <v>0</v>
      </c>
      <c r="Q1847" s="161">
        <v>0</v>
      </c>
      <c r="R1847" s="161">
        <f>Q1847*H1847</f>
        <v>0</v>
      </c>
      <c r="S1847" s="161">
        <v>0</v>
      </c>
      <c r="T1847" s="162">
        <f>S1847*H1847</f>
        <v>0</v>
      </c>
      <c r="U1847" s="33"/>
      <c r="V1847" s="33"/>
      <c r="W1847" s="33"/>
      <c r="X1847" s="33"/>
      <c r="Y1847" s="33"/>
      <c r="Z1847" s="33"/>
      <c r="AA1847" s="33"/>
      <c r="AB1847" s="33"/>
      <c r="AC1847" s="33"/>
      <c r="AD1847" s="33"/>
      <c r="AE1847" s="33"/>
      <c r="AR1847" s="163" t="s">
        <v>264</v>
      </c>
      <c r="AT1847" s="163" t="s">
        <v>224</v>
      </c>
      <c r="AU1847" s="163" t="s">
        <v>86</v>
      </c>
      <c r="AY1847" s="18" t="s">
        <v>222</v>
      </c>
      <c r="BE1847" s="164">
        <f>IF(N1847="základní",J1847,0)</f>
        <v>0</v>
      </c>
      <c r="BF1847" s="164">
        <f>IF(N1847="snížená",J1847,0)</f>
        <v>0</v>
      </c>
      <c r="BG1847" s="164">
        <f>IF(N1847="zákl. přenesená",J1847,0)</f>
        <v>0</v>
      </c>
      <c r="BH1847" s="164">
        <f>IF(N1847="sníž. přenesená",J1847,0)</f>
        <v>0</v>
      </c>
      <c r="BI1847" s="164">
        <f>IF(N1847="nulová",J1847,0)</f>
        <v>0</v>
      </c>
      <c r="BJ1847" s="18" t="s">
        <v>84</v>
      </c>
      <c r="BK1847" s="164">
        <f>ROUND(I1847*H1847,2)</f>
        <v>0</v>
      </c>
      <c r="BL1847" s="18" t="s">
        <v>264</v>
      </c>
      <c r="BM1847" s="163" t="s">
        <v>2470</v>
      </c>
    </row>
    <row r="1848" spans="1:65" s="12" customFormat="1" ht="22.9" customHeight="1">
      <c r="B1848" s="137"/>
      <c r="D1848" s="138" t="s">
        <v>76</v>
      </c>
      <c r="E1848" s="148" t="s">
        <v>2396</v>
      </c>
      <c r="F1848" s="148" t="s">
        <v>2471</v>
      </c>
      <c r="I1848" s="140"/>
      <c r="J1848" s="149">
        <f>BK1848</f>
        <v>0</v>
      </c>
      <c r="L1848" s="137"/>
      <c r="M1848" s="142"/>
      <c r="N1848" s="143"/>
      <c r="O1848" s="143"/>
      <c r="P1848" s="144">
        <f>SUM(P1849:P1870)</f>
        <v>0</v>
      </c>
      <c r="Q1848" s="143"/>
      <c r="R1848" s="144">
        <f>SUM(R1849:R1870)</f>
        <v>1.89484656</v>
      </c>
      <c r="S1848" s="143"/>
      <c r="T1848" s="145">
        <f>SUM(T1849:T1870)</f>
        <v>0</v>
      </c>
      <c r="AR1848" s="138" t="s">
        <v>86</v>
      </c>
      <c r="AT1848" s="146" t="s">
        <v>76</v>
      </c>
      <c r="AU1848" s="146" t="s">
        <v>84</v>
      </c>
      <c r="AY1848" s="138" t="s">
        <v>222</v>
      </c>
      <c r="BK1848" s="147">
        <f>SUM(BK1849:BK1870)</f>
        <v>0</v>
      </c>
    </row>
    <row r="1849" spans="1:65" s="2" customFormat="1" ht="16.5" customHeight="1">
      <c r="A1849" s="33"/>
      <c r="B1849" s="150"/>
      <c r="C1849" s="151" t="s">
        <v>1500</v>
      </c>
      <c r="D1849" s="151" t="s">
        <v>224</v>
      </c>
      <c r="E1849" s="152" t="s">
        <v>2472</v>
      </c>
      <c r="F1849" s="153" t="s">
        <v>2473</v>
      </c>
      <c r="G1849" s="154" t="s">
        <v>2075</v>
      </c>
      <c r="H1849" s="155">
        <v>1</v>
      </c>
      <c r="I1849" s="156"/>
      <c r="J1849" s="157">
        <f>ROUND(I1849*H1849,2)</f>
        <v>0</v>
      </c>
      <c r="K1849" s="158"/>
      <c r="L1849" s="34"/>
      <c r="M1849" s="159" t="s">
        <v>1</v>
      </c>
      <c r="N1849" s="160" t="s">
        <v>42</v>
      </c>
      <c r="O1849" s="59"/>
      <c r="P1849" s="161">
        <f>O1849*H1849</f>
        <v>0</v>
      </c>
      <c r="Q1849" s="161">
        <v>0</v>
      </c>
      <c r="R1849" s="161">
        <f>Q1849*H1849</f>
        <v>0</v>
      </c>
      <c r="S1849" s="161">
        <v>0</v>
      </c>
      <c r="T1849" s="162">
        <f>S1849*H1849</f>
        <v>0</v>
      </c>
      <c r="U1849" s="33"/>
      <c r="V1849" s="33"/>
      <c r="W1849" s="33"/>
      <c r="X1849" s="33"/>
      <c r="Y1849" s="33"/>
      <c r="Z1849" s="33"/>
      <c r="AA1849" s="33"/>
      <c r="AB1849" s="33"/>
      <c r="AC1849" s="33"/>
      <c r="AD1849" s="33"/>
      <c r="AE1849" s="33"/>
      <c r="AR1849" s="163" t="s">
        <v>264</v>
      </c>
      <c r="AT1849" s="163" t="s">
        <v>224</v>
      </c>
      <c r="AU1849" s="163" t="s">
        <v>86</v>
      </c>
      <c r="AY1849" s="18" t="s">
        <v>222</v>
      </c>
      <c r="BE1849" s="164">
        <f>IF(N1849="základní",J1849,0)</f>
        <v>0</v>
      </c>
      <c r="BF1849" s="164">
        <f>IF(N1849="snížená",J1849,0)</f>
        <v>0</v>
      </c>
      <c r="BG1849" s="164">
        <f>IF(N1849="zákl. přenesená",J1849,0)</f>
        <v>0</v>
      </c>
      <c r="BH1849" s="164">
        <f>IF(N1849="sníž. přenesená",J1849,0)</f>
        <v>0</v>
      </c>
      <c r="BI1849" s="164">
        <f>IF(N1849="nulová",J1849,0)</f>
        <v>0</v>
      </c>
      <c r="BJ1849" s="18" t="s">
        <v>84</v>
      </c>
      <c r="BK1849" s="164">
        <f>ROUND(I1849*H1849,2)</f>
        <v>0</v>
      </c>
      <c r="BL1849" s="18" t="s">
        <v>264</v>
      </c>
      <c r="BM1849" s="163" t="s">
        <v>2474</v>
      </c>
    </row>
    <row r="1850" spans="1:65" s="16" customFormat="1">
      <c r="B1850" s="190"/>
      <c r="D1850" s="166" t="s">
        <v>229</v>
      </c>
      <c r="E1850" s="191" t="s">
        <v>1</v>
      </c>
      <c r="F1850" s="192" t="s">
        <v>2475</v>
      </c>
      <c r="H1850" s="191" t="s">
        <v>1</v>
      </c>
      <c r="I1850" s="193"/>
      <c r="L1850" s="190"/>
      <c r="M1850" s="194"/>
      <c r="N1850" s="195"/>
      <c r="O1850" s="195"/>
      <c r="P1850" s="195"/>
      <c r="Q1850" s="195"/>
      <c r="R1850" s="195"/>
      <c r="S1850" s="195"/>
      <c r="T1850" s="196"/>
      <c r="AT1850" s="191" t="s">
        <v>229</v>
      </c>
      <c r="AU1850" s="191" t="s">
        <v>86</v>
      </c>
      <c r="AV1850" s="16" t="s">
        <v>84</v>
      </c>
      <c r="AW1850" s="16" t="s">
        <v>32</v>
      </c>
      <c r="AX1850" s="16" t="s">
        <v>77</v>
      </c>
      <c r="AY1850" s="191" t="s">
        <v>222</v>
      </c>
    </row>
    <row r="1851" spans="1:65" s="16" customFormat="1" ht="22.5">
      <c r="B1851" s="190"/>
      <c r="D1851" s="166" t="s">
        <v>229</v>
      </c>
      <c r="E1851" s="191" t="s">
        <v>1</v>
      </c>
      <c r="F1851" s="192" t="s">
        <v>2476</v>
      </c>
      <c r="H1851" s="191" t="s">
        <v>1</v>
      </c>
      <c r="I1851" s="193"/>
      <c r="L1851" s="190"/>
      <c r="M1851" s="194"/>
      <c r="N1851" s="195"/>
      <c r="O1851" s="195"/>
      <c r="P1851" s="195"/>
      <c r="Q1851" s="195"/>
      <c r="R1851" s="195"/>
      <c r="S1851" s="195"/>
      <c r="T1851" s="196"/>
      <c r="AT1851" s="191" t="s">
        <v>229</v>
      </c>
      <c r="AU1851" s="191" t="s">
        <v>86</v>
      </c>
      <c r="AV1851" s="16" t="s">
        <v>84</v>
      </c>
      <c r="AW1851" s="16" t="s">
        <v>32</v>
      </c>
      <c r="AX1851" s="16" t="s">
        <v>77</v>
      </c>
      <c r="AY1851" s="191" t="s">
        <v>222</v>
      </c>
    </row>
    <row r="1852" spans="1:65" s="16" customFormat="1" ht="22.5">
      <c r="B1852" s="190"/>
      <c r="D1852" s="166" t="s">
        <v>229</v>
      </c>
      <c r="E1852" s="191" t="s">
        <v>1</v>
      </c>
      <c r="F1852" s="192" t="s">
        <v>2477</v>
      </c>
      <c r="H1852" s="191" t="s">
        <v>1</v>
      </c>
      <c r="I1852" s="193"/>
      <c r="L1852" s="190"/>
      <c r="M1852" s="194"/>
      <c r="N1852" s="195"/>
      <c r="O1852" s="195"/>
      <c r="P1852" s="195"/>
      <c r="Q1852" s="195"/>
      <c r="R1852" s="195"/>
      <c r="S1852" s="195"/>
      <c r="T1852" s="196"/>
      <c r="AT1852" s="191" t="s">
        <v>229</v>
      </c>
      <c r="AU1852" s="191" t="s">
        <v>86</v>
      </c>
      <c r="AV1852" s="16" t="s">
        <v>84</v>
      </c>
      <c r="AW1852" s="16" t="s">
        <v>32</v>
      </c>
      <c r="AX1852" s="16" t="s">
        <v>77</v>
      </c>
      <c r="AY1852" s="191" t="s">
        <v>222</v>
      </c>
    </row>
    <row r="1853" spans="1:65" s="16" customFormat="1" ht="22.5">
      <c r="B1853" s="190"/>
      <c r="D1853" s="166" t="s">
        <v>229</v>
      </c>
      <c r="E1853" s="191" t="s">
        <v>1</v>
      </c>
      <c r="F1853" s="192" t="s">
        <v>2478</v>
      </c>
      <c r="H1853" s="191" t="s">
        <v>1</v>
      </c>
      <c r="I1853" s="193"/>
      <c r="L1853" s="190"/>
      <c r="M1853" s="194"/>
      <c r="N1853" s="195"/>
      <c r="O1853" s="195"/>
      <c r="P1853" s="195"/>
      <c r="Q1853" s="195"/>
      <c r="R1853" s="195"/>
      <c r="S1853" s="195"/>
      <c r="T1853" s="196"/>
      <c r="AT1853" s="191" t="s">
        <v>229</v>
      </c>
      <c r="AU1853" s="191" t="s">
        <v>86</v>
      </c>
      <c r="AV1853" s="16" t="s">
        <v>84</v>
      </c>
      <c r="AW1853" s="16" t="s">
        <v>32</v>
      </c>
      <c r="AX1853" s="16" t="s">
        <v>77</v>
      </c>
      <c r="AY1853" s="191" t="s">
        <v>222</v>
      </c>
    </row>
    <row r="1854" spans="1:65" s="16" customFormat="1">
      <c r="B1854" s="190"/>
      <c r="D1854" s="166" t="s">
        <v>229</v>
      </c>
      <c r="E1854" s="191" t="s">
        <v>1</v>
      </c>
      <c r="F1854" s="192" t="s">
        <v>2479</v>
      </c>
      <c r="H1854" s="191" t="s">
        <v>1</v>
      </c>
      <c r="I1854" s="193"/>
      <c r="L1854" s="190"/>
      <c r="M1854" s="194"/>
      <c r="N1854" s="195"/>
      <c r="O1854" s="195"/>
      <c r="P1854" s="195"/>
      <c r="Q1854" s="195"/>
      <c r="R1854" s="195"/>
      <c r="S1854" s="195"/>
      <c r="T1854" s="196"/>
      <c r="AT1854" s="191" t="s">
        <v>229</v>
      </c>
      <c r="AU1854" s="191" t="s">
        <v>86</v>
      </c>
      <c r="AV1854" s="16" t="s">
        <v>84</v>
      </c>
      <c r="AW1854" s="16" t="s">
        <v>32</v>
      </c>
      <c r="AX1854" s="16" t="s">
        <v>77</v>
      </c>
      <c r="AY1854" s="191" t="s">
        <v>222</v>
      </c>
    </row>
    <row r="1855" spans="1:65" s="13" customFormat="1">
      <c r="B1855" s="165"/>
      <c r="D1855" s="166" t="s">
        <v>229</v>
      </c>
      <c r="E1855" s="167" t="s">
        <v>1</v>
      </c>
      <c r="F1855" s="168" t="s">
        <v>84</v>
      </c>
      <c r="H1855" s="169">
        <v>1</v>
      </c>
      <c r="I1855" s="170"/>
      <c r="L1855" s="165"/>
      <c r="M1855" s="171"/>
      <c r="N1855" s="172"/>
      <c r="O1855" s="172"/>
      <c r="P1855" s="172"/>
      <c r="Q1855" s="172"/>
      <c r="R1855" s="172"/>
      <c r="S1855" s="172"/>
      <c r="T1855" s="173"/>
      <c r="AT1855" s="167" t="s">
        <v>229</v>
      </c>
      <c r="AU1855" s="167" t="s">
        <v>86</v>
      </c>
      <c r="AV1855" s="13" t="s">
        <v>86</v>
      </c>
      <c r="AW1855" s="13" t="s">
        <v>32</v>
      </c>
      <c r="AX1855" s="13" t="s">
        <v>77</v>
      </c>
      <c r="AY1855" s="167" t="s">
        <v>222</v>
      </c>
    </row>
    <row r="1856" spans="1:65" s="14" customFormat="1">
      <c r="B1856" s="174"/>
      <c r="D1856" s="166" t="s">
        <v>229</v>
      </c>
      <c r="E1856" s="175" t="s">
        <v>1</v>
      </c>
      <c r="F1856" s="176" t="s">
        <v>231</v>
      </c>
      <c r="H1856" s="177">
        <v>1</v>
      </c>
      <c r="I1856" s="178"/>
      <c r="L1856" s="174"/>
      <c r="M1856" s="179"/>
      <c r="N1856" s="180"/>
      <c r="O1856" s="180"/>
      <c r="P1856" s="180"/>
      <c r="Q1856" s="180"/>
      <c r="R1856" s="180"/>
      <c r="S1856" s="180"/>
      <c r="T1856" s="181"/>
      <c r="AT1856" s="175" t="s">
        <v>229</v>
      </c>
      <c r="AU1856" s="175" t="s">
        <v>86</v>
      </c>
      <c r="AV1856" s="14" t="s">
        <v>228</v>
      </c>
      <c r="AW1856" s="14" t="s">
        <v>32</v>
      </c>
      <c r="AX1856" s="14" t="s">
        <v>84</v>
      </c>
      <c r="AY1856" s="175" t="s">
        <v>222</v>
      </c>
    </row>
    <row r="1857" spans="1:65" s="2" customFormat="1" ht="24.2" customHeight="1">
      <c r="A1857" s="33"/>
      <c r="B1857" s="150"/>
      <c r="C1857" s="151" t="s">
        <v>2480</v>
      </c>
      <c r="D1857" s="151" t="s">
        <v>224</v>
      </c>
      <c r="E1857" s="152" t="s">
        <v>2481</v>
      </c>
      <c r="F1857" s="153" t="s">
        <v>2482</v>
      </c>
      <c r="G1857" s="154" t="s">
        <v>227</v>
      </c>
      <c r="H1857" s="155">
        <v>97.977999999999994</v>
      </c>
      <c r="I1857" s="156"/>
      <c r="J1857" s="157">
        <f>ROUND(I1857*H1857,2)</f>
        <v>0</v>
      </c>
      <c r="K1857" s="158"/>
      <c r="L1857" s="34"/>
      <c r="M1857" s="159" t="s">
        <v>1</v>
      </c>
      <c r="N1857" s="160" t="s">
        <v>42</v>
      </c>
      <c r="O1857" s="59"/>
      <c r="P1857" s="161">
        <f>O1857*H1857</f>
        <v>0</v>
      </c>
      <c r="Q1857" s="161">
        <v>1.1520000000000001E-2</v>
      </c>
      <c r="R1857" s="161">
        <f>Q1857*H1857</f>
        <v>1.1287065599999999</v>
      </c>
      <c r="S1857" s="161">
        <v>0</v>
      </c>
      <c r="T1857" s="162">
        <f>S1857*H1857</f>
        <v>0</v>
      </c>
      <c r="U1857" s="33"/>
      <c r="V1857" s="33"/>
      <c r="W1857" s="33"/>
      <c r="X1857" s="33"/>
      <c r="Y1857" s="33"/>
      <c r="Z1857" s="33"/>
      <c r="AA1857" s="33"/>
      <c r="AB1857" s="33"/>
      <c r="AC1857" s="33"/>
      <c r="AD1857" s="33"/>
      <c r="AE1857" s="33"/>
      <c r="AR1857" s="163" t="s">
        <v>264</v>
      </c>
      <c r="AT1857" s="163" t="s">
        <v>224</v>
      </c>
      <c r="AU1857" s="163" t="s">
        <v>86</v>
      </c>
      <c r="AY1857" s="18" t="s">
        <v>222</v>
      </c>
      <c r="BE1857" s="164">
        <f>IF(N1857="základní",J1857,0)</f>
        <v>0</v>
      </c>
      <c r="BF1857" s="164">
        <f>IF(N1857="snížená",J1857,0)</f>
        <v>0</v>
      </c>
      <c r="BG1857" s="164">
        <f>IF(N1857="zákl. přenesená",J1857,0)</f>
        <v>0</v>
      </c>
      <c r="BH1857" s="164">
        <f>IF(N1857="sníž. přenesená",J1857,0)</f>
        <v>0</v>
      </c>
      <c r="BI1857" s="164">
        <f>IF(N1857="nulová",J1857,0)</f>
        <v>0</v>
      </c>
      <c r="BJ1857" s="18" t="s">
        <v>84</v>
      </c>
      <c r="BK1857" s="164">
        <f>ROUND(I1857*H1857,2)</f>
        <v>0</v>
      </c>
      <c r="BL1857" s="18" t="s">
        <v>264</v>
      </c>
      <c r="BM1857" s="163" t="s">
        <v>2483</v>
      </c>
    </row>
    <row r="1858" spans="1:65" s="16" customFormat="1">
      <c r="B1858" s="190"/>
      <c r="D1858" s="166" t="s">
        <v>229</v>
      </c>
      <c r="E1858" s="191" t="s">
        <v>1</v>
      </c>
      <c r="F1858" s="192" t="s">
        <v>2484</v>
      </c>
      <c r="H1858" s="191" t="s">
        <v>1</v>
      </c>
      <c r="I1858" s="193"/>
      <c r="L1858" s="190"/>
      <c r="M1858" s="194"/>
      <c r="N1858" s="195"/>
      <c r="O1858" s="195"/>
      <c r="P1858" s="195"/>
      <c r="Q1858" s="195"/>
      <c r="R1858" s="195"/>
      <c r="S1858" s="195"/>
      <c r="T1858" s="196"/>
      <c r="AT1858" s="191" t="s">
        <v>229</v>
      </c>
      <c r="AU1858" s="191" t="s">
        <v>86</v>
      </c>
      <c r="AV1858" s="16" t="s">
        <v>84</v>
      </c>
      <c r="AW1858" s="16" t="s">
        <v>32</v>
      </c>
      <c r="AX1858" s="16" t="s">
        <v>77</v>
      </c>
      <c r="AY1858" s="191" t="s">
        <v>222</v>
      </c>
    </row>
    <row r="1859" spans="1:65" s="13" customFormat="1" ht="33.75">
      <c r="B1859" s="165"/>
      <c r="D1859" s="166" t="s">
        <v>229</v>
      </c>
      <c r="E1859" s="167" t="s">
        <v>1</v>
      </c>
      <c r="F1859" s="168" t="s">
        <v>2485</v>
      </c>
      <c r="H1859" s="169">
        <v>81.364999999999995</v>
      </c>
      <c r="I1859" s="170"/>
      <c r="L1859" s="165"/>
      <c r="M1859" s="171"/>
      <c r="N1859" s="172"/>
      <c r="O1859" s="172"/>
      <c r="P1859" s="172"/>
      <c r="Q1859" s="172"/>
      <c r="R1859" s="172"/>
      <c r="S1859" s="172"/>
      <c r="T1859" s="173"/>
      <c r="AT1859" s="167" t="s">
        <v>229</v>
      </c>
      <c r="AU1859" s="167" t="s">
        <v>86</v>
      </c>
      <c r="AV1859" s="13" t="s">
        <v>86</v>
      </c>
      <c r="AW1859" s="13" t="s">
        <v>32</v>
      </c>
      <c r="AX1859" s="13" t="s">
        <v>77</v>
      </c>
      <c r="AY1859" s="167" t="s">
        <v>222</v>
      </c>
    </row>
    <row r="1860" spans="1:65" s="13" customFormat="1">
      <c r="B1860" s="165"/>
      <c r="D1860" s="166" t="s">
        <v>229</v>
      </c>
      <c r="E1860" s="167" t="s">
        <v>1</v>
      </c>
      <c r="F1860" s="168" t="s">
        <v>2486</v>
      </c>
      <c r="H1860" s="169">
        <v>16.613</v>
      </c>
      <c r="I1860" s="170"/>
      <c r="L1860" s="165"/>
      <c r="M1860" s="171"/>
      <c r="N1860" s="172"/>
      <c r="O1860" s="172"/>
      <c r="P1860" s="172"/>
      <c r="Q1860" s="172"/>
      <c r="R1860" s="172"/>
      <c r="S1860" s="172"/>
      <c r="T1860" s="173"/>
      <c r="AT1860" s="167" t="s">
        <v>229</v>
      </c>
      <c r="AU1860" s="167" t="s">
        <v>86</v>
      </c>
      <c r="AV1860" s="13" t="s">
        <v>86</v>
      </c>
      <c r="AW1860" s="13" t="s">
        <v>32</v>
      </c>
      <c r="AX1860" s="13" t="s">
        <v>77</v>
      </c>
      <c r="AY1860" s="167" t="s">
        <v>222</v>
      </c>
    </row>
    <row r="1861" spans="1:65" s="14" customFormat="1">
      <c r="B1861" s="174"/>
      <c r="D1861" s="166" t="s">
        <v>229</v>
      </c>
      <c r="E1861" s="175" t="s">
        <v>1</v>
      </c>
      <c r="F1861" s="176" t="s">
        <v>231</v>
      </c>
      <c r="H1861" s="177">
        <v>97.977999999999994</v>
      </c>
      <c r="I1861" s="178"/>
      <c r="L1861" s="174"/>
      <c r="M1861" s="179"/>
      <c r="N1861" s="180"/>
      <c r="O1861" s="180"/>
      <c r="P1861" s="180"/>
      <c r="Q1861" s="180"/>
      <c r="R1861" s="180"/>
      <c r="S1861" s="180"/>
      <c r="T1861" s="181"/>
      <c r="AT1861" s="175" t="s">
        <v>229</v>
      </c>
      <c r="AU1861" s="175" t="s">
        <v>86</v>
      </c>
      <c r="AV1861" s="14" t="s">
        <v>228</v>
      </c>
      <c r="AW1861" s="14" t="s">
        <v>32</v>
      </c>
      <c r="AX1861" s="14" t="s">
        <v>84</v>
      </c>
      <c r="AY1861" s="175" t="s">
        <v>222</v>
      </c>
    </row>
    <row r="1862" spans="1:65" s="2" customFormat="1" ht="24.2" customHeight="1">
      <c r="A1862" s="33"/>
      <c r="B1862" s="150"/>
      <c r="C1862" s="151" t="s">
        <v>1503</v>
      </c>
      <c r="D1862" s="151" t="s">
        <v>224</v>
      </c>
      <c r="E1862" s="152" t="s">
        <v>2487</v>
      </c>
      <c r="F1862" s="153" t="s">
        <v>2488</v>
      </c>
      <c r="G1862" s="154" t="s">
        <v>227</v>
      </c>
      <c r="H1862" s="155">
        <v>4</v>
      </c>
      <c r="I1862" s="156"/>
      <c r="J1862" s="157">
        <f>ROUND(I1862*H1862,2)</f>
        <v>0</v>
      </c>
      <c r="K1862" s="158"/>
      <c r="L1862" s="34"/>
      <c r="M1862" s="159" t="s">
        <v>1</v>
      </c>
      <c r="N1862" s="160" t="s">
        <v>42</v>
      </c>
      <c r="O1862" s="59"/>
      <c r="P1862" s="161">
        <f>O1862*H1862</f>
        <v>0</v>
      </c>
      <c r="Q1862" s="161">
        <v>2.461E-2</v>
      </c>
      <c r="R1862" s="161">
        <f>Q1862*H1862</f>
        <v>9.844E-2</v>
      </c>
      <c r="S1862" s="161">
        <v>0</v>
      </c>
      <c r="T1862" s="162">
        <f>S1862*H1862</f>
        <v>0</v>
      </c>
      <c r="U1862" s="33"/>
      <c r="V1862" s="33"/>
      <c r="W1862" s="33"/>
      <c r="X1862" s="33"/>
      <c r="Y1862" s="33"/>
      <c r="Z1862" s="33"/>
      <c r="AA1862" s="33"/>
      <c r="AB1862" s="33"/>
      <c r="AC1862" s="33"/>
      <c r="AD1862" s="33"/>
      <c r="AE1862" s="33"/>
      <c r="AR1862" s="163" t="s">
        <v>264</v>
      </c>
      <c r="AT1862" s="163" t="s">
        <v>224</v>
      </c>
      <c r="AU1862" s="163" t="s">
        <v>86</v>
      </c>
      <c r="AY1862" s="18" t="s">
        <v>222</v>
      </c>
      <c r="BE1862" s="164">
        <f>IF(N1862="základní",J1862,0)</f>
        <v>0</v>
      </c>
      <c r="BF1862" s="164">
        <f>IF(N1862="snížená",J1862,0)</f>
        <v>0</v>
      </c>
      <c r="BG1862" s="164">
        <f>IF(N1862="zákl. přenesená",J1862,0)</f>
        <v>0</v>
      </c>
      <c r="BH1862" s="164">
        <f>IF(N1862="sníž. přenesená",J1862,0)</f>
        <v>0</v>
      </c>
      <c r="BI1862" s="164">
        <f>IF(N1862="nulová",J1862,0)</f>
        <v>0</v>
      </c>
      <c r="BJ1862" s="18" t="s">
        <v>84</v>
      </c>
      <c r="BK1862" s="164">
        <f>ROUND(I1862*H1862,2)</f>
        <v>0</v>
      </c>
      <c r="BL1862" s="18" t="s">
        <v>264</v>
      </c>
      <c r="BM1862" s="163" t="s">
        <v>2489</v>
      </c>
    </row>
    <row r="1863" spans="1:65" s="2" customFormat="1" ht="33" customHeight="1">
      <c r="A1863" s="33"/>
      <c r="B1863" s="150"/>
      <c r="C1863" s="151" t="s">
        <v>2490</v>
      </c>
      <c r="D1863" s="151" t="s">
        <v>224</v>
      </c>
      <c r="E1863" s="152" t="s">
        <v>2491</v>
      </c>
      <c r="F1863" s="153" t="s">
        <v>2492</v>
      </c>
      <c r="G1863" s="154" t="s">
        <v>227</v>
      </c>
      <c r="H1863" s="155">
        <v>15</v>
      </c>
      <c r="I1863" s="156"/>
      <c r="J1863" s="157">
        <f>ROUND(I1863*H1863,2)</f>
        <v>0</v>
      </c>
      <c r="K1863" s="158"/>
      <c r="L1863" s="34"/>
      <c r="M1863" s="159" t="s">
        <v>1</v>
      </c>
      <c r="N1863" s="160" t="s">
        <v>42</v>
      </c>
      <c r="O1863" s="59"/>
      <c r="P1863" s="161">
        <f>O1863*H1863</f>
        <v>0</v>
      </c>
      <c r="Q1863" s="161">
        <v>1.9560000000000001E-2</v>
      </c>
      <c r="R1863" s="161">
        <f>Q1863*H1863</f>
        <v>0.29339999999999999</v>
      </c>
      <c r="S1863" s="161">
        <v>0</v>
      </c>
      <c r="T1863" s="162">
        <f>S1863*H1863</f>
        <v>0</v>
      </c>
      <c r="U1863" s="33"/>
      <c r="V1863" s="33"/>
      <c r="W1863" s="33"/>
      <c r="X1863" s="33"/>
      <c r="Y1863" s="33"/>
      <c r="Z1863" s="33"/>
      <c r="AA1863" s="33"/>
      <c r="AB1863" s="33"/>
      <c r="AC1863" s="33"/>
      <c r="AD1863" s="33"/>
      <c r="AE1863" s="33"/>
      <c r="AR1863" s="163" t="s">
        <v>264</v>
      </c>
      <c r="AT1863" s="163" t="s">
        <v>224</v>
      </c>
      <c r="AU1863" s="163" t="s">
        <v>86</v>
      </c>
      <c r="AY1863" s="18" t="s">
        <v>222</v>
      </c>
      <c r="BE1863" s="164">
        <f>IF(N1863="základní",J1863,0)</f>
        <v>0</v>
      </c>
      <c r="BF1863" s="164">
        <f>IF(N1863="snížená",J1863,0)</f>
        <v>0</v>
      </c>
      <c r="BG1863" s="164">
        <f>IF(N1863="zákl. přenesená",J1863,0)</f>
        <v>0</v>
      </c>
      <c r="BH1863" s="164">
        <f>IF(N1863="sníž. přenesená",J1863,0)</f>
        <v>0</v>
      </c>
      <c r="BI1863" s="164">
        <f>IF(N1863="nulová",J1863,0)</f>
        <v>0</v>
      </c>
      <c r="BJ1863" s="18" t="s">
        <v>84</v>
      </c>
      <c r="BK1863" s="164">
        <f>ROUND(I1863*H1863,2)</f>
        <v>0</v>
      </c>
      <c r="BL1863" s="18" t="s">
        <v>264</v>
      </c>
      <c r="BM1863" s="163" t="s">
        <v>2493</v>
      </c>
    </row>
    <row r="1864" spans="1:65" s="16" customFormat="1">
      <c r="B1864" s="190"/>
      <c r="D1864" s="166" t="s">
        <v>229</v>
      </c>
      <c r="E1864" s="191" t="s">
        <v>1</v>
      </c>
      <c r="F1864" s="192" t="s">
        <v>2494</v>
      </c>
      <c r="H1864" s="191" t="s">
        <v>1</v>
      </c>
      <c r="I1864" s="193"/>
      <c r="L1864" s="190"/>
      <c r="M1864" s="194"/>
      <c r="N1864" s="195"/>
      <c r="O1864" s="195"/>
      <c r="P1864" s="195"/>
      <c r="Q1864" s="195"/>
      <c r="R1864" s="195"/>
      <c r="S1864" s="195"/>
      <c r="T1864" s="196"/>
      <c r="AT1864" s="191" t="s">
        <v>229</v>
      </c>
      <c r="AU1864" s="191" t="s">
        <v>86</v>
      </c>
      <c r="AV1864" s="16" t="s">
        <v>84</v>
      </c>
      <c r="AW1864" s="16" t="s">
        <v>32</v>
      </c>
      <c r="AX1864" s="16" t="s">
        <v>77</v>
      </c>
      <c r="AY1864" s="191" t="s">
        <v>222</v>
      </c>
    </row>
    <row r="1865" spans="1:65" s="13" customFormat="1">
      <c r="B1865" s="165"/>
      <c r="D1865" s="166" t="s">
        <v>229</v>
      </c>
      <c r="E1865" s="167" t="s">
        <v>1</v>
      </c>
      <c r="F1865" s="168" t="s">
        <v>2495</v>
      </c>
      <c r="H1865" s="169">
        <v>10</v>
      </c>
      <c r="I1865" s="170"/>
      <c r="L1865" s="165"/>
      <c r="M1865" s="171"/>
      <c r="N1865" s="172"/>
      <c r="O1865" s="172"/>
      <c r="P1865" s="172"/>
      <c r="Q1865" s="172"/>
      <c r="R1865" s="172"/>
      <c r="S1865" s="172"/>
      <c r="T1865" s="173"/>
      <c r="AT1865" s="167" t="s">
        <v>229</v>
      </c>
      <c r="AU1865" s="167" t="s">
        <v>86</v>
      </c>
      <c r="AV1865" s="13" t="s">
        <v>86</v>
      </c>
      <c r="AW1865" s="13" t="s">
        <v>32</v>
      </c>
      <c r="AX1865" s="13" t="s">
        <v>77</v>
      </c>
      <c r="AY1865" s="167" t="s">
        <v>222</v>
      </c>
    </row>
    <row r="1866" spans="1:65" s="13" customFormat="1">
      <c r="B1866" s="165"/>
      <c r="D1866" s="166" t="s">
        <v>229</v>
      </c>
      <c r="E1866" s="167" t="s">
        <v>1</v>
      </c>
      <c r="F1866" s="168" t="s">
        <v>2496</v>
      </c>
      <c r="H1866" s="169">
        <v>5</v>
      </c>
      <c r="I1866" s="170"/>
      <c r="L1866" s="165"/>
      <c r="M1866" s="171"/>
      <c r="N1866" s="172"/>
      <c r="O1866" s="172"/>
      <c r="P1866" s="172"/>
      <c r="Q1866" s="172"/>
      <c r="R1866" s="172"/>
      <c r="S1866" s="172"/>
      <c r="T1866" s="173"/>
      <c r="AT1866" s="167" t="s">
        <v>229</v>
      </c>
      <c r="AU1866" s="167" t="s">
        <v>86</v>
      </c>
      <c r="AV1866" s="13" t="s">
        <v>86</v>
      </c>
      <c r="AW1866" s="13" t="s">
        <v>32</v>
      </c>
      <c r="AX1866" s="13" t="s">
        <v>77</v>
      </c>
      <c r="AY1866" s="167" t="s">
        <v>222</v>
      </c>
    </row>
    <row r="1867" spans="1:65" s="15" customFormat="1">
      <c r="B1867" s="182"/>
      <c r="D1867" s="166" t="s">
        <v>229</v>
      </c>
      <c r="E1867" s="183" t="s">
        <v>1</v>
      </c>
      <c r="F1867" s="184" t="s">
        <v>258</v>
      </c>
      <c r="H1867" s="185">
        <v>15</v>
      </c>
      <c r="I1867" s="186"/>
      <c r="L1867" s="182"/>
      <c r="M1867" s="187"/>
      <c r="N1867" s="188"/>
      <c r="O1867" s="188"/>
      <c r="P1867" s="188"/>
      <c r="Q1867" s="188"/>
      <c r="R1867" s="188"/>
      <c r="S1867" s="188"/>
      <c r="T1867" s="189"/>
      <c r="AT1867" s="183" t="s">
        <v>229</v>
      </c>
      <c r="AU1867" s="183" t="s">
        <v>86</v>
      </c>
      <c r="AV1867" s="15" t="s">
        <v>235</v>
      </c>
      <c r="AW1867" s="15" t="s">
        <v>32</v>
      </c>
      <c r="AX1867" s="15" t="s">
        <v>77</v>
      </c>
      <c r="AY1867" s="183" t="s">
        <v>222</v>
      </c>
    </row>
    <row r="1868" spans="1:65" s="14" customFormat="1">
      <c r="B1868" s="174"/>
      <c r="D1868" s="166" t="s">
        <v>229</v>
      </c>
      <c r="E1868" s="175" t="s">
        <v>1</v>
      </c>
      <c r="F1868" s="176" t="s">
        <v>231</v>
      </c>
      <c r="H1868" s="177">
        <v>15</v>
      </c>
      <c r="I1868" s="178"/>
      <c r="L1868" s="174"/>
      <c r="M1868" s="179"/>
      <c r="N1868" s="180"/>
      <c r="O1868" s="180"/>
      <c r="P1868" s="180"/>
      <c r="Q1868" s="180"/>
      <c r="R1868" s="180"/>
      <c r="S1868" s="180"/>
      <c r="T1868" s="181"/>
      <c r="AT1868" s="175" t="s">
        <v>229</v>
      </c>
      <c r="AU1868" s="175" t="s">
        <v>86</v>
      </c>
      <c r="AV1868" s="14" t="s">
        <v>228</v>
      </c>
      <c r="AW1868" s="14" t="s">
        <v>32</v>
      </c>
      <c r="AX1868" s="14" t="s">
        <v>84</v>
      </c>
      <c r="AY1868" s="175" t="s">
        <v>222</v>
      </c>
    </row>
    <row r="1869" spans="1:65" s="2" customFormat="1" ht="24.2" customHeight="1">
      <c r="A1869" s="33"/>
      <c r="B1869" s="150"/>
      <c r="C1869" s="151" t="s">
        <v>1511</v>
      </c>
      <c r="D1869" s="151" t="s">
        <v>224</v>
      </c>
      <c r="E1869" s="152" t="s">
        <v>2497</v>
      </c>
      <c r="F1869" s="153" t="s">
        <v>2498</v>
      </c>
      <c r="G1869" s="154" t="s">
        <v>227</v>
      </c>
      <c r="H1869" s="155">
        <v>38</v>
      </c>
      <c r="I1869" s="156"/>
      <c r="J1869" s="157">
        <f>ROUND(I1869*H1869,2)</f>
        <v>0</v>
      </c>
      <c r="K1869" s="158"/>
      <c r="L1869" s="34"/>
      <c r="M1869" s="159" t="s">
        <v>1</v>
      </c>
      <c r="N1869" s="160" t="s">
        <v>42</v>
      </c>
      <c r="O1869" s="59"/>
      <c r="P1869" s="161">
        <f>O1869*H1869</f>
        <v>0</v>
      </c>
      <c r="Q1869" s="161">
        <v>9.8499999999999994E-3</v>
      </c>
      <c r="R1869" s="161">
        <f>Q1869*H1869</f>
        <v>0.37429999999999997</v>
      </c>
      <c r="S1869" s="161">
        <v>0</v>
      </c>
      <c r="T1869" s="162">
        <f>S1869*H1869</f>
        <v>0</v>
      </c>
      <c r="U1869" s="33"/>
      <c r="V1869" s="33"/>
      <c r="W1869" s="33"/>
      <c r="X1869" s="33"/>
      <c r="Y1869" s="33"/>
      <c r="Z1869" s="33"/>
      <c r="AA1869" s="33"/>
      <c r="AB1869" s="33"/>
      <c r="AC1869" s="33"/>
      <c r="AD1869" s="33"/>
      <c r="AE1869" s="33"/>
      <c r="AR1869" s="163" t="s">
        <v>264</v>
      </c>
      <c r="AT1869" s="163" t="s">
        <v>224</v>
      </c>
      <c r="AU1869" s="163" t="s">
        <v>86</v>
      </c>
      <c r="AY1869" s="18" t="s">
        <v>222</v>
      </c>
      <c r="BE1869" s="164">
        <f>IF(N1869="základní",J1869,0)</f>
        <v>0</v>
      </c>
      <c r="BF1869" s="164">
        <f>IF(N1869="snížená",J1869,0)</f>
        <v>0</v>
      </c>
      <c r="BG1869" s="164">
        <f>IF(N1869="zákl. přenesená",J1869,0)</f>
        <v>0</v>
      </c>
      <c r="BH1869" s="164">
        <f>IF(N1869="sníž. přenesená",J1869,0)</f>
        <v>0</v>
      </c>
      <c r="BI1869" s="164">
        <f>IF(N1869="nulová",J1869,0)</f>
        <v>0</v>
      </c>
      <c r="BJ1869" s="18" t="s">
        <v>84</v>
      </c>
      <c r="BK1869" s="164">
        <f>ROUND(I1869*H1869,2)</f>
        <v>0</v>
      </c>
      <c r="BL1869" s="18" t="s">
        <v>264</v>
      </c>
      <c r="BM1869" s="163" t="s">
        <v>2499</v>
      </c>
    </row>
    <row r="1870" spans="1:65" s="2" customFormat="1" ht="24.2" customHeight="1">
      <c r="A1870" s="33"/>
      <c r="B1870" s="150"/>
      <c r="C1870" s="151" t="s">
        <v>2500</v>
      </c>
      <c r="D1870" s="151" t="s">
        <v>224</v>
      </c>
      <c r="E1870" s="152" t="s">
        <v>2501</v>
      </c>
      <c r="F1870" s="153" t="s">
        <v>2502</v>
      </c>
      <c r="G1870" s="154" t="s">
        <v>2233</v>
      </c>
      <c r="H1870" s="212"/>
      <c r="I1870" s="156"/>
      <c r="J1870" s="157">
        <f>ROUND(I1870*H1870,2)</f>
        <v>0</v>
      </c>
      <c r="K1870" s="158"/>
      <c r="L1870" s="34"/>
      <c r="M1870" s="159" t="s">
        <v>1</v>
      </c>
      <c r="N1870" s="160" t="s">
        <v>42</v>
      </c>
      <c r="O1870" s="59"/>
      <c r="P1870" s="161">
        <f>O1870*H1870</f>
        <v>0</v>
      </c>
      <c r="Q1870" s="161">
        <v>0</v>
      </c>
      <c r="R1870" s="161">
        <f>Q1870*H1870</f>
        <v>0</v>
      </c>
      <c r="S1870" s="161">
        <v>0</v>
      </c>
      <c r="T1870" s="162">
        <f>S1870*H1870</f>
        <v>0</v>
      </c>
      <c r="U1870" s="33"/>
      <c r="V1870" s="33"/>
      <c r="W1870" s="33"/>
      <c r="X1870" s="33"/>
      <c r="Y1870" s="33"/>
      <c r="Z1870" s="33"/>
      <c r="AA1870" s="33"/>
      <c r="AB1870" s="33"/>
      <c r="AC1870" s="33"/>
      <c r="AD1870" s="33"/>
      <c r="AE1870" s="33"/>
      <c r="AR1870" s="163" t="s">
        <v>264</v>
      </c>
      <c r="AT1870" s="163" t="s">
        <v>224</v>
      </c>
      <c r="AU1870" s="163" t="s">
        <v>86</v>
      </c>
      <c r="AY1870" s="18" t="s">
        <v>222</v>
      </c>
      <c r="BE1870" s="164">
        <f>IF(N1870="základní",J1870,0)</f>
        <v>0</v>
      </c>
      <c r="BF1870" s="164">
        <f>IF(N1870="snížená",J1870,0)</f>
        <v>0</v>
      </c>
      <c r="BG1870" s="164">
        <f>IF(N1870="zákl. přenesená",J1870,0)</f>
        <v>0</v>
      </c>
      <c r="BH1870" s="164">
        <f>IF(N1870="sníž. přenesená",J1870,0)</f>
        <v>0</v>
      </c>
      <c r="BI1870" s="164">
        <f>IF(N1870="nulová",J1870,0)</f>
        <v>0</v>
      </c>
      <c r="BJ1870" s="18" t="s">
        <v>84</v>
      </c>
      <c r="BK1870" s="164">
        <f>ROUND(I1870*H1870,2)</f>
        <v>0</v>
      </c>
      <c r="BL1870" s="18" t="s">
        <v>264</v>
      </c>
      <c r="BM1870" s="163" t="s">
        <v>2503</v>
      </c>
    </row>
    <row r="1871" spans="1:65" s="12" customFormat="1" ht="22.9" customHeight="1">
      <c r="B1871" s="137"/>
      <c r="D1871" s="138" t="s">
        <v>76</v>
      </c>
      <c r="E1871" s="148" t="s">
        <v>2504</v>
      </c>
      <c r="F1871" s="148" t="s">
        <v>2505</v>
      </c>
      <c r="I1871" s="140"/>
      <c r="J1871" s="149">
        <f>BK1871</f>
        <v>0</v>
      </c>
      <c r="L1871" s="137"/>
      <c r="M1871" s="142"/>
      <c r="N1871" s="143"/>
      <c r="O1871" s="143"/>
      <c r="P1871" s="144">
        <f>SUM(P1872:P1955)</f>
        <v>0</v>
      </c>
      <c r="Q1871" s="143"/>
      <c r="R1871" s="144">
        <f>SUM(R1872:R1955)</f>
        <v>8.7989162800000003</v>
      </c>
      <c r="S1871" s="143"/>
      <c r="T1871" s="145">
        <f>SUM(T1872:T1955)</f>
        <v>0.57960000000000012</v>
      </c>
      <c r="AR1871" s="138" t="s">
        <v>86</v>
      </c>
      <c r="AT1871" s="146" t="s">
        <v>76</v>
      </c>
      <c r="AU1871" s="146" t="s">
        <v>84</v>
      </c>
      <c r="AY1871" s="138" t="s">
        <v>222</v>
      </c>
      <c r="BK1871" s="147">
        <f>SUM(BK1872:BK1955)</f>
        <v>0</v>
      </c>
    </row>
    <row r="1872" spans="1:65" s="2" customFormat="1" ht="24.2" customHeight="1">
      <c r="A1872" s="33"/>
      <c r="B1872" s="150"/>
      <c r="C1872" s="151" t="s">
        <v>1515</v>
      </c>
      <c r="D1872" s="151" t="s">
        <v>224</v>
      </c>
      <c r="E1872" s="152" t="s">
        <v>2506</v>
      </c>
      <c r="F1872" s="153" t="s">
        <v>2507</v>
      </c>
      <c r="G1872" s="154" t="s">
        <v>227</v>
      </c>
      <c r="H1872" s="155">
        <v>9.5</v>
      </c>
      <c r="I1872" s="156"/>
      <c r="J1872" s="157">
        <f>ROUND(I1872*H1872,2)</f>
        <v>0</v>
      </c>
      <c r="K1872" s="158"/>
      <c r="L1872" s="34"/>
      <c r="M1872" s="159" t="s">
        <v>1</v>
      </c>
      <c r="N1872" s="160" t="s">
        <v>42</v>
      </c>
      <c r="O1872" s="59"/>
      <c r="P1872" s="161">
        <f>O1872*H1872</f>
        <v>0</v>
      </c>
      <c r="Q1872" s="161">
        <v>4.428E-2</v>
      </c>
      <c r="R1872" s="161">
        <f>Q1872*H1872</f>
        <v>0.42065999999999998</v>
      </c>
      <c r="S1872" s="161">
        <v>0</v>
      </c>
      <c r="T1872" s="162">
        <f>S1872*H1872</f>
        <v>0</v>
      </c>
      <c r="U1872" s="33"/>
      <c r="V1872" s="33"/>
      <c r="W1872" s="33"/>
      <c r="X1872" s="33"/>
      <c r="Y1872" s="33"/>
      <c r="Z1872" s="33"/>
      <c r="AA1872" s="33"/>
      <c r="AB1872" s="33"/>
      <c r="AC1872" s="33"/>
      <c r="AD1872" s="33"/>
      <c r="AE1872" s="33"/>
      <c r="AR1872" s="163" t="s">
        <v>264</v>
      </c>
      <c r="AT1872" s="163" t="s">
        <v>224</v>
      </c>
      <c r="AU1872" s="163" t="s">
        <v>86</v>
      </c>
      <c r="AY1872" s="18" t="s">
        <v>222</v>
      </c>
      <c r="BE1872" s="164">
        <f>IF(N1872="základní",J1872,0)</f>
        <v>0</v>
      </c>
      <c r="BF1872" s="164">
        <f>IF(N1872="snížená",J1872,0)</f>
        <v>0</v>
      </c>
      <c r="BG1872" s="164">
        <f>IF(N1872="zákl. přenesená",J1872,0)</f>
        <v>0</v>
      </c>
      <c r="BH1872" s="164">
        <f>IF(N1872="sníž. přenesená",J1872,0)</f>
        <v>0</v>
      </c>
      <c r="BI1872" s="164">
        <f>IF(N1872="nulová",J1872,0)</f>
        <v>0</v>
      </c>
      <c r="BJ1872" s="18" t="s">
        <v>84</v>
      </c>
      <c r="BK1872" s="164">
        <f>ROUND(I1872*H1872,2)</f>
        <v>0</v>
      </c>
      <c r="BL1872" s="18" t="s">
        <v>264</v>
      </c>
      <c r="BM1872" s="163" t="s">
        <v>2508</v>
      </c>
    </row>
    <row r="1873" spans="1:65" s="16" customFormat="1">
      <c r="B1873" s="190"/>
      <c r="D1873" s="166" t="s">
        <v>229</v>
      </c>
      <c r="E1873" s="191" t="s">
        <v>1</v>
      </c>
      <c r="F1873" s="192" t="s">
        <v>2509</v>
      </c>
      <c r="H1873" s="191" t="s">
        <v>1</v>
      </c>
      <c r="I1873" s="193"/>
      <c r="L1873" s="190"/>
      <c r="M1873" s="194"/>
      <c r="N1873" s="195"/>
      <c r="O1873" s="195"/>
      <c r="P1873" s="195"/>
      <c r="Q1873" s="195"/>
      <c r="R1873" s="195"/>
      <c r="S1873" s="195"/>
      <c r="T1873" s="196"/>
      <c r="AT1873" s="191" t="s">
        <v>229</v>
      </c>
      <c r="AU1873" s="191" t="s">
        <v>86</v>
      </c>
      <c r="AV1873" s="16" t="s">
        <v>84</v>
      </c>
      <c r="AW1873" s="16" t="s">
        <v>32</v>
      </c>
      <c r="AX1873" s="16" t="s">
        <v>77</v>
      </c>
      <c r="AY1873" s="191" t="s">
        <v>222</v>
      </c>
    </row>
    <row r="1874" spans="1:65" s="13" customFormat="1">
      <c r="B1874" s="165"/>
      <c r="D1874" s="166" t="s">
        <v>229</v>
      </c>
      <c r="E1874" s="167" t="s">
        <v>1</v>
      </c>
      <c r="F1874" s="168" t="s">
        <v>2510</v>
      </c>
      <c r="H1874" s="169">
        <v>9.5</v>
      </c>
      <c r="I1874" s="170"/>
      <c r="L1874" s="165"/>
      <c r="M1874" s="171"/>
      <c r="N1874" s="172"/>
      <c r="O1874" s="172"/>
      <c r="P1874" s="172"/>
      <c r="Q1874" s="172"/>
      <c r="R1874" s="172"/>
      <c r="S1874" s="172"/>
      <c r="T1874" s="173"/>
      <c r="AT1874" s="167" t="s">
        <v>229</v>
      </c>
      <c r="AU1874" s="167" t="s">
        <v>86</v>
      </c>
      <c r="AV1874" s="13" t="s">
        <v>86</v>
      </c>
      <c r="AW1874" s="13" t="s">
        <v>32</v>
      </c>
      <c r="AX1874" s="13" t="s">
        <v>77</v>
      </c>
      <c r="AY1874" s="167" t="s">
        <v>222</v>
      </c>
    </row>
    <row r="1875" spans="1:65" s="14" customFormat="1">
      <c r="B1875" s="174"/>
      <c r="D1875" s="166" t="s">
        <v>229</v>
      </c>
      <c r="E1875" s="175" t="s">
        <v>1</v>
      </c>
      <c r="F1875" s="176" t="s">
        <v>231</v>
      </c>
      <c r="H1875" s="177">
        <v>9.5</v>
      </c>
      <c r="I1875" s="178"/>
      <c r="L1875" s="174"/>
      <c r="M1875" s="179"/>
      <c r="N1875" s="180"/>
      <c r="O1875" s="180"/>
      <c r="P1875" s="180"/>
      <c r="Q1875" s="180"/>
      <c r="R1875" s="180"/>
      <c r="S1875" s="180"/>
      <c r="T1875" s="181"/>
      <c r="AT1875" s="175" t="s">
        <v>229</v>
      </c>
      <c r="AU1875" s="175" t="s">
        <v>86</v>
      </c>
      <c r="AV1875" s="14" t="s">
        <v>228</v>
      </c>
      <c r="AW1875" s="14" t="s">
        <v>32</v>
      </c>
      <c r="AX1875" s="14" t="s">
        <v>84</v>
      </c>
      <c r="AY1875" s="175" t="s">
        <v>222</v>
      </c>
    </row>
    <row r="1876" spans="1:65" s="2" customFormat="1" ht="24.2" customHeight="1">
      <c r="A1876" s="33"/>
      <c r="B1876" s="150"/>
      <c r="C1876" s="151" t="s">
        <v>2511</v>
      </c>
      <c r="D1876" s="151" t="s">
        <v>224</v>
      </c>
      <c r="E1876" s="152" t="s">
        <v>2512</v>
      </c>
      <c r="F1876" s="153" t="s">
        <v>2513</v>
      </c>
      <c r="G1876" s="154" t="s">
        <v>227</v>
      </c>
      <c r="H1876" s="155">
        <v>114.123</v>
      </c>
      <c r="I1876" s="156"/>
      <c r="J1876" s="157">
        <f>ROUND(I1876*H1876,2)</f>
        <v>0</v>
      </c>
      <c r="K1876" s="158"/>
      <c r="L1876" s="34"/>
      <c r="M1876" s="159" t="s">
        <v>1</v>
      </c>
      <c r="N1876" s="160" t="s">
        <v>42</v>
      </c>
      <c r="O1876" s="59"/>
      <c r="P1876" s="161">
        <f>O1876*H1876</f>
        <v>0</v>
      </c>
      <c r="Q1876" s="161">
        <v>4.6960000000000002E-2</v>
      </c>
      <c r="R1876" s="161">
        <f>Q1876*H1876</f>
        <v>5.3592160800000004</v>
      </c>
      <c r="S1876" s="161">
        <v>0</v>
      </c>
      <c r="T1876" s="162">
        <f>S1876*H1876</f>
        <v>0</v>
      </c>
      <c r="U1876" s="33"/>
      <c r="V1876" s="33"/>
      <c r="W1876" s="33"/>
      <c r="X1876" s="33"/>
      <c r="Y1876" s="33"/>
      <c r="Z1876" s="33"/>
      <c r="AA1876" s="33"/>
      <c r="AB1876" s="33"/>
      <c r="AC1876" s="33"/>
      <c r="AD1876" s="33"/>
      <c r="AE1876" s="33"/>
      <c r="AR1876" s="163" t="s">
        <v>264</v>
      </c>
      <c r="AT1876" s="163" t="s">
        <v>224</v>
      </c>
      <c r="AU1876" s="163" t="s">
        <v>86</v>
      </c>
      <c r="AY1876" s="18" t="s">
        <v>222</v>
      </c>
      <c r="BE1876" s="164">
        <f>IF(N1876="základní",J1876,0)</f>
        <v>0</v>
      </c>
      <c r="BF1876" s="164">
        <f>IF(N1876="snížená",J1876,0)</f>
        <v>0</v>
      </c>
      <c r="BG1876" s="164">
        <f>IF(N1876="zákl. přenesená",J1876,0)</f>
        <v>0</v>
      </c>
      <c r="BH1876" s="164">
        <f>IF(N1876="sníž. přenesená",J1876,0)</f>
        <v>0</v>
      </c>
      <c r="BI1876" s="164">
        <f>IF(N1876="nulová",J1876,0)</f>
        <v>0</v>
      </c>
      <c r="BJ1876" s="18" t="s">
        <v>84</v>
      </c>
      <c r="BK1876" s="164">
        <f>ROUND(I1876*H1876,2)</f>
        <v>0</v>
      </c>
      <c r="BL1876" s="18" t="s">
        <v>264</v>
      </c>
      <c r="BM1876" s="163" t="s">
        <v>2514</v>
      </c>
    </row>
    <row r="1877" spans="1:65" s="16" customFormat="1">
      <c r="B1877" s="190"/>
      <c r="D1877" s="166" t="s">
        <v>229</v>
      </c>
      <c r="E1877" s="191" t="s">
        <v>1</v>
      </c>
      <c r="F1877" s="192" t="s">
        <v>600</v>
      </c>
      <c r="H1877" s="191" t="s">
        <v>1</v>
      </c>
      <c r="I1877" s="193"/>
      <c r="L1877" s="190"/>
      <c r="M1877" s="194"/>
      <c r="N1877" s="195"/>
      <c r="O1877" s="195"/>
      <c r="P1877" s="195"/>
      <c r="Q1877" s="195"/>
      <c r="R1877" s="195"/>
      <c r="S1877" s="195"/>
      <c r="T1877" s="196"/>
      <c r="AT1877" s="191" t="s">
        <v>229</v>
      </c>
      <c r="AU1877" s="191" t="s">
        <v>86</v>
      </c>
      <c r="AV1877" s="16" t="s">
        <v>84</v>
      </c>
      <c r="AW1877" s="16" t="s">
        <v>32</v>
      </c>
      <c r="AX1877" s="16" t="s">
        <v>77</v>
      </c>
      <c r="AY1877" s="191" t="s">
        <v>222</v>
      </c>
    </row>
    <row r="1878" spans="1:65" s="13" customFormat="1" ht="22.5">
      <c r="B1878" s="165"/>
      <c r="D1878" s="166" t="s">
        <v>229</v>
      </c>
      <c r="E1878" s="167" t="s">
        <v>1</v>
      </c>
      <c r="F1878" s="168" t="s">
        <v>2515</v>
      </c>
      <c r="H1878" s="169">
        <v>44.786999999999999</v>
      </c>
      <c r="I1878" s="170"/>
      <c r="L1878" s="165"/>
      <c r="M1878" s="171"/>
      <c r="N1878" s="172"/>
      <c r="O1878" s="172"/>
      <c r="P1878" s="172"/>
      <c r="Q1878" s="172"/>
      <c r="R1878" s="172"/>
      <c r="S1878" s="172"/>
      <c r="T1878" s="173"/>
      <c r="AT1878" s="167" t="s">
        <v>229</v>
      </c>
      <c r="AU1878" s="167" t="s">
        <v>86</v>
      </c>
      <c r="AV1878" s="13" t="s">
        <v>86</v>
      </c>
      <c r="AW1878" s="13" t="s">
        <v>32</v>
      </c>
      <c r="AX1878" s="13" t="s">
        <v>77</v>
      </c>
      <c r="AY1878" s="167" t="s">
        <v>222</v>
      </c>
    </row>
    <row r="1879" spans="1:65" s="16" customFormat="1">
      <c r="B1879" s="190"/>
      <c r="D1879" s="166" t="s">
        <v>229</v>
      </c>
      <c r="E1879" s="191" t="s">
        <v>1</v>
      </c>
      <c r="F1879" s="192" t="s">
        <v>606</v>
      </c>
      <c r="H1879" s="191" t="s">
        <v>1</v>
      </c>
      <c r="I1879" s="193"/>
      <c r="L1879" s="190"/>
      <c r="M1879" s="194"/>
      <c r="N1879" s="195"/>
      <c r="O1879" s="195"/>
      <c r="P1879" s="195"/>
      <c r="Q1879" s="195"/>
      <c r="R1879" s="195"/>
      <c r="S1879" s="195"/>
      <c r="T1879" s="196"/>
      <c r="AT1879" s="191" t="s">
        <v>229</v>
      </c>
      <c r="AU1879" s="191" t="s">
        <v>86</v>
      </c>
      <c r="AV1879" s="16" t="s">
        <v>84</v>
      </c>
      <c r="AW1879" s="16" t="s">
        <v>32</v>
      </c>
      <c r="AX1879" s="16" t="s">
        <v>77</v>
      </c>
      <c r="AY1879" s="191" t="s">
        <v>222</v>
      </c>
    </row>
    <row r="1880" spans="1:65" s="13" customFormat="1">
      <c r="B1880" s="165"/>
      <c r="D1880" s="166" t="s">
        <v>229</v>
      </c>
      <c r="E1880" s="167" t="s">
        <v>1</v>
      </c>
      <c r="F1880" s="168" t="s">
        <v>2516</v>
      </c>
      <c r="H1880" s="169">
        <v>34.82</v>
      </c>
      <c r="I1880" s="170"/>
      <c r="L1880" s="165"/>
      <c r="M1880" s="171"/>
      <c r="N1880" s="172"/>
      <c r="O1880" s="172"/>
      <c r="P1880" s="172"/>
      <c r="Q1880" s="172"/>
      <c r="R1880" s="172"/>
      <c r="S1880" s="172"/>
      <c r="T1880" s="173"/>
      <c r="AT1880" s="167" t="s">
        <v>229</v>
      </c>
      <c r="AU1880" s="167" t="s">
        <v>86</v>
      </c>
      <c r="AV1880" s="13" t="s">
        <v>86</v>
      </c>
      <c r="AW1880" s="13" t="s">
        <v>32</v>
      </c>
      <c r="AX1880" s="13" t="s">
        <v>77</v>
      </c>
      <c r="AY1880" s="167" t="s">
        <v>222</v>
      </c>
    </row>
    <row r="1881" spans="1:65" s="16" customFormat="1">
      <c r="B1881" s="190"/>
      <c r="D1881" s="166" t="s">
        <v>229</v>
      </c>
      <c r="E1881" s="191" t="s">
        <v>1</v>
      </c>
      <c r="F1881" s="192" t="s">
        <v>1180</v>
      </c>
      <c r="H1881" s="191" t="s">
        <v>1</v>
      </c>
      <c r="I1881" s="193"/>
      <c r="L1881" s="190"/>
      <c r="M1881" s="194"/>
      <c r="N1881" s="195"/>
      <c r="O1881" s="195"/>
      <c r="P1881" s="195"/>
      <c r="Q1881" s="195"/>
      <c r="R1881" s="195"/>
      <c r="S1881" s="195"/>
      <c r="T1881" s="196"/>
      <c r="AT1881" s="191" t="s">
        <v>229</v>
      </c>
      <c r="AU1881" s="191" t="s">
        <v>86</v>
      </c>
      <c r="AV1881" s="16" t="s">
        <v>84</v>
      </c>
      <c r="AW1881" s="16" t="s">
        <v>32</v>
      </c>
      <c r="AX1881" s="16" t="s">
        <v>77</v>
      </c>
      <c r="AY1881" s="191" t="s">
        <v>222</v>
      </c>
    </row>
    <row r="1882" spans="1:65" s="13" customFormat="1">
      <c r="B1882" s="165"/>
      <c r="D1882" s="166" t="s">
        <v>229</v>
      </c>
      <c r="E1882" s="167" t="s">
        <v>1</v>
      </c>
      <c r="F1882" s="168" t="s">
        <v>2517</v>
      </c>
      <c r="H1882" s="169">
        <v>34.515999999999998</v>
      </c>
      <c r="I1882" s="170"/>
      <c r="L1882" s="165"/>
      <c r="M1882" s="171"/>
      <c r="N1882" s="172"/>
      <c r="O1882" s="172"/>
      <c r="P1882" s="172"/>
      <c r="Q1882" s="172"/>
      <c r="R1882" s="172"/>
      <c r="S1882" s="172"/>
      <c r="T1882" s="173"/>
      <c r="AT1882" s="167" t="s">
        <v>229</v>
      </c>
      <c r="AU1882" s="167" t="s">
        <v>86</v>
      </c>
      <c r="AV1882" s="13" t="s">
        <v>86</v>
      </c>
      <c r="AW1882" s="13" t="s">
        <v>32</v>
      </c>
      <c r="AX1882" s="13" t="s">
        <v>77</v>
      </c>
      <c r="AY1882" s="167" t="s">
        <v>222</v>
      </c>
    </row>
    <row r="1883" spans="1:65" s="14" customFormat="1">
      <c r="B1883" s="174"/>
      <c r="D1883" s="166" t="s">
        <v>229</v>
      </c>
      <c r="E1883" s="175" t="s">
        <v>1</v>
      </c>
      <c r="F1883" s="176" t="s">
        <v>231</v>
      </c>
      <c r="H1883" s="177">
        <v>114.123</v>
      </c>
      <c r="I1883" s="178"/>
      <c r="L1883" s="174"/>
      <c r="M1883" s="179"/>
      <c r="N1883" s="180"/>
      <c r="O1883" s="180"/>
      <c r="P1883" s="180"/>
      <c r="Q1883" s="180"/>
      <c r="R1883" s="180"/>
      <c r="S1883" s="180"/>
      <c r="T1883" s="181"/>
      <c r="AT1883" s="175" t="s">
        <v>229</v>
      </c>
      <c r="AU1883" s="175" t="s">
        <v>86</v>
      </c>
      <c r="AV1883" s="14" t="s">
        <v>228</v>
      </c>
      <c r="AW1883" s="14" t="s">
        <v>32</v>
      </c>
      <c r="AX1883" s="14" t="s">
        <v>84</v>
      </c>
      <c r="AY1883" s="175" t="s">
        <v>222</v>
      </c>
    </row>
    <row r="1884" spans="1:65" s="2" customFormat="1" ht="24.2" customHeight="1">
      <c r="A1884" s="33"/>
      <c r="B1884" s="150"/>
      <c r="C1884" s="151" t="s">
        <v>1519</v>
      </c>
      <c r="D1884" s="151" t="s">
        <v>224</v>
      </c>
      <c r="E1884" s="152" t="s">
        <v>2518</v>
      </c>
      <c r="F1884" s="153" t="s">
        <v>2519</v>
      </c>
      <c r="G1884" s="154" t="s">
        <v>227</v>
      </c>
      <c r="H1884" s="155">
        <v>129.51900000000001</v>
      </c>
      <c r="I1884" s="156"/>
      <c r="J1884" s="157">
        <f>ROUND(I1884*H1884,2)</f>
        <v>0</v>
      </c>
      <c r="K1884" s="158"/>
      <c r="L1884" s="34"/>
      <c r="M1884" s="159" t="s">
        <v>1</v>
      </c>
      <c r="N1884" s="160" t="s">
        <v>42</v>
      </c>
      <c r="O1884" s="59"/>
      <c r="P1884" s="161">
        <f>O1884*H1884</f>
        <v>0</v>
      </c>
      <c r="Q1884" s="161">
        <v>1.4800000000000001E-2</v>
      </c>
      <c r="R1884" s="161">
        <f>Q1884*H1884</f>
        <v>1.9168812000000002</v>
      </c>
      <c r="S1884" s="161">
        <v>0</v>
      </c>
      <c r="T1884" s="162">
        <f>S1884*H1884</f>
        <v>0</v>
      </c>
      <c r="U1884" s="33"/>
      <c r="V1884" s="33"/>
      <c r="W1884" s="33"/>
      <c r="X1884" s="33"/>
      <c r="Y1884" s="33"/>
      <c r="Z1884" s="33"/>
      <c r="AA1884" s="33"/>
      <c r="AB1884" s="33"/>
      <c r="AC1884" s="33"/>
      <c r="AD1884" s="33"/>
      <c r="AE1884" s="33"/>
      <c r="AR1884" s="163" t="s">
        <v>264</v>
      </c>
      <c r="AT1884" s="163" t="s">
        <v>224</v>
      </c>
      <c r="AU1884" s="163" t="s">
        <v>86</v>
      </c>
      <c r="AY1884" s="18" t="s">
        <v>222</v>
      </c>
      <c r="BE1884" s="164">
        <f>IF(N1884="základní",J1884,0)</f>
        <v>0</v>
      </c>
      <c r="BF1884" s="164">
        <f>IF(N1884="snížená",J1884,0)</f>
        <v>0</v>
      </c>
      <c r="BG1884" s="164">
        <f>IF(N1884="zákl. přenesená",J1884,0)</f>
        <v>0</v>
      </c>
      <c r="BH1884" s="164">
        <f>IF(N1884="sníž. přenesená",J1884,0)</f>
        <v>0</v>
      </c>
      <c r="BI1884" s="164">
        <f>IF(N1884="nulová",J1884,0)</f>
        <v>0</v>
      </c>
      <c r="BJ1884" s="18" t="s">
        <v>84</v>
      </c>
      <c r="BK1884" s="164">
        <f>ROUND(I1884*H1884,2)</f>
        <v>0</v>
      </c>
      <c r="BL1884" s="18" t="s">
        <v>264</v>
      </c>
      <c r="BM1884" s="163" t="s">
        <v>2520</v>
      </c>
    </row>
    <row r="1885" spans="1:65" s="16" customFormat="1">
      <c r="B1885" s="190"/>
      <c r="D1885" s="166" t="s">
        <v>229</v>
      </c>
      <c r="E1885" s="191" t="s">
        <v>1</v>
      </c>
      <c r="F1885" s="192" t="s">
        <v>2521</v>
      </c>
      <c r="H1885" s="191" t="s">
        <v>1</v>
      </c>
      <c r="I1885" s="193"/>
      <c r="L1885" s="190"/>
      <c r="M1885" s="194"/>
      <c r="N1885" s="195"/>
      <c r="O1885" s="195"/>
      <c r="P1885" s="195"/>
      <c r="Q1885" s="195"/>
      <c r="R1885" s="195"/>
      <c r="S1885" s="195"/>
      <c r="T1885" s="196"/>
      <c r="AT1885" s="191" t="s">
        <v>229</v>
      </c>
      <c r="AU1885" s="191" t="s">
        <v>86</v>
      </c>
      <c r="AV1885" s="16" t="s">
        <v>84</v>
      </c>
      <c r="AW1885" s="16" t="s">
        <v>32</v>
      </c>
      <c r="AX1885" s="16" t="s">
        <v>77</v>
      </c>
      <c r="AY1885" s="191" t="s">
        <v>222</v>
      </c>
    </row>
    <row r="1886" spans="1:65" s="13" customFormat="1">
      <c r="B1886" s="165"/>
      <c r="D1886" s="166" t="s">
        <v>229</v>
      </c>
      <c r="E1886" s="167" t="s">
        <v>1</v>
      </c>
      <c r="F1886" s="168" t="s">
        <v>2522</v>
      </c>
      <c r="H1886" s="169">
        <v>4.625</v>
      </c>
      <c r="I1886" s="170"/>
      <c r="L1886" s="165"/>
      <c r="M1886" s="171"/>
      <c r="N1886" s="172"/>
      <c r="O1886" s="172"/>
      <c r="P1886" s="172"/>
      <c r="Q1886" s="172"/>
      <c r="R1886" s="172"/>
      <c r="S1886" s="172"/>
      <c r="T1886" s="173"/>
      <c r="AT1886" s="167" t="s">
        <v>229</v>
      </c>
      <c r="AU1886" s="167" t="s">
        <v>86</v>
      </c>
      <c r="AV1886" s="13" t="s">
        <v>86</v>
      </c>
      <c r="AW1886" s="13" t="s">
        <v>32</v>
      </c>
      <c r="AX1886" s="13" t="s">
        <v>77</v>
      </c>
      <c r="AY1886" s="167" t="s">
        <v>222</v>
      </c>
    </row>
    <row r="1887" spans="1:65" s="13" customFormat="1">
      <c r="B1887" s="165"/>
      <c r="D1887" s="166" t="s">
        <v>229</v>
      </c>
      <c r="E1887" s="167" t="s">
        <v>1</v>
      </c>
      <c r="F1887" s="168" t="s">
        <v>2523</v>
      </c>
      <c r="H1887" s="169">
        <v>4.1920000000000002</v>
      </c>
      <c r="I1887" s="170"/>
      <c r="L1887" s="165"/>
      <c r="M1887" s="171"/>
      <c r="N1887" s="172"/>
      <c r="O1887" s="172"/>
      <c r="P1887" s="172"/>
      <c r="Q1887" s="172"/>
      <c r="R1887" s="172"/>
      <c r="S1887" s="172"/>
      <c r="T1887" s="173"/>
      <c r="AT1887" s="167" t="s">
        <v>229</v>
      </c>
      <c r="AU1887" s="167" t="s">
        <v>86</v>
      </c>
      <c r="AV1887" s="13" t="s">
        <v>86</v>
      </c>
      <c r="AW1887" s="13" t="s">
        <v>32</v>
      </c>
      <c r="AX1887" s="13" t="s">
        <v>77</v>
      </c>
      <c r="AY1887" s="167" t="s">
        <v>222</v>
      </c>
    </row>
    <row r="1888" spans="1:65" s="13" customFormat="1">
      <c r="B1888" s="165"/>
      <c r="D1888" s="166" t="s">
        <v>229</v>
      </c>
      <c r="E1888" s="167" t="s">
        <v>1</v>
      </c>
      <c r="F1888" s="168" t="s">
        <v>2524</v>
      </c>
      <c r="H1888" s="169">
        <v>2.9119999999999999</v>
      </c>
      <c r="I1888" s="170"/>
      <c r="L1888" s="165"/>
      <c r="M1888" s="171"/>
      <c r="N1888" s="172"/>
      <c r="O1888" s="172"/>
      <c r="P1888" s="172"/>
      <c r="Q1888" s="172"/>
      <c r="R1888" s="172"/>
      <c r="S1888" s="172"/>
      <c r="T1888" s="173"/>
      <c r="AT1888" s="167" t="s">
        <v>229</v>
      </c>
      <c r="AU1888" s="167" t="s">
        <v>86</v>
      </c>
      <c r="AV1888" s="13" t="s">
        <v>86</v>
      </c>
      <c r="AW1888" s="13" t="s">
        <v>32</v>
      </c>
      <c r="AX1888" s="13" t="s">
        <v>77</v>
      </c>
      <c r="AY1888" s="167" t="s">
        <v>222</v>
      </c>
    </row>
    <row r="1889" spans="2:51" s="13" customFormat="1">
      <c r="B1889" s="165"/>
      <c r="D1889" s="166" t="s">
        <v>229</v>
      </c>
      <c r="E1889" s="167" t="s">
        <v>1</v>
      </c>
      <c r="F1889" s="168" t="s">
        <v>2525</v>
      </c>
      <c r="H1889" s="169">
        <v>11.7</v>
      </c>
      <c r="I1889" s="170"/>
      <c r="L1889" s="165"/>
      <c r="M1889" s="171"/>
      <c r="N1889" s="172"/>
      <c r="O1889" s="172"/>
      <c r="P1889" s="172"/>
      <c r="Q1889" s="172"/>
      <c r="R1889" s="172"/>
      <c r="S1889" s="172"/>
      <c r="T1889" s="173"/>
      <c r="AT1889" s="167" t="s">
        <v>229</v>
      </c>
      <c r="AU1889" s="167" t="s">
        <v>86</v>
      </c>
      <c r="AV1889" s="13" t="s">
        <v>86</v>
      </c>
      <c r="AW1889" s="13" t="s">
        <v>32</v>
      </c>
      <c r="AX1889" s="13" t="s">
        <v>77</v>
      </c>
      <c r="AY1889" s="167" t="s">
        <v>222</v>
      </c>
    </row>
    <row r="1890" spans="2:51" s="13" customFormat="1">
      <c r="B1890" s="165"/>
      <c r="D1890" s="166" t="s">
        <v>229</v>
      </c>
      <c r="E1890" s="167" t="s">
        <v>1</v>
      </c>
      <c r="F1890" s="168" t="s">
        <v>2526</v>
      </c>
      <c r="H1890" s="169">
        <v>17.100000000000001</v>
      </c>
      <c r="I1890" s="170"/>
      <c r="L1890" s="165"/>
      <c r="M1890" s="171"/>
      <c r="N1890" s="172"/>
      <c r="O1890" s="172"/>
      <c r="P1890" s="172"/>
      <c r="Q1890" s="172"/>
      <c r="R1890" s="172"/>
      <c r="S1890" s="172"/>
      <c r="T1890" s="173"/>
      <c r="AT1890" s="167" t="s">
        <v>229</v>
      </c>
      <c r="AU1890" s="167" t="s">
        <v>86</v>
      </c>
      <c r="AV1890" s="13" t="s">
        <v>86</v>
      </c>
      <c r="AW1890" s="13" t="s">
        <v>32</v>
      </c>
      <c r="AX1890" s="13" t="s">
        <v>77</v>
      </c>
      <c r="AY1890" s="167" t="s">
        <v>222</v>
      </c>
    </row>
    <row r="1891" spans="2:51" s="15" customFormat="1">
      <c r="B1891" s="182"/>
      <c r="D1891" s="166" t="s">
        <v>229</v>
      </c>
      <c r="E1891" s="183" t="s">
        <v>1</v>
      </c>
      <c r="F1891" s="184" t="s">
        <v>258</v>
      </c>
      <c r="H1891" s="185">
        <v>40.529000000000003</v>
      </c>
      <c r="I1891" s="186"/>
      <c r="L1891" s="182"/>
      <c r="M1891" s="187"/>
      <c r="N1891" s="188"/>
      <c r="O1891" s="188"/>
      <c r="P1891" s="188"/>
      <c r="Q1891" s="188"/>
      <c r="R1891" s="188"/>
      <c r="S1891" s="188"/>
      <c r="T1891" s="189"/>
      <c r="AT1891" s="183" t="s">
        <v>229</v>
      </c>
      <c r="AU1891" s="183" t="s">
        <v>86</v>
      </c>
      <c r="AV1891" s="15" t="s">
        <v>235</v>
      </c>
      <c r="AW1891" s="15" t="s">
        <v>32</v>
      </c>
      <c r="AX1891" s="15" t="s">
        <v>77</v>
      </c>
      <c r="AY1891" s="183" t="s">
        <v>222</v>
      </c>
    </row>
    <row r="1892" spans="2:51" s="16" customFormat="1">
      <c r="B1892" s="190"/>
      <c r="D1892" s="166" t="s">
        <v>229</v>
      </c>
      <c r="E1892" s="191" t="s">
        <v>1</v>
      </c>
      <c r="F1892" s="192" t="s">
        <v>2527</v>
      </c>
      <c r="H1892" s="191" t="s">
        <v>1</v>
      </c>
      <c r="I1892" s="193"/>
      <c r="L1892" s="190"/>
      <c r="M1892" s="194"/>
      <c r="N1892" s="195"/>
      <c r="O1892" s="195"/>
      <c r="P1892" s="195"/>
      <c r="Q1892" s="195"/>
      <c r="R1892" s="195"/>
      <c r="S1892" s="195"/>
      <c r="T1892" s="196"/>
      <c r="AT1892" s="191" t="s">
        <v>229</v>
      </c>
      <c r="AU1892" s="191" t="s">
        <v>86</v>
      </c>
      <c r="AV1892" s="16" t="s">
        <v>84</v>
      </c>
      <c r="AW1892" s="16" t="s">
        <v>32</v>
      </c>
      <c r="AX1892" s="16" t="s">
        <v>77</v>
      </c>
      <c r="AY1892" s="191" t="s">
        <v>222</v>
      </c>
    </row>
    <row r="1893" spans="2:51" s="13" customFormat="1">
      <c r="B1893" s="165"/>
      <c r="D1893" s="166" t="s">
        <v>229</v>
      </c>
      <c r="E1893" s="167" t="s">
        <v>1</v>
      </c>
      <c r="F1893" s="168" t="s">
        <v>2528</v>
      </c>
      <c r="H1893" s="169">
        <v>7.8</v>
      </c>
      <c r="I1893" s="170"/>
      <c r="L1893" s="165"/>
      <c r="M1893" s="171"/>
      <c r="N1893" s="172"/>
      <c r="O1893" s="172"/>
      <c r="P1893" s="172"/>
      <c r="Q1893" s="172"/>
      <c r="R1893" s="172"/>
      <c r="S1893" s="172"/>
      <c r="T1893" s="173"/>
      <c r="AT1893" s="167" t="s">
        <v>229</v>
      </c>
      <c r="AU1893" s="167" t="s">
        <v>86</v>
      </c>
      <c r="AV1893" s="13" t="s">
        <v>86</v>
      </c>
      <c r="AW1893" s="13" t="s">
        <v>32</v>
      </c>
      <c r="AX1893" s="13" t="s">
        <v>77</v>
      </c>
      <c r="AY1893" s="167" t="s">
        <v>222</v>
      </c>
    </row>
    <row r="1894" spans="2:51" s="13" customFormat="1">
      <c r="B1894" s="165"/>
      <c r="D1894" s="166" t="s">
        <v>229</v>
      </c>
      <c r="E1894" s="167" t="s">
        <v>1</v>
      </c>
      <c r="F1894" s="168" t="s">
        <v>2529</v>
      </c>
      <c r="H1894" s="169">
        <v>5.274</v>
      </c>
      <c r="I1894" s="170"/>
      <c r="L1894" s="165"/>
      <c r="M1894" s="171"/>
      <c r="N1894" s="172"/>
      <c r="O1894" s="172"/>
      <c r="P1894" s="172"/>
      <c r="Q1894" s="172"/>
      <c r="R1894" s="172"/>
      <c r="S1894" s="172"/>
      <c r="T1894" s="173"/>
      <c r="AT1894" s="167" t="s">
        <v>229</v>
      </c>
      <c r="AU1894" s="167" t="s">
        <v>86</v>
      </c>
      <c r="AV1894" s="13" t="s">
        <v>86</v>
      </c>
      <c r="AW1894" s="13" t="s">
        <v>32</v>
      </c>
      <c r="AX1894" s="13" t="s">
        <v>77</v>
      </c>
      <c r="AY1894" s="167" t="s">
        <v>222</v>
      </c>
    </row>
    <row r="1895" spans="2:51" s="13" customFormat="1">
      <c r="B1895" s="165"/>
      <c r="D1895" s="166" t="s">
        <v>229</v>
      </c>
      <c r="E1895" s="167" t="s">
        <v>1</v>
      </c>
      <c r="F1895" s="168" t="s">
        <v>2530</v>
      </c>
      <c r="H1895" s="169">
        <v>3.15</v>
      </c>
      <c r="I1895" s="170"/>
      <c r="L1895" s="165"/>
      <c r="M1895" s="171"/>
      <c r="N1895" s="172"/>
      <c r="O1895" s="172"/>
      <c r="P1895" s="172"/>
      <c r="Q1895" s="172"/>
      <c r="R1895" s="172"/>
      <c r="S1895" s="172"/>
      <c r="T1895" s="173"/>
      <c r="AT1895" s="167" t="s">
        <v>229</v>
      </c>
      <c r="AU1895" s="167" t="s">
        <v>86</v>
      </c>
      <c r="AV1895" s="13" t="s">
        <v>86</v>
      </c>
      <c r="AW1895" s="13" t="s">
        <v>32</v>
      </c>
      <c r="AX1895" s="13" t="s">
        <v>77</v>
      </c>
      <c r="AY1895" s="167" t="s">
        <v>222</v>
      </c>
    </row>
    <row r="1896" spans="2:51" s="13" customFormat="1">
      <c r="B1896" s="165"/>
      <c r="D1896" s="166" t="s">
        <v>229</v>
      </c>
      <c r="E1896" s="167" t="s">
        <v>1</v>
      </c>
      <c r="F1896" s="168" t="s">
        <v>2531</v>
      </c>
      <c r="H1896" s="169">
        <v>8.43</v>
      </c>
      <c r="I1896" s="170"/>
      <c r="L1896" s="165"/>
      <c r="M1896" s="171"/>
      <c r="N1896" s="172"/>
      <c r="O1896" s="172"/>
      <c r="P1896" s="172"/>
      <c r="Q1896" s="172"/>
      <c r="R1896" s="172"/>
      <c r="S1896" s="172"/>
      <c r="T1896" s="173"/>
      <c r="AT1896" s="167" t="s">
        <v>229</v>
      </c>
      <c r="AU1896" s="167" t="s">
        <v>86</v>
      </c>
      <c r="AV1896" s="13" t="s">
        <v>86</v>
      </c>
      <c r="AW1896" s="13" t="s">
        <v>32</v>
      </c>
      <c r="AX1896" s="13" t="s">
        <v>77</v>
      </c>
      <c r="AY1896" s="167" t="s">
        <v>222</v>
      </c>
    </row>
    <row r="1897" spans="2:51" s="13" customFormat="1">
      <c r="B1897" s="165"/>
      <c r="D1897" s="166" t="s">
        <v>229</v>
      </c>
      <c r="E1897" s="167" t="s">
        <v>1</v>
      </c>
      <c r="F1897" s="168" t="s">
        <v>2532</v>
      </c>
      <c r="H1897" s="169">
        <v>1.2</v>
      </c>
      <c r="I1897" s="170"/>
      <c r="L1897" s="165"/>
      <c r="M1897" s="171"/>
      <c r="N1897" s="172"/>
      <c r="O1897" s="172"/>
      <c r="P1897" s="172"/>
      <c r="Q1897" s="172"/>
      <c r="R1897" s="172"/>
      <c r="S1897" s="172"/>
      <c r="T1897" s="173"/>
      <c r="AT1897" s="167" t="s">
        <v>229</v>
      </c>
      <c r="AU1897" s="167" t="s">
        <v>86</v>
      </c>
      <c r="AV1897" s="13" t="s">
        <v>86</v>
      </c>
      <c r="AW1897" s="13" t="s">
        <v>32</v>
      </c>
      <c r="AX1897" s="13" t="s">
        <v>77</v>
      </c>
      <c r="AY1897" s="167" t="s">
        <v>222</v>
      </c>
    </row>
    <row r="1898" spans="2:51" s="13" customFormat="1">
      <c r="B1898" s="165"/>
      <c r="D1898" s="166" t="s">
        <v>229</v>
      </c>
      <c r="E1898" s="167" t="s">
        <v>1</v>
      </c>
      <c r="F1898" s="168" t="s">
        <v>2533</v>
      </c>
      <c r="H1898" s="169">
        <v>0.96</v>
      </c>
      <c r="I1898" s="170"/>
      <c r="L1898" s="165"/>
      <c r="M1898" s="171"/>
      <c r="N1898" s="172"/>
      <c r="O1898" s="172"/>
      <c r="P1898" s="172"/>
      <c r="Q1898" s="172"/>
      <c r="R1898" s="172"/>
      <c r="S1898" s="172"/>
      <c r="T1898" s="173"/>
      <c r="AT1898" s="167" t="s">
        <v>229</v>
      </c>
      <c r="AU1898" s="167" t="s">
        <v>86</v>
      </c>
      <c r="AV1898" s="13" t="s">
        <v>86</v>
      </c>
      <c r="AW1898" s="13" t="s">
        <v>32</v>
      </c>
      <c r="AX1898" s="13" t="s">
        <v>77</v>
      </c>
      <c r="AY1898" s="167" t="s">
        <v>222</v>
      </c>
    </row>
    <row r="1899" spans="2:51" s="15" customFormat="1">
      <c r="B1899" s="182"/>
      <c r="D1899" s="166" t="s">
        <v>229</v>
      </c>
      <c r="E1899" s="183" t="s">
        <v>1</v>
      </c>
      <c r="F1899" s="184" t="s">
        <v>258</v>
      </c>
      <c r="H1899" s="185">
        <v>26.814</v>
      </c>
      <c r="I1899" s="186"/>
      <c r="L1899" s="182"/>
      <c r="M1899" s="187"/>
      <c r="N1899" s="188"/>
      <c r="O1899" s="188"/>
      <c r="P1899" s="188"/>
      <c r="Q1899" s="188"/>
      <c r="R1899" s="188"/>
      <c r="S1899" s="188"/>
      <c r="T1899" s="189"/>
      <c r="AT1899" s="183" t="s">
        <v>229</v>
      </c>
      <c r="AU1899" s="183" t="s">
        <v>86</v>
      </c>
      <c r="AV1899" s="15" t="s">
        <v>235</v>
      </c>
      <c r="AW1899" s="15" t="s">
        <v>32</v>
      </c>
      <c r="AX1899" s="15" t="s">
        <v>77</v>
      </c>
      <c r="AY1899" s="183" t="s">
        <v>222</v>
      </c>
    </row>
    <row r="1900" spans="2:51" s="16" customFormat="1">
      <c r="B1900" s="190"/>
      <c r="D1900" s="166" t="s">
        <v>229</v>
      </c>
      <c r="E1900" s="191" t="s">
        <v>1</v>
      </c>
      <c r="F1900" s="192" t="s">
        <v>2534</v>
      </c>
      <c r="H1900" s="191" t="s">
        <v>1</v>
      </c>
      <c r="I1900" s="193"/>
      <c r="L1900" s="190"/>
      <c r="M1900" s="194"/>
      <c r="N1900" s="195"/>
      <c r="O1900" s="195"/>
      <c r="P1900" s="195"/>
      <c r="Q1900" s="195"/>
      <c r="R1900" s="195"/>
      <c r="S1900" s="195"/>
      <c r="T1900" s="196"/>
      <c r="AT1900" s="191" t="s">
        <v>229</v>
      </c>
      <c r="AU1900" s="191" t="s">
        <v>86</v>
      </c>
      <c r="AV1900" s="16" t="s">
        <v>84</v>
      </c>
      <c r="AW1900" s="16" t="s">
        <v>32</v>
      </c>
      <c r="AX1900" s="16" t="s">
        <v>77</v>
      </c>
      <c r="AY1900" s="191" t="s">
        <v>222</v>
      </c>
    </row>
    <row r="1901" spans="2:51" s="13" customFormat="1">
      <c r="B1901" s="165"/>
      <c r="D1901" s="166" t="s">
        <v>229</v>
      </c>
      <c r="E1901" s="167" t="s">
        <v>1</v>
      </c>
      <c r="F1901" s="168" t="s">
        <v>2535</v>
      </c>
      <c r="H1901" s="169">
        <v>1.4219999999999999</v>
      </c>
      <c r="I1901" s="170"/>
      <c r="L1901" s="165"/>
      <c r="M1901" s="171"/>
      <c r="N1901" s="172"/>
      <c r="O1901" s="172"/>
      <c r="P1901" s="172"/>
      <c r="Q1901" s="172"/>
      <c r="R1901" s="172"/>
      <c r="S1901" s="172"/>
      <c r="T1901" s="173"/>
      <c r="AT1901" s="167" t="s">
        <v>229</v>
      </c>
      <c r="AU1901" s="167" t="s">
        <v>86</v>
      </c>
      <c r="AV1901" s="13" t="s">
        <v>86</v>
      </c>
      <c r="AW1901" s="13" t="s">
        <v>32</v>
      </c>
      <c r="AX1901" s="13" t="s">
        <v>77</v>
      </c>
      <c r="AY1901" s="167" t="s">
        <v>222</v>
      </c>
    </row>
    <row r="1902" spans="2:51" s="13" customFormat="1">
      <c r="B1902" s="165"/>
      <c r="D1902" s="166" t="s">
        <v>229</v>
      </c>
      <c r="E1902" s="167" t="s">
        <v>1</v>
      </c>
      <c r="F1902" s="168" t="s">
        <v>2536</v>
      </c>
      <c r="H1902" s="169">
        <v>5.2880000000000003</v>
      </c>
      <c r="I1902" s="170"/>
      <c r="L1902" s="165"/>
      <c r="M1902" s="171"/>
      <c r="N1902" s="172"/>
      <c r="O1902" s="172"/>
      <c r="P1902" s="172"/>
      <c r="Q1902" s="172"/>
      <c r="R1902" s="172"/>
      <c r="S1902" s="172"/>
      <c r="T1902" s="173"/>
      <c r="AT1902" s="167" t="s">
        <v>229</v>
      </c>
      <c r="AU1902" s="167" t="s">
        <v>86</v>
      </c>
      <c r="AV1902" s="13" t="s">
        <v>86</v>
      </c>
      <c r="AW1902" s="13" t="s">
        <v>32</v>
      </c>
      <c r="AX1902" s="13" t="s">
        <v>77</v>
      </c>
      <c r="AY1902" s="167" t="s">
        <v>222</v>
      </c>
    </row>
    <row r="1903" spans="2:51" s="13" customFormat="1">
      <c r="B1903" s="165"/>
      <c r="D1903" s="166" t="s">
        <v>229</v>
      </c>
      <c r="E1903" s="167" t="s">
        <v>1</v>
      </c>
      <c r="F1903" s="168" t="s">
        <v>2537</v>
      </c>
      <c r="H1903" s="169">
        <v>2.2599999999999998</v>
      </c>
      <c r="I1903" s="170"/>
      <c r="L1903" s="165"/>
      <c r="M1903" s="171"/>
      <c r="N1903" s="172"/>
      <c r="O1903" s="172"/>
      <c r="P1903" s="172"/>
      <c r="Q1903" s="172"/>
      <c r="R1903" s="172"/>
      <c r="S1903" s="172"/>
      <c r="T1903" s="173"/>
      <c r="AT1903" s="167" t="s">
        <v>229</v>
      </c>
      <c r="AU1903" s="167" t="s">
        <v>86</v>
      </c>
      <c r="AV1903" s="13" t="s">
        <v>86</v>
      </c>
      <c r="AW1903" s="13" t="s">
        <v>32</v>
      </c>
      <c r="AX1903" s="13" t="s">
        <v>77</v>
      </c>
      <c r="AY1903" s="167" t="s">
        <v>222</v>
      </c>
    </row>
    <row r="1904" spans="2:51" s="13" customFormat="1">
      <c r="B1904" s="165"/>
      <c r="D1904" s="166" t="s">
        <v>229</v>
      </c>
      <c r="E1904" s="167" t="s">
        <v>1</v>
      </c>
      <c r="F1904" s="168" t="s">
        <v>2538</v>
      </c>
      <c r="H1904" s="169">
        <v>5.0999999999999996</v>
      </c>
      <c r="I1904" s="170"/>
      <c r="L1904" s="165"/>
      <c r="M1904" s="171"/>
      <c r="N1904" s="172"/>
      <c r="O1904" s="172"/>
      <c r="P1904" s="172"/>
      <c r="Q1904" s="172"/>
      <c r="R1904" s="172"/>
      <c r="S1904" s="172"/>
      <c r="T1904" s="173"/>
      <c r="AT1904" s="167" t="s">
        <v>229</v>
      </c>
      <c r="AU1904" s="167" t="s">
        <v>86</v>
      </c>
      <c r="AV1904" s="13" t="s">
        <v>86</v>
      </c>
      <c r="AW1904" s="13" t="s">
        <v>32</v>
      </c>
      <c r="AX1904" s="13" t="s">
        <v>77</v>
      </c>
      <c r="AY1904" s="167" t="s">
        <v>222</v>
      </c>
    </row>
    <row r="1905" spans="1:65" s="13" customFormat="1">
      <c r="B1905" s="165"/>
      <c r="D1905" s="166" t="s">
        <v>229</v>
      </c>
      <c r="E1905" s="167" t="s">
        <v>1</v>
      </c>
      <c r="F1905" s="168" t="s">
        <v>2539</v>
      </c>
      <c r="H1905" s="169">
        <v>15.93</v>
      </c>
      <c r="I1905" s="170"/>
      <c r="L1905" s="165"/>
      <c r="M1905" s="171"/>
      <c r="N1905" s="172"/>
      <c r="O1905" s="172"/>
      <c r="P1905" s="172"/>
      <c r="Q1905" s="172"/>
      <c r="R1905" s="172"/>
      <c r="S1905" s="172"/>
      <c r="T1905" s="173"/>
      <c r="AT1905" s="167" t="s">
        <v>229</v>
      </c>
      <c r="AU1905" s="167" t="s">
        <v>86</v>
      </c>
      <c r="AV1905" s="13" t="s">
        <v>86</v>
      </c>
      <c r="AW1905" s="13" t="s">
        <v>32</v>
      </c>
      <c r="AX1905" s="13" t="s">
        <v>77</v>
      </c>
      <c r="AY1905" s="167" t="s">
        <v>222</v>
      </c>
    </row>
    <row r="1906" spans="1:65" s="15" customFormat="1">
      <c r="B1906" s="182"/>
      <c r="D1906" s="166" t="s">
        <v>229</v>
      </c>
      <c r="E1906" s="183" t="s">
        <v>1</v>
      </c>
      <c r="F1906" s="184" t="s">
        <v>258</v>
      </c>
      <c r="H1906" s="185">
        <v>30</v>
      </c>
      <c r="I1906" s="186"/>
      <c r="L1906" s="182"/>
      <c r="M1906" s="187"/>
      <c r="N1906" s="188"/>
      <c r="O1906" s="188"/>
      <c r="P1906" s="188"/>
      <c r="Q1906" s="188"/>
      <c r="R1906" s="188"/>
      <c r="S1906" s="188"/>
      <c r="T1906" s="189"/>
      <c r="AT1906" s="183" t="s">
        <v>229</v>
      </c>
      <c r="AU1906" s="183" t="s">
        <v>86</v>
      </c>
      <c r="AV1906" s="15" t="s">
        <v>235</v>
      </c>
      <c r="AW1906" s="15" t="s">
        <v>32</v>
      </c>
      <c r="AX1906" s="15" t="s">
        <v>77</v>
      </c>
      <c r="AY1906" s="183" t="s">
        <v>222</v>
      </c>
    </row>
    <row r="1907" spans="1:65" s="16" customFormat="1">
      <c r="B1907" s="190"/>
      <c r="D1907" s="166" t="s">
        <v>229</v>
      </c>
      <c r="E1907" s="191" t="s">
        <v>1</v>
      </c>
      <c r="F1907" s="192" t="s">
        <v>2540</v>
      </c>
      <c r="H1907" s="191" t="s">
        <v>1</v>
      </c>
      <c r="I1907" s="193"/>
      <c r="L1907" s="190"/>
      <c r="M1907" s="194"/>
      <c r="N1907" s="195"/>
      <c r="O1907" s="195"/>
      <c r="P1907" s="195"/>
      <c r="Q1907" s="195"/>
      <c r="R1907" s="195"/>
      <c r="S1907" s="195"/>
      <c r="T1907" s="196"/>
      <c r="AT1907" s="191" t="s">
        <v>229</v>
      </c>
      <c r="AU1907" s="191" t="s">
        <v>86</v>
      </c>
      <c r="AV1907" s="16" t="s">
        <v>84</v>
      </c>
      <c r="AW1907" s="16" t="s">
        <v>32</v>
      </c>
      <c r="AX1907" s="16" t="s">
        <v>77</v>
      </c>
      <c r="AY1907" s="191" t="s">
        <v>222</v>
      </c>
    </row>
    <row r="1908" spans="1:65" s="13" customFormat="1">
      <c r="B1908" s="165"/>
      <c r="D1908" s="166" t="s">
        <v>229</v>
      </c>
      <c r="E1908" s="167" t="s">
        <v>1</v>
      </c>
      <c r="F1908" s="168" t="s">
        <v>2541</v>
      </c>
      <c r="H1908" s="169">
        <v>5.1980000000000004</v>
      </c>
      <c r="I1908" s="170"/>
      <c r="L1908" s="165"/>
      <c r="M1908" s="171"/>
      <c r="N1908" s="172"/>
      <c r="O1908" s="172"/>
      <c r="P1908" s="172"/>
      <c r="Q1908" s="172"/>
      <c r="R1908" s="172"/>
      <c r="S1908" s="172"/>
      <c r="T1908" s="173"/>
      <c r="AT1908" s="167" t="s">
        <v>229</v>
      </c>
      <c r="AU1908" s="167" t="s">
        <v>86</v>
      </c>
      <c r="AV1908" s="13" t="s">
        <v>86</v>
      </c>
      <c r="AW1908" s="13" t="s">
        <v>32</v>
      </c>
      <c r="AX1908" s="13" t="s">
        <v>77</v>
      </c>
      <c r="AY1908" s="167" t="s">
        <v>222</v>
      </c>
    </row>
    <row r="1909" spans="1:65" s="13" customFormat="1">
      <c r="B1909" s="165"/>
      <c r="D1909" s="166" t="s">
        <v>229</v>
      </c>
      <c r="E1909" s="167" t="s">
        <v>1</v>
      </c>
      <c r="F1909" s="168" t="s">
        <v>2542</v>
      </c>
      <c r="H1909" s="169">
        <v>5.0540000000000003</v>
      </c>
      <c r="I1909" s="170"/>
      <c r="L1909" s="165"/>
      <c r="M1909" s="171"/>
      <c r="N1909" s="172"/>
      <c r="O1909" s="172"/>
      <c r="P1909" s="172"/>
      <c r="Q1909" s="172"/>
      <c r="R1909" s="172"/>
      <c r="S1909" s="172"/>
      <c r="T1909" s="173"/>
      <c r="AT1909" s="167" t="s">
        <v>229</v>
      </c>
      <c r="AU1909" s="167" t="s">
        <v>86</v>
      </c>
      <c r="AV1909" s="13" t="s">
        <v>86</v>
      </c>
      <c r="AW1909" s="13" t="s">
        <v>32</v>
      </c>
      <c r="AX1909" s="13" t="s">
        <v>77</v>
      </c>
      <c r="AY1909" s="167" t="s">
        <v>222</v>
      </c>
    </row>
    <row r="1910" spans="1:65" s="13" customFormat="1">
      <c r="B1910" s="165"/>
      <c r="D1910" s="166" t="s">
        <v>229</v>
      </c>
      <c r="E1910" s="167" t="s">
        <v>1</v>
      </c>
      <c r="F1910" s="168" t="s">
        <v>2543</v>
      </c>
      <c r="H1910" s="169">
        <v>5.274</v>
      </c>
      <c r="I1910" s="170"/>
      <c r="L1910" s="165"/>
      <c r="M1910" s="171"/>
      <c r="N1910" s="172"/>
      <c r="O1910" s="172"/>
      <c r="P1910" s="172"/>
      <c r="Q1910" s="172"/>
      <c r="R1910" s="172"/>
      <c r="S1910" s="172"/>
      <c r="T1910" s="173"/>
      <c r="AT1910" s="167" t="s">
        <v>229</v>
      </c>
      <c r="AU1910" s="167" t="s">
        <v>86</v>
      </c>
      <c r="AV1910" s="13" t="s">
        <v>86</v>
      </c>
      <c r="AW1910" s="13" t="s">
        <v>32</v>
      </c>
      <c r="AX1910" s="13" t="s">
        <v>77</v>
      </c>
      <c r="AY1910" s="167" t="s">
        <v>222</v>
      </c>
    </row>
    <row r="1911" spans="1:65" s="15" customFormat="1">
      <c r="B1911" s="182"/>
      <c r="D1911" s="166" t="s">
        <v>229</v>
      </c>
      <c r="E1911" s="183" t="s">
        <v>1</v>
      </c>
      <c r="F1911" s="184" t="s">
        <v>258</v>
      </c>
      <c r="H1911" s="185">
        <v>15.526</v>
      </c>
      <c r="I1911" s="186"/>
      <c r="L1911" s="182"/>
      <c r="M1911" s="187"/>
      <c r="N1911" s="188"/>
      <c r="O1911" s="188"/>
      <c r="P1911" s="188"/>
      <c r="Q1911" s="188"/>
      <c r="R1911" s="188"/>
      <c r="S1911" s="188"/>
      <c r="T1911" s="189"/>
      <c r="AT1911" s="183" t="s">
        <v>229</v>
      </c>
      <c r="AU1911" s="183" t="s">
        <v>86</v>
      </c>
      <c r="AV1911" s="15" t="s">
        <v>235</v>
      </c>
      <c r="AW1911" s="15" t="s">
        <v>32</v>
      </c>
      <c r="AX1911" s="15" t="s">
        <v>77</v>
      </c>
      <c r="AY1911" s="183" t="s">
        <v>222</v>
      </c>
    </row>
    <row r="1912" spans="1:65" s="13" customFormat="1">
      <c r="B1912" s="165"/>
      <c r="D1912" s="166" t="s">
        <v>229</v>
      </c>
      <c r="E1912" s="167" t="s">
        <v>1</v>
      </c>
      <c r="F1912" s="168" t="s">
        <v>2544</v>
      </c>
      <c r="H1912" s="169">
        <v>16.649999999999999</v>
      </c>
      <c r="I1912" s="170"/>
      <c r="L1912" s="165"/>
      <c r="M1912" s="171"/>
      <c r="N1912" s="172"/>
      <c r="O1912" s="172"/>
      <c r="P1912" s="172"/>
      <c r="Q1912" s="172"/>
      <c r="R1912" s="172"/>
      <c r="S1912" s="172"/>
      <c r="T1912" s="173"/>
      <c r="AT1912" s="167" t="s">
        <v>229</v>
      </c>
      <c r="AU1912" s="167" t="s">
        <v>86</v>
      </c>
      <c r="AV1912" s="13" t="s">
        <v>86</v>
      </c>
      <c r="AW1912" s="13" t="s">
        <v>32</v>
      </c>
      <c r="AX1912" s="13" t="s">
        <v>77</v>
      </c>
      <c r="AY1912" s="167" t="s">
        <v>222</v>
      </c>
    </row>
    <row r="1913" spans="1:65" s="14" customFormat="1">
      <c r="B1913" s="174"/>
      <c r="D1913" s="166" t="s">
        <v>229</v>
      </c>
      <c r="E1913" s="175" t="s">
        <v>1</v>
      </c>
      <c r="F1913" s="176" t="s">
        <v>231</v>
      </c>
      <c r="H1913" s="177">
        <v>129.51900000000001</v>
      </c>
      <c r="I1913" s="178"/>
      <c r="L1913" s="174"/>
      <c r="M1913" s="179"/>
      <c r="N1913" s="180"/>
      <c r="O1913" s="180"/>
      <c r="P1913" s="180"/>
      <c r="Q1913" s="180"/>
      <c r="R1913" s="180"/>
      <c r="S1913" s="180"/>
      <c r="T1913" s="181"/>
      <c r="AT1913" s="175" t="s">
        <v>229</v>
      </c>
      <c r="AU1913" s="175" t="s">
        <v>86</v>
      </c>
      <c r="AV1913" s="14" t="s">
        <v>228</v>
      </c>
      <c r="AW1913" s="14" t="s">
        <v>32</v>
      </c>
      <c r="AX1913" s="14" t="s">
        <v>84</v>
      </c>
      <c r="AY1913" s="175" t="s">
        <v>222</v>
      </c>
    </row>
    <row r="1914" spans="1:65" s="2" customFormat="1" ht="24.2" customHeight="1">
      <c r="A1914" s="33"/>
      <c r="B1914" s="150"/>
      <c r="C1914" s="151" t="s">
        <v>2545</v>
      </c>
      <c r="D1914" s="151" t="s">
        <v>224</v>
      </c>
      <c r="E1914" s="152" t="s">
        <v>2546</v>
      </c>
      <c r="F1914" s="153" t="s">
        <v>2547</v>
      </c>
      <c r="G1914" s="154" t="s">
        <v>227</v>
      </c>
      <c r="H1914" s="155">
        <v>2.8740000000000001</v>
      </c>
      <c r="I1914" s="156"/>
      <c r="J1914" s="157">
        <f>ROUND(I1914*H1914,2)</f>
        <v>0</v>
      </c>
      <c r="K1914" s="158"/>
      <c r="L1914" s="34"/>
      <c r="M1914" s="159" t="s">
        <v>1</v>
      </c>
      <c r="N1914" s="160" t="s">
        <v>42</v>
      </c>
      <c r="O1914" s="59"/>
      <c r="P1914" s="161">
        <f>O1914*H1914</f>
        <v>0</v>
      </c>
      <c r="Q1914" s="161">
        <v>0</v>
      </c>
      <c r="R1914" s="161">
        <f>Q1914*H1914</f>
        <v>0</v>
      </c>
      <c r="S1914" s="161">
        <v>0</v>
      </c>
      <c r="T1914" s="162">
        <f>S1914*H1914</f>
        <v>0</v>
      </c>
      <c r="U1914" s="33"/>
      <c r="V1914" s="33"/>
      <c r="W1914" s="33"/>
      <c r="X1914" s="33"/>
      <c r="Y1914" s="33"/>
      <c r="Z1914" s="33"/>
      <c r="AA1914" s="33"/>
      <c r="AB1914" s="33"/>
      <c r="AC1914" s="33"/>
      <c r="AD1914" s="33"/>
      <c r="AE1914" s="33"/>
      <c r="AR1914" s="163" t="s">
        <v>264</v>
      </c>
      <c r="AT1914" s="163" t="s">
        <v>224</v>
      </c>
      <c r="AU1914" s="163" t="s">
        <v>86</v>
      </c>
      <c r="AY1914" s="18" t="s">
        <v>222</v>
      </c>
      <c r="BE1914" s="164">
        <f>IF(N1914="základní",J1914,0)</f>
        <v>0</v>
      </c>
      <c r="BF1914" s="164">
        <f>IF(N1914="snížená",J1914,0)</f>
        <v>0</v>
      </c>
      <c r="BG1914" s="164">
        <f>IF(N1914="zákl. přenesená",J1914,0)</f>
        <v>0</v>
      </c>
      <c r="BH1914" s="164">
        <f>IF(N1914="sníž. přenesená",J1914,0)</f>
        <v>0</v>
      </c>
      <c r="BI1914" s="164">
        <f>IF(N1914="nulová",J1914,0)</f>
        <v>0</v>
      </c>
      <c r="BJ1914" s="18" t="s">
        <v>84</v>
      </c>
      <c r="BK1914" s="164">
        <f>ROUND(I1914*H1914,2)</f>
        <v>0</v>
      </c>
      <c r="BL1914" s="18" t="s">
        <v>264</v>
      </c>
      <c r="BM1914" s="163" t="s">
        <v>2548</v>
      </c>
    </row>
    <row r="1915" spans="1:65" s="13" customFormat="1">
      <c r="B1915" s="165"/>
      <c r="D1915" s="166" t="s">
        <v>229</v>
      </c>
      <c r="E1915" s="167" t="s">
        <v>1</v>
      </c>
      <c r="F1915" s="168" t="s">
        <v>2549</v>
      </c>
      <c r="H1915" s="169">
        <v>2.8740000000000001</v>
      </c>
      <c r="I1915" s="170"/>
      <c r="L1915" s="165"/>
      <c r="M1915" s="171"/>
      <c r="N1915" s="172"/>
      <c r="O1915" s="172"/>
      <c r="P1915" s="172"/>
      <c r="Q1915" s="172"/>
      <c r="R1915" s="172"/>
      <c r="S1915" s="172"/>
      <c r="T1915" s="173"/>
      <c r="AT1915" s="167" t="s">
        <v>229</v>
      </c>
      <c r="AU1915" s="167" t="s">
        <v>86</v>
      </c>
      <c r="AV1915" s="13" t="s">
        <v>86</v>
      </c>
      <c r="AW1915" s="13" t="s">
        <v>32</v>
      </c>
      <c r="AX1915" s="13" t="s">
        <v>77</v>
      </c>
      <c r="AY1915" s="167" t="s">
        <v>222</v>
      </c>
    </row>
    <row r="1916" spans="1:65" s="14" customFormat="1">
      <c r="B1916" s="174"/>
      <c r="D1916" s="166" t="s">
        <v>229</v>
      </c>
      <c r="E1916" s="175" t="s">
        <v>1</v>
      </c>
      <c r="F1916" s="176" t="s">
        <v>231</v>
      </c>
      <c r="H1916" s="177">
        <v>2.8740000000000001</v>
      </c>
      <c r="I1916" s="178"/>
      <c r="L1916" s="174"/>
      <c r="M1916" s="179"/>
      <c r="N1916" s="180"/>
      <c r="O1916" s="180"/>
      <c r="P1916" s="180"/>
      <c r="Q1916" s="180"/>
      <c r="R1916" s="180"/>
      <c r="S1916" s="180"/>
      <c r="T1916" s="181"/>
      <c r="AT1916" s="175" t="s">
        <v>229</v>
      </c>
      <c r="AU1916" s="175" t="s">
        <v>86</v>
      </c>
      <c r="AV1916" s="14" t="s">
        <v>228</v>
      </c>
      <c r="AW1916" s="14" t="s">
        <v>32</v>
      </c>
      <c r="AX1916" s="14" t="s">
        <v>84</v>
      </c>
      <c r="AY1916" s="175" t="s">
        <v>222</v>
      </c>
    </row>
    <row r="1917" spans="1:65" s="2" customFormat="1" ht="24.2" customHeight="1">
      <c r="A1917" s="33"/>
      <c r="B1917" s="150"/>
      <c r="C1917" s="151" t="s">
        <v>1522</v>
      </c>
      <c r="D1917" s="151" t="s">
        <v>224</v>
      </c>
      <c r="E1917" s="152" t="s">
        <v>2550</v>
      </c>
      <c r="F1917" s="153" t="s">
        <v>2551</v>
      </c>
      <c r="G1917" s="154" t="s">
        <v>227</v>
      </c>
      <c r="H1917" s="155">
        <v>34.216000000000001</v>
      </c>
      <c r="I1917" s="156"/>
      <c r="J1917" s="157">
        <f>ROUND(I1917*H1917,2)</f>
        <v>0</v>
      </c>
      <c r="K1917" s="158"/>
      <c r="L1917" s="34"/>
      <c r="M1917" s="159" t="s">
        <v>1</v>
      </c>
      <c r="N1917" s="160" t="s">
        <v>42</v>
      </c>
      <c r="O1917" s="59"/>
      <c r="P1917" s="161">
        <f>O1917*H1917</f>
        <v>0</v>
      </c>
      <c r="Q1917" s="161">
        <v>0</v>
      </c>
      <c r="R1917" s="161">
        <f>Q1917*H1917</f>
        <v>0</v>
      </c>
      <c r="S1917" s="161">
        <v>0</v>
      </c>
      <c r="T1917" s="162">
        <f>S1917*H1917</f>
        <v>0</v>
      </c>
      <c r="U1917" s="33"/>
      <c r="V1917" s="33"/>
      <c r="W1917" s="33"/>
      <c r="X1917" s="33"/>
      <c r="Y1917" s="33"/>
      <c r="Z1917" s="33"/>
      <c r="AA1917" s="33"/>
      <c r="AB1917" s="33"/>
      <c r="AC1917" s="33"/>
      <c r="AD1917" s="33"/>
      <c r="AE1917" s="33"/>
      <c r="AR1917" s="163" t="s">
        <v>264</v>
      </c>
      <c r="AT1917" s="163" t="s">
        <v>224</v>
      </c>
      <c r="AU1917" s="163" t="s">
        <v>86</v>
      </c>
      <c r="AY1917" s="18" t="s">
        <v>222</v>
      </c>
      <c r="BE1917" s="164">
        <f>IF(N1917="základní",J1917,0)</f>
        <v>0</v>
      </c>
      <c r="BF1917" s="164">
        <f>IF(N1917="snížená",J1917,0)</f>
        <v>0</v>
      </c>
      <c r="BG1917" s="164">
        <f>IF(N1917="zákl. přenesená",J1917,0)</f>
        <v>0</v>
      </c>
      <c r="BH1917" s="164">
        <f>IF(N1917="sníž. přenesená",J1917,0)</f>
        <v>0</v>
      </c>
      <c r="BI1917" s="164">
        <f>IF(N1917="nulová",J1917,0)</f>
        <v>0</v>
      </c>
      <c r="BJ1917" s="18" t="s">
        <v>84</v>
      </c>
      <c r="BK1917" s="164">
        <f>ROUND(I1917*H1917,2)</f>
        <v>0</v>
      </c>
      <c r="BL1917" s="18" t="s">
        <v>264</v>
      </c>
      <c r="BM1917" s="163" t="s">
        <v>2552</v>
      </c>
    </row>
    <row r="1918" spans="1:65" s="13" customFormat="1">
      <c r="B1918" s="165"/>
      <c r="D1918" s="166" t="s">
        <v>229</v>
      </c>
      <c r="E1918" s="167" t="s">
        <v>1</v>
      </c>
      <c r="F1918" s="168" t="s">
        <v>2553</v>
      </c>
      <c r="H1918" s="169">
        <v>6.2</v>
      </c>
      <c r="I1918" s="170"/>
      <c r="L1918" s="165"/>
      <c r="M1918" s="171"/>
      <c r="N1918" s="172"/>
      <c r="O1918" s="172"/>
      <c r="P1918" s="172"/>
      <c r="Q1918" s="172"/>
      <c r="R1918" s="172"/>
      <c r="S1918" s="172"/>
      <c r="T1918" s="173"/>
      <c r="AT1918" s="167" t="s">
        <v>229</v>
      </c>
      <c r="AU1918" s="167" t="s">
        <v>86</v>
      </c>
      <c r="AV1918" s="13" t="s">
        <v>86</v>
      </c>
      <c r="AW1918" s="13" t="s">
        <v>32</v>
      </c>
      <c r="AX1918" s="13" t="s">
        <v>77</v>
      </c>
      <c r="AY1918" s="167" t="s">
        <v>222</v>
      </c>
    </row>
    <row r="1919" spans="1:65" s="13" customFormat="1">
      <c r="B1919" s="165"/>
      <c r="D1919" s="166" t="s">
        <v>229</v>
      </c>
      <c r="E1919" s="167" t="s">
        <v>1</v>
      </c>
      <c r="F1919" s="168" t="s">
        <v>2554</v>
      </c>
      <c r="H1919" s="169">
        <v>2.76</v>
      </c>
      <c r="I1919" s="170"/>
      <c r="L1919" s="165"/>
      <c r="M1919" s="171"/>
      <c r="N1919" s="172"/>
      <c r="O1919" s="172"/>
      <c r="P1919" s="172"/>
      <c r="Q1919" s="172"/>
      <c r="R1919" s="172"/>
      <c r="S1919" s="172"/>
      <c r="T1919" s="173"/>
      <c r="AT1919" s="167" t="s">
        <v>229</v>
      </c>
      <c r="AU1919" s="167" t="s">
        <v>86</v>
      </c>
      <c r="AV1919" s="13" t="s">
        <v>86</v>
      </c>
      <c r="AW1919" s="13" t="s">
        <v>32</v>
      </c>
      <c r="AX1919" s="13" t="s">
        <v>77</v>
      </c>
      <c r="AY1919" s="167" t="s">
        <v>222</v>
      </c>
    </row>
    <row r="1920" spans="1:65" s="13" customFormat="1">
      <c r="B1920" s="165"/>
      <c r="D1920" s="166" t="s">
        <v>229</v>
      </c>
      <c r="E1920" s="167" t="s">
        <v>1</v>
      </c>
      <c r="F1920" s="168" t="s">
        <v>2555</v>
      </c>
      <c r="H1920" s="169">
        <v>3.96</v>
      </c>
      <c r="I1920" s="170"/>
      <c r="L1920" s="165"/>
      <c r="M1920" s="171"/>
      <c r="N1920" s="172"/>
      <c r="O1920" s="172"/>
      <c r="P1920" s="172"/>
      <c r="Q1920" s="172"/>
      <c r="R1920" s="172"/>
      <c r="S1920" s="172"/>
      <c r="T1920" s="173"/>
      <c r="AT1920" s="167" t="s">
        <v>229</v>
      </c>
      <c r="AU1920" s="167" t="s">
        <v>86</v>
      </c>
      <c r="AV1920" s="13" t="s">
        <v>86</v>
      </c>
      <c r="AW1920" s="13" t="s">
        <v>32</v>
      </c>
      <c r="AX1920" s="13" t="s">
        <v>77</v>
      </c>
      <c r="AY1920" s="167" t="s">
        <v>222</v>
      </c>
    </row>
    <row r="1921" spans="1:65" s="13" customFormat="1">
      <c r="B1921" s="165"/>
      <c r="D1921" s="166" t="s">
        <v>229</v>
      </c>
      <c r="E1921" s="167" t="s">
        <v>1</v>
      </c>
      <c r="F1921" s="168" t="s">
        <v>2556</v>
      </c>
      <c r="H1921" s="169">
        <v>2.52</v>
      </c>
      <c r="I1921" s="170"/>
      <c r="L1921" s="165"/>
      <c r="M1921" s="171"/>
      <c r="N1921" s="172"/>
      <c r="O1921" s="172"/>
      <c r="P1921" s="172"/>
      <c r="Q1921" s="172"/>
      <c r="R1921" s="172"/>
      <c r="S1921" s="172"/>
      <c r="T1921" s="173"/>
      <c r="AT1921" s="167" t="s">
        <v>229</v>
      </c>
      <c r="AU1921" s="167" t="s">
        <v>86</v>
      </c>
      <c r="AV1921" s="13" t="s">
        <v>86</v>
      </c>
      <c r="AW1921" s="13" t="s">
        <v>32</v>
      </c>
      <c r="AX1921" s="13" t="s">
        <v>77</v>
      </c>
      <c r="AY1921" s="167" t="s">
        <v>222</v>
      </c>
    </row>
    <row r="1922" spans="1:65" s="15" customFormat="1">
      <c r="B1922" s="182"/>
      <c r="D1922" s="166" t="s">
        <v>229</v>
      </c>
      <c r="E1922" s="183" t="s">
        <v>1</v>
      </c>
      <c r="F1922" s="184" t="s">
        <v>258</v>
      </c>
      <c r="H1922" s="185">
        <v>15.44</v>
      </c>
      <c r="I1922" s="186"/>
      <c r="L1922" s="182"/>
      <c r="M1922" s="187"/>
      <c r="N1922" s="188"/>
      <c r="O1922" s="188"/>
      <c r="P1922" s="188"/>
      <c r="Q1922" s="188"/>
      <c r="R1922" s="188"/>
      <c r="S1922" s="188"/>
      <c r="T1922" s="189"/>
      <c r="AT1922" s="183" t="s">
        <v>229</v>
      </c>
      <c r="AU1922" s="183" t="s">
        <v>86</v>
      </c>
      <c r="AV1922" s="15" t="s">
        <v>235</v>
      </c>
      <c r="AW1922" s="15" t="s">
        <v>32</v>
      </c>
      <c r="AX1922" s="15" t="s">
        <v>77</v>
      </c>
      <c r="AY1922" s="183" t="s">
        <v>222</v>
      </c>
    </row>
    <row r="1923" spans="1:65" s="13" customFormat="1">
      <c r="B1923" s="165"/>
      <c r="D1923" s="166" t="s">
        <v>229</v>
      </c>
      <c r="E1923" s="167" t="s">
        <v>1</v>
      </c>
      <c r="F1923" s="168" t="s">
        <v>2557</v>
      </c>
      <c r="H1923" s="169">
        <v>2.2639999999999998</v>
      </c>
      <c r="I1923" s="170"/>
      <c r="L1923" s="165"/>
      <c r="M1923" s="171"/>
      <c r="N1923" s="172"/>
      <c r="O1923" s="172"/>
      <c r="P1923" s="172"/>
      <c r="Q1923" s="172"/>
      <c r="R1923" s="172"/>
      <c r="S1923" s="172"/>
      <c r="T1923" s="173"/>
      <c r="AT1923" s="167" t="s">
        <v>229</v>
      </c>
      <c r="AU1923" s="167" t="s">
        <v>86</v>
      </c>
      <c r="AV1923" s="13" t="s">
        <v>86</v>
      </c>
      <c r="AW1923" s="13" t="s">
        <v>32</v>
      </c>
      <c r="AX1923" s="13" t="s">
        <v>77</v>
      </c>
      <c r="AY1923" s="167" t="s">
        <v>222</v>
      </c>
    </row>
    <row r="1924" spans="1:65" s="13" customFormat="1">
      <c r="B1924" s="165"/>
      <c r="D1924" s="166" t="s">
        <v>229</v>
      </c>
      <c r="E1924" s="167" t="s">
        <v>1</v>
      </c>
      <c r="F1924" s="168" t="s">
        <v>2558</v>
      </c>
      <c r="H1924" s="169">
        <v>1.2</v>
      </c>
      <c r="I1924" s="170"/>
      <c r="L1924" s="165"/>
      <c r="M1924" s="171"/>
      <c r="N1924" s="172"/>
      <c r="O1924" s="172"/>
      <c r="P1924" s="172"/>
      <c r="Q1924" s="172"/>
      <c r="R1924" s="172"/>
      <c r="S1924" s="172"/>
      <c r="T1924" s="173"/>
      <c r="AT1924" s="167" t="s">
        <v>229</v>
      </c>
      <c r="AU1924" s="167" t="s">
        <v>86</v>
      </c>
      <c r="AV1924" s="13" t="s">
        <v>86</v>
      </c>
      <c r="AW1924" s="13" t="s">
        <v>32</v>
      </c>
      <c r="AX1924" s="13" t="s">
        <v>77</v>
      </c>
      <c r="AY1924" s="167" t="s">
        <v>222</v>
      </c>
    </row>
    <row r="1925" spans="1:65" s="13" customFormat="1">
      <c r="B1925" s="165"/>
      <c r="D1925" s="166" t="s">
        <v>229</v>
      </c>
      <c r="E1925" s="167" t="s">
        <v>1</v>
      </c>
      <c r="F1925" s="168" t="s">
        <v>2559</v>
      </c>
      <c r="H1925" s="169">
        <v>0.96</v>
      </c>
      <c r="I1925" s="170"/>
      <c r="L1925" s="165"/>
      <c r="M1925" s="171"/>
      <c r="N1925" s="172"/>
      <c r="O1925" s="172"/>
      <c r="P1925" s="172"/>
      <c r="Q1925" s="172"/>
      <c r="R1925" s="172"/>
      <c r="S1925" s="172"/>
      <c r="T1925" s="173"/>
      <c r="AT1925" s="167" t="s">
        <v>229</v>
      </c>
      <c r="AU1925" s="167" t="s">
        <v>86</v>
      </c>
      <c r="AV1925" s="13" t="s">
        <v>86</v>
      </c>
      <c r="AW1925" s="13" t="s">
        <v>32</v>
      </c>
      <c r="AX1925" s="13" t="s">
        <v>77</v>
      </c>
      <c r="AY1925" s="167" t="s">
        <v>222</v>
      </c>
    </row>
    <row r="1926" spans="1:65" s="13" customFormat="1">
      <c r="B1926" s="165"/>
      <c r="D1926" s="166" t="s">
        <v>229</v>
      </c>
      <c r="E1926" s="167" t="s">
        <v>1</v>
      </c>
      <c r="F1926" s="168" t="s">
        <v>2560</v>
      </c>
      <c r="H1926" s="169">
        <v>1.44</v>
      </c>
      <c r="I1926" s="170"/>
      <c r="L1926" s="165"/>
      <c r="M1926" s="171"/>
      <c r="N1926" s="172"/>
      <c r="O1926" s="172"/>
      <c r="P1926" s="172"/>
      <c r="Q1926" s="172"/>
      <c r="R1926" s="172"/>
      <c r="S1926" s="172"/>
      <c r="T1926" s="173"/>
      <c r="AT1926" s="167" t="s">
        <v>229</v>
      </c>
      <c r="AU1926" s="167" t="s">
        <v>86</v>
      </c>
      <c r="AV1926" s="13" t="s">
        <v>86</v>
      </c>
      <c r="AW1926" s="13" t="s">
        <v>32</v>
      </c>
      <c r="AX1926" s="13" t="s">
        <v>77</v>
      </c>
      <c r="AY1926" s="167" t="s">
        <v>222</v>
      </c>
    </row>
    <row r="1927" spans="1:65" s="13" customFormat="1">
      <c r="B1927" s="165"/>
      <c r="D1927" s="166" t="s">
        <v>229</v>
      </c>
      <c r="E1927" s="167" t="s">
        <v>1</v>
      </c>
      <c r="F1927" s="168" t="s">
        <v>2561</v>
      </c>
      <c r="H1927" s="169">
        <v>0.96</v>
      </c>
      <c r="I1927" s="170"/>
      <c r="L1927" s="165"/>
      <c r="M1927" s="171"/>
      <c r="N1927" s="172"/>
      <c r="O1927" s="172"/>
      <c r="P1927" s="172"/>
      <c r="Q1927" s="172"/>
      <c r="R1927" s="172"/>
      <c r="S1927" s="172"/>
      <c r="T1927" s="173"/>
      <c r="AT1927" s="167" t="s">
        <v>229</v>
      </c>
      <c r="AU1927" s="167" t="s">
        <v>86</v>
      </c>
      <c r="AV1927" s="13" t="s">
        <v>86</v>
      </c>
      <c r="AW1927" s="13" t="s">
        <v>32</v>
      </c>
      <c r="AX1927" s="13" t="s">
        <v>77</v>
      </c>
      <c r="AY1927" s="167" t="s">
        <v>222</v>
      </c>
    </row>
    <row r="1928" spans="1:65" s="13" customFormat="1">
      <c r="B1928" s="165"/>
      <c r="D1928" s="166" t="s">
        <v>229</v>
      </c>
      <c r="E1928" s="167" t="s">
        <v>1</v>
      </c>
      <c r="F1928" s="168" t="s">
        <v>2562</v>
      </c>
      <c r="H1928" s="169">
        <v>2.16</v>
      </c>
      <c r="I1928" s="170"/>
      <c r="L1928" s="165"/>
      <c r="M1928" s="171"/>
      <c r="N1928" s="172"/>
      <c r="O1928" s="172"/>
      <c r="P1928" s="172"/>
      <c r="Q1928" s="172"/>
      <c r="R1928" s="172"/>
      <c r="S1928" s="172"/>
      <c r="T1928" s="173"/>
      <c r="AT1928" s="167" t="s">
        <v>229</v>
      </c>
      <c r="AU1928" s="167" t="s">
        <v>86</v>
      </c>
      <c r="AV1928" s="13" t="s">
        <v>86</v>
      </c>
      <c r="AW1928" s="13" t="s">
        <v>32</v>
      </c>
      <c r="AX1928" s="13" t="s">
        <v>77</v>
      </c>
      <c r="AY1928" s="167" t="s">
        <v>222</v>
      </c>
    </row>
    <row r="1929" spans="1:65" s="15" customFormat="1">
      <c r="B1929" s="182"/>
      <c r="D1929" s="166" t="s">
        <v>229</v>
      </c>
      <c r="E1929" s="183" t="s">
        <v>1</v>
      </c>
      <c r="F1929" s="184" t="s">
        <v>258</v>
      </c>
      <c r="H1929" s="185">
        <v>8.984</v>
      </c>
      <c r="I1929" s="186"/>
      <c r="L1929" s="182"/>
      <c r="M1929" s="187"/>
      <c r="N1929" s="188"/>
      <c r="O1929" s="188"/>
      <c r="P1929" s="188"/>
      <c r="Q1929" s="188"/>
      <c r="R1929" s="188"/>
      <c r="S1929" s="188"/>
      <c r="T1929" s="189"/>
      <c r="AT1929" s="183" t="s">
        <v>229</v>
      </c>
      <c r="AU1929" s="183" t="s">
        <v>86</v>
      </c>
      <c r="AV1929" s="15" t="s">
        <v>235</v>
      </c>
      <c r="AW1929" s="15" t="s">
        <v>32</v>
      </c>
      <c r="AX1929" s="15" t="s">
        <v>77</v>
      </c>
      <c r="AY1929" s="183" t="s">
        <v>222</v>
      </c>
    </row>
    <row r="1930" spans="1:65" s="13" customFormat="1">
      <c r="B1930" s="165"/>
      <c r="D1930" s="166" t="s">
        <v>229</v>
      </c>
      <c r="E1930" s="167" t="s">
        <v>1</v>
      </c>
      <c r="F1930" s="168" t="s">
        <v>2563</v>
      </c>
      <c r="H1930" s="169">
        <v>5.75</v>
      </c>
      <c r="I1930" s="170"/>
      <c r="L1930" s="165"/>
      <c r="M1930" s="171"/>
      <c r="N1930" s="172"/>
      <c r="O1930" s="172"/>
      <c r="P1930" s="172"/>
      <c r="Q1930" s="172"/>
      <c r="R1930" s="172"/>
      <c r="S1930" s="172"/>
      <c r="T1930" s="173"/>
      <c r="AT1930" s="167" t="s">
        <v>229</v>
      </c>
      <c r="AU1930" s="167" t="s">
        <v>86</v>
      </c>
      <c r="AV1930" s="13" t="s">
        <v>86</v>
      </c>
      <c r="AW1930" s="13" t="s">
        <v>32</v>
      </c>
      <c r="AX1930" s="13" t="s">
        <v>77</v>
      </c>
      <c r="AY1930" s="167" t="s">
        <v>222</v>
      </c>
    </row>
    <row r="1931" spans="1:65" s="13" customFormat="1">
      <c r="B1931" s="165"/>
      <c r="D1931" s="166" t="s">
        <v>229</v>
      </c>
      <c r="E1931" s="167" t="s">
        <v>1</v>
      </c>
      <c r="F1931" s="168" t="s">
        <v>2564</v>
      </c>
      <c r="H1931" s="169">
        <v>4.0419999999999998</v>
      </c>
      <c r="I1931" s="170"/>
      <c r="L1931" s="165"/>
      <c r="M1931" s="171"/>
      <c r="N1931" s="172"/>
      <c r="O1931" s="172"/>
      <c r="P1931" s="172"/>
      <c r="Q1931" s="172"/>
      <c r="R1931" s="172"/>
      <c r="S1931" s="172"/>
      <c r="T1931" s="173"/>
      <c r="AT1931" s="167" t="s">
        <v>229</v>
      </c>
      <c r="AU1931" s="167" t="s">
        <v>86</v>
      </c>
      <c r="AV1931" s="13" t="s">
        <v>86</v>
      </c>
      <c r="AW1931" s="13" t="s">
        <v>32</v>
      </c>
      <c r="AX1931" s="13" t="s">
        <v>77</v>
      </c>
      <c r="AY1931" s="167" t="s">
        <v>222</v>
      </c>
    </row>
    <row r="1932" spans="1:65" s="15" customFormat="1">
      <c r="B1932" s="182"/>
      <c r="D1932" s="166" t="s">
        <v>229</v>
      </c>
      <c r="E1932" s="183" t="s">
        <v>1</v>
      </c>
      <c r="F1932" s="184" t="s">
        <v>258</v>
      </c>
      <c r="H1932" s="185">
        <v>9.7919999999999998</v>
      </c>
      <c r="I1932" s="186"/>
      <c r="L1932" s="182"/>
      <c r="M1932" s="187"/>
      <c r="N1932" s="188"/>
      <c r="O1932" s="188"/>
      <c r="P1932" s="188"/>
      <c r="Q1932" s="188"/>
      <c r="R1932" s="188"/>
      <c r="S1932" s="188"/>
      <c r="T1932" s="189"/>
      <c r="AT1932" s="183" t="s">
        <v>229</v>
      </c>
      <c r="AU1932" s="183" t="s">
        <v>86</v>
      </c>
      <c r="AV1932" s="15" t="s">
        <v>235</v>
      </c>
      <c r="AW1932" s="15" t="s">
        <v>32</v>
      </c>
      <c r="AX1932" s="15" t="s">
        <v>77</v>
      </c>
      <c r="AY1932" s="183" t="s">
        <v>222</v>
      </c>
    </row>
    <row r="1933" spans="1:65" s="14" customFormat="1">
      <c r="B1933" s="174"/>
      <c r="D1933" s="166" t="s">
        <v>229</v>
      </c>
      <c r="E1933" s="175" t="s">
        <v>1</v>
      </c>
      <c r="F1933" s="176" t="s">
        <v>231</v>
      </c>
      <c r="H1933" s="177">
        <v>34.216000000000001</v>
      </c>
      <c r="I1933" s="178"/>
      <c r="L1933" s="174"/>
      <c r="M1933" s="179"/>
      <c r="N1933" s="180"/>
      <c r="O1933" s="180"/>
      <c r="P1933" s="180"/>
      <c r="Q1933" s="180"/>
      <c r="R1933" s="180"/>
      <c r="S1933" s="180"/>
      <c r="T1933" s="181"/>
      <c r="AT1933" s="175" t="s">
        <v>229</v>
      </c>
      <c r="AU1933" s="175" t="s">
        <v>86</v>
      </c>
      <c r="AV1933" s="14" t="s">
        <v>228</v>
      </c>
      <c r="AW1933" s="14" t="s">
        <v>32</v>
      </c>
      <c r="AX1933" s="14" t="s">
        <v>84</v>
      </c>
      <c r="AY1933" s="175" t="s">
        <v>222</v>
      </c>
    </row>
    <row r="1934" spans="1:65" s="2" customFormat="1" ht="24.2" customHeight="1">
      <c r="A1934" s="33"/>
      <c r="B1934" s="150"/>
      <c r="C1934" s="151" t="s">
        <v>2565</v>
      </c>
      <c r="D1934" s="151" t="s">
        <v>224</v>
      </c>
      <c r="E1934" s="152" t="s">
        <v>2566</v>
      </c>
      <c r="F1934" s="153" t="s">
        <v>2567</v>
      </c>
      <c r="G1934" s="154" t="s">
        <v>227</v>
      </c>
      <c r="H1934" s="155">
        <v>29.9</v>
      </c>
      <c r="I1934" s="156"/>
      <c r="J1934" s="157">
        <f>ROUND(I1934*H1934,2)</f>
        <v>0</v>
      </c>
      <c r="K1934" s="158"/>
      <c r="L1934" s="34"/>
      <c r="M1934" s="159" t="s">
        <v>1</v>
      </c>
      <c r="N1934" s="160" t="s">
        <v>42</v>
      </c>
      <c r="O1934" s="59"/>
      <c r="P1934" s="161">
        <f>O1934*H1934</f>
        <v>0</v>
      </c>
      <c r="Q1934" s="161">
        <v>1.259E-2</v>
      </c>
      <c r="R1934" s="161">
        <f>Q1934*H1934</f>
        <v>0.37644099999999997</v>
      </c>
      <c r="S1934" s="161">
        <v>0</v>
      </c>
      <c r="T1934" s="162">
        <f>S1934*H1934</f>
        <v>0</v>
      </c>
      <c r="U1934" s="33"/>
      <c r="V1934" s="33"/>
      <c r="W1934" s="33"/>
      <c r="X1934" s="33"/>
      <c r="Y1934" s="33"/>
      <c r="Z1934" s="33"/>
      <c r="AA1934" s="33"/>
      <c r="AB1934" s="33"/>
      <c r="AC1934" s="33"/>
      <c r="AD1934" s="33"/>
      <c r="AE1934" s="33"/>
      <c r="AR1934" s="163" t="s">
        <v>264</v>
      </c>
      <c r="AT1934" s="163" t="s">
        <v>224</v>
      </c>
      <c r="AU1934" s="163" t="s">
        <v>86</v>
      </c>
      <c r="AY1934" s="18" t="s">
        <v>222</v>
      </c>
      <c r="BE1934" s="164">
        <f>IF(N1934="základní",J1934,0)</f>
        <v>0</v>
      </c>
      <c r="BF1934" s="164">
        <f>IF(N1934="snížená",J1934,0)</f>
        <v>0</v>
      </c>
      <c r="BG1934" s="164">
        <f>IF(N1934="zákl. přenesená",J1934,0)</f>
        <v>0</v>
      </c>
      <c r="BH1934" s="164">
        <f>IF(N1934="sníž. přenesená",J1934,0)</f>
        <v>0</v>
      </c>
      <c r="BI1934" s="164">
        <f>IF(N1934="nulová",J1934,0)</f>
        <v>0</v>
      </c>
      <c r="BJ1934" s="18" t="s">
        <v>84</v>
      </c>
      <c r="BK1934" s="164">
        <f>ROUND(I1934*H1934,2)</f>
        <v>0</v>
      </c>
      <c r="BL1934" s="18" t="s">
        <v>264</v>
      </c>
      <c r="BM1934" s="163" t="s">
        <v>2568</v>
      </c>
    </row>
    <row r="1935" spans="1:65" s="13" customFormat="1">
      <c r="B1935" s="165"/>
      <c r="D1935" s="166" t="s">
        <v>229</v>
      </c>
      <c r="E1935" s="167" t="s">
        <v>1</v>
      </c>
      <c r="F1935" s="168" t="s">
        <v>1875</v>
      </c>
      <c r="H1935" s="169">
        <v>6.9</v>
      </c>
      <c r="I1935" s="170"/>
      <c r="L1935" s="165"/>
      <c r="M1935" s="171"/>
      <c r="N1935" s="172"/>
      <c r="O1935" s="172"/>
      <c r="P1935" s="172"/>
      <c r="Q1935" s="172"/>
      <c r="R1935" s="172"/>
      <c r="S1935" s="172"/>
      <c r="T1935" s="173"/>
      <c r="AT1935" s="167" t="s">
        <v>229</v>
      </c>
      <c r="AU1935" s="167" t="s">
        <v>86</v>
      </c>
      <c r="AV1935" s="13" t="s">
        <v>86</v>
      </c>
      <c r="AW1935" s="13" t="s">
        <v>32</v>
      </c>
      <c r="AX1935" s="13" t="s">
        <v>77</v>
      </c>
      <c r="AY1935" s="167" t="s">
        <v>222</v>
      </c>
    </row>
    <row r="1936" spans="1:65" s="13" customFormat="1">
      <c r="B1936" s="165"/>
      <c r="D1936" s="166" t="s">
        <v>229</v>
      </c>
      <c r="E1936" s="167" t="s">
        <v>1</v>
      </c>
      <c r="F1936" s="168" t="s">
        <v>1876</v>
      </c>
      <c r="H1936" s="169">
        <v>5.8</v>
      </c>
      <c r="I1936" s="170"/>
      <c r="L1936" s="165"/>
      <c r="M1936" s="171"/>
      <c r="N1936" s="172"/>
      <c r="O1936" s="172"/>
      <c r="P1936" s="172"/>
      <c r="Q1936" s="172"/>
      <c r="R1936" s="172"/>
      <c r="S1936" s="172"/>
      <c r="T1936" s="173"/>
      <c r="AT1936" s="167" t="s">
        <v>229</v>
      </c>
      <c r="AU1936" s="167" t="s">
        <v>86</v>
      </c>
      <c r="AV1936" s="13" t="s">
        <v>86</v>
      </c>
      <c r="AW1936" s="13" t="s">
        <v>32</v>
      </c>
      <c r="AX1936" s="13" t="s">
        <v>77</v>
      </c>
      <c r="AY1936" s="167" t="s">
        <v>222</v>
      </c>
    </row>
    <row r="1937" spans="1:65" s="13" customFormat="1">
      <c r="B1937" s="165"/>
      <c r="D1937" s="166" t="s">
        <v>229</v>
      </c>
      <c r="E1937" s="167" t="s">
        <v>1</v>
      </c>
      <c r="F1937" s="168" t="s">
        <v>1877</v>
      </c>
      <c r="H1937" s="169">
        <v>17.2</v>
      </c>
      <c r="I1937" s="170"/>
      <c r="L1937" s="165"/>
      <c r="M1937" s="171"/>
      <c r="N1937" s="172"/>
      <c r="O1937" s="172"/>
      <c r="P1937" s="172"/>
      <c r="Q1937" s="172"/>
      <c r="R1937" s="172"/>
      <c r="S1937" s="172"/>
      <c r="T1937" s="173"/>
      <c r="AT1937" s="167" t="s">
        <v>229</v>
      </c>
      <c r="AU1937" s="167" t="s">
        <v>86</v>
      </c>
      <c r="AV1937" s="13" t="s">
        <v>86</v>
      </c>
      <c r="AW1937" s="13" t="s">
        <v>32</v>
      </c>
      <c r="AX1937" s="13" t="s">
        <v>77</v>
      </c>
      <c r="AY1937" s="167" t="s">
        <v>222</v>
      </c>
    </row>
    <row r="1938" spans="1:65" s="14" customFormat="1">
      <c r="B1938" s="174"/>
      <c r="D1938" s="166" t="s">
        <v>229</v>
      </c>
      <c r="E1938" s="175" t="s">
        <v>1</v>
      </c>
      <c r="F1938" s="176" t="s">
        <v>231</v>
      </c>
      <c r="H1938" s="177">
        <v>29.9</v>
      </c>
      <c r="I1938" s="178"/>
      <c r="L1938" s="174"/>
      <c r="M1938" s="179"/>
      <c r="N1938" s="180"/>
      <c r="O1938" s="180"/>
      <c r="P1938" s="180"/>
      <c r="Q1938" s="180"/>
      <c r="R1938" s="180"/>
      <c r="S1938" s="180"/>
      <c r="T1938" s="181"/>
      <c r="AT1938" s="175" t="s">
        <v>229</v>
      </c>
      <c r="AU1938" s="175" t="s">
        <v>86</v>
      </c>
      <c r="AV1938" s="14" t="s">
        <v>228</v>
      </c>
      <c r="AW1938" s="14" t="s">
        <v>32</v>
      </c>
      <c r="AX1938" s="14" t="s">
        <v>84</v>
      </c>
      <c r="AY1938" s="175" t="s">
        <v>222</v>
      </c>
    </row>
    <row r="1939" spans="1:65" s="2" customFormat="1" ht="24.2" customHeight="1">
      <c r="A1939" s="33"/>
      <c r="B1939" s="150"/>
      <c r="C1939" s="151" t="s">
        <v>1526</v>
      </c>
      <c r="D1939" s="151" t="s">
        <v>224</v>
      </c>
      <c r="E1939" s="152" t="s">
        <v>2569</v>
      </c>
      <c r="F1939" s="153" t="s">
        <v>2570</v>
      </c>
      <c r="G1939" s="154" t="s">
        <v>227</v>
      </c>
      <c r="H1939" s="155">
        <v>33.6</v>
      </c>
      <c r="I1939" s="156"/>
      <c r="J1939" s="157">
        <f>ROUND(I1939*H1939,2)</f>
        <v>0</v>
      </c>
      <c r="K1939" s="158"/>
      <c r="L1939" s="34"/>
      <c r="M1939" s="159" t="s">
        <v>1</v>
      </c>
      <c r="N1939" s="160" t="s">
        <v>42</v>
      </c>
      <c r="O1939" s="59"/>
      <c r="P1939" s="161">
        <f>O1939*H1939</f>
        <v>0</v>
      </c>
      <c r="Q1939" s="161">
        <v>0</v>
      </c>
      <c r="R1939" s="161">
        <f>Q1939*H1939</f>
        <v>0</v>
      </c>
      <c r="S1939" s="161">
        <v>1.7250000000000001E-2</v>
      </c>
      <c r="T1939" s="162">
        <f>S1939*H1939</f>
        <v>0.57960000000000012</v>
      </c>
      <c r="U1939" s="33"/>
      <c r="V1939" s="33"/>
      <c r="W1939" s="33"/>
      <c r="X1939" s="33"/>
      <c r="Y1939" s="33"/>
      <c r="Z1939" s="33"/>
      <c r="AA1939" s="33"/>
      <c r="AB1939" s="33"/>
      <c r="AC1939" s="33"/>
      <c r="AD1939" s="33"/>
      <c r="AE1939" s="33"/>
      <c r="AR1939" s="163" t="s">
        <v>264</v>
      </c>
      <c r="AT1939" s="163" t="s">
        <v>224</v>
      </c>
      <c r="AU1939" s="163" t="s">
        <v>86</v>
      </c>
      <c r="AY1939" s="18" t="s">
        <v>222</v>
      </c>
      <c r="BE1939" s="164">
        <f>IF(N1939="základní",J1939,0)</f>
        <v>0</v>
      </c>
      <c r="BF1939" s="164">
        <f>IF(N1939="snížená",J1939,0)</f>
        <v>0</v>
      </c>
      <c r="BG1939" s="164">
        <f>IF(N1939="zákl. přenesená",J1939,0)</f>
        <v>0</v>
      </c>
      <c r="BH1939" s="164">
        <f>IF(N1939="sníž. přenesená",J1939,0)</f>
        <v>0</v>
      </c>
      <c r="BI1939" s="164">
        <f>IF(N1939="nulová",J1939,0)</f>
        <v>0</v>
      </c>
      <c r="BJ1939" s="18" t="s">
        <v>84</v>
      </c>
      <c r="BK1939" s="164">
        <f>ROUND(I1939*H1939,2)</f>
        <v>0</v>
      </c>
      <c r="BL1939" s="18" t="s">
        <v>264</v>
      </c>
      <c r="BM1939" s="163" t="s">
        <v>2571</v>
      </c>
    </row>
    <row r="1940" spans="1:65" s="16" customFormat="1">
      <c r="B1940" s="190"/>
      <c r="D1940" s="166" t="s">
        <v>229</v>
      </c>
      <c r="E1940" s="191" t="s">
        <v>1</v>
      </c>
      <c r="F1940" s="192" t="s">
        <v>2572</v>
      </c>
      <c r="H1940" s="191" t="s">
        <v>1</v>
      </c>
      <c r="I1940" s="193"/>
      <c r="L1940" s="190"/>
      <c r="M1940" s="194"/>
      <c r="N1940" s="195"/>
      <c r="O1940" s="195"/>
      <c r="P1940" s="195"/>
      <c r="Q1940" s="195"/>
      <c r="R1940" s="195"/>
      <c r="S1940" s="195"/>
      <c r="T1940" s="196"/>
      <c r="AT1940" s="191" t="s">
        <v>229</v>
      </c>
      <c r="AU1940" s="191" t="s">
        <v>86</v>
      </c>
      <c r="AV1940" s="16" t="s">
        <v>84</v>
      </c>
      <c r="AW1940" s="16" t="s">
        <v>32</v>
      </c>
      <c r="AX1940" s="16" t="s">
        <v>77</v>
      </c>
      <c r="AY1940" s="191" t="s">
        <v>222</v>
      </c>
    </row>
    <row r="1941" spans="1:65" s="13" customFormat="1">
      <c r="B1941" s="165"/>
      <c r="D1941" s="166" t="s">
        <v>229</v>
      </c>
      <c r="E1941" s="167" t="s">
        <v>1</v>
      </c>
      <c r="F1941" s="168" t="s">
        <v>2573</v>
      </c>
      <c r="H1941" s="169">
        <v>33.6</v>
      </c>
      <c r="I1941" s="170"/>
      <c r="L1941" s="165"/>
      <c r="M1941" s="171"/>
      <c r="N1941" s="172"/>
      <c r="O1941" s="172"/>
      <c r="P1941" s="172"/>
      <c r="Q1941" s="172"/>
      <c r="R1941" s="172"/>
      <c r="S1941" s="172"/>
      <c r="T1941" s="173"/>
      <c r="AT1941" s="167" t="s">
        <v>229</v>
      </c>
      <c r="AU1941" s="167" t="s">
        <v>86</v>
      </c>
      <c r="AV1941" s="13" t="s">
        <v>86</v>
      </c>
      <c r="AW1941" s="13" t="s">
        <v>32</v>
      </c>
      <c r="AX1941" s="13" t="s">
        <v>77</v>
      </c>
      <c r="AY1941" s="167" t="s">
        <v>222</v>
      </c>
    </row>
    <row r="1942" spans="1:65" s="14" customFormat="1">
      <c r="B1942" s="174"/>
      <c r="D1942" s="166" t="s">
        <v>229</v>
      </c>
      <c r="E1942" s="175" t="s">
        <v>1</v>
      </c>
      <c r="F1942" s="176" t="s">
        <v>231</v>
      </c>
      <c r="H1942" s="177">
        <v>33.6</v>
      </c>
      <c r="I1942" s="178"/>
      <c r="L1942" s="174"/>
      <c r="M1942" s="179"/>
      <c r="N1942" s="180"/>
      <c r="O1942" s="180"/>
      <c r="P1942" s="180"/>
      <c r="Q1942" s="180"/>
      <c r="R1942" s="180"/>
      <c r="S1942" s="180"/>
      <c r="T1942" s="181"/>
      <c r="AT1942" s="175" t="s">
        <v>229</v>
      </c>
      <c r="AU1942" s="175" t="s">
        <v>86</v>
      </c>
      <c r="AV1942" s="14" t="s">
        <v>228</v>
      </c>
      <c r="AW1942" s="14" t="s">
        <v>32</v>
      </c>
      <c r="AX1942" s="14" t="s">
        <v>84</v>
      </c>
      <c r="AY1942" s="175" t="s">
        <v>222</v>
      </c>
    </row>
    <row r="1943" spans="1:65" s="2" customFormat="1" ht="16.5" customHeight="1">
      <c r="A1943" s="33"/>
      <c r="B1943" s="150"/>
      <c r="C1943" s="151" t="s">
        <v>2574</v>
      </c>
      <c r="D1943" s="151" t="s">
        <v>224</v>
      </c>
      <c r="E1943" s="152" t="s">
        <v>2575</v>
      </c>
      <c r="F1943" s="153" t="s">
        <v>2576</v>
      </c>
      <c r="G1943" s="154" t="s">
        <v>227</v>
      </c>
      <c r="H1943" s="155">
        <v>6.93</v>
      </c>
      <c r="I1943" s="156"/>
      <c r="J1943" s="157">
        <f>ROUND(I1943*H1943,2)</f>
        <v>0</v>
      </c>
      <c r="K1943" s="158"/>
      <c r="L1943" s="34"/>
      <c r="M1943" s="159" t="s">
        <v>1</v>
      </c>
      <c r="N1943" s="160" t="s">
        <v>42</v>
      </c>
      <c r="O1943" s="59"/>
      <c r="P1943" s="161">
        <f>O1943*H1943</f>
        <v>0</v>
      </c>
      <c r="Q1943" s="161">
        <v>0</v>
      </c>
      <c r="R1943" s="161">
        <f>Q1943*H1943</f>
        <v>0</v>
      </c>
      <c r="S1943" s="161">
        <v>0</v>
      </c>
      <c r="T1943" s="162">
        <f>S1943*H1943</f>
        <v>0</v>
      </c>
      <c r="U1943" s="33"/>
      <c r="V1943" s="33"/>
      <c r="W1943" s="33"/>
      <c r="X1943" s="33"/>
      <c r="Y1943" s="33"/>
      <c r="Z1943" s="33"/>
      <c r="AA1943" s="33"/>
      <c r="AB1943" s="33"/>
      <c r="AC1943" s="33"/>
      <c r="AD1943" s="33"/>
      <c r="AE1943" s="33"/>
      <c r="AR1943" s="163" t="s">
        <v>264</v>
      </c>
      <c r="AT1943" s="163" t="s">
        <v>224</v>
      </c>
      <c r="AU1943" s="163" t="s">
        <v>86</v>
      </c>
      <c r="AY1943" s="18" t="s">
        <v>222</v>
      </c>
      <c r="BE1943" s="164">
        <f>IF(N1943="základní",J1943,0)</f>
        <v>0</v>
      </c>
      <c r="BF1943" s="164">
        <f>IF(N1943="snížená",J1943,0)</f>
        <v>0</v>
      </c>
      <c r="BG1943" s="164">
        <f>IF(N1943="zákl. přenesená",J1943,0)</f>
        <v>0</v>
      </c>
      <c r="BH1943" s="164">
        <f>IF(N1943="sníž. přenesená",J1943,0)</f>
        <v>0</v>
      </c>
      <c r="BI1943" s="164">
        <f>IF(N1943="nulová",J1943,0)</f>
        <v>0</v>
      </c>
      <c r="BJ1943" s="18" t="s">
        <v>84</v>
      </c>
      <c r="BK1943" s="164">
        <f>ROUND(I1943*H1943,2)</f>
        <v>0</v>
      </c>
      <c r="BL1943" s="18" t="s">
        <v>264</v>
      </c>
      <c r="BM1943" s="163" t="s">
        <v>2577</v>
      </c>
    </row>
    <row r="1944" spans="1:65" s="13" customFormat="1">
      <c r="B1944" s="165"/>
      <c r="D1944" s="166" t="s">
        <v>229</v>
      </c>
      <c r="E1944" s="167" t="s">
        <v>1</v>
      </c>
      <c r="F1944" s="168" t="s">
        <v>2578</v>
      </c>
      <c r="H1944" s="169">
        <v>6.93</v>
      </c>
      <c r="I1944" s="170"/>
      <c r="L1944" s="165"/>
      <c r="M1944" s="171"/>
      <c r="N1944" s="172"/>
      <c r="O1944" s="172"/>
      <c r="P1944" s="172"/>
      <c r="Q1944" s="172"/>
      <c r="R1944" s="172"/>
      <c r="S1944" s="172"/>
      <c r="T1944" s="173"/>
      <c r="AT1944" s="167" t="s">
        <v>229</v>
      </c>
      <c r="AU1944" s="167" t="s">
        <v>86</v>
      </c>
      <c r="AV1944" s="13" t="s">
        <v>86</v>
      </c>
      <c r="AW1944" s="13" t="s">
        <v>32</v>
      </c>
      <c r="AX1944" s="13" t="s">
        <v>77</v>
      </c>
      <c r="AY1944" s="167" t="s">
        <v>222</v>
      </c>
    </row>
    <row r="1945" spans="1:65" s="14" customFormat="1">
      <c r="B1945" s="174"/>
      <c r="D1945" s="166" t="s">
        <v>229</v>
      </c>
      <c r="E1945" s="175" t="s">
        <v>1</v>
      </c>
      <c r="F1945" s="176" t="s">
        <v>231</v>
      </c>
      <c r="H1945" s="177">
        <v>6.93</v>
      </c>
      <c r="I1945" s="178"/>
      <c r="L1945" s="174"/>
      <c r="M1945" s="179"/>
      <c r="N1945" s="180"/>
      <c r="O1945" s="180"/>
      <c r="P1945" s="180"/>
      <c r="Q1945" s="180"/>
      <c r="R1945" s="180"/>
      <c r="S1945" s="180"/>
      <c r="T1945" s="181"/>
      <c r="AT1945" s="175" t="s">
        <v>229</v>
      </c>
      <c r="AU1945" s="175" t="s">
        <v>86</v>
      </c>
      <c r="AV1945" s="14" t="s">
        <v>228</v>
      </c>
      <c r="AW1945" s="14" t="s">
        <v>32</v>
      </c>
      <c r="AX1945" s="14" t="s">
        <v>84</v>
      </c>
      <c r="AY1945" s="175" t="s">
        <v>222</v>
      </c>
    </row>
    <row r="1946" spans="1:65" s="2" customFormat="1" ht="37.9" customHeight="1">
      <c r="A1946" s="33"/>
      <c r="B1946" s="150"/>
      <c r="C1946" s="151" t="s">
        <v>1549</v>
      </c>
      <c r="D1946" s="151" t="s">
        <v>224</v>
      </c>
      <c r="E1946" s="152" t="s">
        <v>2579</v>
      </c>
      <c r="F1946" s="153" t="s">
        <v>2580</v>
      </c>
      <c r="G1946" s="154" t="s">
        <v>227</v>
      </c>
      <c r="H1946" s="155">
        <v>10.36</v>
      </c>
      <c r="I1946" s="156"/>
      <c r="J1946" s="157">
        <f>ROUND(I1946*H1946,2)</f>
        <v>0</v>
      </c>
      <c r="K1946" s="158"/>
      <c r="L1946" s="34"/>
      <c r="M1946" s="159" t="s">
        <v>1</v>
      </c>
      <c r="N1946" s="160" t="s">
        <v>42</v>
      </c>
      <c r="O1946" s="59"/>
      <c r="P1946" s="161">
        <f>O1946*H1946</f>
        <v>0</v>
      </c>
      <c r="Q1946" s="161">
        <v>7.0050000000000001E-2</v>
      </c>
      <c r="R1946" s="161">
        <f>Q1946*H1946</f>
        <v>0.72571799999999997</v>
      </c>
      <c r="S1946" s="161">
        <v>0</v>
      </c>
      <c r="T1946" s="162">
        <f>S1946*H1946</f>
        <v>0</v>
      </c>
      <c r="U1946" s="33"/>
      <c r="V1946" s="33"/>
      <c r="W1946" s="33"/>
      <c r="X1946" s="33"/>
      <c r="Y1946" s="33"/>
      <c r="Z1946" s="33"/>
      <c r="AA1946" s="33"/>
      <c r="AB1946" s="33"/>
      <c r="AC1946" s="33"/>
      <c r="AD1946" s="33"/>
      <c r="AE1946" s="33"/>
      <c r="AR1946" s="163" t="s">
        <v>264</v>
      </c>
      <c r="AT1946" s="163" t="s">
        <v>224</v>
      </c>
      <c r="AU1946" s="163" t="s">
        <v>86</v>
      </c>
      <c r="AY1946" s="18" t="s">
        <v>222</v>
      </c>
      <c r="BE1946" s="164">
        <f>IF(N1946="základní",J1946,0)</f>
        <v>0</v>
      </c>
      <c r="BF1946" s="164">
        <f>IF(N1946="snížená",J1946,0)</f>
        <v>0</v>
      </c>
      <c r="BG1946" s="164">
        <f>IF(N1946="zákl. přenesená",J1946,0)</f>
        <v>0</v>
      </c>
      <c r="BH1946" s="164">
        <f>IF(N1946="sníž. přenesená",J1946,0)</f>
        <v>0</v>
      </c>
      <c r="BI1946" s="164">
        <f>IF(N1946="nulová",J1946,0)</f>
        <v>0</v>
      </c>
      <c r="BJ1946" s="18" t="s">
        <v>84</v>
      </c>
      <c r="BK1946" s="164">
        <f>ROUND(I1946*H1946,2)</f>
        <v>0</v>
      </c>
      <c r="BL1946" s="18" t="s">
        <v>264</v>
      </c>
      <c r="BM1946" s="163" t="s">
        <v>2581</v>
      </c>
    </row>
    <row r="1947" spans="1:65" s="13" customFormat="1">
      <c r="B1947" s="165"/>
      <c r="D1947" s="166" t="s">
        <v>229</v>
      </c>
      <c r="E1947" s="167" t="s">
        <v>1</v>
      </c>
      <c r="F1947" s="168" t="s">
        <v>2582</v>
      </c>
      <c r="H1947" s="169">
        <v>10.36</v>
      </c>
      <c r="I1947" s="170"/>
      <c r="L1947" s="165"/>
      <c r="M1947" s="171"/>
      <c r="N1947" s="172"/>
      <c r="O1947" s="172"/>
      <c r="P1947" s="172"/>
      <c r="Q1947" s="172"/>
      <c r="R1947" s="172"/>
      <c r="S1947" s="172"/>
      <c r="T1947" s="173"/>
      <c r="AT1947" s="167" t="s">
        <v>229</v>
      </c>
      <c r="AU1947" s="167" t="s">
        <v>86</v>
      </c>
      <c r="AV1947" s="13" t="s">
        <v>86</v>
      </c>
      <c r="AW1947" s="13" t="s">
        <v>32</v>
      </c>
      <c r="AX1947" s="13" t="s">
        <v>77</v>
      </c>
      <c r="AY1947" s="167" t="s">
        <v>222</v>
      </c>
    </row>
    <row r="1948" spans="1:65" s="14" customFormat="1">
      <c r="B1948" s="174"/>
      <c r="D1948" s="166" t="s">
        <v>229</v>
      </c>
      <c r="E1948" s="175" t="s">
        <v>1</v>
      </c>
      <c r="F1948" s="176" t="s">
        <v>231</v>
      </c>
      <c r="H1948" s="177">
        <v>10.36</v>
      </c>
      <c r="I1948" s="178"/>
      <c r="L1948" s="174"/>
      <c r="M1948" s="179"/>
      <c r="N1948" s="180"/>
      <c r="O1948" s="180"/>
      <c r="P1948" s="180"/>
      <c r="Q1948" s="180"/>
      <c r="R1948" s="180"/>
      <c r="S1948" s="180"/>
      <c r="T1948" s="181"/>
      <c r="AT1948" s="175" t="s">
        <v>229</v>
      </c>
      <c r="AU1948" s="175" t="s">
        <v>86</v>
      </c>
      <c r="AV1948" s="14" t="s">
        <v>228</v>
      </c>
      <c r="AW1948" s="14" t="s">
        <v>32</v>
      </c>
      <c r="AX1948" s="14" t="s">
        <v>84</v>
      </c>
      <c r="AY1948" s="175" t="s">
        <v>222</v>
      </c>
    </row>
    <row r="1949" spans="1:65" s="2" customFormat="1" ht="33" customHeight="1">
      <c r="A1949" s="33"/>
      <c r="B1949" s="150"/>
      <c r="C1949" s="151" t="s">
        <v>2583</v>
      </c>
      <c r="D1949" s="151" t="s">
        <v>224</v>
      </c>
      <c r="E1949" s="152" t="s">
        <v>2584</v>
      </c>
      <c r="F1949" s="153" t="s">
        <v>2585</v>
      </c>
      <c r="G1949" s="154" t="s">
        <v>227</v>
      </c>
      <c r="H1949" s="155">
        <v>17.88</v>
      </c>
      <c r="I1949" s="156"/>
      <c r="J1949" s="157">
        <f>ROUND(I1949*H1949,2)</f>
        <v>0</v>
      </c>
      <c r="K1949" s="158"/>
      <c r="L1949" s="34"/>
      <c r="M1949" s="159" t="s">
        <v>1</v>
      </c>
      <c r="N1949" s="160" t="s">
        <v>42</v>
      </c>
      <c r="O1949" s="59"/>
      <c r="P1949" s="161">
        <f>O1949*H1949</f>
        <v>0</v>
      </c>
      <c r="Q1949" s="161">
        <v>0</v>
      </c>
      <c r="R1949" s="161">
        <f>Q1949*H1949</f>
        <v>0</v>
      </c>
      <c r="S1949" s="161">
        <v>0</v>
      </c>
      <c r="T1949" s="162">
        <f>S1949*H1949</f>
        <v>0</v>
      </c>
      <c r="U1949" s="33"/>
      <c r="V1949" s="33"/>
      <c r="W1949" s="33"/>
      <c r="X1949" s="33"/>
      <c r="Y1949" s="33"/>
      <c r="Z1949" s="33"/>
      <c r="AA1949" s="33"/>
      <c r="AB1949" s="33"/>
      <c r="AC1949" s="33"/>
      <c r="AD1949" s="33"/>
      <c r="AE1949" s="33"/>
      <c r="AR1949" s="163" t="s">
        <v>264</v>
      </c>
      <c r="AT1949" s="163" t="s">
        <v>224</v>
      </c>
      <c r="AU1949" s="163" t="s">
        <v>86</v>
      </c>
      <c r="AY1949" s="18" t="s">
        <v>222</v>
      </c>
      <c r="BE1949" s="164">
        <f>IF(N1949="základní",J1949,0)</f>
        <v>0</v>
      </c>
      <c r="BF1949" s="164">
        <f>IF(N1949="snížená",J1949,0)</f>
        <v>0</v>
      </c>
      <c r="BG1949" s="164">
        <f>IF(N1949="zákl. přenesená",J1949,0)</f>
        <v>0</v>
      </c>
      <c r="BH1949" s="164">
        <f>IF(N1949="sníž. přenesená",J1949,0)</f>
        <v>0</v>
      </c>
      <c r="BI1949" s="164">
        <f>IF(N1949="nulová",J1949,0)</f>
        <v>0</v>
      </c>
      <c r="BJ1949" s="18" t="s">
        <v>84</v>
      </c>
      <c r="BK1949" s="164">
        <f>ROUND(I1949*H1949,2)</f>
        <v>0</v>
      </c>
      <c r="BL1949" s="18" t="s">
        <v>264</v>
      </c>
      <c r="BM1949" s="163" t="s">
        <v>2586</v>
      </c>
    </row>
    <row r="1950" spans="1:65" s="13" customFormat="1">
      <c r="B1950" s="165"/>
      <c r="D1950" s="166" t="s">
        <v>229</v>
      </c>
      <c r="E1950" s="167" t="s">
        <v>1</v>
      </c>
      <c r="F1950" s="168" t="s">
        <v>2587</v>
      </c>
      <c r="H1950" s="169">
        <v>17.88</v>
      </c>
      <c r="I1950" s="170"/>
      <c r="L1950" s="165"/>
      <c r="M1950" s="171"/>
      <c r="N1950" s="172"/>
      <c r="O1950" s="172"/>
      <c r="P1950" s="172"/>
      <c r="Q1950" s="172"/>
      <c r="R1950" s="172"/>
      <c r="S1950" s="172"/>
      <c r="T1950" s="173"/>
      <c r="AT1950" s="167" t="s">
        <v>229</v>
      </c>
      <c r="AU1950" s="167" t="s">
        <v>86</v>
      </c>
      <c r="AV1950" s="13" t="s">
        <v>86</v>
      </c>
      <c r="AW1950" s="13" t="s">
        <v>32</v>
      </c>
      <c r="AX1950" s="13" t="s">
        <v>77</v>
      </c>
      <c r="AY1950" s="167" t="s">
        <v>222</v>
      </c>
    </row>
    <row r="1951" spans="1:65" s="14" customFormat="1">
      <c r="B1951" s="174"/>
      <c r="D1951" s="166" t="s">
        <v>229</v>
      </c>
      <c r="E1951" s="175" t="s">
        <v>1</v>
      </c>
      <c r="F1951" s="176" t="s">
        <v>231</v>
      </c>
      <c r="H1951" s="177">
        <v>17.88</v>
      </c>
      <c r="I1951" s="178"/>
      <c r="L1951" s="174"/>
      <c r="M1951" s="179"/>
      <c r="N1951" s="180"/>
      <c r="O1951" s="180"/>
      <c r="P1951" s="180"/>
      <c r="Q1951" s="180"/>
      <c r="R1951" s="180"/>
      <c r="S1951" s="180"/>
      <c r="T1951" s="181"/>
      <c r="AT1951" s="175" t="s">
        <v>229</v>
      </c>
      <c r="AU1951" s="175" t="s">
        <v>86</v>
      </c>
      <c r="AV1951" s="14" t="s">
        <v>228</v>
      </c>
      <c r="AW1951" s="14" t="s">
        <v>32</v>
      </c>
      <c r="AX1951" s="14" t="s">
        <v>84</v>
      </c>
      <c r="AY1951" s="175" t="s">
        <v>222</v>
      </c>
    </row>
    <row r="1952" spans="1:65" s="2" customFormat="1" ht="33" customHeight="1">
      <c r="A1952" s="33"/>
      <c r="B1952" s="150"/>
      <c r="C1952" s="151" t="s">
        <v>1555</v>
      </c>
      <c r="D1952" s="151" t="s">
        <v>224</v>
      </c>
      <c r="E1952" s="152" t="s">
        <v>2588</v>
      </c>
      <c r="F1952" s="153" t="s">
        <v>2589</v>
      </c>
      <c r="G1952" s="154" t="s">
        <v>227</v>
      </c>
      <c r="H1952" s="155">
        <v>55.56</v>
      </c>
      <c r="I1952" s="156"/>
      <c r="J1952" s="157">
        <f>ROUND(I1952*H1952,2)</f>
        <v>0</v>
      </c>
      <c r="K1952" s="158"/>
      <c r="L1952" s="34"/>
      <c r="M1952" s="159" t="s">
        <v>1</v>
      </c>
      <c r="N1952" s="160" t="s">
        <v>42</v>
      </c>
      <c r="O1952" s="59"/>
      <c r="P1952" s="161">
        <f>O1952*H1952</f>
        <v>0</v>
      </c>
      <c r="Q1952" s="161">
        <v>0</v>
      </c>
      <c r="R1952" s="161">
        <f>Q1952*H1952</f>
        <v>0</v>
      </c>
      <c r="S1952" s="161">
        <v>0</v>
      </c>
      <c r="T1952" s="162">
        <f>S1952*H1952</f>
        <v>0</v>
      </c>
      <c r="U1952" s="33"/>
      <c r="V1952" s="33"/>
      <c r="W1952" s="33"/>
      <c r="X1952" s="33"/>
      <c r="Y1952" s="33"/>
      <c r="Z1952" s="33"/>
      <c r="AA1952" s="33"/>
      <c r="AB1952" s="33"/>
      <c r="AC1952" s="33"/>
      <c r="AD1952" s="33"/>
      <c r="AE1952" s="33"/>
      <c r="AR1952" s="163" t="s">
        <v>264</v>
      </c>
      <c r="AT1952" s="163" t="s">
        <v>224</v>
      </c>
      <c r="AU1952" s="163" t="s">
        <v>86</v>
      </c>
      <c r="AY1952" s="18" t="s">
        <v>222</v>
      </c>
      <c r="BE1952" s="164">
        <f>IF(N1952="základní",J1952,0)</f>
        <v>0</v>
      </c>
      <c r="BF1952" s="164">
        <f>IF(N1952="snížená",J1952,0)</f>
        <v>0</v>
      </c>
      <c r="BG1952" s="164">
        <f>IF(N1952="zákl. přenesená",J1952,0)</f>
        <v>0</v>
      </c>
      <c r="BH1952" s="164">
        <f>IF(N1952="sníž. přenesená",J1952,0)</f>
        <v>0</v>
      </c>
      <c r="BI1952" s="164">
        <f>IF(N1952="nulová",J1952,0)</f>
        <v>0</v>
      </c>
      <c r="BJ1952" s="18" t="s">
        <v>84</v>
      </c>
      <c r="BK1952" s="164">
        <f>ROUND(I1952*H1952,2)</f>
        <v>0</v>
      </c>
      <c r="BL1952" s="18" t="s">
        <v>264</v>
      </c>
      <c r="BM1952" s="163" t="s">
        <v>2590</v>
      </c>
    </row>
    <row r="1953" spans="1:65" s="13" customFormat="1">
      <c r="B1953" s="165"/>
      <c r="D1953" s="166" t="s">
        <v>229</v>
      </c>
      <c r="E1953" s="167" t="s">
        <v>1</v>
      </c>
      <c r="F1953" s="168" t="s">
        <v>2591</v>
      </c>
      <c r="H1953" s="169">
        <v>55.56</v>
      </c>
      <c r="I1953" s="170"/>
      <c r="L1953" s="165"/>
      <c r="M1953" s="171"/>
      <c r="N1953" s="172"/>
      <c r="O1953" s="172"/>
      <c r="P1953" s="172"/>
      <c r="Q1953" s="172"/>
      <c r="R1953" s="172"/>
      <c r="S1953" s="172"/>
      <c r="T1953" s="173"/>
      <c r="AT1953" s="167" t="s">
        <v>229</v>
      </c>
      <c r="AU1953" s="167" t="s">
        <v>86</v>
      </c>
      <c r="AV1953" s="13" t="s">
        <v>86</v>
      </c>
      <c r="AW1953" s="13" t="s">
        <v>32</v>
      </c>
      <c r="AX1953" s="13" t="s">
        <v>77</v>
      </c>
      <c r="AY1953" s="167" t="s">
        <v>222</v>
      </c>
    </row>
    <row r="1954" spans="1:65" s="14" customFormat="1">
      <c r="B1954" s="174"/>
      <c r="D1954" s="166" t="s">
        <v>229</v>
      </c>
      <c r="E1954" s="175" t="s">
        <v>1</v>
      </c>
      <c r="F1954" s="176" t="s">
        <v>231</v>
      </c>
      <c r="H1954" s="177">
        <v>55.56</v>
      </c>
      <c r="I1954" s="178"/>
      <c r="L1954" s="174"/>
      <c r="M1954" s="179"/>
      <c r="N1954" s="180"/>
      <c r="O1954" s="180"/>
      <c r="P1954" s="180"/>
      <c r="Q1954" s="180"/>
      <c r="R1954" s="180"/>
      <c r="S1954" s="180"/>
      <c r="T1954" s="181"/>
      <c r="AT1954" s="175" t="s">
        <v>229</v>
      </c>
      <c r="AU1954" s="175" t="s">
        <v>86</v>
      </c>
      <c r="AV1954" s="14" t="s">
        <v>228</v>
      </c>
      <c r="AW1954" s="14" t="s">
        <v>32</v>
      </c>
      <c r="AX1954" s="14" t="s">
        <v>84</v>
      </c>
      <c r="AY1954" s="175" t="s">
        <v>222</v>
      </c>
    </row>
    <row r="1955" spans="1:65" s="2" customFormat="1" ht="24.2" customHeight="1">
      <c r="A1955" s="33"/>
      <c r="B1955" s="150"/>
      <c r="C1955" s="151" t="s">
        <v>2592</v>
      </c>
      <c r="D1955" s="151" t="s">
        <v>224</v>
      </c>
      <c r="E1955" s="152" t="s">
        <v>2593</v>
      </c>
      <c r="F1955" s="153" t="s">
        <v>2594</v>
      </c>
      <c r="G1955" s="154" t="s">
        <v>2233</v>
      </c>
      <c r="H1955" s="212"/>
      <c r="I1955" s="156"/>
      <c r="J1955" s="157">
        <f>ROUND(I1955*H1955,2)</f>
        <v>0</v>
      </c>
      <c r="K1955" s="158"/>
      <c r="L1955" s="34"/>
      <c r="M1955" s="159" t="s">
        <v>1</v>
      </c>
      <c r="N1955" s="160" t="s">
        <v>42</v>
      </c>
      <c r="O1955" s="59"/>
      <c r="P1955" s="161">
        <f>O1955*H1955</f>
        <v>0</v>
      </c>
      <c r="Q1955" s="161">
        <v>0</v>
      </c>
      <c r="R1955" s="161">
        <f>Q1955*H1955</f>
        <v>0</v>
      </c>
      <c r="S1955" s="161">
        <v>0</v>
      </c>
      <c r="T1955" s="162">
        <f>S1955*H1955</f>
        <v>0</v>
      </c>
      <c r="U1955" s="33"/>
      <c r="V1955" s="33"/>
      <c r="W1955" s="33"/>
      <c r="X1955" s="33"/>
      <c r="Y1955" s="33"/>
      <c r="Z1955" s="33"/>
      <c r="AA1955" s="33"/>
      <c r="AB1955" s="33"/>
      <c r="AC1955" s="33"/>
      <c r="AD1955" s="33"/>
      <c r="AE1955" s="33"/>
      <c r="AR1955" s="163" t="s">
        <v>264</v>
      </c>
      <c r="AT1955" s="163" t="s">
        <v>224</v>
      </c>
      <c r="AU1955" s="163" t="s">
        <v>86</v>
      </c>
      <c r="AY1955" s="18" t="s">
        <v>222</v>
      </c>
      <c r="BE1955" s="164">
        <f>IF(N1955="základní",J1955,0)</f>
        <v>0</v>
      </c>
      <c r="BF1955" s="164">
        <f>IF(N1955="snížená",J1955,0)</f>
        <v>0</v>
      </c>
      <c r="BG1955" s="164">
        <f>IF(N1955="zákl. přenesená",J1955,0)</f>
        <v>0</v>
      </c>
      <c r="BH1955" s="164">
        <f>IF(N1955="sníž. přenesená",J1955,0)</f>
        <v>0</v>
      </c>
      <c r="BI1955" s="164">
        <f>IF(N1955="nulová",J1955,0)</f>
        <v>0</v>
      </c>
      <c r="BJ1955" s="18" t="s">
        <v>84</v>
      </c>
      <c r="BK1955" s="164">
        <f>ROUND(I1955*H1955,2)</f>
        <v>0</v>
      </c>
      <c r="BL1955" s="18" t="s">
        <v>264</v>
      </c>
      <c r="BM1955" s="163" t="s">
        <v>2595</v>
      </c>
    </row>
    <row r="1956" spans="1:65" s="12" customFormat="1" ht="22.9" customHeight="1">
      <c r="B1956" s="137"/>
      <c r="D1956" s="138" t="s">
        <v>76</v>
      </c>
      <c r="E1956" s="148" t="s">
        <v>2399</v>
      </c>
      <c r="F1956" s="148" t="s">
        <v>2596</v>
      </c>
      <c r="I1956" s="140"/>
      <c r="J1956" s="149">
        <f>BK1956</f>
        <v>0</v>
      </c>
      <c r="L1956" s="137"/>
      <c r="M1956" s="142"/>
      <c r="N1956" s="143"/>
      <c r="O1956" s="143"/>
      <c r="P1956" s="144">
        <f>SUM(P1957:P1999)</f>
        <v>0</v>
      </c>
      <c r="Q1956" s="143"/>
      <c r="R1956" s="144">
        <f>SUM(R1957:R1999)</f>
        <v>0</v>
      </c>
      <c r="S1956" s="143"/>
      <c r="T1956" s="145">
        <f>SUM(T1957:T1999)</f>
        <v>0</v>
      </c>
      <c r="AR1956" s="138" t="s">
        <v>86</v>
      </c>
      <c r="AT1956" s="146" t="s">
        <v>76</v>
      </c>
      <c r="AU1956" s="146" t="s">
        <v>84</v>
      </c>
      <c r="AY1956" s="138" t="s">
        <v>222</v>
      </c>
      <c r="BK1956" s="147">
        <f>SUM(BK1957:BK1999)</f>
        <v>0</v>
      </c>
    </row>
    <row r="1957" spans="1:65" s="2" customFormat="1" ht="33" customHeight="1">
      <c r="A1957" s="33"/>
      <c r="B1957" s="150"/>
      <c r="C1957" s="151" t="s">
        <v>1558</v>
      </c>
      <c r="D1957" s="151" t="s">
        <v>224</v>
      </c>
      <c r="E1957" s="152" t="s">
        <v>2597</v>
      </c>
      <c r="F1957" s="153" t="s">
        <v>2598</v>
      </c>
      <c r="G1957" s="154" t="s">
        <v>242</v>
      </c>
      <c r="H1957" s="155">
        <v>4.0999999999999996</v>
      </c>
      <c r="I1957" s="156"/>
      <c r="J1957" s="157">
        <f t="shared" ref="J1957:J1963" si="140">ROUND(I1957*H1957,2)</f>
        <v>0</v>
      </c>
      <c r="K1957" s="158"/>
      <c r="L1957" s="34"/>
      <c r="M1957" s="159" t="s">
        <v>1</v>
      </c>
      <c r="N1957" s="160" t="s">
        <v>42</v>
      </c>
      <c r="O1957" s="59"/>
      <c r="P1957" s="161">
        <f t="shared" ref="P1957:P1963" si="141">O1957*H1957</f>
        <v>0</v>
      </c>
      <c r="Q1957" s="161">
        <v>0</v>
      </c>
      <c r="R1957" s="161">
        <f t="shared" ref="R1957:R1963" si="142">Q1957*H1957</f>
        <v>0</v>
      </c>
      <c r="S1957" s="161">
        <v>0</v>
      </c>
      <c r="T1957" s="162">
        <f t="shared" ref="T1957:T1963" si="143">S1957*H1957</f>
        <v>0</v>
      </c>
      <c r="U1957" s="33"/>
      <c r="V1957" s="33"/>
      <c r="W1957" s="33"/>
      <c r="X1957" s="33"/>
      <c r="Y1957" s="33"/>
      <c r="Z1957" s="33"/>
      <c r="AA1957" s="33"/>
      <c r="AB1957" s="33"/>
      <c r="AC1957" s="33"/>
      <c r="AD1957" s="33"/>
      <c r="AE1957" s="33"/>
      <c r="AR1957" s="163" t="s">
        <v>264</v>
      </c>
      <c r="AT1957" s="163" t="s">
        <v>224</v>
      </c>
      <c r="AU1957" s="163" t="s">
        <v>86</v>
      </c>
      <c r="AY1957" s="18" t="s">
        <v>222</v>
      </c>
      <c r="BE1957" s="164">
        <f t="shared" ref="BE1957:BE1963" si="144">IF(N1957="základní",J1957,0)</f>
        <v>0</v>
      </c>
      <c r="BF1957" s="164">
        <f t="shared" ref="BF1957:BF1963" si="145">IF(N1957="snížená",J1957,0)</f>
        <v>0</v>
      </c>
      <c r="BG1957" s="164">
        <f t="shared" ref="BG1957:BG1963" si="146">IF(N1957="zákl. přenesená",J1957,0)</f>
        <v>0</v>
      </c>
      <c r="BH1957" s="164">
        <f t="shared" ref="BH1957:BH1963" si="147">IF(N1957="sníž. přenesená",J1957,0)</f>
        <v>0</v>
      </c>
      <c r="BI1957" s="164">
        <f t="shared" ref="BI1957:BI1963" si="148">IF(N1957="nulová",J1957,0)</f>
        <v>0</v>
      </c>
      <c r="BJ1957" s="18" t="s">
        <v>84</v>
      </c>
      <c r="BK1957" s="164">
        <f t="shared" ref="BK1957:BK1963" si="149">ROUND(I1957*H1957,2)</f>
        <v>0</v>
      </c>
      <c r="BL1957" s="18" t="s">
        <v>264</v>
      </c>
      <c r="BM1957" s="163" t="s">
        <v>2599</v>
      </c>
    </row>
    <row r="1958" spans="1:65" s="2" customFormat="1" ht="24.2" customHeight="1">
      <c r="A1958" s="33"/>
      <c r="B1958" s="150"/>
      <c r="C1958" s="151" t="s">
        <v>2600</v>
      </c>
      <c r="D1958" s="151" t="s">
        <v>224</v>
      </c>
      <c r="E1958" s="152" t="s">
        <v>2601</v>
      </c>
      <c r="F1958" s="153" t="s">
        <v>2602</v>
      </c>
      <c r="G1958" s="154" t="s">
        <v>242</v>
      </c>
      <c r="H1958" s="155">
        <v>21.1</v>
      </c>
      <c r="I1958" s="156"/>
      <c r="J1958" s="157">
        <f t="shared" si="140"/>
        <v>0</v>
      </c>
      <c r="K1958" s="158"/>
      <c r="L1958" s="34"/>
      <c r="M1958" s="159" t="s">
        <v>1</v>
      </c>
      <c r="N1958" s="160" t="s">
        <v>42</v>
      </c>
      <c r="O1958" s="59"/>
      <c r="P1958" s="161">
        <f t="shared" si="141"/>
        <v>0</v>
      </c>
      <c r="Q1958" s="161">
        <v>0</v>
      </c>
      <c r="R1958" s="161">
        <f t="shared" si="142"/>
        <v>0</v>
      </c>
      <c r="S1958" s="161">
        <v>0</v>
      </c>
      <c r="T1958" s="162">
        <f t="shared" si="143"/>
        <v>0</v>
      </c>
      <c r="U1958" s="33"/>
      <c r="V1958" s="33"/>
      <c r="W1958" s="33"/>
      <c r="X1958" s="33"/>
      <c r="Y1958" s="33"/>
      <c r="Z1958" s="33"/>
      <c r="AA1958" s="33"/>
      <c r="AB1958" s="33"/>
      <c r="AC1958" s="33"/>
      <c r="AD1958" s="33"/>
      <c r="AE1958" s="33"/>
      <c r="AR1958" s="163" t="s">
        <v>264</v>
      </c>
      <c r="AT1958" s="163" t="s">
        <v>224</v>
      </c>
      <c r="AU1958" s="163" t="s">
        <v>86</v>
      </c>
      <c r="AY1958" s="18" t="s">
        <v>222</v>
      </c>
      <c r="BE1958" s="164">
        <f t="shared" si="144"/>
        <v>0</v>
      </c>
      <c r="BF1958" s="164">
        <f t="shared" si="145"/>
        <v>0</v>
      </c>
      <c r="BG1958" s="164">
        <f t="shared" si="146"/>
        <v>0</v>
      </c>
      <c r="BH1958" s="164">
        <f t="shared" si="147"/>
        <v>0</v>
      </c>
      <c r="BI1958" s="164">
        <f t="shared" si="148"/>
        <v>0</v>
      </c>
      <c r="BJ1958" s="18" t="s">
        <v>84</v>
      </c>
      <c r="BK1958" s="164">
        <f t="shared" si="149"/>
        <v>0</v>
      </c>
      <c r="BL1958" s="18" t="s">
        <v>264</v>
      </c>
      <c r="BM1958" s="163" t="s">
        <v>2603</v>
      </c>
    </row>
    <row r="1959" spans="1:65" s="2" customFormat="1" ht="24.2" customHeight="1">
      <c r="A1959" s="33"/>
      <c r="B1959" s="150"/>
      <c r="C1959" s="151" t="s">
        <v>1562</v>
      </c>
      <c r="D1959" s="151" t="s">
        <v>224</v>
      </c>
      <c r="E1959" s="152" t="s">
        <v>2604</v>
      </c>
      <c r="F1959" s="153" t="s">
        <v>2605</v>
      </c>
      <c r="G1959" s="154" t="s">
        <v>242</v>
      </c>
      <c r="H1959" s="155">
        <v>36.5</v>
      </c>
      <c r="I1959" s="156"/>
      <c r="J1959" s="157">
        <f t="shared" si="140"/>
        <v>0</v>
      </c>
      <c r="K1959" s="158"/>
      <c r="L1959" s="34"/>
      <c r="M1959" s="159" t="s">
        <v>1</v>
      </c>
      <c r="N1959" s="160" t="s">
        <v>42</v>
      </c>
      <c r="O1959" s="59"/>
      <c r="P1959" s="161">
        <f t="shared" si="141"/>
        <v>0</v>
      </c>
      <c r="Q1959" s="161">
        <v>0</v>
      </c>
      <c r="R1959" s="161">
        <f t="shared" si="142"/>
        <v>0</v>
      </c>
      <c r="S1959" s="161">
        <v>0</v>
      </c>
      <c r="T1959" s="162">
        <f t="shared" si="143"/>
        <v>0</v>
      </c>
      <c r="U1959" s="33"/>
      <c r="V1959" s="33"/>
      <c r="W1959" s="33"/>
      <c r="X1959" s="33"/>
      <c r="Y1959" s="33"/>
      <c r="Z1959" s="33"/>
      <c r="AA1959" s="33"/>
      <c r="AB1959" s="33"/>
      <c r="AC1959" s="33"/>
      <c r="AD1959" s="33"/>
      <c r="AE1959" s="33"/>
      <c r="AR1959" s="163" t="s">
        <v>264</v>
      </c>
      <c r="AT1959" s="163" t="s">
        <v>224</v>
      </c>
      <c r="AU1959" s="163" t="s">
        <v>86</v>
      </c>
      <c r="AY1959" s="18" t="s">
        <v>222</v>
      </c>
      <c r="BE1959" s="164">
        <f t="shared" si="144"/>
        <v>0</v>
      </c>
      <c r="BF1959" s="164">
        <f t="shared" si="145"/>
        <v>0</v>
      </c>
      <c r="BG1959" s="164">
        <f t="shared" si="146"/>
        <v>0</v>
      </c>
      <c r="BH1959" s="164">
        <f t="shared" si="147"/>
        <v>0</v>
      </c>
      <c r="BI1959" s="164">
        <f t="shared" si="148"/>
        <v>0</v>
      </c>
      <c r="BJ1959" s="18" t="s">
        <v>84</v>
      </c>
      <c r="BK1959" s="164">
        <f t="shared" si="149"/>
        <v>0</v>
      </c>
      <c r="BL1959" s="18" t="s">
        <v>264</v>
      </c>
      <c r="BM1959" s="163" t="s">
        <v>2606</v>
      </c>
    </row>
    <row r="1960" spans="1:65" s="2" customFormat="1" ht="24.2" customHeight="1">
      <c r="A1960" s="33"/>
      <c r="B1960" s="150"/>
      <c r="C1960" s="151" t="s">
        <v>2607</v>
      </c>
      <c r="D1960" s="151" t="s">
        <v>224</v>
      </c>
      <c r="E1960" s="152" t="s">
        <v>2608</v>
      </c>
      <c r="F1960" s="153" t="s">
        <v>2609</v>
      </c>
      <c r="G1960" s="154" t="s">
        <v>242</v>
      </c>
      <c r="H1960" s="155">
        <v>5.5</v>
      </c>
      <c r="I1960" s="156"/>
      <c r="J1960" s="157">
        <f t="shared" si="140"/>
        <v>0</v>
      </c>
      <c r="K1960" s="158"/>
      <c r="L1960" s="34"/>
      <c r="M1960" s="159" t="s">
        <v>1</v>
      </c>
      <c r="N1960" s="160" t="s">
        <v>42</v>
      </c>
      <c r="O1960" s="59"/>
      <c r="P1960" s="161">
        <f t="shared" si="141"/>
        <v>0</v>
      </c>
      <c r="Q1960" s="161">
        <v>0</v>
      </c>
      <c r="R1960" s="161">
        <f t="shared" si="142"/>
        <v>0</v>
      </c>
      <c r="S1960" s="161">
        <v>0</v>
      </c>
      <c r="T1960" s="162">
        <f t="shared" si="143"/>
        <v>0</v>
      </c>
      <c r="U1960" s="33"/>
      <c r="V1960" s="33"/>
      <c r="W1960" s="33"/>
      <c r="X1960" s="33"/>
      <c r="Y1960" s="33"/>
      <c r="Z1960" s="33"/>
      <c r="AA1960" s="33"/>
      <c r="AB1960" s="33"/>
      <c r="AC1960" s="33"/>
      <c r="AD1960" s="33"/>
      <c r="AE1960" s="33"/>
      <c r="AR1960" s="163" t="s">
        <v>264</v>
      </c>
      <c r="AT1960" s="163" t="s">
        <v>224</v>
      </c>
      <c r="AU1960" s="163" t="s">
        <v>86</v>
      </c>
      <c r="AY1960" s="18" t="s">
        <v>222</v>
      </c>
      <c r="BE1960" s="164">
        <f t="shared" si="144"/>
        <v>0</v>
      </c>
      <c r="BF1960" s="164">
        <f t="shared" si="145"/>
        <v>0</v>
      </c>
      <c r="BG1960" s="164">
        <f t="shared" si="146"/>
        <v>0</v>
      </c>
      <c r="BH1960" s="164">
        <f t="shared" si="147"/>
        <v>0</v>
      </c>
      <c r="BI1960" s="164">
        <f t="shared" si="148"/>
        <v>0</v>
      </c>
      <c r="BJ1960" s="18" t="s">
        <v>84</v>
      </c>
      <c r="BK1960" s="164">
        <f t="shared" si="149"/>
        <v>0</v>
      </c>
      <c r="BL1960" s="18" t="s">
        <v>264</v>
      </c>
      <c r="BM1960" s="163" t="s">
        <v>2610</v>
      </c>
    </row>
    <row r="1961" spans="1:65" s="2" customFormat="1" ht="24.2" customHeight="1">
      <c r="A1961" s="33"/>
      <c r="B1961" s="150"/>
      <c r="C1961" s="151" t="s">
        <v>1567</v>
      </c>
      <c r="D1961" s="151" t="s">
        <v>224</v>
      </c>
      <c r="E1961" s="152" t="s">
        <v>2611</v>
      </c>
      <c r="F1961" s="153" t="s">
        <v>2612</v>
      </c>
      <c r="G1961" s="154" t="s">
        <v>242</v>
      </c>
      <c r="H1961" s="155">
        <v>4.0999999999999996</v>
      </c>
      <c r="I1961" s="156"/>
      <c r="J1961" s="157">
        <f t="shared" si="140"/>
        <v>0</v>
      </c>
      <c r="K1961" s="158"/>
      <c r="L1961" s="34"/>
      <c r="M1961" s="159" t="s">
        <v>1</v>
      </c>
      <c r="N1961" s="160" t="s">
        <v>42</v>
      </c>
      <c r="O1961" s="59"/>
      <c r="P1961" s="161">
        <f t="shared" si="141"/>
        <v>0</v>
      </c>
      <c r="Q1961" s="161">
        <v>0</v>
      </c>
      <c r="R1961" s="161">
        <f t="shared" si="142"/>
        <v>0</v>
      </c>
      <c r="S1961" s="161">
        <v>0</v>
      </c>
      <c r="T1961" s="162">
        <f t="shared" si="143"/>
        <v>0</v>
      </c>
      <c r="U1961" s="33"/>
      <c r="V1961" s="33"/>
      <c r="W1961" s="33"/>
      <c r="X1961" s="33"/>
      <c r="Y1961" s="33"/>
      <c r="Z1961" s="33"/>
      <c r="AA1961" s="33"/>
      <c r="AB1961" s="33"/>
      <c r="AC1961" s="33"/>
      <c r="AD1961" s="33"/>
      <c r="AE1961" s="33"/>
      <c r="AR1961" s="163" t="s">
        <v>264</v>
      </c>
      <c r="AT1961" s="163" t="s">
        <v>224</v>
      </c>
      <c r="AU1961" s="163" t="s">
        <v>86</v>
      </c>
      <c r="AY1961" s="18" t="s">
        <v>222</v>
      </c>
      <c r="BE1961" s="164">
        <f t="shared" si="144"/>
        <v>0</v>
      </c>
      <c r="BF1961" s="164">
        <f t="shared" si="145"/>
        <v>0</v>
      </c>
      <c r="BG1961" s="164">
        <f t="shared" si="146"/>
        <v>0</v>
      </c>
      <c r="BH1961" s="164">
        <f t="shared" si="147"/>
        <v>0</v>
      </c>
      <c r="BI1961" s="164">
        <f t="shared" si="148"/>
        <v>0</v>
      </c>
      <c r="BJ1961" s="18" t="s">
        <v>84</v>
      </c>
      <c r="BK1961" s="164">
        <f t="shared" si="149"/>
        <v>0</v>
      </c>
      <c r="BL1961" s="18" t="s">
        <v>264</v>
      </c>
      <c r="BM1961" s="163" t="s">
        <v>2613</v>
      </c>
    </row>
    <row r="1962" spans="1:65" s="2" customFormat="1" ht="24.2" customHeight="1">
      <c r="A1962" s="33"/>
      <c r="B1962" s="150"/>
      <c r="C1962" s="151" t="s">
        <v>2614</v>
      </c>
      <c r="D1962" s="151" t="s">
        <v>224</v>
      </c>
      <c r="E1962" s="152" t="s">
        <v>2615</v>
      </c>
      <c r="F1962" s="153" t="s">
        <v>2616</v>
      </c>
      <c r="G1962" s="154" t="s">
        <v>242</v>
      </c>
      <c r="H1962" s="155">
        <v>28.3</v>
      </c>
      <c r="I1962" s="156"/>
      <c r="J1962" s="157">
        <f t="shared" si="140"/>
        <v>0</v>
      </c>
      <c r="K1962" s="158"/>
      <c r="L1962" s="34"/>
      <c r="M1962" s="159" t="s">
        <v>1</v>
      </c>
      <c r="N1962" s="160" t="s">
        <v>42</v>
      </c>
      <c r="O1962" s="59"/>
      <c r="P1962" s="161">
        <f t="shared" si="141"/>
        <v>0</v>
      </c>
      <c r="Q1962" s="161">
        <v>0</v>
      </c>
      <c r="R1962" s="161">
        <f t="shared" si="142"/>
        <v>0</v>
      </c>
      <c r="S1962" s="161">
        <v>0</v>
      </c>
      <c r="T1962" s="162">
        <f t="shared" si="143"/>
        <v>0</v>
      </c>
      <c r="U1962" s="33"/>
      <c r="V1962" s="33"/>
      <c r="W1962" s="33"/>
      <c r="X1962" s="33"/>
      <c r="Y1962" s="33"/>
      <c r="Z1962" s="33"/>
      <c r="AA1962" s="33"/>
      <c r="AB1962" s="33"/>
      <c r="AC1962" s="33"/>
      <c r="AD1962" s="33"/>
      <c r="AE1962" s="33"/>
      <c r="AR1962" s="163" t="s">
        <v>264</v>
      </c>
      <c r="AT1962" s="163" t="s">
        <v>224</v>
      </c>
      <c r="AU1962" s="163" t="s">
        <v>86</v>
      </c>
      <c r="AY1962" s="18" t="s">
        <v>222</v>
      </c>
      <c r="BE1962" s="164">
        <f t="shared" si="144"/>
        <v>0</v>
      </c>
      <c r="BF1962" s="164">
        <f t="shared" si="145"/>
        <v>0</v>
      </c>
      <c r="BG1962" s="164">
        <f t="shared" si="146"/>
        <v>0</v>
      </c>
      <c r="BH1962" s="164">
        <f t="shared" si="147"/>
        <v>0</v>
      </c>
      <c r="BI1962" s="164">
        <f t="shared" si="148"/>
        <v>0</v>
      </c>
      <c r="BJ1962" s="18" t="s">
        <v>84</v>
      </c>
      <c r="BK1962" s="164">
        <f t="shared" si="149"/>
        <v>0</v>
      </c>
      <c r="BL1962" s="18" t="s">
        <v>264</v>
      </c>
      <c r="BM1962" s="163" t="s">
        <v>2617</v>
      </c>
    </row>
    <row r="1963" spans="1:65" s="2" customFormat="1" ht="24.2" customHeight="1">
      <c r="A1963" s="33"/>
      <c r="B1963" s="150"/>
      <c r="C1963" s="151" t="s">
        <v>1571</v>
      </c>
      <c r="D1963" s="151" t="s">
        <v>224</v>
      </c>
      <c r="E1963" s="152" t="s">
        <v>2618</v>
      </c>
      <c r="F1963" s="153" t="s">
        <v>2619</v>
      </c>
      <c r="G1963" s="154" t="s">
        <v>242</v>
      </c>
      <c r="H1963" s="155">
        <v>41.6</v>
      </c>
      <c r="I1963" s="156"/>
      <c r="J1963" s="157">
        <f t="shared" si="140"/>
        <v>0</v>
      </c>
      <c r="K1963" s="158"/>
      <c r="L1963" s="34"/>
      <c r="M1963" s="159" t="s">
        <v>1</v>
      </c>
      <c r="N1963" s="160" t="s">
        <v>42</v>
      </c>
      <c r="O1963" s="59"/>
      <c r="P1963" s="161">
        <f t="shared" si="141"/>
        <v>0</v>
      </c>
      <c r="Q1963" s="161">
        <v>0</v>
      </c>
      <c r="R1963" s="161">
        <f t="shared" si="142"/>
        <v>0</v>
      </c>
      <c r="S1963" s="161">
        <v>0</v>
      </c>
      <c r="T1963" s="162">
        <f t="shared" si="143"/>
        <v>0</v>
      </c>
      <c r="U1963" s="33"/>
      <c r="V1963" s="33"/>
      <c r="W1963" s="33"/>
      <c r="X1963" s="33"/>
      <c r="Y1963" s="33"/>
      <c r="Z1963" s="33"/>
      <c r="AA1963" s="33"/>
      <c r="AB1963" s="33"/>
      <c r="AC1963" s="33"/>
      <c r="AD1963" s="33"/>
      <c r="AE1963" s="33"/>
      <c r="AR1963" s="163" t="s">
        <v>264</v>
      </c>
      <c r="AT1963" s="163" t="s">
        <v>224</v>
      </c>
      <c r="AU1963" s="163" t="s">
        <v>86</v>
      </c>
      <c r="AY1963" s="18" t="s">
        <v>222</v>
      </c>
      <c r="BE1963" s="164">
        <f t="shared" si="144"/>
        <v>0</v>
      </c>
      <c r="BF1963" s="164">
        <f t="shared" si="145"/>
        <v>0</v>
      </c>
      <c r="BG1963" s="164">
        <f t="shared" si="146"/>
        <v>0</v>
      </c>
      <c r="BH1963" s="164">
        <f t="shared" si="147"/>
        <v>0</v>
      </c>
      <c r="BI1963" s="164">
        <f t="shared" si="148"/>
        <v>0</v>
      </c>
      <c r="BJ1963" s="18" t="s">
        <v>84</v>
      </c>
      <c r="BK1963" s="164">
        <f t="shared" si="149"/>
        <v>0</v>
      </c>
      <c r="BL1963" s="18" t="s">
        <v>264</v>
      </c>
      <c r="BM1963" s="163" t="s">
        <v>2620</v>
      </c>
    </row>
    <row r="1964" spans="1:65" s="13" customFormat="1">
      <c r="B1964" s="165"/>
      <c r="D1964" s="166" t="s">
        <v>229</v>
      </c>
      <c r="E1964" s="167" t="s">
        <v>1</v>
      </c>
      <c r="F1964" s="168" t="s">
        <v>2621</v>
      </c>
      <c r="H1964" s="169">
        <v>3.6</v>
      </c>
      <c r="I1964" s="170"/>
      <c r="L1964" s="165"/>
      <c r="M1964" s="171"/>
      <c r="N1964" s="172"/>
      <c r="O1964" s="172"/>
      <c r="P1964" s="172"/>
      <c r="Q1964" s="172"/>
      <c r="R1964" s="172"/>
      <c r="S1964" s="172"/>
      <c r="T1964" s="173"/>
      <c r="AT1964" s="167" t="s">
        <v>229</v>
      </c>
      <c r="AU1964" s="167" t="s">
        <v>86</v>
      </c>
      <c r="AV1964" s="13" t="s">
        <v>86</v>
      </c>
      <c r="AW1964" s="13" t="s">
        <v>32</v>
      </c>
      <c r="AX1964" s="13" t="s">
        <v>77</v>
      </c>
      <c r="AY1964" s="167" t="s">
        <v>222</v>
      </c>
    </row>
    <row r="1965" spans="1:65" s="13" customFormat="1">
      <c r="B1965" s="165"/>
      <c r="D1965" s="166" t="s">
        <v>229</v>
      </c>
      <c r="E1965" s="167" t="s">
        <v>1</v>
      </c>
      <c r="F1965" s="168" t="s">
        <v>2622</v>
      </c>
      <c r="H1965" s="169">
        <v>5.48</v>
      </c>
      <c r="I1965" s="170"/>
      <c r="L1965" s="165"/>
      <c r="M1965" s="171"/>
      <c r="N1965" s="172"/>
      <c r="O1965" s="172"/>
      <c r="P1965" s="172"/>
      <c r="Q1965" s="172"/>
      <c r="R1965" s="172"/>
      <c r="S1965" s="172"/>
      <c r="T1965" s="173"/>
      <c r="AT1965" s="167" t="s">
        <v>229</v>
      </c>
      <c r="AU1965" s="167" t="s">
        <v>86</v>
      </c>
      <c r="AV1965" s="13" t="s">
        <v>86</v>
      </c>
      <c r="AW1965" s="13" t="s">
        <v>32</v>
      </c>
      <c r="AX1965" s="13" t="s">
        <v>77</v>
      </c>
      <c r="AY1965" s="167" t="s">
        <v>222</v>
      </c>
    </row>
    <row r="1966" spans="1:65" s="13" customFormat="1">
      <c r="B1966" s="165"/>
      <c r="D1966" s="166" t="s">
        <v>229</v>
      </c>
      <c r="E1966" s="167" t="s">
        <v>1</v>
      </c>
      <c r="F1966" s="168" t="s">
        <v>2623</v>
      </c>
      <c r="H1966" s="169">
        <v>9.64</v>
      </c>
      <c r="I1966" s="170"/>
      <c r="L1966" s="165"/>
      <c r="M1966" s="171"/>
      <c r="N1966" s="172"/>
      <c r="O1966" s="172"/>
      <c r="P1966" s="172"/>
      <c r="Q1966" s="172"/>
      <c r="R1966" s="172"/>
      <c r="S1966" s="172"/>
      <c r="T1966" s="173"/>
      <c r="AT1966" s="167" t="s">
        <v>229</v>
      </c>
      <c r="AU1966" s="167" t="s">
        <v>86</v>
      </c>
      <c r="AV1966" s="13" t="s">
        <v>86</v>
      </c>
      <c r="AW1966" s="13" t="s">
        <v>32</v>
      </c>
      <c r="AX1966" s="13" t="s">
        <v>77</v>
      </c>
      <c r="AY1966" s="167" t="s">
        <v>222</v>
      </c>
    </row>
    <row r="1967" spans="1:65" s="13" customFormat="1">
      <c r="B1967" s="165"/>
      <c r="D1967" s="166" t="s">
        <v>229</v>
      </c>
      <c r="E1967" s="167" t="s">
        <v>1</v>
      </c>
      <c r="F1967" s="168" t="s">
        <v>2624</v>
      </c>
      <c r="H1967" s="169">
        <v>2.06</v>
      </c>
      <c r="I1967" s="170"/>
      <c r="L1967" s="165"/>
      <c r="M1967" s="171"/>
      <c r="N1967" s="172"/>
      <c r="O1967" s="172"/>
      <c r="P1967" s="172"/>
      <c r="Q1967" s="172"/>
      <c r="R1967" s="172"/>
      <c r="S1967" s="172"/>
      <c r="T1967" s="173"/>
      <c r="AT1967" s="167" t="s">
        <v>229</v>
      </c>
      <c r="AU1967" s="167" t="s">
        <v>86</v>
      </c>
      <c r="AV1967" s="13" t="s">
        <v>86</v>
      </c>
      <c r="AW1967" s="13" t="s">
        <v>32</v>
      </c>
      <c r="AX1967" s="13" t="s">
        <v>77</v>
      </c>
      <c r="AY1967" s="167" t="s">
        <v>222</v>
      </c>
    </row>
    <row r="1968" spans="1:65" s="13" customFormat="1">
      <c r="B1968" s="165"/>
      <c r="D1968" s="166" t="s">
        <v>229</v>
      </c>
      <c r="E1968" s="167" t="s">
        <v>1</v>
      </c>
      <c r="F1968" s="168" t="s">
        <v>2625</v>
      </c>
      <c r="H1968" s="169">
        <v>9.1199999999999992</v>
      </c>
      <c r="I1968" s="170"/>
      <c r="L1968" s="165"/>
      <c r="M1968" s="171"/>
      <c r="N1968" s="172"/>
      <c r="O1968" s="172"/>
      <c r="P1968" s="172"/>
      <c r="Q1968" s="172"/>
      <c r="R1968" s="172"/>
      <c r="S1968" s="172"/>
      <c r="T1968" s="173"/>
      <c r="AT1968" s="167" t="s">
        <v>229</v>
      </c>
      <c r="AU1968" s="167" t="s">
        <v>86</v>
      </c>
      <c r="AV1968" s="13" t="s">
        <v>86</v>
      </c>
      <c r="AW1968" s="13" t="s">
        <v>32</v>
      </c>
      <c r="AX1968" s="13" t="s">
        <v>77</v>
      </c>
      <c r="AY1968" s="167" t="s">
        <v>222</v>
      </c>
    </row>
    <row r="1969" spans="1:65" s="13" customFormat="1">
      <c r="B1969" s="165"/>
      <c r="D1969" s="166" t="s">
        <v>229</v>
      </c>
      <c r="E1969" s="167" t="s">
        <v>1</v>
      </c>
      <c r="F1969" s="168" t="s">
        <v>2626</v>
      </c>
      <c r="H1969" s="169">
        <v>4.38</v>
      </c>
      <c r="I1969" s="170"/>
      <c r="L1969" s="165"/>
      <c r="M1969" s="171"/>
      <c r="N1969" s="172"/>
      <c r="O1969" s="172"/>
      <c r="P1969" s="172"/>
      <c r="Q1969" s="172"/>
      <c r="R1969" s="172"/>
      <c r="S1969" s="172"/>
      <c r="T1969" s="173"/>
      <c r="AT1969" s="167" t="s">
        <v>229</v>
      </c>
      <c r="AU1969" s="167" t="s">
        <v>86</v>
      </c>
      <c r="AV1969" s="13" t="s">
        <v>86</v>
      </c>
      <c r="AW1969" s="13" t="s">
        <v>32</v>
      </c>
      <c r="AX1969" s="13" t="s">
        <v>77</v>
      </c>
      <c r="AY1969" s="167" t="s">
        <v>222</v>
      </c>
    </row>
    <row r="1970" spans="1:65" s="13" customFormat="1">
      <c r="B1970" s="165"/>
      <c r="D1970" s="166" t="s">
        <v>229</v>
      </c>
      <c r="E1970" s="167" t="s">
        <v>1</v>
      </c>
      <c r="F1970" s="168" t="s">
        <v>2627</v>
      </c>
      <c r="H1970" s="169">
        <v>3.4</v>
      </c>
      <c r="I1970" s="170"/>
      <c r="L1970" s="165"/>
      <c r="M1970" s="171"/>
      <c r="N1970" s="172"/>
      <c r="O1970" s="172"/>
      <c r="P1970" s="172"/>
      <c r="Q1970" s="172"/>
      <c r="R1970" s="172"/>
      <c r="S1970" s="172"/>
      <c r="T1970" s="173"/>
      <c r="AT1970" s="167" t="s">
        <v>229</v>
      </c>
      <c r="AU1970" s="167" t="s">
        <v>86</v>
      </c>
      <c r="AV1970" s="13" t="s">
        <v>86</v>
      </c>
      <c r="AW1970" s="13" t="s">
        <v>32</v>
      </c>
      <c r="AX1970" s="13" t="s">
        <v>77</v>
      </c>
      <c r="AY1970" s="167" t="s">
        <v>222</v>
      </c>
    </row>
    <row r="1971" spans="1:65" s="13" customFormat="1">
      <c r="B1971" s="165"/>
      <c r="D1971" s="166" t="s">
        <v>229</v>
      </c>
      <c r="E1971" s="167" t="s">
        <v>1</v>
      </c>
      <c r="F1971" s="168" t="s">
        <v>2628</v>
      </c>
      <c r="H1971" s="169">
        <v>3.92</v>
      </c>
      <c r="I1971" s="170"/>
      <c r="L1971" s="165"/>
      <c r="M1971" s="171"/>
      <c r="N1971" s="172"/>
      <c r="O1971" s="172"/>
      <c r="P1971" s="172"/>
      <c r="Q1971" s="172"/>
      <c r="R1971" s="172"/>
      <c r="S1971" s="172"/>
      <c r="T1971" s="173"/>
      <c r="AT1971" s="167" t="s">
        <v>229</v>
      </c>
      <c r="AU1971" s="167" t="s">
        <v>86</v>
      </c>
      <c r="AV1971" s="13" t="s">
        <v>86</v>
      </c>
      <c r="AW1971" s="13" t="s">
        <v>32</v>
      </c>
      <c r="AX1971" s="13" t="s">
        <v>77</v>
      </c>
      <c r="AY1971" s="167" t="s">
        <v>222</v>
      </c>
    </row>
    <row r="1972" spans="1:65" s="14" customFormat="1">
      <c r="B1972" s="174"/>
      <c r="D1972" s="166" t="s">
        <v>229</v>
      </c>
      <c r="E1972" s="175" t="s">
        <v>1</v>
      </c>
      <c r="F1972" s="176" t="s">
        <v>231</v>
      </c>
      <c r="H1972" s="177">
        <v>41.6</v>
      </c>
      <c r="I1972" s="178"/>
      <c r="L1972" s="174"/>
      <c r="M1972" s="179"/>
      <c r="N1972" s="180"/>
      <c r="O1972" s="180"/>
      <c r="P1972" s="180"/>
      <c r="Q1972" s="180"/>
      <c r="R1972" s="180"/>
      <c r="S1972" s="180"/>
      <c r="T1972" s="181"/>
      <c r="AT1972" s="175" t="s">
        <v>229</v>
      </c>
      <c r="AU1972" s="175" t="s">
        <v>86</v>
      </c>
      <c r="AV1972" s="14" t="s">
        <v>228</v>
      </c>
      <c r="AW1972" s="14" t="s">
        <v>32</v>
      </c>
      <c r="AX1972" s="14" t="s">
        <v>84</v>
      </c>
      <c r="AY1972" s="175" t="s">
        <v>222</v>
      </c>
    </row>
    <row r="1973" spans="1:65" s="2" customFormat="1" ht="24.2" customHeight="1">
      <c r="A1973" s="33"/>
      <c r="B1973" s="150"/>
      <c r="C1973" s="151" t="s">
        <v>2629</v>
      </c>
      <c r="D1973" s="151" t="s">
        <v>224</v>
      </c>
      <c r="E1973" s="152" t="s">
        <v>2630</v>
      </c>
      <c r="F1973" s="153" t="s">
        <v>2631</v>
      </c>
      <c r="G1973" s="154" t="s">
        <v>242</v>
      </c>
      <c r="H1973" s="155">
        <v>23.25</v>
      </c>
      <c r="I1973" s="156"/>
      <c r="J1973" s="157">
        <f>ROUND(I1973*H1973,2)</f>
        <v>0</v>
      </c>
      <c r="K1973" s="158"/>
      <c r="L1973" s="34"/>
      <c r="M1973" s="159" t="s">
        <v>1</v>
      </c>
      <c r="N1973" s="160" t="s">
        <v>42</v>
      </c>
      <c r="O1973" s="59"/>
      <c r="P1973" s="161">
        <f>O1973*H1973</f>
        <v>0</v>
      </c>
      <c r="Q1973" s="161">
        <v>0</v>
      </c>
      <c r="R1973" s="161">
        <f>Q1973*H1973</f>
        <v>0</v>
      </c>
      <c r="S1973" s="161">
        <v>0</v>
      </c>
      <c r="T1973" s="162">
        <f>S1973*H1973</f>
        <v>0</v>
      </c>
      <c r="U1973" s="33"/>
      <c r="V1973" s="33"/>
      <c r="W1973" s="33"/>
      <c r="X1973" s="33"/>
      <c r="Y1973" s="33"/>
      <c r="Z1973" s="33"/>
      <c r="AA1973" s="33"/>
      <c r="AB1973" s="33"/>
      <c r="AC1973" s="33"/>
      <c r="AD1973" s="33"/>
      <c r="AE1973" s="33"/>
      <c r="AR1973" s="163" t="s">
        <v>264</v>
      </c>
      <c r="AT1973" s="163" t="s">
        <v>224</v>
      </c>
      <c r="AU1973" s="163" t="s">
        <v>86</v>
      </c>
      <c r="AY1973" s="18" t="s">
        <v>222</v>
      </c>
      <c r="BE1973" s="164">
        <f>IF(N1973="základní",J1973,0)</f>
        <v>0</v>
      </c>
      <c r="BF1973" s="164">
        <f>IF(N1973="snížená",J1973,0)</f>
        <v>0</v>
      </c>
      <c r="BG1973" s="164">
        <f>IF(N1973="zákl. přenesená",J1973,0)</f>
        <v>0</v>
      </c>
      <c r="BH1973" s="164">
        <f>IF(N1973="sníž. přenesená",J1973,0)</f>
        <v>0</v>
      </c>
      <c r="BI1973" s="164">
        <f>IF(N1973="nulová",J1973,0)</f>
        <v>0</v>
      </c>
      <c r="BJ1973" s="18" t="s">
        <v>84</v>
      </c>
      <c r="BK1973" s="164">
        <f>ROUND(I1973*H1973,2)</f>
        <v>0</v>
      </c>
      <c r="BL1973" s="18" t="s">
        <v>264</v>
      </c>
      <c r="BM1973" s="163" t="s">
        <v>2632</v>
      </c>
    </row>
    <row r="1974" spans="1:65" s="13" customFormat="1">
      <c r="B1974" s="165"/>
      <c r="D1974" s="166" t="s">
        <v>229</v>
      </c>
      <c r="E1974" s="167" t="s">
        <v>1</v>
      </c>
      <c r="F1974" s="168" t="s">
        <v>2633</v>
      </c>
      <c r="H1974" s="169">
        <v>1.4</v>
      </c>
      <c r="I1974" s="170"/>
      <c r="L1974" s="165"/>
      <c r="M1974" s="171"/>
      <c r="N1974" s="172"/>
      <c r="O1974" s="172"/>
      <c r="P1974" s="172"/>
      <c r="Q1974" s="172"/>
      <c r="R1974" s="172"/>
      <c r="S1974" s="172"/>
      <c r="T1974" s="173"/>
      <c r="AT1974" s="167" t="s">
        <v>229</v>
      </c>
      <c r="AU1974" s="167" t="s">
        <v>86</v>
      </c>
      <c r="AV1974" s="13" t="s">
        <v>86</v>
      </c>
      <c r="AW1974" s="13" t="s">
        <v>32</v>
      </c>
      <c r="AX1974" s="13" t="s">
        <v>77</v>
      </c>
      <c r="AY1974" s="167" t="s">
        <v>222</v>
      </c>
    </row>
    <row r="1975" spans="1:65" s="13" customFormat="1">
      <c r="B1975" s="165"/>
      <c r="D1975" s="166" t="s">
        <v>229</v>
      </c>
      <c r="E1975" s="167" t="s">
        <v>1</v>
      </c>
      <c r="F1975" s="168" t="s">
        <v>2634</v>
      </c>
      <c r="H1975" s="169">
        <v>5.85</v>
      </c>
      <c r="I1975" s="170"/>
      <c r="L1975" s="165"/>
      <c r="M1975" s="171"/>
      <c r="N1975" s="172"/>
      <c r="O1975" s="172"/>
      <c r="P1975" s="172"/>
      <c r="Q1975" s="172"/>
      <c r="R1975" s="172"/>
      <c r="S1975" s="172"/>
      <c r="T1975" s="173"/>
      <c r="AT1975" s="167" t="s">
        <v>229</v>
      </c>
      <c r="AU1975" s="167" t="s">
        <v>86</v>
      </c>
      <c r="AV1975" s="13" t="s">
        <v>86</v>
      </c>
      <c r="AW1975" s="13" t="s">
        <v>32</v>
      </c>
      <c r="AX1975" s="13" t="s">
        <v>77</v>
      </c>
      <c r="AY1975" s="167" t="s">
        <v>222</v>
      </c>
    </row>
    <row r="1976" spans="1:65" s="13" customFormat="1">
      <c r="B1976" s="165"/>
      <c r="D1976" s="166" t="s">
        <v>229</v>
      </c>
      <c r="E1976" s="167" t="s">
        <v>1</v>
      </c>
      <c r="F1976" s="168" t="s">
        <v>2635</v>
      </c>
      <c r="H1976" s="169">
        <v>8.65</v>
      </c>
      <c r="I1976" s="170"/>
      <c r="L1976" s="165"/>
      <c r="M1976" s="171"/>
      <c r="N1976" s="172"/>
      <c r="O1976" s="172"/>
      <c r="P1976" s="172"/>
      <c r="Q1976" s="172"/>
      <c r="R1976" s="172"/>
      <c r="S1976" s="172"/>
      <c r="T1976" s="173"/>
      <c r="AT1976" s="167" t="s">
        <v>229</v>
      </c>
      <c r="AU1976" s="167" t="s">
        <v>86</v>
      </c>
      <c r="AV1976" s="13" t="s">
        <v>86</v>
      </c>
      <c r="AW1976" s="13" t="s">
        <v>32</v>
      </c>
      <c r="AX1976" s="13" t="s">
        <v>77</v>
      </c>
      <c r="AY1976" s="167" t="s">
        <v>222</v>
      </c>
    </row>
    <row r="1977" spans="1:65" s="13" customFormat="1">
      <c r="B1977" s="165"/>
      <c r="D1977" s="166" t="s">
        <v>229</v>
      </c>
      <c r="E1977" s="167" t="s">
        <v>1</v>
      </c>
      <c r="F1977" s="168" t="s">
        <v>2636</v>
      </c>
      <c r="H1977" s="169">
        <v>6.25</v>
      </c>
      <c r="I1977" s="170"/>
      <c r="L1977" s="165"/>
      <c r="M1977" s="171"/>
      <c r="N1977" s="172"/>
      <c r="O1977" s="172"/>
      <c r="P1977" s="172"/>
      <c r="Q1977" s="172"/>
      <c r="R1977" s="172"/>
      <c r="S1977" s="172"/>
      <c r="T1977" s="173"/>
      <c r="AT1977" s="167" t="s">
        <v>229</v>
      </c>
      <c r="AU1977" s="167" t="s">
        <v>86</v>
      </c>
      <c r="AV1977" s="13" t="s">
        <v>86</v>
      </c>
      <c r="AW1977" s="13" t="s">
        <v>32</v>
      </c>
      <c r="AX1977" s="13" t="s">
        <v>77</v>
      </c>
      <c r="AY1977" s="167" t="s">
        <v>222</v>
      </c>
    </row>
    <row r="1978" spans="1:65" s="13" customFormat="1">
      <c r="B1978" s="165"/>
      <c r="D1978" s="166" t="s">
        <v>229</v>
      </c>
      <c r="E1978" s="167" t="s">
        <v>1</v>
      </c>
      <c r="F1978" s="168" t="s">
        <v>2637</v>
      </c>
      <c r="H1978" s="169">
        <v>1.1000000000000001</v>
      </c>
      <c r="I1978" s="170"/>
      <c r="L1978" s="165"/>
      <c r="M1978" s="171"/>
      <c r="N1978" s="172"/>
      <c r="O1978" s="172"/>
      <c r="P1978" s="172"/>
      <c r="Q1978" s="172"/>
      <c r="R1978" s="172"/>
      <c r="S1978" s="172"/>
      <c r="T1978" s="173"/>
      <c r="AT1978" s="167" t="s">
        <v>229</v>
      </c>
      <c r="AU1978" s="167" t="s">
        <v>86</v>
      </c>
      <c r="AV1978" s="13" t="s">
        <v>86</v>
      </c>
      <c r="AW1978" s="13" t="s">
        <v>32</v>
      </c>
      <c r="AX1978" s="13" t="s">
        <v>77</v>
      </c>
      <c r="AY1978" s="167" t="s">
        <v>222</v>
      </c>
    </row>
    <row r="1979" spans="1:65" s="14" customFormat="1">
      <c r="B1979" s="174"/>
      <c r="D1979" s="166" t="s">
        <v>229</v>
      </c>
      <c r="E1979" s="175" t="s">
        <v>1</v>
      </c>
      <c r="F1979" s="176" t="s">
        <v>231</v>
      </c>
      <c r="H1979" s="177">
        <v>23.25</v>
      </c>
      <c r="I1979" s="178"/>
      <c r="L1979" s="174"/>
      <c r="M1979" s="179"/>
      <c r="N1979" s="180"/>
      <c r="O1979" s="180"/>
      <c r="P1979" s="180"/>
      <c r="Q1979" s="180"/>
      <c r="R1979" s="180"/>
      <c r="S1979" s="180"/>
      <c r="T1979" s="181"/>
      <c r="AT1979" s="175" t="s">
        <v>229</v>
      </c>
      <c r="AU1979" s="175" t="s">
        <v>86</v>
      </c>
      <c r="AV1979" s="14" t="s">
        <v>228</v>
      </c>
      <c r="AW1979" s="14" t="s">
        <v>32</v>
      </c>
      <c r="AX1979" s="14" t="s">
        <v>84</v>
      </c>
      <c r="AY1979" s="175" t="s">
        <v>222</v>
      </c>
    </row>
    <row r="1980" spans="1:65" s="2" customFormat="1" ht="24.2" customHeight="1">
      <c r="A1980" s="33"/>
      <c r="B1980" s="150"/>
      <c r="C1980" s="151" t="s">
        <v>1572</v>
      </c>
      <c r="D1980" s="151" t="s">
        <v>224</v>
      </c>
      <c r="E1980" s="152" t="s">
        <v>2638</v>
      </c>
      <c r="F1980" s="153" t="s">
        <v>2639</v>
      </c>
      <c r="G1980" s="154" t="s">
        <v>242</v>
      </c>
      <c r="H1980" s="155">
        <v>15.24</v>
      </c>
      <c r="I1980" s="156"/>
      <c r="J1980" s="157">
        <f>ROUND(I1980*H1980,2)</f>
        <v>0</v>
      </c>
      <c r="K1980" s="158"/>
      <c r="L1980" s="34"/>
      <c r="M1980" s="159" t="s">
        <v>1</v>
      </c>
      <c r="N1980" s="160" t="s">
        <v>42</v>
      </c>
      <c r="O1980" s="59"/>
      <c r="P1980" s="161">
        <f>O1980*H1980</f>
        <v>0</v>
      </c>
      <c r="Q1980" s="161">
        <v>0</v>
      </c>
      <c r="R1980" s="161">
        <f>Q1980*H1980</f>
        <v>0</v>
      </c>
      <c r="S1980" s="161">
        <v>0</v>
      </c>
      <c r="T1980" s="162">
        <f>S1980*H1980</f>
        <v>0</v>
      </c>
      <c r="U1980" s="33"/>
      <c r="V1980" s="33"/>
      <c r="W1980" s="33"/>
      <c r="X1980" s="33"/>
      <c r="Y1980" s="33"/>
      <c r="Z1980" s="33"/>
      <c r="AA1980" s="33"/>
      <c r="AB1980" s="33"/>
      <c r="AC1980" s="33"/>
      <c r="AD1980" s="33"/>
      <c r="AE1980" s="33"/>
      <c r="AR1980" s="163" t="s">
        <v>264</v>
      </c>
      <c r="AT1980" s="163" t="s">
        <v>224</v>
      </c>
      <c r="AU1980" s="163" t="s">
        <v>86</v>
      </c>
      <c r="AY1980" s="18" t="s">
        <v>222</v>
      </c>
      <c r="BE1980" s="164">
        <f>IF(N1980="základní",J1980,0)</f>
        <v>0</v>
      </c>
      <c r="BF1980" s="164">
        <f>IF(N1980="snížená",J1980,0)</f>
        <v>0</v>
      </c>
      <c r="BG1980" s="164">
        <f>IF(N1980="zákl. přenesená",J1980,0)</f>
        <v>0</v>
      </c>
      <c r="BH1980" s="164">
        <f>IF(N1980="sníž. přenesená",J1980,0)</f>
        <v>0</v>
      </c>
      <c r="BI1980" s="164">
        <f>IF(N1980="nulová",J1980,0)</f>
        <v>0</v>
      </c>
      <c r="BJ1980" s="18" t="s">
        <v>84</v>
      </c>
      <c r="BK1980" s="164">
        <f>ROUND(I1980*H1980,2)</f>
        <v>0</v>
      </c>
      <c r="BL1980" s="18" t="s">
        <v>264</v>
      </c>
      <c r="BM1980" s="163" t="s">
        <v>2640</v>
      </c>
    </row>
    <row r="1981" spans="1:65" s="2" customFormat="1" ht="24.2" customHeight="1">
      <c r="A1981" s="33"/>
      <c r="B1981" s="150"/>
      <c r="C1981" s="151" t="s">
        <v>2641</v>
      </c>
      <c r="D1981" s="151" t="s">
        <v>224</v>
      </c>
      <c r="E1981" s="152" t="s">
        <v>2642</v>
      </c>
      <c r="F1981" s="153" t="s">
        <v>2643</v>
      </c>
      <c r="G1981" s="154" t="s">
        <v>242</v>
      </c>
      <c r="H1981" s="155">
        <v>2.64</v>
      </c>
      <c r="I1981" s="156"/>
      <c r="J1981" s="157">
        <f>ROUND(I1981*H1981,2)</f>
        <v>0</v>
      </c>
      <c r="K1981" s="158"/>
      <c r="L1981" s="34"/>
      <c r="M1981" s="159" t="s">
        <v>1</v>
      </c>
      <c r="N1981" s="160" t="s">
        <v>42</v>
      </c>
      <c r="O1981" s="59"/>
      <c r="P1981" s="161">
        <f>O1981*H1981</f>
        <v>0</v>
      </c>
      <c r="Q1981" s="161">
        <v>0</v>
      </c>
      <c r="R1981" s="161">
        <f>Q1981*H1981</f>
        <v>0</v>
      </c>
      <c r="S1981" s="161">
        <v>0</v>
      </c>
      <c r="T1981" s="162">
        <f>S1981*H1981</f>
        <v>0</v>
      </c>
      <c r="U1981" s="33"/>
      <c r="V1981" s="33"/>
      <c r="W1981" s="33"/>
      <c r="X1981" s="33"/>
      <c r="Y1981" s="33"/>
      <c r="Z1981" s="33"/>
      <c r="AA1981" s="33"/>
      <c r="AB1981" s="33"/>
      <c r="AC1981" s="33"/>
      <c r="AD1981" s="33"/>
      <c r="AE1981" s="33"/>
      <c r="AR1981" s="163" t="s">
        <v>264</v>
      </c>
      <c r="AT1981" s="163" t="s">
        <v>224</v>
      </c>
      <c r="AU1981" s="163" t="s">
        <v>86</v>
      </c>
      <c r="AY1981" s="18" t="s">
        <v>222</v>
      </c>
      <c r="BE1981" s="164">
        <f>IF(N1981="základní",J1981,0)</f>
        <v>0</v>
      </c>
      <c r="BF1981" s="164">
        <f>IF(N1981="snížená",J1981,0)</f>
        <v>0</v>
      </c>
      <c r="BG1981" s="164">
        <f>IF(N1981="zákl. přenesená",J1981,0)</f>
        <v>0</v>
      </c>
      <c r="BH1981" s="164">
        <f>IF(N1981="sníž. přenesená",J1981,0)</f>
        <v>0</v>
      </c>
      <c r="BI1981" s="164">
        <f>IF(N1981="nulová",J1981,0)</f>
        <v>0</v>
      </c>
      <c r="BJ1981" s="18" t="s">
        <v>84</v>
      </c>
      <c r="BK1981" s="164">
        <f>ROUND(I1981*H1981,2)</f>
        <v>0</v>
      </c>
      <c r="BL1981" s="18" t="s">
        <v>264</v>
      </c>
      <c r="BM1981" s="163" t="s">
        <v>2644</v>
      </c>
    </row>
    <row r="1982" spans="1:65" s="13" customFormat="1">
      <c r="B1982" s="165"/>
      <c r="D1982" s="166" t="s">
        <v>229</v>
      </c>
      <c r="E1982" s="167" t="s">
        <v>1</v>
      </c>
      <c r="F1982" s="168" t="s">
        <v>2645</v>
      </c>
      <c r="H1982" s="169">
        <v>2.64</v>
      </c>
      <c r="I1982" s="170"/>
      <c r="L1982" s="165"/>
      <c r="M1982" s="171"/>
      <c r="N1982" s="172"/>
      <c r="O1982" s="172"/>
      <c r="P1982" s="172"/>
      <c r="Q1982" s="172"/>
      <c r="R1982" s="172"/>
      <c r="S1982" s="172"/>
      <c r="T1982" s="173"/>
      <c r="AT1982" s="167" t="s">
        <v>229</v>
      </c>
      <c r="AU1982" s="167" t="s">
        <v>86</v>
      </c>
      <c r="AV1982" s="13" t="s">
        <v>86</v>
      </c>
      <c r="AW1982" s="13" t="s">
        <v>32</v>
      </c>
      <c r="AX1982" s="13" t="s">
        <v>77</v>
      </c>
      <c r="AY1982" s="167" t="s">
        <v>222</v>
      </c>
    </row>
    <row r="1983" spans="1:65" s="14" customFormat="1">
      <c r="B1983" s="174"/>
      <c r="D1983" s="166" t="s">
        <v>229</v>
      </c>
      <c r="E1983" s="175" t="s">
        <v>1</v>
      </c>
      <c r="F1983" s="176" t="s">
        <v>231</v>
      </c>
      <c r="H1983" s="177">
        <v>2.64</v>
      </c>
      <c r="I1983" s="178"/>
      <c r="L1983" s="174"/>
      <c r="M1983" s="179"/>
      <c r="N1983" s="180"/>
      <c r="O1983" s="180"/>
      <c r="P1983" s="180"/>
      <c r="Q1983" s="180"/>
      <c r="R1983" s="180"/>
      <c r="S1983" s="180"/>
      <c r="T1983" s="181"/>
      <c r="AT1983" s="175" t="s">
        <v>229</v>
      </c>
      <c r="AU1983" s="175" t="s">
        <v>86</v>
      </c>
      <c r="AV1983" s="14" t="s">
        <v>228</v>
      </c>
      <c r="AW1983" s="14" t="s">
        <v>32</v>
      </c>
      <c r="AX1983" s="14" t="s">
        <v>84</v>
      </c>
      <c r="AY1983" s="175" t="s">
        <v>222</v>
      </c>
    </row>
    <row r="1984" spans="1:65" s="2" customFormat="1" ht="33" customHeight="1">
      <c r="A1984" s="33"/>
      <c r="B1984" s="150"/>
      <c r="C1984" s="151" t="s">
        <v>1576</v>
      </c>
      <c r="D1984" s="151" t="s">
        <v>224</v>
      </c>
      <c r="E1984" s="152" t="s">
        <v>2646</v>
      </c>
      <c r="F1984" s="153" t="s">
        <v>2647</v>
      </c>
      <c r="G1984" s="154" t="s">
        <v>242</v>
      </c>
      <c r="H1984" s="155">
        <v>11.3</v>
      </c>
      <c r="I1984" s="156"/>
      <c r="J1984" s="157">
        <f>ROUND(I1984*H1984,2)</f>
        <v>0</v>
      </c>
      <c r="K1984" s="158"/>
      <c r="L1984" s="34"/>
      <c r="M1984" s="159" t="s">
        <v>1</v>
      </c>
      <c r="N1984" s="160" t="s">
        <v>42</v>
      </c>
      <c r="O1984" s="59"/>
      <c r="P1984" s="161">
        <f>O1984*H1984</f>
        <v>0</v>
      </c>
      <c r="Q1984" s="161">
        <v>0</v>
      </c>
      <c r="R1984" s="161">
        <f>Q1984*H1984</f>
        <v>0</v>
      </c>
      <c r="S1984" s="161">
        <v>0</v>
      </c>
      <c r="T1984" s="162">
        <f>S1984*H1984</f>
        <v>0</v>
      </c>
      <c r="U1984" s="33"/>
      <c r="V1984" s="33"/>
      <c r="W1984" s="33"/>
      <c r="X1984" s="33"/>
      <c r="Y1984" s="33"/>
      <c r="Z1984" s="33"/>
      <c r="AA1984" s="33"/>
      <c r="AB1984" s="33"/>
      <c r="AC1984" s="33"/>
      <c r="AD1984" s="33"/>
      <c r="AE1984" s="33"/>
      <c r="AR1984" s="163" t="s">
        <v>264</v>
      </c>
      <c r="AT1984" s="163" t="s">
        <v>224</v>
      </c>
      <c r="AU1984" s="163" t="s">
        <v>86</v>
      </c>
      <c r="AY1984" s="18" t="s">
        <v>222</v>
      </c>
      <c r="BE1984" s="164">
        <f>IF(N1984="základní",J1984,0)</f>
        <v>0</v>
      </c>
      <c r="BF1984" s="164">
        <f>IF(N1984="snížená",J1984,0)</f>
        <v>0</v>
      </c>
      <c r="BG1984" s="164">
        <f>IF(N1984="zákl. přenesená",J1984,0)</f>
        <v>0</v>
      </c>
      <c r="BH1984" s="164">
        <f>IF(N1984="sníž. přenesená",J1984,0)</f>
        <v>0</v>
      </c>
      <c r="BI1984" s="164">
        <f>IF(N1984="nulová",J1984,0)</f>
        <v>0</v>
      </c>
      <c r="BJ1984" s="18" t="s">
        <v>84</v>
      </c>
      <c r="BK1984" s="164">
        <f>ROUND(I1984*H1984,2)</f>
        <v>0</v>
      </c>
      <c r="BL1984" s="18" t="s">
        <v>264</v>
      </c>
      <c r="BM1984" s="163" t="s">
        <v>2648</v>
      </c>
    </row>
    <row r="1985" spans="1:65" s="2" customFormat="1" ht="24.2" customHeight="1">
      <c r="A1985" s="33"/>
      <c r="B1985" s="150"/>
      <c r="C1985" s="151" t="s">
        <v>2649</v>
      </c>
      <c r="D1985" s="151" t="s">
        <v>224</v>
      </c>
      <c r="E1985" s="152" t="s">
        <v>2650</v>
      </c>
      <c r="F1985" s="153" t="s">
        <v>2651</v>
      </c>
      <c r="G1985" s="154" t="s">
        <v>242</v>
      </c>
      <c r="H1985" s="155">
        <v>126.2</v>
      </c>
      <c r="I1985" s="156"/>
      <c r="J1985" s="157">
        <f>ROUND(I1985*H1985,2)</f>
        <v>0</v>
      </c>
      <c r="K1985" s="158"/>
      <c r="L1985" s="34"/>
      <c r="M1985" s="159" t="s">
        <v>1</v>
      </c>
      <c r="N1985" s="160" t="s">
        <v>42</v>
      </c>
      <c r="O1985" s="59"/>
      <c r="P1985" s="161">
        <f>O1985*H1985</f>
        <v>0</v>
      </c>
      <c r="Q1985" s="161">
        <v>0</v>
      </c>
      <c r="R1985" s="161">
        <f>Q1985*H1985</f>
        <v>0</v>
      </c>
      <c r="S1985" s="161">
        <v>0</v>
      </c>
      <c r="T1985" s="162">
        <f>S1985*H1985</f>
        <v>0</v>
      </c>
      <c r="U1985" s="33"/>
      <c r="V1985" s="33"/>
      <c r="W1985" s="33"/>
      <c r="X1985" s="33"/>
      <c r="Y1985" s="33"/>
      <c r="Z1985" s="33"/>
      <c r="AA1985" s="33"/>
      <c r="AB1985" s="33"/>
      <c r="AC1985" s="33"/>
      <c r="AD1985" s="33"/>
      <c r="AE1985" s="33"/>
      <c r="AR1985" s="163" t="s">
        <v>264</v>
      </c>
      <c r="AT1985" s="163" t="s">
        <v>224</v>
      </c>
      <c r="AU1985" s="163" t="s">
        <v>86</v>
      </c>
      <c r="AY1985" s="18" t="s">
        <v>222</v>
      </c>
      <c r="BE1985" s="164">
        <f>IF(N1985="základní",J1985,0)</f>
        <v>0</v>
      </c>
      <c r="BF1985" s="164">
        <f>IF(N1985="snížená",J1985,0)</f>
        <v>0</v>
      </c>
      <c r="BG1985" s="164">
        <f>IF(N1985="zákl. přenesená",J1985,0)</f>
        <v>0</v>
      </c>
      <c r="BH1985" s="164">
        <f>IF(N1985="sníž. přenesená",J1985,0)</f>
        <v>0</v>
      </c>
      <c r="BI1985" s="164">
        <f>IF(N1985="nulová",J1985,0)</f>
        <v>0</v>
      </c>
      <c r="BJ1985" s="18" t="s">
        <v>84</v>
      </c>
      <c r="BK1985" s="164">
        <f>ROUND(I1985*H1985,2)</f>
        <v>0</v>
      </c>
      <c r="BL1985" s="18" t="s">
        <v>264</v>
      </c>
      <c r="BM1985" s="163" t="s">
        <v>2652</v>
      </c>
    </row>
    <row r="1986" spans="1:65" s="13" customFormat="1">
      <c r="B1986" s="165"/>
      <c r="D1986" s="166" t="s">
        <v>229</v>
      </c>
      <c r="E1986" s="167" t="s">
        <v>1</v>
      </c>
      <c r="F1986" s="168" t="s">
        <v>2653</v>
      </c>
      <c r="H1986" s="169">
        <v>123.2</v>
      </c>
      <c r="I1986" s="170"/>
      <c r="L1986" s="165"/>
      <c r="M1986" s="171"/>
      <c r="N1986" s="172"/>
      <c r="O1986" s="172"/>
      <c r="P1986" s="172"/>
      <c r="Q1986" s="172"/>
      <c r="R1986" s="172"/>
      <c r="S1986" s="172"/>
      <c r="T1986" s="173"/>
      <c r="AT1986" s="167" t="s">
        <v>229</v>
      </c>
      <c r="AU1986" s="167" t="s">
        <v>86</v>
      </c>
      <c r="AV1986" s="13" t="s">
        <v>86</v>
      </c>
      <c r="AW1986" s="13" t="s">
        <v>32</v>
      </c>
      <c r="AX1986" s="13" t="s">
        <v>77</v>
      </c>
      <c r="AY1986" s="167" t="s">
        <v>222</v>
      </c>
    </row>
    <row r="1987" spans="1:65" s="13" customFormat="1">
      <c r="B1987" s="165"/>
      <c r="D1987" s="166" t="s">
        <v>229</v>
      </c>
      <c r="E1987" s="167" t="s">
        <v>1</v>
      </c>
      <c r="F1987" s="168" t="s">
        <v>2654</v>
      </c>
      <c r="H1987" s="169">
        <v>3</v>
      </c>
      <c r="I1987" s="170"/>
      <c r="L1987" s="165"/>
      <c r="M1987" s="171"/>
      <c r="N1987" s="172"/>
      <c r="O1987" s="172"/>
      <c r="P1987" s="172"/>
      <c r="Q1987" s="172"/>
      <c r="R1987" s="172"/>
      <c r="S1987" s="172"/>
      <c r="T1987" s="173"/>
      <c r="AT1987" s="167" t="s">
        <v>229</v>
      </c>
      <c r="AU1987" s="167" t="s">
        <v>86</v>
      </c>
      <c r="AV1987" s="13" t="s">
        <v>86</v>
      </c>
      <c r="AW1987" s="13" t="s">
        <v>32</v>
      </c>
      <c r="AX1987" s="13" t="s">
        <v>77</v>
      </c>
      <c r="AY1987" s="167" t="s">
        <v>222</v>
      </c>
    </row>
    <row r="1988" spans="1:65" s="14" customFormat="1">
      <c r="B1988" s="174"/>
      <c r="D1988" s="166" t="s">
        <v>229</v>
      </c>
      <c r="E1988" s="175" t="s">
        <v>1</v>
      </c>
      <c r="F1988" s="176" t="s">
        <v>231</v>
      </c>
      <c r="H1988" s="177">
        <v>126.2</v>
      </c>
      <c r="I1988" s="178"/>
      <c r="L1988" s="174"/>
      <c r="M1988" s="179"/>
      <c r="N1988" s="180"/>
      <c r="O1988" s="180"/>
      <c r="P1988" s="180"/>
      <c r="Q1988" s="180"/>
      <c r="R1988" s="180"/>
      <c r="S1988" s="180"/>
      <c r="T1988" s="181"/>
      <c r="AT1988" s="175" t="s">
        <v>229</v>
      </c>
      <c r="AU1988" s="175" t="s">
        <v>86</v>
      </c>
      <c r="AV1988" s="14" t="s">
        <v>228</v>
      </c>
      <c r="AW1988" s="14" t="s">
        <v>32</v>
      </c>
      <c r="AX1988" s="14" t="s">
        <v>84</v>
      </c>
      <c r="AY1988" s="175" t="s">
        <v>222</v>
      </c>
    </row>
    <row r="1989" spans="1:65" s="2" customFormat="1" ht="33" customHeight="1">
      <c r="A1989" s="33"/>
      <c r="B1989" s="150"/>
      <c r="C1989" s="151" t="s">
        <v>1579</v>
      </c>
      <c r="D1989" s="151" t="s">
        <v>224</v>
      </c>
      <c r="E1989" s="152" t="s">
        <v>2655</v>
      </c>
      <c r="F1989" s="153" t="s">
        <v>2656</v>
      </c>
      <c r="G1989" s="154" t="s">
        <v>242</v>
      </c>
      <c r="H1989" s="155">
        <v>1.5</v>
      </c>
      <c r="I1989" s="156"/>
      <c r="J1989" s="157">
        <f t="shared" ref="J1989:J1999" si="150">ROUND(I1989*H1989,2)</f>
        <v>0</v>
      </c>
      <c r="K1989" s="158"/>
      <c r="L1989" s="34"/>
      <c r="M1989" s="159" t="s">
        <v>1</v>
      </c>
      <c r="N1989" s="160" t="s">
        <v>42</v>
      </c>
      <c r="O1989" s="59"/>
      <c r="P1989" s="161">
        <f t="shared" ref="P1989:P1999" si="151">O1989*H1989</f>
        <v>0</v>
      </c>
      <c r="Q1989" s="161">
        <v>0</v>
      </c>
      <c r="R1989" s="161">
        <f t="shared" ref="R1989:R1999" si="152">Q1989*H1989</f>
        <v>0</v>
      </c>
      <c r="S1989" s="161">
        <v>0</v>
      </c>
      <c r="T1989" s="162">
        <f t="shared" ref="T1989:T1999" si="153">S1989*H1989</f>
        <v>0</v>
      </c>
      <c r="U1989" s="33"/>
      <c r="V1989" s="33"/>
      <c r="W1989" s="33"/>
      <c r="X1989" s="33"/>
      <c r="Y1989" s="33"/>
      <c r="Z1989" s="33"/>
      <c r="AA1989" s="33"/>
      <c r="AB1989" s="33"/>
      <c r="AC1989" s="33"/>
      <c r="AD1989" s="33"/>
      <c r="AE1989" s="33"/>
      <c r="AR1989" s="163" t="s">
        <v>264</v>
      </c>
      <c r="AT1989" s="163" t="s">
        <v>224</v>
      </c>
      <c r="AU1989" s="163" t="s">
        <v>86</v>
      </c>
      <c r="AY1989" s="18" t="s">
        <v>222</v>
      </c>
      <c r="BE1989" s="164">
        <f t="shared" ref="BE1989:BE1999" si="154">IF(N1989="základní",J1989,0)</f>
        <v>0</v>
      </c>
      <c r="BF1989" s="164">
        <f t="shared" ref="BF1989:BF1999" si="155">IF(N1989="snížená",J1989,0)</f>
        <v>0</v>
      </c>
      <c r="BG1989" s="164">
        <f t="shared" ref="BG1989:BG1999" si="156">IF(N1989="zákl. přenesená",J1989,0)</f>
        <v>0</v>
      </c>
      <c r="BH1989" s="164">
        <f t="shared" ref="BH1989:BH1999" si="157">IF(N1989="sníž. přenesená",J1989,0)</f>
        <v>0</v>
      </c>
      <c r="BI1989" s="164">
        <f t="shared" ref="BI1989:BI1999" si="158">IF(N1989="nulová",J1989,0)</f>
        <v>0</v>
      </c>
      <c r="BJ1989" s="18" t="s">
        <v>84</v>
      </c>
      <c r="BK1989" s="164">
        <f t="shared" ref="BK1989:BK1999" si="159">ROUND(I1989*H1989,2)</f>
        <v>0</v>
      </c>
      <c r="BL1989" s="18" t="s">
        <v>264</v>
      </c>
      <c r="BM1989" s="163" t="s">
        <v>2657</v>
      </c>
    </row>
    <row r="1990" spans="1:65" s="2" customFormat="1" ht="33" customHeight="1">
      <c r="A1990" s="33"/>
      <c r="B1990" s="150"/>
      <c r="C1990" s="151" t="s">
        <v>2658</v>
      </c>
      <c r="D1990" s="151" t="s">
        <v>224</v>
      </c>
      <c r="E1990" s="152" t="s">
        <v>2659</v>
      </c>
      <c r="F1990" s="153" t="s">
        <v>2660</v>
      </c>
      <c r="G1990" s="154" t="s">
        <v>242</v>
      </c>
      <c r="H1990" s="155">
        <v>20.100000000000001</v>
      </c>
      <c r="I1990" s="156"/>
      <c r="J1990" s="157">
        <f t="shared" si="150"/>
        <v>0</v>
      </c>
      <c r="K1990" s="158"/>
      <c r="L1990" s="34"/>
      <c r="M1990" s="159" t="s">
        <v>1</v>
      </c>
      <c r="N1990" s="160" t="s">
        <v>42</v>
      </c>
      <c r="O1990" s="59"/>
      <c r="P1990" s="161">
        <f t="shared" si="151"/>
        <v>0</v>
      </c>
      <c r="Q1990" s="161">
        <v>0</v>
      </c>
      <c r="R1990" s="161">
        <f t="shared" si="152"/>
        <v>0</v>
      </c>
      <c r="S1990" s="161">
        <v>0</v>
      </c>
      <c r="T1990" s="162">
        <f t="shared" si="153"/>
        <v>0</v>
      </c>
      <c r="U1990" s="33"/>
      <c r="V1990" s="33"/>
      <c r="W1990" s="33"/>
      <c r="X1990" s="33"/>
      <c r="Y1990" s="33"/>
      <c r="Z1990" s="33"/>
      <c r="AA1990" s="33"/>
      <c r="AB1990" s="33"/>
      <c r="AC1990" s="33"/>
      <c r="AD1990" s="33"/>
      <c r="AE1990" s="33"/>
      <c r="AR1990" s="163" t="s">
        <v>264</v>
      </c>
      <c r="AT1990" s="163" t="s">
        <v>224</v>
      </c>
      <c r="AU1990" s="163" t="s">
        <v>86</v>
      </c>
      <c r="AY1990" s="18" t="s">
        <v>222</v>
      </c>
      <c r="BE1990" s="164">
        <f t="shared" si="154"/>
        <v>0</v>
      </c>
      <c r="BF1990" s="164">
        <f t="shared" si="155"/>
        <v>0</v>
      </c>
      <c r="BG1990" s="164">
        <f t="shared" si="156"/>
        <v>0</v>
      </c>
      <c r="BH1990" s="164">
        <f t="shared" si="157"/>
        <v>0</v>
      </c>
      <c r="BI1990" s="164">
        <f t="shared" si="158"/>
        <v>0</v>
      </c>
      <c r="BJ1990" s="18" t="s">
        <v>84</v>
      </c>
      <c r="BK1990" s="164">
        <f t="shared" si="159"/>
        <v>0</v>
      </c>
      <c r="BL1990" s="18" t="s">
        <v>264</v>
      </c>
      <c r="BM1990" s="163" t="s">
        <v>2661</v>
      </c>
    </row>
    <row r="1991" spans="1:65" s="2" customFormat="1" ht="24.2" customHeight="1">
      <c r="A1991" s="33"/>
      <c r="B1991" s="150"/>
      <c r="C1991" s="151" t="s">
        <v>1583</v>
      </c>
      <c r="D1991" s="151" t="s">
        <v>224</v>
      </c>
      <c r="E1991" s="152" t="s">
        <v>2662</v>
      </c>
      <c r="F1991" s="153" t="s">
        <v>2663</v>
      </c>
      <c r="G1991" s="154" t="s">
        <v>242</v>
      </c>
      <c r="H1991" s="155">
        <v>4.7</v>
      </c>
      <c r="I1991" s="156"/>
      <c r="J1991" s="157">
        <f t="shared" si="150"/>
        <v>0</v>
      </c>
      <c r="K1991" s="158"/>
      <c r="L1991" s="34"/>
      <c r="M1991" s="159" t="s">
        <v>1</v>
      </c>
      <c r="N1991" s="160" t="s">
        <v>42</v>
      </c>
      <c r="O1991" s="59"/>
      <c r="P1991" s="161">
        <f t="shared" si="151"/>
        <v>0</v>
      </c>
      <c r="Q1991" s="161">
        <v>0</v>
      </c>
      <c r="R1991" s="161">
        <f t="shared" si="152"/>
        <v>0</v>
      </c>
      <c r="S1991" s="161">
        <v>0</v>
      </c>
      <c r="T1991" s="162">
        <f t="shared" si="153"/>
        <v>0</v>
      </c>
      <c r="U1991" s="33"/>
      <c r="V1991" s="33"/>
      <c r="W1991" s="33"/>
      <c r="X1991" s="33"/>
      <c r="Y1991" s="33"/>
      <c r="Z1991" s="33"/>
      <c r="AA1991" s="33"/>
      <c r="AB1991" s="33"/>
      <c r="AC1991" s="33"/>
      <c r="AD1991" s="33"/>
      <c r="AE1991" s="33"/>
      <c r="AR1991" s="163" t="s">
        <v>264</v>
      </c>
      <c r="AT1991" s="163" t="s">
        <v>224</v>
      </c>
      <c r="AU1991" s="163" t="s">
        <v>86</v>
      </c>
      <c r="AY1991" s="18" t="s">
        <v>222</v>
      </c>
      <c r="BE1991" s="164">
        <f t="shared" si="154"/>
        <v>0</v>
      </c>
      <c r="BF1991" s="164">
        <f t="shared" si="155"/>
        <v>0</v>
      </c>
      <c r="BG1991" s="164">
        <f t="shared" si="156"/>
        <v>0</v>
      </c>
      <c r="BH1991" s="164">
        <f t="shared" si="157"/>
        <v>0</v>
      </c>
      <c r="BI1991" s="164">
        <f t="shared" si="158"/>
        <v>0</v>
      </c>
      <c r="BJ1991" s="18" t="s">
        <v>84</v>
      </c>
      <c r="BK1991" s="164">
        <f t="shared" si="159"/>
        <v>0</v>
      </c>
      <c r="BL1991" s="18" t="s">
        <v>264</v>
      </c>
      <c r="BM1991" s="163" t="s">
        <v>2664</v>
      </c>
    </row>
    <row r="1992" spans="1:65" s="2" customFormat="1" ht="24.2" customHeight="1">
      <c r="A1992" s="33"/>
      <c r="B1992" s="150"/>
      <c r="C1992" s="151" t="s">
        <v>2665</v>
      </c>
      <c r="D1992" s="151" t="s">
        <v>224</v>
      </c>
      <c r="E1992" s="152" t="s">
        <v>2666</v>
      </c>
      <c r="F1992" s="153" t="s">
        <v>2667</v>
      </c>
      <c r="G1992" s="154" t="s">
        <v>242</v>
      </c>
      <c r="H1992" s="155">
        <v>3</v>
      </c>
      <c r="I1992" s="156"/>
      <c r="J1992" s="157">
        <f t="shared" si="150"/>
        <v>0</v>
      </c>
      <c r="K1992" s="158"/>
      <c r="L1992" s="34"/>
      <c r="M1992" s="159" t="s">
        <v>1</v>
      </c>
      <c r="N1992" s="160" t="s">
        <v>42</v>
      </c>
      <c r="O1992" s="59"/>
      <c r="P1992" s="161">
        <f t="shared" si="151"/>
        <v>0</v>
      </c>
      <c r="Q1992" s="161">
        <v>0</v>
      </c>
      <c r="R1992" s="161">
        <f t="shared" si="152"/>
        <v>0</v>
      </c>
      <c r="S1992" s="161">
        <v>0</v>
      </c>
      <c r="T1992" s="162">
        <f t="shared" si="153"/>
        <v>0</v>
      </c>
      <c r="U1992" s="33"/>
      <c r="V1992" s="33"/>
      <c r="W1992" s="33"/>
      <c r="X1992" s="33"/>
      <c r="Y1992" s="33"/>
      <c r="Z1992" s="33"/>
      <c r="AA1992" s="33"/>
      <c r="AB1992" s="33"/>
      <c r="AC1992" s="33"/>
      <c r="AD1992" s="33"/>
      <c r="AE1992" s="33"/>
      <c r="AR1992" s="163" t="s">
        <v>264</v>
      </c>
      <c r="AT1992" s="163" t="s">
        <v>224</v>
      </c>
      <c r="AU1992" s="163" t="s">
        <v>86</v>
      </c>
      <c r="AY1992" s="18" t="s">
        <v>222</v>
      </c>
      <c r="BE1992" s="164">
        <f t="shared" si="154"/>
        <v>0</v>
      </c>
      <c r="BF1992" s="164">
        <f t="shared" si="155"/>
        <v>0</v>
      </c>
      <c r="BG1992" s="164">
        <f t="shared" si="156"/>
        <v>0</v>
      </c>
      <c r="BH1992" s="164">
        <f t="shared" si="157"/>
        <v>0</v>
      </c>
      <c r="BI1992" s="164">
        <f t="shared" si="158"/>
        <v>0</v>
      </c>
      <c r="BJ1992" s="18" t="s">
        <v>84</v>
      </c>
      <c r="BK1992" s="164">
        <f t="shared" si="159"/>
        <v>0</v>
      </c>
      <c r="BL1992" s="18" t="s">
        <v>264</v>
      </c>
      <c r="BM1992" s="163" t="s">
        <v>2668</v>
      </c>
    </row>
    <row r="1993" spans="1:65" s="2" customFormat="1" ht="33" customHeight="1">
      <c r="A1993" s="33"/>
      <c r="B1993" s="150"/>
      <c r="C1993" s="151" t="s">
        <v>1591</v>
      </c>
      <c r="D1993" s="151" t="s">
        <v>224</v>
      </c>
      <c r="E1993" s="152" t="s">
        <v>2669</v>
      </c>
      <c r="F1993" s="153" t="s">
        <v>2670</v>
      </c>
      <c r="G1993" s="154" t="s">
        <v>348</v>
      </c>
      <c r="H1993" s="155">
        <v>2</v>
      </c>
      <c r="I1993" s="156"/>
      <c r="J1993" s="157">
        <f t="shared" si="150"/>
        <v>0</v>
      </c>
      <c r="K1993" s="158"/>
      <c r="L1993" s="34"/>
      <c r="M1993" s="159" t="s">
        <v>1</v>
      </c>
      <c r="N1993" s="160" t="s">
        <v>42</v>
      </c>
      <c r="O1993" s="59"/>
      <c r="P1993" s="161">
        <f t="shared" si="151"/>
        <v>0</v>
      </c>
      <c r="Q1993" s="161">
        <v>0</v>
      </c>
      <c r="R1993" s="161">
        <f t="shared" si="152"/>
        <v>0</v>
      </c>
      <c r="S1993" s="161">
        <v>0</v>
      </c>
      <c r="T1993" s="162">
        <f t="shared" si="153"/>
        <v>0</v>
      </c>
      <c r="U1993" s="33"/>
      <c r="V1993" s="33"/>
      <c r="W1993" s="33"/>
      <c r="X1993" s="33"/>
      <c r="Y1993" s="33"/>
      <c r="Z1993" s="33"/>
      <c r="AA1993" s="33"/>
      <c r="AB1993" s="33"/>
      <c r="AC1993" s="33"/>
      <c r="AD1993" s="33"/>
      <c r="AE1993" s="33"/>
      <c r="AR1993" s="163" t="s">
        <v>264</v>
      </c>
      <c r="AT1993" s="163" t="s">
        <v>224</v>
      </c>
      <c r="AU1993" s="163" t="s">
        <v>86</v>
      </c>
      <c r="AY1993" s="18" t="s">
        <v>222</v>
      </c>
      <c r="BE1993" s="164">
        <f t="shared" si="154"/>
        <v>0</v>
      </c>
      <c r="BF1993" s="164">
        <f t="shared" si="155"/>
        <v>0</v>
      </c>
      <c r="BG1993" s="164">
        <f t="shared" si="156"/>
        <v>0</v>
      </c>
      <c r="BH1993" s="164">
        <f t="shared" si="157"/>
        <v>0</v>
      </c>
      <c r="BI1993" s="164">
        <f t="shared" si="158"/>
        <v>0</v>
      </c>
      <c r="BJ1993" s="18" t="s">
        <v>84</v>
      </c>
      <c r="BK1993" s="164">
        <f t="shared" si="159"/>
        <v>0</v>
      </c>
      <c r="BL1993" s="18" t="s">
        <v>264</v>
      </c>
      <c r="BM1993" s="163" t="s">
        <v>2671</v>
      </c>
    </row>
    <row r="1994" spans="1:65" s="2" customFormat="1" ht="33" customHeight="1">
      <c r="A1994" s="33"/>
      <c r="B1994" s="150"/>
      <c r="C1994" s="151" t="s">
        <v>2672</v>
      </c>
      <c r="D1994" s="151" t="s">
        <v>224</v>
      </c>
      <c r="E1994" s="152" t="s">
        <v>2673</v>
      </c>
      <c r="F1994" s="153" t="s">
        <v>2674</v>
      </c>
      <c r="G1994" s="154" t="s">
        <v>348</v>
      </c>
      <c r="H1994" s="155">
        <v>1</v>
      </c>
      <c r="I1994" s="156"/>
      <c r="J1994" s="157">
        <f t="shared" si="150"/>
        <v>0</v>
      </c>
      <c r="K1994" s="158"/>
      <c r="L1994" s="34"/>
      <c r="M1994" s="159" t="s">
        <v>1</v>
      </c>
      <c r="N1994" s="160" t="s">
        <v>42</v>
      </c>
      <c r="O1994" s="59"/>
      <c r="P1994" s="161">
        <f t="shared" si="151"/>
        <v>0</v>
      </c>
      <c r="Q1994" s="161">
        <v>0</v>
      </c>
      <c r="R1994" s="161">
        <f t="shared" si="152"/>
        <v>0</v>
      </c>
      <c r="S1994" s="161">
        <v>0</v>
      </c>
      <c r="T1994" s="162">
        <f t="shared" si="153"/>
        <v>0</v>
      </c>
      <c r="U1994" s="33"/>
      <c r="V1994" s="33"/>
      <c r="W1994" s="33"/>
      <c r="X1994" s="33"/>
      <c r="Y1994" s="33"/>
      <c r="Z1994" s="33"/>
      <c r="AA1994" s="33"/>
      <c r="AB1994" s="33"/>
      <c r="AC1994" s="33"/>
      <c r="AD1994" s="33"/>
      <c r="AE1994" s="33"/>
      <c r="AR1994" s="163" t="s">
        <v>264</v>
      </c>
      <c r="AT1994" s="163" t="s">
        <v>224</v>
      </c>
      <c r="AU1994" s="163" t="s">
        <v>86</v>
      </c>
      <c r="AY1994" s="18" t="s">
        <v>222</v>
      </c>
      <c r="BE1994" s="164">
        <f t="shared" si="154"/>
        <v>0</v>
      </c>
      <c r="BF1994" s="164">
        <f t="shared" si="155"/>
        <v>0</v>
      </c>
      <c r="BG1994" s="164">
        <f t="shared" si="156"/>
        <v>0</v>
      </c>
      <c r="BH1994" s="164">
        <f t="shared" si="157"/>
        <v>0</v>
      </c>
      <c r="BI1994" s="164">
        <f t="shared" si="158"/>
        <v>0</v>
      </c>
      <c r="BJ1994" s="18" t="s">
        <v>84</v>
      </c>
      <c r="BK1994" s="164">
        <f t="shared" si="159"/>
        <v>0</v>
      </c>
      <c r="BL1994" s="18" t="s">
        <v>264</v>
      </c>
      <c r="BM1994" s="163" t="s">
        <v>2675</v>
      </c>
    </row>
    <row r="1995" spans="1:65" s="2" customFormat="1" ht="24.2" customHeight="1">
      <c r="A1995" s="33"/>
      <c r="B1995" s="150"/>
      <c r="C1995" s="151" t="s">
        <v>1599</v>
      </c>
      <c r="D1995" s="151" t="s">
        <v>224</v>
      </c>
      <c r="E1995" s="152" t="s">
        <v>2676</v>
      </c>
      <c r="F1995" s="153" t="s">
        <v>2677</v>
      </c>
      <c r="G1995" s="154" t="s">
        <v>348</v>
      </c>
      <c r="H1995" s="155">
        <v>1</v>
      </c>
      <c r="I1995" s="156"/>
      <c r="J1995" s="157">
        <f t="shared" si="150"/>
        <v>0</v>
      </c>
      <c r="K1995" s="158"/>
      <c r="L1995" s="34"/>
      <c r="M1995" s="159" t="s">
        <v>1</v>
      </c>
      <c r="N1995" s="160" t="s">
        <v>42</v>
      </c>
      <c r="O1995" s="59"/>
      <c r="P1995" s="161">
        <f t="shared" si="151"/>
        <v>0</v>
      </c>
      <c r="Q1995" s="161">
        <v>0</v>
      </c>
      <c r="R1995" s="161">
        <f t="shared" si="152"/>
        <v>0</v>
      </c>
      <c r="S1995" s="161">
        <v>0</v>
      </c>
      <c r="T1995" s="162">
        <f t="shared" si="153"/>
        <v>0</v>
      </c>
      <c r="U1995" s="33"/>
      <c r="V1995" s="33"/>
      <c r="W1995" s="33"/>
      <c r="X1995" s="33"/>
      <c r="Y1995" s="33"/>
      <c r="Z1995" s="33"/>
      <c r="AA1995" s="33"/>
      <c r="AB1995" s="33"/>
      <c r="AC1995" s="33"/>
      <c r="AD1995" s="33"/>
      <c r="AE1995" s="33"/>
      <c r="AR1995" s="163" t="s">
        <v>264</v>
      </c>
      <c r="AT1995" s="163" t="s">
        <v>224</v>
      </c>
      <c r="AU1995" s="163" t="s">
        <v>86</v>
      </c>
      <c r="AY1995" s="18" t="s">
        <v>222</v>
      </c>
      <c r="BE1995" s="164">
        <f t="shared" si="154"/>
        <v>0</v>
      </c>
      <c r="BF1995" s="164">
        <f t="shared" si="155"/>
        <v>0</v>
      </c>
      <c r="BG1995" s="164">
        <f t="shared" si="156"/>
        <v>0</v>
      </c>
      <c r="BH1995" s="164">
        <f t="shared" si="157"/>
        <v>0</v>
      </c>
      <c r="BI1995" s="164">
        <f t="shared" si="158"/>
        <v>0</v>
      </c>
      <c r="BJ1995" s="18" t="s">
        <v>84</v>
      </c>
      <c r="BK1995" s="164">
        <f t="shared" si="159"/>
        <v>0</v>
      </c>
      <c r="BL1995" s="18" t="s">
        <v>264</v>
      </c>
      <c r="BM1995" s="163" t="s">
        <v>2678</v>
      </c>
    </row>
    <row r="1996" spans="1:65" s="2" customFormat="1" ht="24.2" customHeight="1">
      <c r="A1996" s="33"/>
      <c r="B1996" s="150"/>
      <c r="C1996" s="151" t="s">
        <v>2679</v>
      </c>
      <c r="D1996" s="151" t="s">
        <v>224</v>
      </c>
      <c r="E1996" s="152" t="s">
        <v>2680</v>
      </c>
      <c r="F1996" s="153" t="s">
        <v>2681</v>
      </c>
      <c r="G1996" s="154" t="s">
        <v>348</v>
      </c>
      <c r="H1996" s="155">
        <v>1</v>
      </c>
      <c r="I1996" s="156"/>
      <c r="J1996" s="157">
        <f t="shared" si="150"/>
        <v>0</v>
      </c>
      <c r="K1996" s="158"/>
      <c r="L1996" s="34"/>
      <c r="M1996" s="159" t="s">
        <v>1</v>
      </c>
      <c r="N1996" s="160" t="s">
        <v>42</v>
      </c>
      <c r="O1996" s="59"/>
      <c r="P1996" s="161">
        <f t="shared" si="151"/>
        <v>0</v>
      </c>
      <c r="Q1996" s="161">
        <v>0</v>
      </c>
      <c r="R1996" s="161">
        <f t="shared" si="152"/>
        <v>0</v>
      </c>
      <c r="S1996" s="161">
        <v>0</v>
      </c>
      <c r="T1996" s="162">
        <f t="shared" si="153"/>
        <v>0</v>
      </c>
      <c r="U1996" s="33"/>
      <c r="V1996" s="33"/>
      <c r="W1996" s="33"/>
      <c r="X1996" s="33"/>
      <c r="Y1996" s="33"/>
      <c r="Z1996" s="33"/>
      <c r="AA1996" s="33"/>
      <c r="AB1996" s="33"/>
      <c r="AC1996" s="33"/>
      <c r="AD1996" s="33"/>
      <c r="AE1996" s="33"/>
      <c r="AR1996" s="163" t="s">
        <v>264</v>
      </c>
      <c r="AT1996" s="163" t="s">
        <v>224</v>
      </c>
      <c r="AU1996" s="163" t="s">
        <v>86</v>
      </c>
      <c r="AY1996" s="18" t="s">
        <v>222</v>
      </c>
      <c r="BE1996" s="164">
        <f t="shared" si="154"/>
        <v>0</v>
      </c>
      <c r="BF1996" s="164">
        <f t="shared" si="155"/>
        <v>0</v>
      </c>
      <c r="BG1996" s="164">
        <f t="shared" si="156"/>
        <v>0</v>
      </c>
      <c r="BH1996" s="164">
        <f t="shared" si="157"/>
        <v>0</v>
      </c>
      <c r="BI1996" s="164">
        <f t="shared" si="158"/>
        <v>0</v>
      </c>
      <c r="BJ1996" s="18" t="s">
        <v>84</v>
      </c>
      <c r="BK1996" s="164">
        <f t="shared" si="159"/>
        <v>0</v>
      </c>
      <c r="BL1996" s="18" t="s">
        <v>264</v>
      </c>
      <c r="BM1996" s="163" t="s">
        <v>2682</v>
      </c>
    </row>
    <row r="1997" spans="1:65" s="2" customFormat="1" ht="33" customHeight="1">
      <c r="A1997" s="33"/>
      <c r="B1997" s="150"/>
      <c r="C1997" s="151" t="s">
        <v>1606</v>
      </c>
      <c r="D1997" s="151" t="s">
        <v>224</v>
      </c>
      <c r="E1997" s="152" t="s">
        <v>2683</v>
      </c>
      <c r="F1997" s="153" t="s">
        <v>2684</v>
      </c>
      <c r="G1997" s="154" t="s">
        <v>348</v>
      </c>
      <c r="H1997" s="155">
        <v>1</v>
      </c>
      <c r="I1997" s="156"/>
      <c r="J1997" s="157">
        <f t="shared" si="150"/>
        <v>0</v>
      </c>
      <c r="K1997" s="158"/>
      <c r="L1997" s="34"/>
      <c r="M1997" s="159" t="s">
        <v>1</v>
      </c>
      <c r="N1997" s="160" t="s">
        <v>42</v>
      </c>
      <c r="O1997" s="59"/>
      <c r="P1997" s="161">
        <f t="shared" si="151"/>
        <v>0</v>
      </c>
      <c r="Q1997" s="161">
        <v>0</v>
      </c>
      <c r="R1997" s="161">
        <f t="shared" si="152"/>
        <v>0</v>
      </c>
      <c r="S1997" s="161">
        <v>0</v>
      </c>
      <c r="T1997" s="162">
        <f t="shared" si="153"/>
        <v>0</v>
      </c>
      <c r="U1997" s="33"/>
      <c r="V1997" s="33"/>
      <c r="W1997" s="33"/>
      <c r="X1997" s="33"/>
      <c r="Y1997" s="33"/>
      <c r="Z1997" s="33"/>
      <c r="AA1997" s="33"/>
      <c r="AB1997" s="33"/>
      <c r="AC1997" s="33"/>
      <c r="AD1997" s="33"/>
      <c r="AE1997" s="33"/>
      <c r="AR1997" s="163" t="s">
        <v>264</v>
      </c>
      <c r="AT1997" s="163" t="s">
        <v>224</v>
      </c>
      <c r="AU1997" s="163" t="s">
        <v>86</v>
      </c>
      <c r="AY1997" s="18" t="s">
        <v>222</v>
      </c>
      <c r="BE1997" s="164">
        <f t="shared" si="154"/>
        <v>0</v>
      </c>
      <c r="BF1997" s="164">
        <f t="shared" si="155"/>
        <v>0</v>
      </c>
      <c r="BG1997" s="164">
        <f t="shared" si="156"/>
        <v>0</v>
      </c>
      <c r="BH1997" s="164">
        <f t="shared" si="157"/>
        <v>0</v>
      </c>
      <c r="BI1997" s="164">
        <f t="shared" si="158"/>
        <v>0</v>
      </c>
      <c r="BJ1997" s="18" t="s">
        <v>84</v>
      </c>
      <c r="BK1997" s="164">
        <f t="shared" si="159"/>
        <v>0</v>
      </c>
      <c r="BL1997" s="18" t="s">
        <v>264</v>
      </c>
      <c r="BM1997" s="163" t="s">
        <v>2685</v>
      </c>
    </row>
    <row r="1998" spans="1:65" s="2" customFormat="1" ht="33" customHeight="1">
      <c r="A1998" s="33"/>
      <c r="B1998" s="150"/>
      <c r="C1998" s="151" t="s">
        <v>2686</v>
      </c>
      <c r="D1998" s="151" t="s">
        <v>224</v>
      </c>
      <c r="E1998" s="152" t="s">
        <v>2687</v>
      </c>
      <c r="F1998" s="153" t="s">
        <v>2688</v>
      </c>
      <c r="G1998" s="154" t="s">
        <v>242</v>
      </c>
      <c r="H1998" s="155">
        <v>79.5</v>
      </c>
      <c r="I1998" s="156"/>
      <c r="J1998" s="157">
        <f t="shared" si="150"/>
        <v>0</v>
      </c>
      <c r="K1998" s="158"/>
      <c r="L1998" s="34"/>
      <c r="M1998" s="159" t="s">
        <v>1</v>
      </c>
      <c r="N1998" s="160" t="s">
        <v>42</v>
      </c>
      <c r="O1998" s="59"/>
      <c r="P1998" s="161">
        <f t="shared" si="151"/>
        <v>0</v>
      </c>
      <c r="Q1998" s="161">
        <v>0</v>
      </c>
      <c r="R1998" s="161">
        <f t="shared" si="152"/>
        <v>0</v>
      </c>
      <c r="S1998" s="161">
        <v>0</v>
      </c>
      <c r="T1998" s="162">
        <f t="shared" si="153"/>
        <v>0</v>
      </c>
      <c r="U1998" s="33"/>
      <c r="V1998" s="33"/>
      <c r="W1998" s="33"/>
      <c r="X1998" s="33"/>
      <c r="Y1998" s="33"/>
      <c r="Z1998" s="33"/>
      <c r="AA1998" s="33"/>
      <c r="AB1998" s="33"/>
      <c r="AC1998" s="33"/>
      <c r="AD1998" s="33"/>
      <c r="AE1998" s="33"/>
      <c r="AR1998" s="163" t="s">
        <v>264</v>
      </c>
      <c r="AT1998" s="163" t="s">
        <v>224</v>
      </c>
      <c r="AU1998" s="163" t="s">
        <v>86</v>
      </c>
      <c r="AY1998" s="18" t="s">
        <v>222</v>
      </c>
      <c r="BE1998" s="164">
        <f t="shared" si="154"/>
        <v>0</v>
      </c>
      <c r="BF1998" s="164">
        <f t="shared" si="155"/>
        <v>0</v>
      </c>
      <c r="BG1998" s="164">
        <f t="shared" si="156"/>
        <v>0</v>
      </c>
      <c r="BH1998" s="164">
        <f t="shared" si="157"/>
        <v>0</v>
      </c>
      <c r="BI1998" s="164">
        <f t="shared" si="158"/>
        <v>0</v>
      </c>
      <c r="BJ1998" s="18" t="s">
        <v>84</v>
      </c>
      <c r="BK1998" s="164">
        <f t="shared" si="159"/>
        <v>0</v>
      </c>
      <c r="BL1998" s="18" t="s">
        <v>264</v>
      </c>
      <c r="BM1998" s="163" t="s">
        <v>2689</v>
      </c>
    </row>
    <row r="1999" spans="1:65" s="2" customFormat="1" ht="24.2" customHeight="1">
      <c r="A1999" s="33"/>
      <c r="B1999" s="150"/>
      <c r="C1999" s="151" t="s">
        <v>1610</v>
      </c>
      <c r="D1999" s="151" t="s">
        <v>224</v>
      </c>
      <c r="E1999" s="152" t="s">
        <v>2690</v>
      </c>
      <c r="F1999" s="153" t="s">
        <v>2691</v>
      </c>
      <c r="G1999" s="154" t="s">
        <v>2233</v>
      </c>
      <c r="H1999" s="212"/>
      <c r="I1999" s="156"/>
      <c r="J1999" s="157">
        <f t="shared" si="150"/>
        <v>0</v>
      </c>
      <c r="K1999" s="158"/>
      <c r="L1999" s="34"/>
      <c r="M1999" s="159" t="s">
        <v>1</v>
      </c>
      <c r="N1999" s="160" t="s">
        <v>42</v>
      </c>
      <c r="O1999" s="59"/>
      <c r="P1999" s="161">
        <f t="shared" si="151"/>
        <v>0</v>
      </c>
      <c r="Q1999" s="161">
        <v>0</v>
      </c>
      <c r="R1999" s="161">
        <f t="shared" si="152"/>
        <v>0</v>
      </c>
      <c r="S1999" s="161">
        <v>0</v>
      </c>
      <c r="T1999" s="162">
        <f t="shared" si="153"/>
        <v>0</v>
      </c>
      <c r="U1999" s="33"/>
      <c r="V1999" s="33"/>
      <c r="W1999" s="33"/>
      <c r="X1999" s="33"/>
      <c r="Y1999" s="33"/>
      <c r="Z1999" s="33"/>
      <c r="AA1999" s="33"/>
      <c r="AB1999" s="33"/>
      <c r="AC1999" s="33"/>
      <c r="AD1999" s="33"/>
      <c r="AE1999" s="33"/>
      <c r="AR1999" s="163" t="s">
        <v>264</v>
      </c>
      <c r="AT1999" s="163" t="s">
        <v>224</v>
      </c>
      <c r="AU1999" s="163" t="s">
        <v>86</v>
      </c>
      <c r="AY1999" s="18" t="s">
        <v>222</v>
      </c>
      <c r="BE1999" s="164">
        <f t="shared" si="154"/>
        <v>0</v>
      </c>
      <c r="BF1999" s="164">
        <f t="shared" si="155"/>
        <v>0</v>
      </c>
      <c r="BG1999" s="164">
        <f t="shared" si="156"/>
        <v>0</v>
      </c>
      <c r="BH1999" s="164">
        <f t="shared" si="157"/>
        <v>0</v>
      </c>
      <c r="BI1999" s="164">
        <f t="shared" si="158"/>
        <v>0</v>
      </c>
      <c r="BJ1999" s="18" t="s">
        <v>84</v>
      </c>
      <c r="BK1999" s="164">
        <f t="shared" si="159"/>
        <v>0</v>
      </c>
      <c r="BL1999" s="18" t="s">
        <v>264</v>
      </c>
      <c r="BM1999" s="163" t="s">
        <v>2692</v>
      </c>
    </row>
    <row r="2000" spans="1:65" s="12" customFormat="1" ht="22.9" customHeight="1">
      <c r="B2000" s="137"/>
      <c r="D2000" s="138" t="s">
        <v>76</v>
      </c>
      <c r="E2000" s="148" t="s">
        <v>2403</v>
      </c>
      <c r="F2000" s="148" t="s">
        <v>2693</v>
      </c>
      <c r="I2000" s="140"/>
      <c r="J2000" s="149">
        <f>BK2000</f>
        <v>0</v>
      </c>
      <c r="L2000" s="137"/>
      <c r="M2000" s="142"/>
      <c r="N2000" s="143"/>
      <c r="O2000" s="143"/>
      <c r="P2000" s="144">
        <f>SUM(P2001:P2270)</f>
        <v>0</v>
      </c>
      <c r="Q2000" s="143"/>
      <c r="R2000" s="144">
        <f>SUM(R2001:R2270)</f>
        <v>1.113702</v>
      </c>
      <c r="S2000" s="143"/>
      <c r="T2000" s="145">
        <f>SUM(T2001:T2270)</f>
        <v>1.8660000000000001</v>
      </c>
      <c r="AR2000" s="138" t="s">
        <v>86</v>
      </c>
      <c r="AT2000" s="146" t="s">
        <v>76</v>
      </c>
      <c r="AU2000" s="146" t="s">
        <v>84</v>
      </c>
      <c r="AY2000" s="138" t="s">
        <v>222</v>
      </c>
      <c r="BK2000" s="147">
        <f>SUM(BK2001:BK2270)</f>
        <v>0</v>
      </c>
    </row>
    <row r="2001" spans="1:65" s="2" customFormat="1" ht="24.2" customHeight="1">
      <c r="A2001" s="33"/>
      <c r="B2001" s="150"/>
      <c r="C2001" s="151" t="s">
        <v>2694</v>
      </c>
      <c r="D2001" s="151" t="s">
        <v>224</v>
      </c>
      <c r="E2001" s="152" t="s">
        <v>2695</v>
      </c>
      <c r="F2001" s="153" t="s">
        <v>2696</v>
      </c>
      <c r="G2001" s="154" t="s">
        <v>227</v>
      </c>
      <c r="H2001" s="155">
        <v>36.299999999999997</v>
      </c>
      <c r="I2001" s="156"/>
      <c r="J2001" s="157">
        <f>ROUND(I2001*H2001,2)</f>
        <v>0</v>
      </c>
      <c r="K2001" s="158"/>
      <c r="L2001" s="34"/>
      <c r="M2001" s="159" t="s">
        <v>1</v>
      </c>
      <c r="N2001" s="160" t="s">
        <v>42</v>
      </c>
      <c r="O2001" s="59"/>
      <c r="P2001" s="161">
        <f>O2001*H2001</f>
        <v>0</v>
      </c>
      <c r="Q2001" s="161">
        <v>0</v>
      </c>
      <c r="R2001" s="161">
        <f>Q2001*H2001</f>
        <v>0</v>
      </c>
      <c r="S2001" s="161">
        <v>0</v>
      </c>
      <c r="T2001" s="162">
        <f>S2001*H2001</f>
        <v>0</v>
      </c>
      <c r="U2001" s="33"/>
      <c r="V2001" s="33"/>
      <c r="W2001" s="33"/>
      <c r="X2001" s="33"/>
      <c r="Y2001" s="33"/>
      <c r="Z2001" s="33"/>
      <c r="AA2001" s="33"/>
      <c r="AB2001" s="33"/>
      <c r="AC2001" s="33"/>
      <c r="AD2001" s="33"/>
      <c r="AE2001" s="33"/>
      <c r="AR2001" s="163" t="s">
        <v>264</v>
      </c>
      <c r="AT2001" s="163" t="s">
        <v>224</v>
      </c>
      <c r="AU2001" s="163" t="s">
        <v>86</v>
      </c>
      <c r="AY2001" s="18" t="s">
        <v>222</v>
      </c>
      <c r="BE2001" s="164">
        <f>IF(N2001="základní",J2001,0)</f>
        <v>0</v>
      </c>
      <c r="BF2001" s="164">
        <f>IF(N2001="snížená",J2001,0)</f>
        <v>0</v>
      </c>
      <c r="BG2001" s="164">
        <f>IF(N2001="zákl. přenesená",J2001,0)</f>
        <v>0</v>
      </c>
      <c r="BH2001" s="164">
        <f>IF(N2001="sníž. přenesená",J2001,0)</f>
        <v>0</v>
      </c>
      <c r="BI2001" s="164">
        <f>IF(N2001="nulová",J2001,0)</f>
        <v>0</v>
      </c>
      <c r="BJ2001" s="18" t="s">
        <v>84</v>
      </c>
      <c r="BK2001" s="164">
        <f>ROUND(I2001*H2001,2)</f>
        <v>0</v>
      </c>
      <c r="BL2001" s="18" t="s">
        <v>264</v>
      </c>
      <c r="BM2001" s="163" t="s">
        <v>2697</v>
      </c>
    </row>
    <row r="2002" spans="1:65" s="13" customFormat="1">
      <c r="B2002" s="165"/>
      <c r="D2002" s="166" t="s">
        <v>229</v>
      </c>
      <c r="E2002" s="167" t="s">
        <v>1</v>
      </c>
      <c r="F2002" s="168" t="s">
        <v>2698</v>
      </c>
      <c r="H2002" s="169">
        <v>36.299999999999997</v>
      </c>
      <c r="I2002" s="170"/>
      <c r="L2002" s="165"/>
      <c r="M2002" s="171"/>
      <c r="N2002" s="172"/>
      <c r="O2002" s="172"/>
      <c r="P2002" s="172"/>
      <c r="Q2002" s="172"/>
      <c r="R2002" s="172"/>
      <c r="S2002" s="172"/>
      <c r="T2002" s="173"/>
      <c r="AT2002" s="167" t="s">
        <v>229</v>
      </c>
      <c r="AU2002" s="167" t="s">
        <v>86</v>
      </c>
      <c r="AV2002" s="13" t="s">
        <v>86</v>
      </c>
      <c r="AW2002" s="13" t="s">
        <v>32</v>
      </c>
      <c r="AX2002" s="13" t="s">
        <v>77</v>
      </c>
      <c r="AY2002" s="167" t="s">
        <v>222</v>
      </c>
    </row>
    <row r="2003" spans="1:65" s="14" customFormat="1">
      <c r="B2003" s="174"/>
      <c r="D2003" s="166" t="s">
        <v>229</v>
      </c>
      <c r="E2003" s="175" t="s">
        <v>1</v>
      </c>
      <c r="F2003" s="176" t="s">
        <v>231</v>
      </c>
      <c r="H2003" s="177">
        <v>36.299999999999997</v>
      </c>
      <c r="I2003" s="178"/>
      <c r="L2003" s="174"/>
      <c r="M2003" s="179"/>
      <c r="N2003" s="180"/>
      <c r="O2003" s="180"/>
      <c r="P2003" s="180"/>
      <c r="Q2003" s="180"/>
      <c r="R2003" s="180"/>
      <c r="S2003" s="180"/>
      <c r="T2003" s="181"/>
      <c r="AT2003" s="175" t="s">
        <v>229</v>
      </c>
      <c r="AU2003" s="175" t="s">
        <v>86</v>
      </c>
      <c r="AV2003" s="14" t="s">
        <v>228</v>
      </c>
      <c r="AW2003" s="14" t="s">
        <v>32</v>
      </c>
      <c r="AX2003" s="14" t="s">
        <v>84</v>
      </c>
      <c r="AY2003" s="175" t="s">
        <v>222</v>
      </c>
    </row>
    <row r="2004" spans="1:65" s="2" customFormat="1" ht="16.5" customHeight="1">
      <c r="A2004" s="33"/>
      <c r="B2004" s="150"/>
      <c r="C2004" s="197" t="s">
        <v>1613</v>
      </c>
      <c r="D2004" s="197" t="s">
        <v>310</v>
      </c>
      <c r="E2004" s="198" t="s">
        <v>2699</v>
      </c>
      <c r="F2004" s="199" t="s">
        <v>2700</v>
      </c>
      <c r="G2004" s="200" t="s">
        <v>252</v>
      </c>
      <c r="H2004" s="201">
        <v>1.9059999999999999</v>
      </c>
      <c r="I2004" s="202"/>
      <c r="J2004" s="203">
        <f>ROUND(I2004*H2004,2)</f>
        <v>0</v>
      </c>
      <c r="K2004" s="204"/>
      <c r="L2004" s="205"/>
      <c r="M2004" s="206" t="s">
        <v>1</v>
      </c>
      <c r="N2004" s="207" t="s">
        <v>42</v>
      </c>
      <c r="O2004" s="59"/>
      <c r="P2004" s="161">
        <f>O2004*H2004</f>
        <v>0</v>
      </c>
      <c r="Q2004" s="161">
        <v>0.5</v>
      </c>
      <c r="R2004" s="161">
        <f>Q2004*H2004</f>
        <v>0.95299999999999996</v>
      </c>
      <c r="S2004" s="161">
        <v>0</v>
      </c>
      <c r="T2004" s="162">
        <f>S2004*H2004</f>
        <v>0</v>
      </c>
      <c r="U2004" s="33"/>
      <c r="V2004" s="33"/>
      <c r="W2004" s="33"/>
      <c r="X2004" s="33"/>
      <c r="Y2004" s="33"/>
      <c r="Z2004" s="33"/>
      <c r="AA2004" s="33"/>
      <c r="AB2004" s="33"/>
      <c r="AC2004" s="33"/>
      <c r="AD2004" s="33"/>
      <c r="AE2004" s="33"/>
      <c r="AR2004" s="163" t="s">
        <v>318</v>
      </c>
      <c r="AT2004" s="163" t="s">
        <v>310</v>
      </c>
      <c r="AU2004" s="163" t="s">
        <v>86</v>
      </c>
      <c r="AY2004" s="18" t="s">
        <v>222</v>
      </c>
      <c r="BE2004" s="164">
        <f>IF(N2004="základní",J2004,0)</f>
        <v>0</v>
      </c>
      <c r="BF2004" s="164">
        <f>IF(N2004="snížená",J2004,0)</f>
        <v>0</v>
      </c>
      <c r="BG2004" s="164">
        <f>IF(N2004="zákl. přenesená",J2004,0)</f>
        <v>0</v>
      </c>
      <c r="BH2004" s="164">
        <f>IF(N2004="sníž. přenesená",J2004,0)</f>
        <v>0</v>
      </c>
      <c r="BI2004" s="164">
        <f>IF(N2004="nulová",J2004,0)</f>
        <v>0</v>
      </c>
      <c r="BJ2004" s="18" t="s">
        <v>84</v>
      </c>
      <c r="BK2004" s="164">
        <f>ROUND(I2004*H2004,2)</f>
        <v>0</v>
      </c>
      <c r="BL2004" s="18" t="s">
        <v>264</v>
      </c>
      <c r="BM2004" s="163" t="s">
        <v>2701</v>
      </c>
    </row>
    <row r="2005" spans="1:65" s="2" customFormat="1" ht="16.5" customHeight="1">
      <c r="A2005" s="33"/>
      <c r="B2005" s="150"/>
      <c r="C2005" s="151" t="s">
        <v>2702</v>
      </c>
      <c r="D2005" s="151" t="s">
        <v>224</v>
      </c>
      <c r="E2005" s="152" t="s">
        <v>2703</v>
      </c>
      <c r="F2005" s="153" t="s">
        <v>2704</v>
      </c>
      <c r="G2005" s="154" t="s">
        <v>242</v>
      </c>
      <c r="H2005" s="155">
        <v>60.5</v>
      </c>
      <c r="I2005" s="156"/>
      <c r="J2005" s="157">
        <f>ROUND(I2005*H2005,2)</f>
        <v>0</v>
      </c>
      <c r="K2005" s="158"/>
      <c r="L2005" s="34"/>
      <c r="M2005" s="159" t="s">
        <v>1</v>
      </c>
      <c r="N2005" s="160" t="s">
        <v>42</v>
      </c>
      <c r="O2005" s="59"/>
      <c r="P2005" s="161">
        <f>O2005*H2005</f>
        <v>0</v>
      </c>
      <c r="Q2005" s="161">
        <v>0</v>
      </c>
      <c r="R2005" s="161">
        <f>Q2005*H2005</f>
        <v>0</v>
      </c>
      <c r="S2005" s="161">
        <v>0</v>
      </c>
      <c r="T2005" s="162">
        <f>S2005*H2005</f>
        <v>0</v>
      </c>
      <c r="U2005" s="33"/>
      <c r="V2005" s="33"/>
      <c r="W2005" s="33"/>
      <c r="X2005" s="33"/>
      <c r="Y2005" s="33"/>
      <c r="Z2005" s="33"/>
      <c r="AA2005" s="33"/>
      <c r="AB2005" s="33"/>
      <c r="AC2005" s="33"/>
      <c r="AD2005" s="33"/>
      <c r="AE2005" s="33"/>
      <c r="AR2005" s="163" t="s">
        <v>264</v>
      </c>
      <c r="AT2005" s="163" t="s">
        <v>224</v>
      </c>
      <c r="AU2005" s="163" t="s">
        <v>86</v>
      </c>
      <c r="AY2005" s="18" t="s">
        <v>222</v>
      </c>
      <c r="BE2005" s="164">
        <f>IF(N2005="základní",J2005,0)</f>
        <v>0</v>
      </c>
      <c r="BF2005" s="164">
        <f>IF(N2005="snížená",J2005,0)</f>
        <v>0</v>
      </c>
      <c r="BG2005" s="164">
        <f>IF(N2005="zákl. přenesená",J2005,0)</f>
        <v>0</v>
      </c>
      <c r="BH2005" s="164">
        <f>IF(N2005="sníž. přenesená",J2005,0)</f>
        <v>0</v>
      </c>
      <c r="BI2005" s="164">
        <f>IF(N2005="nulová",J2005,0)</f>
        <v>0</v>
      </c>
      <c r="BJ2005" s="18" t="s">
        <v>84</v>
      </c>
      <c r="BK2005" s="164">
        <f>ROUND(I2005*H2005,2)</f>
        <v>0</v>
      </c>
      <c r="BL2005" s="18" t="s">
        <v>264</v>
      </c>
      <c r="BM2005" s="163" t="s">
        <v>2705</v>
      </c>
    </row>
    <row r="2006" spans="1:65" s="13" customFormat="1">
      <c r="B2006" s="165"/>
      <c r="D2006" s="166" t="s">
        <v>229</v>
      </c>
      <c r="E2006" s="167" t="s">
        <v>1</v>
      </c>
      <c r="F2006" s="168" t="s">
        <v>2706</v>
      </c>
      <c r="H2006" s="169">
        <v>60.5</v>
      </c>
      <c r="I2006" s="170"/>
      <c r="L2006" s="165"/>
      <c r="M2006" s="171"/>
      <c r="N2006" s="172"/>
      <c r="O2006" s="172"/>
      <c r="P2006" s="172"/>
      <c r="Q2006" s="172"/>
      <c r="R2006" s="172"/>
      <c r="S2006" s="172"/>
      <c r="T2006" s="173"/>
      <c r="AT2006" s="167" t="s">
        <v>229</v>
      </c>
      <c r="AU2006" s="167" t="s">
        <v>86</v>
      </c>
      <c r="AV2006" s="13" t="s">
        <v>86</v>
      </c>
      <c r="AW2006" s="13" t="s">
        <v>32</v>
      </c>
      <c r="AX2006" s="13" t="s">
        <v>77</v>
      </c>
      <c r="AY2006" s="167" t="s">
        <v>222</v>
      </c>
    </row>
    <row r="2007" spans="1:65" s="14" customFormat="1">
      <c r="B2007" s="174"/>
      <c r="D2007" s="166" t="s">
        <v>229</v>
      </c>
      <c r="E2007" s="175" t="s">
        <v>1</v>
      </c>
      <c r="F2007" s="176" t="s">
        <v>231</v>
      </c>
      <c r="H2007" s="177">
        <v>60.5</v>
      </c>
      <c r="I2007" s="178"/>
      <c r="L2007" s="174"/>
      <c r="M2007" s="179"/>
      <c r="N2007" s="180"/>
      <c r="O2007" s="180"/>
      <c r="P2007" s="180"/>
      <c r="Q2007" s="180"/>
      <c r="R2007" s="180"/>
      <c r="S2007" s="180"/>
      <c r="T2007" s="181"/>
      <c r="AT2007" s="175" t="s">
        <v>229</v>
      </c>
      <c r="AU2007" s="175" t="s">
        <v>86</v>
      </c>
      <c r="AV2007" s="14" t="s">
        <v>228</v>
      </c>
      <c r="AW2007" s="14" t="s">
        <v>32</v>
      </c>
      <c r="AX2007" s="14" t="s">
        <v>84</v>
      </c>
      <c r="AY2007" s="175" t="s">
        <v>222</v>
      </c>
    </row>
    <row r="2008" spans="1:65" s="2" customFormat="1" ht="24.2" customHeight="1">
      <c r="A2008" s="33"/>
      <c r="B2008" s="150"/>
      <c r="C2008" s="151" t="s">
        <v>1617</v>
      </c>
      <c r="D2008" s="151" t="s">
        <v>224</v>
      </c>
      <c r="E2008" s="152" t="s">
        <v>2707</v>
      </c>
      <c r="F2008" s="153" t="s">
        <v>2708</v>
      </c>
      <c r="G2008" s="154" t="s">
        <v>348</v>
      </c>
      <c r="H2008" s="155">
        <v>1</v>
      </c>
      <c r="I2008" s="156"/>
      <c r="J2008" s="157">
        <f>ROUND(I2008*H2008,2)</f>
        <v>0</v>
      </c>
      <c r="K2008" s="158"/>
      <c r="L2008" s="34"/>
      <c r="M2008" s="159" t="s">
        <v>1</v>
      </c>
      <c r="N2008" s="160" t="s">
        <v>42</v>
      </c>
      <c r="O2008" s="59"/>
      <c r="P2008" s="161">
        <f>O2008*H2008</f>
        <v>0</v>
      </c>
      <c r="Q2008" s="161">
        <v>0</v>
      </c>
      <c r="R2008" s="161">
        <f>Q2008*H2008</f>
        <v>0</v>
      </c>
      <c r="S2008" s="161">
        <v>0</v>
      </c>
      <c r="T2008" s="162">
        <f>S2008*H2008</f>
        <v>0</v>
      </c>
      <c r="U2008" s="33"/>
      <c r="V2008" s="33"/>
      <c r="W2008" s="33"/>
      <c r="X2008" s="33"/>
      <c r="Y2008" s="33"/>
      <c r="Z2008" s="33"/>
      <c r="AA2008" s="33"/>
      <c r="AB2008" s="33"/>
      <c r="AC2008" s="33"/>
      <c r="AD2008" s="33"/>
      <c r="AE2008" s="33"/>
      <c r="AR2008" s="163" t="s">
        <v>264</v>
      </c>
      <c r="AT2008" s="163" t="s">
        <v>224</v>
      </c>
      <c r="AU2008" s="163" t="s">
        <v>86</v>
      </c>
      <c r="AY2008" s="18" t="s">
        <v>222</v>
      </c>
      <c r="BE2008" s="164">
        <f>IF(N2008="základní",J2008,0)</f>
        <v>0</v>
      </c>
      <c r="BF2008" s="164">
        <f>IF(N2008="snížená",J2008,0)</f>
        <v>0</v>
      </c>
      <c r="BG2008" s="164">
        <f>IF(N2008="zákl. přenesená",J2008,0)</f>
        <v>0</v>
      </c>
      <c r="BH2008" s="164">
        <f>IF(N2008="sníž. přenesená",J2008,0)</f>
        <v>0</v>
      </c>
      <c r="BI2008" s="164">
        <f>IF(N2008="nulová",J2008,0)</f>
        <v>0</v>
      </c>
      <c r="BJ2008" s="18" t="s">
        <v>84</v>
      </c>
      <c r="BK2008" s="164">
        <f>ROUND(I2008*H2008,2)</f>
        <v>0</v>
      </c>
      <c r="BL2008" s="18" t="s">
        <v>264</v>
      </c>
      <c r="BM2008" s="163" t="s">
        <v>2709</v>
      </c>
    </row>
    <row r="2009" spans="1:65" s="13" customFormat="1">
      <c r="B2009" s="165"/>
      <c r="D2009" s="166" t="s">
        <v>229</v>
      </c>
      <c r="E2009" s="167" t="s">
        <v>1</v>
      </c>
      <c r="F2009" s="168" t="s">
        <v>2710</v>
      </c>
      <c r="H2009" s="169">
        <v>1</v>
      </c>
      <c r="I2009" s="170"/>
      <c r="L2009" s="165"/>
      <c r="M2009" s="171"/>
      <c r="N2009" s="172"/>
      <c r="O2009" s="172"/>
      <c r="P2009" s="172"/>
      <c r="Q2009" s="172"/>
      <c r="R2009" s="172"/>
      <c r="S2009" s="172"/>
      <c r="T2009" s="173"/>
      <c r="AT2009" s="167" t="s">
        <v>229</v>
      </c>
      <c r="AU2009" s="167" t="s">
        <v>86</v>
      </c>
      <c r="AV2009" s="13" t="s">
        <v>86</v>
      </c>
      <c r="AW2009" s="13" t="s">
        <v>32</v>
      </c>
      <c r="AX2009" s="13" t="s">
        <v>77</v>
      </c>
      <c r="AY2009" s="167" t="s">
        <v>222</v>
      </c>
    </row>
    <row r="2010" spans="1:65" s="14" customFormat="1">
      <c r="B2010" s="174"/>
      <c r="D2010" s="166" t="s">
        <v>229</v>
      </c>
      <c r="E2010" s="175" t="s">
        <v>1</v>
      </c>
      <c r="F2010" s="176" t="s">
        <v>231</v>
      </c>
      <c r="H2010" s="177">
        <v>1</v>
      </c>
      <c r="I2010" s="178"/>
      <c r="L2010" s="174"/>
      <c r="M2010" s="179"/>
      <c r="N2010" s="180"/>
      <c r="O2010" s="180"/>
      <c r="P2010" s="180"/>
      <c r="Q2010" s="180"/>
      <c r="R2010" s="180"/>
      <c r="S2010" s="180"/>
      <c r="T2010" s="181"/>
      <c r="AT2010" s="175" t="s">
        <v>229</v>
      </c>
      <c r="AU2010" s="175" t="s">
        <v>86</v>
      </c>
      <c r="AV2010" s="14" t="s">
        <v>228</v>
      </c>
      <c r="AW2010" s="14" t="s">
        <v>32</v>
      </c>
      <c r="AX2010" s="14" t="s">
        <v>84</v>
      </c>
      <c r="AY2010" s="175" t="s">
        <v>222</v>
      </c>
    </row>
    <row r="2011" spans="1:65" s="2" customFormat="1" ht="24.2" customHeight="1">
      <c r="A2011" s="33"/>
      <c r="B2011" s="150"/>
      <c r="C2011" s="197" t="s">
        <v>2711</v>
      </c>
      <c r="D2011" s="197" t="s">
        <v>310</v>
      </c>
      <c r="E2011" s="198" t="s">
        <v>2712</v>
      </c>
      <c r="F2011" s="199" t="s">
        <v>2713</v>
      </c>
      <c r="G2011" s="200" t="s">
        <v>242</v>
      </c>
      <c r="H2011" s="201">
        <v>0.95599999999999996</v>
      </c>
      <c r="I2011" s="202"/>
      <c r="J2011" s="203">
        <f>ROUND(I2011*H2011,2)</f>
        <v>0</v>
      </c>
      <c r="K2011" s="204"/>
      <c r="L2011" s="205"/>
      <c r="M2011" s="206" t="s">
        <v>1</v>
      </c>
      <c r="N2011" s="207" t="s">
        <v>42</v>
      </c>
      <c r="O2011" s="59"/>
      <c r="P2011" s="161">
        <f>O2011*H2011</f>
        <v>0</v>
      </c>
      <c r="Q2011" s="161">
        <v>0</v>
      </c>
      <c r="R2011" s="161">
        <f>Q2011*H2011</f>
        <v>0</v>
      </c>
      <c r="S2011" s="161">
        <v>0</v>
      </c>
      <c r="T2011" s="162">
        <f>S2011*H2011</f>
        <v>0</v>
      </c>
      <c r="U2011" s="33"/>
      <c r="V2011" s="33"/>
      <c r="W2011" s="33"/>
      <c r="X2011" s="33"/>
      <c r="Y2011" s="33"/>
      <c r="Z2011" s="33"/>
      <c r="AA2011" s="33"/>
      <c r="AB2011" s="33"/>
      <c r="AC2011" s="33"/>
      <c r="AD2011" s="33"/>
      <c r="AE2011" s="33"/>
      <c r="AR2011" s="163" t="s">
        <v>318</v>
      </c>
      <c r="AT2011" s="163" t="s">
        <v>310</v>
      </c>
      <c r="AU2011" s="163" t="s">
        <v>86</v>
      </c>
      <c r="AY2011" s="18" t="s">
        <v>222</v>
      </c>
      <c r="BE2011" s="164">
        <f>IF(N2011="základní",J2011,0)</f>
        <v>0</v>
      </c>
      <c r="BF2011" s="164">
        <f>IF(N2011="snížená",J2011,0)</f>
        <v>0</v>
      </c>
      <c r="BG2011" s="164">
        <f>IF(N2011="zákl. přenesená",J2011,0)</f>
        <v>0</v>
      </c>
      <c r="BH2011" s="164">
        <f>IF(N2011="sníž. přenesená",J2011,0)</f>
        <v>0</v>
      </c>
      <c r="BI2011" s="164">
        <f>IF(N2011="nulová",J2011,0)</f>
        <v>0</v>
      </c>
      <c r="BJ2011" s="18" t="s">
        <v>84</v>
      </c>
      <c r="BK2011" s="164">
        <f>ROUND(I2011*H2011,2)</f>
        <v>0</v>
      </c>
      <c r="BL2011" s="18" t="s">
        <v>264</v>
      </c>
      <c r="BM2011" s="163" t="s">
        <v>2714</v>
      </c>
    </row>
    <row r="2012" spans="1:65" s="2" customFormat="1" ht="24.2" customHeight="1">
      <c r="A2012" s="33"/>
      <c r="B2012" s="150"/>
      <c r="C2012" s="151" t="s">
        <v>1620</v>
      </c>
      <c r="D2012" s="151" t="s">
        <v>224</v>
      </c>
      <c r="E2012" s="152" t="s">
        <v>2715</v>
      </c>
      <c r="F2012" s="153" t="s">
        <v>2716</v>
      </c>
      <c r="G2012" s="154" t="s">
        <v>348</v>
      </c>
      <c r="H2012" s="155">
        <v>9</v>
      </c>
      <c r="I2012" s="156"/>
      <c r="J2012" s="157">
        <f>ROUND(I2012*H2012,2)</f>
        <v>0</v>
      </c>
      <c r="K2012" s="158"/>
      <c r="L2012" s="34"/>
      <c r="M2012" s="159" t="s">
        <v>1</v>
      </c>
      <c r="N2012" s="160" t="s">
        <v>42</v>
      </c>
      <c r="O2012" s="59"/>
      <c r="P2012" s="161">
        <f>O2012*H2012</f>
        <v>0</v>
      </c>
      <c r="Q2012" s="161">
        <v>0</v>
      </c>
      <c r="R2012" s="161">
        <f>Q2012*H2012</f>
        <v>0</v>
      </c>
      <c r="S2012" s="161">
        <v>0</v>
      </c>
      <c r="T2012" s="162">
        <f>S2012*H2012</f>
        <v>0</v>
      </c>
      <c r="U2012" s="33"/>
      <c r="V2012" s="33"/>
      <c r="W2012" s="33"/>
      <c r="X2012" s="33"/>
      <c r="Y2012" s="33"/>
      <c r="Z2012" s="33"/>
      <c r="AA2012" s="33"/>
      <c r="AB2012" s="33"/>
      <c r="AC2012" s="33"/>
      <c r="AD2012" s="33"/>
      <c r="AE2012" s="33"/>
      <c r="AR2012" s="163" t="s">
        <v>264</v>
      </c>
      <c r="AT2012" s="163" t="s">
        <v>224</v>
      </c>
      <c r="AU2012" s="163" t="s">
        <v>86</v>
      </c>
      <c r="AY2012" s="18" t="s">
        <v>222</v>
      </c>
      <c r="BE2012" s="164">
        <f>IF(N2012="základní",J2012,0)</f>
        <v>0</v>
      </c>
      <c r="BF2012" s="164">
        <f>IF(N2012="snížená",J2012,0)</f>
        <v>0</v>
      </c>
      <c r="BG2012" s="164">
        <f>IF(N2012="zákl. přenesená",J2012,0)</f>
        <v>0</v>
      </c>
      <c r="BH2012" s="164">
        <f>IF(N2012="sníž. přenesená",J2012,0)</f>
        <v>0</v>
      </c>
      <c r="BI2012" s="164">
        <f>IF(N2012="nulová",J2012,0)</f>
        <v>0</v>
      </c>
      <c r="BJ2012" s="18" t="s">
        <v>84</v>
      </c>
      <c r="BK2012" s="164">
        <f>ROUND(I2012*H2012,2)</f>
        <v>0</v>
      </c>
      <c r="BL2012" s="18" t="s">
        <v>264</v>
      </c>
      <c r="BM2012" s="163" t="s">
        <v>2717</v>
      </c>
    </row>
    <row r="2013" spans="1:65" s="13" customFormat="1">
      <c r="B2013" s="165"/>
      <c r="D2013" s="166" t="s">
        <v>229</v>
      </c>
      <c r="E2013" s="167" t="s">
        <v>1</v>
      </c>
      <c r="F2013" s="168" t="s">
        <v>2718</v>
      </c>
      <c r="H2013" s="169">
        <v>1</v>
      </c>
      <c r="I2013" s="170"/>
      <c r="L2013" s="165"/>
      <c r="M2013" s="171"/>
      <c r="N2013" s="172"/>
      <c r="O2013" s="172"/>
      <c r="P2013" s="172"/>
      <c r="Q2013" s="172"/>
      <c r="R2013" s="172"/>
      <c r="S2013" s="172"/>
      <c r="T2013" s="173"/>
      <c r="AT2013" s="167" t="s">
        <v>229</v>
      </c>
      <c r="AU2013" s="167" t="s">
        <v>86</v>
      </c>
      <c r="AV2013" s="13" t="s">
        <v>86</v>
      </c>
      <c r="AW2013" s="13" t="s">
        <v>32</v>
      </c>
      <c r="AX2013" s="13" t="s">
        <v>77</v>
      </c>
      <c r="AY2013" s="167" t="s">
        <v>222</v>
      </c>
    </row>
    <row r="2014" spans="1:65" s="13" customFormat="1">
      <c r="B2014" s="165"/>
      <c r="D2014" s="166" t="s">
        <v>229</v>
      </c>
      <c r="E2014" s="167" t="s">
        <v>1</v>
      </c>
      <c r="F2014" s="168" t="s">
        <v>2719</v>
      </c>
      <c r="H2014" s="169">
        <v>2</v>
      </c>
      <c r="I2014" s="170"/>
      <c r="L2014" s="165"/>
      <c r="M2014" s="171"/>
      <c r="N2014" s="172"/>
      <c r="O2014" s="172"/>
      <c r="P2014" s="172"/>
      <c r="Q2014" s="172"/>
      <c r="R2014" s="172"/>
      <c r="S2014" s="172"/>
      <c r="T2014" s="173"/>
      <c r="AT2014" s="167" t="s">
        <v>229</v>
      </c>
      <c r="AU2014" s="167" t="s">
        <v>86</v>
      </c>
      <c r="AV2014" s="13" t="s">
        <v>86</v>
      </c>
      <c r="AW2014" s="13" t="s">
        <v>32</v>
      </c>
      <c r="AX2014" s="13" t="s">
        <v>77</v>
      </c>
      <c r="AY2014" s="167" t="s">
        <v>222</v>
      </c>
    </row>
    <row r="2015" spans="1:65" s="13" customFormat="1">
      <c r="B2015" s="165"/>
      <c r="D2015" s="166" t="s">
        <v>229</v>
      </c>
      <c r="E2015" s="167" t="s">
        <v>1</v>
      </c>
      <c r="F2015" s="168" t="s">
        <v>2720</v>
      </c>
      <c r="H2015" s="169">
        <v>2</v>
      </c>
      <c r="I2015" s="170"/>
      <c r="L2015" s="165"/>
      <c r="M2015" s="171"/>
      <c r="N2015" s="172"/>
      <c r="O2015" s="172"/>
      <c r="P2015" s="172"/>
      <c r="Q2015" s="172"/>
      <c r="R2015" s="172"/>
      <c r="S2015" s="172"/>
      <c r="T2015" s="173"/>
      <c r="AT2015" s="167" t="s">
        <v>229</v>
      </c>
      <c r="AU2015" s="167" t="s">
        <v>86</v>
      </c>
      <c r="AV2015" s="13" t="s">
        <v>86</v>
      </c>
      <c r="AW2015" s="13" t="s">
        <v>32</v>
      </c>
      <c r="AX2015" s="13" t="s">
        <v>77</v>
      </c>
      <c r="AY2015" s="167" t="s">
        <v>222</v>
      </c>
    </row>
    <row r="2016" spans="1:65" s="13" customFormat="1">
      <c r="B2016" s="165"/>
      <c r="D2016" s="166" t="s">
        <v>229</v>
      </c>
      <c r="E2016" s="167" t="s">
        <v>1</v>
      </c>
      <c r="F2016" s="168" t="s">
        <v>2721</v>
      </c>
      <c r="H2016" s="169">
        <v>2</v>
      </c>
      <c r="I2016" s="170"/>
      <c r="L2016" s="165"/>
      <c r="M2016" s="171"/>
      <c r="N2016" s="172"/>
      <c r="O2016" s="172"/>
      <c r="P2016" s="172"/>
      <c r="Q2016" s="172"/>
      <c r="R2016" s="172"/>
      <c r="S2016" s="172"/>
      <c r="T2016" s="173"/>
      <c r="AT2016" s="167" t="s">
        <v>229</v>
      </c>
      <c r="AU2016" s="167" t="s">
        <v>86</v>
      </c>
      <c r="AV2016" s="13" t="s">
        <v>86</v>
      </c>
      <c r="AW2016" s="13" t="s">
        <v>32</v>
      </c>
      <c r="AX2016" s="13" t="s">
        <v>77</v>
      </c>
      <c r="AY2016" s="167" t="s">
        <v>222</v>
      </c>
    </row>
    <row r="2017" spans="1:65" s="13" customFormat="1">
      <c r="B2017" s="165"/>
      <c r="D2017" s="166" t="s">
        <v>229</v>
      </c>
      <c r="E2017" s="167" t="s">
        <v>1</v>
      </c>
      <c r="F2017" s="168" t="s">
        <v>2722</v>
      </c>
      <c r="H2017" s="169">
        <v>2</v>
      </c>
      <c r="I2017" s="170"/>
      <c r="L2017" s="165"/>
      <c r="M2017" s="171"/>
      <c r="N2017" s="172"/>
      <c r="O2017" s="172"/>
      <c r="P2017" s="172"/>
      <c r="Q2017" s="172"/>
      <c r="R2017" s="172"/>
      <c r="S2017" s="172"/>
      <c r="T2017" s="173"/>
      <c r="AT2017" s="167" t="s">
        <v>229</v>
      </c>
      <c r="AU2017" s="167" t="s">
        <v>86</v>
      </c>
      <c r="AV2017" s="13" t="s">
        <v>86</v>
      </c>
      <c r="AW2017" s="13" t="s">
        <v>32</v>
      </c>
      <c r="AX2017" s="13" t="s">
        <v>77</v>
      </c>
      <c r="AY2017" s="167" t="s">
        <v>222</v>
      </c>
    </row>
    <row r="2018" spans="1:65" s="14" customFormat="1">
      <c r="B2018" s="174"/>
      <c r="D2018" s="166" t="s">
        <v>229</v>
      </c>
      <c r="E2018" s="175" t="s">
        <v>1</v>
      </c>
      <c r="F2018" s="176" t="s">
        <v>231</v>
      </c>
      <c r="H2018" s="177">
        <v>9</v>
      </c>
      <c r="I2018" s="178"/>
      <c r="L2018" s="174"/>
      <c r="M2018" s="179"/>
      <c r="N2018" s="180"/>
      <c r="O2018" s="180"/>
      <c r="P2018" s="180"/>
      <c r="Q2018" s="180"/>
      <c r="R2018" s="180"/>
      <c r="S2018" s="180"/>
      <c r="T2018" s="181"/>
      <c r="AT2018" s="175" t="s">
        <v>229</v>
      </c>
      <c r="AU2018" s="175" t="s">
        <v>86</v>
      </c>
      <c r="AV2018" s="14" t="s">
        <v>228</v>
      </c>
      <c r="AW2018" s="14" t="s">
        <v>32</v>
      </c>
      <c r="AX2018" s="14" t="s">
        <v>84</v>
      </c>
      <c r="AY2018" s="175" t="s">
        <v>222</v>
      </c>
    </row>
    <row r="2019" spans="1:65" s="2" customFormat="1" ht="24.2" customHeight="1">
      <c r="A2019" s="33"/>
      <c r="B2019" s="150"/>
      <c r="C2019" s="197" t="s">
        <v>2723</v>
      </c>
      <c r="D2019" s="197" t="s">
        <v>310</v>
      </c>
      <c r="E2019" s="198" t="s">
        <v>2712</v>
      </c>
      <c r="F2019" s="199" t="s">
        <v>2713</v>
      </c>
      <c r="G2019" s="200" t="s">
        <v>242</v>
      </c>
      <c r="H2019" s="201">
        <v>1.554</v>
      </c>
      <c r="I2019" s="202"/>
      <c r="J2019" s="203">
        <f>ROUND(I2019*H2019,2)</f>
        <v>0</v>
      </c>
      <c r="K2019" s="204"/>
      <c r="L2019" s="205"/>
      <c r="M2019" s="206" t="s">
        <v>1</v>
      </c>
      <c r="N2019" s="207" t="s">
        <v>42</v>
      </c>
      <c r="O2019" s="59"/>
      <c r="P2019" s="161">
        <f>O2019*H2019</f>
        <v>0</v>
      </c>
      <c r="Q2019" s="161">
        <v>0</v>
      </c>
      <c r="R2019" s="161">
        <f>Q2019*H2019</f>
        <v>0</v>
      </c>
      <c r="S2019" s="161">
        <v>0</v>
      </c>
      <c r="T2019" s="162">
        <f>S2019*H2019</f>
        <v>0</v>
      </c>
      <c r="U2019" s="33"/>
      <c r="V2019" s="33"/>
      <c r="W2019" s="33"/>
      <c r="X2019" s="33"/>
      <c r="Y2019" s="33"/>
      <c r="Z2019" s="33"/>
      <c r="AA2019" s="33"/>
      <c r="AB2019" s="33"/>
      <c r="AC2019" s="33"/>
      <c r="AD2019" s="33"/>
      <c r="AE2019" s="33"/>
      <c r="AR2019" s="163" t="s">
        <v>318</v>
      </c>
      <c r="AT2019" s="163" t="s">
        <v>310</v>
      </c>
      <c r="AU2019" s="163" t="s">
        <v>86</v>
      </c>
      <c r="AY2019" s="18" t="s">
        <v>222</v>
      </c>
      <c r="BE2019" s="164">
        <f>IF(N2019="základní",J2019,0)</f>
        <v>0</v>
      </c>
      <c r="BF2019" s="164">
        <f>IF(N2019="snížená",J2019,0)</f>
        <v>0</v>
      </c>
      <c r="BG2019" s="164">
        <f>IF(N2019="zákl. přenesená",J2019,0)</f>
        <v>0</v>
      </c>
      <c r="BH2019" s="164">
        <f>IF(N2019="sníž. přenesená",J2019,0)</f>
        <v>0</v>
      </c>
      <c r="BI2019" s="164">
        <f>IF(N2019="nulová",J2019,0)</f>
        <v>0</v>
      </c>
      <c r="BJ2019" s="18" t="s">
        <v>84</v>
      </c>
      <c r="BK2019" s="164">
        <f>ROUND(I2019*H2019,2)</f>
        <v>0</v>
      </c>
      <c r="BL2019" s="18" t="s">
        <v>264</v>
      </c>
      <c r="BM2019" s="163" t="s">
        <v>2724</v>
      </c>
    </row>
    <row r="2020" spans="1:65" s="2" customFormat="1" ht="33" customHeight="1">
      <c r="A2020" s="33"/>
      <c r="B2020" s="150"/>
      <c r="C2020" s="197" t="s">
        <v>1624</v>
      </c>
      <c r="D2020" s="197" t="s">
        <v>310</v>
      </c>
      <c r="E2020" s="198" t="s">
        <v>2725</v>
      </c>
      <c r="F2020" s="199" t="s">
        <v>2726</v>
      </c>
      <c r="G2020" s="200" t="s">
        <v>242</v>
      </c>
      <c r="H2020" s="201">
        <v>10.44</v>
      </c>
      <c r="I2020" s="202"/>
      <c r="J2020" s="203">
        <f>ROUND(I2020*H2020,2)</f>
        <v>0</v>
      </c>
      <c r="K2020" s="204"/>
      <c r="L2020" s="205"/>
      <c r="M2020" s="206" t="s">
        <v>1</v>
      </c>
      <c r="N2020" s="207" t="s">
        <v>42</v>
      </c>
      <c r="O2020" s="59"/>
      <c r="P2020" s="161">
        <f>O2020*H2020</f>
        <v>0</v>
      </c>
      <c r="Q2020" s="161">
        <v>0</v>
      </c>
      <c r="R2020" s="161">
        <f>Q2020*H2020</f>
        <v>0</v>
      </c>
      <c r="S2020" s="161">
        <v>0</v>
      </c>
      <c r="T2020" s="162">
        <f>S2020*H2020</f>
        <v>0</v>
      </c>
      <c r="U2020" s="33"/>
      <c r="V2020" s="33"/>
      <c r="W2020" s="33"/>
      <c r="X2020" s="33"/>
      <c r="Y2020" s="33"/>
      <c r="Z2020" s="33"/>
      <c r="AA2020" s="33"/>
      <c r="AB2020" s="33"/>
      <c r="AC2020" s="33"/>
      <c r="AD2020" s="33"/>
      <c r="AE2020" s="33"/>
      <c r="AR2020" s="163" t="s">
        <v>318</v>
      </c>
      <c r="AT2020" s="163" t="s">
        <v>310</v>
      </c>
      <c r="AU2020" s="163" t="s">
        <v>86</v>
      </c>
      <c r="AY2020" s="18" t="s">
        <v>222</v>
      </c>
      <c r="BE2020" s="164">
        <f>IF(N2020="základní",J2020,0)</f>
        <v>0</v>
      </c>
      <c r="BF2020" s="164">
        <f>IF(N2020="snížená",J2020,0)</f>
        <v>0</v>
      </c>
      <c r="BG2020" s="164">
        <f>IF(N2020="zákl. přenesená",J2020,0)</f>
        <v>0</v>
      </c>
      <c r="BH2020" s="164">
        <f>IF(N2020="sníž. přenesená",J2020,0)</f>
        <v>0</v>
      </c>
      <c r="BI2020" s="164">
        <f>IF(N2020="nulová",J2020,0)</f>
        <v>0</v>
      </c>
      <c r="BJ2020" s="18" t="s">
        <v>84</v>
      </c>
      <c r="BK2020" s="164">
        <f>ROUND(I2020*H2020,2)</f>
        <v>0</v>
      </c>
      <c r="BL2020" s="18" t="s">
        <v>264</v>
      </c>
      <c r="BM2020" s="163" t="s">
        <v>2727</v>
      </c>
    </row>
    <row r="2021" spans="1:65" s="13" customFormat="1">
      <c r="B2021" s="165"/>
      <c r="D2021" s="166" t="s">
        <v>229</v>
      </c>
      <c r="E2021" s="167" t="s">
        <v>1</v>
      </c>
      <c r="F2021" s="168" t="s">
        <v>2728</v>
      </c>
      <c r="H2021" s="169">
        <v>3.06</v>
      </c>
      <c r="I2021" s="170"/>
      <c r="L2021" s="165"/>
      <c r="M2021" s="171"/>
      <c r="N2021" s="172"/>
      <c r="O2021" s="172"/>
      <c r="P2021" s="172"/>
      <c r="Q2021" s="172"/>
      <c r="R2021" s="172"/>
      <c r="S2021" s="172"/>
      <c r="T2021" s="173"/>
      <c r="AT2021" s="167" t="s">
        <v>229</v>
      </c>
      <c r="AU2021" s="167" t="s">
        <v>86</v>
      </c>
      <c r="AV2021" s="13" t="s">
        <v>86</v>
      </c>
      <c r="AW2021" s="13" t="s">
        <v>32</v>
      </c>
      <c r="AX2021" s="13" t="s">
        <v>77</v>
      </c>
      <c r="AY2021" s="167" t="s">
        <v>222</v>
      </c>
    </row>
    <row r="2022" spans="1:65" s="13" customFormat="1">
      <c r="B2022" s="165"/>
      <c r="D2022" s="166" t="s">
        <v>229</v>
      </c>
      <c r="E2022" s="167" t="s">
        <v>1</v>
      </c>
      <c r="F2022" s="168" t="s">
        <v>2729</v>
      </c>
      <c r="H2022" s="169">
        <v>2.16</v>
      </c>
      <c r="I2022" s="170"/>
      <c r="L2022" s="165"/>
      <c r="M2022" s="171"/>
      <c r="N2022" s="172"/>
      <c r="O2022" s="172"/>
      <c r="P2022" s="172"/>
      <c r="Q2022" s="172"/>
      <c r="R2022" s="172"/>
      <c r="S2022" s="172"/>
      <c r="T2022" s="173"/>
      <c r="AT2022" s="167" t="s">
        <v>229</v>
      </c>
      <c r="AU2022" s="167" t="s">
        <v>86</v>
      </c>
      <c r="AV2022" s="13" t="s">
        <v>86</v>
      </c>
      <c r="AW2022" s="13" t="s">
        <v>32</v>
      </c>
      <c r="AX2022" s="13" t="s">
        <v>77</v>
      </c>
      <c r="AY2022" s="167" t="s">
        <v>222</v>
      </c>
    </row>
    <row r="2023" spans="1:65" s="13" customFormat="1">
      <c r="B2023" s="165"/>
      <c r="D2023" s="166" t="s">
        <v>229</v>
      </c>
      <c r="E2023" s="167" t="s">
        <v>1</v>
      </c>
      <c r="F2023" s="168" t="s">
        <v>2730</v>
      </c>
      <c r="H2023" s="169">
        <v>3.06</v>
      </c>
      <c r="I2023" s="170"/>
      <c r="L2023" s="165"/>
      <c r="M2023" s="171"/>
      <c r="N2023" s="172"/>
      <c r="O2023" s="172"/>
      <c r="P2023" s="172"/>
      <c r="Q2023" s="172"/>
      <c r="R2023" s="172"/>
      <c r="S2023" s="172"/>
      <c r="T2023" s="173"/>
      <c r="AT2023" s="167" t="s">
        <v>229</v>
      </c>
      <c r="AU2023" s="167" t="s">
        <v>86</v>
      </c>
      <c r="AV2023" s="13" t="s">
        <v>86</v>
      </c>
      <c r="AW2023" s="13" t="s">
        <v>32</v>
      </c>
      <c r="AX2023" s="13" t="s">
        <v>77</v>
      </c>
      <c r="AY2023" s="167" t="s">
        <v>222</v>
      </c>
    </row>
    <row r="2024" spans="1:65" s="13" customFormat="1">
      <c r="B2024" s="165"/>
      <c r="D2024" s="166" t="s">
        <v>229</v>
      </c>
      <c r="E2024" s="167" t="s">
        <v>1</v>
      </c>
      <c r="F2024" s="168" t="s">
        <v>2731</v>
      </c>
      <c r="H2024" s="169">
        <v>2.16</v>
      </c>
      <c r="I2024" s="170"/>
      <c r="L2024" s="165"/>
      <c r="M2024" s="171"/>
      <c r="N2024" s="172"/>
      <c r="O2024" s="172"/>
      <c r="P2024" s="172"/>
      <c r="Q2024" s="172"/>
      <c r="R2024" s="172"/>
      <c r="S2024" s="172"/>
      <c r="T2024" s="173"/>
      <c r="AT2024" s="167" t="s">
        <v>229</v>
      </c>
      <c r="AU2024" s="167" t="s">
        <v>86</v>
      </c>
      <c r="AV2024" s="13" t="s">
        <v>86</v>
      </c>
      <c r="AW2024" s="13" t="s">
        <v>32</v>
      </c>
      <c r="AX2024" s="13" t="s">
        <v>77</v>
      </c>
      <c r="AY2024" s="167" t="s">
        <v>222</v>
      </c>
    </row>
    <row r="2025" spans="1:65" s="14" customFormat="1">
      <c r="B2025" s="174"/>
      <c r="D2025" s="166" t="s">
        <v>229</v>
      </c>
      <c r="E2025" s="175" t="s">
        <v>1</v>
      </c>
      <c r="F2025" s="176" t="s">
        <v>231</v>
      </c>
      <c r="H2025" s="177">
        <v>10.44</v>
      </c>
      <c r="I2025" s="178"/>
      <c r="L2025" s="174"/>
      <c r="M2025" s="179"/>
      <c r="N2025" s="180"/>
      <c r="O2025" s="180"/>
      <c r="P2025" s="180"/>
      <c r="Q2025" s="180"/>
      <c r="R2025" s="180"/>
      <c r="S2025" s="180"/>
      <c r="T2025" s="181"/>
      <c r="AT2025" s="175" t="s">
        <v>229</v>
      </c>
      <c r="AU2025" s="175" t="s">
        <v>86</v>
      </c>
      <c r="AV2025" s="14" t="s">
        <v>228</v>
      </c>
      <c r="AW2025" s="14" t="s">
        <v>32</v>
      </c>
      <c r="AX2025" s="14" t="s">
        <v>84</v>
      </c>
      <c r="AY2025" s="175" t="s">
        <v>222</v>
      </c>
    </row>
    <row r="2026" spans="1:65" s="2" customFormat="1" ht="24.2" customHeight="1">
      <c r="A2026" s="33"/>
      <c r="B2026" s="150"/>
      <c r="C2026" s="151" t="s">
        <v>2732</v>
      </c>
      <c r="D2026" s="151" t="s">
        <v>224</v>
      </c>
      <c r="E2026" s="152" t="s">
        <v>2733</v>
      </c>
      <c r="F2026" s="153" t="s">
        <v>2734</v>
      </c>
      <c r="G2026" s="154" t="s">
        <v>348</v>
      </c>
      <c r="H2026" s="155">
        <v>15</v>
      </c>
      <c r="I2026" s="156"/>
      <c r="J2026" s="157">
        <f>ROUND(I2026*H2026,2)</f>
        <v>0</v>
      </c>
      <c r="K2026" s="158"/>
      <c r="L2026" s="34"/>
      <c r="M2026" s="159" t="s">
        <v>1</v>
      </c>
      <c r="N2026" s="160" t="s">
        <v>42</v>
      </c>
      <c r="O2026" s="59"/>
      <c r="P2026" s="161">
        <f>O2026*H2026</f>
        <v>0</v>
      </c>
      <c r="Q2026" s="161">
        <v>0</v>
      </c>
      <c r="R2026" s="161">
        <f>Q2026*H2026</f>
        <v>0</v>
      </c>
      <c r="S2026" s="161">
        <v>0</v>
      </c>
      <c r="T2026" s="162">
        <f>S2026*H2026</f>
        <v>0</v>
      </c>
      <c r="U2026" s="33"/>
      <c r="V2026" s="33"/>
      <c r="W2026" s="33"/>
      <c r="X2026" s="33"/>
      <c r="Y2026" s="33"/>
      <c r="Z2026" s="33"/>
      <c r="AA2026" s="33"/>
      <c r="AB2026" s="33"/>
      <c r="AC2026" s="33"/>
      <c r="AD2026" s="33"/>
      <c r="AE2026" s="33"/>
      <c r="AR2026" s="163" t="s">
        <v>264</v>
      </c>
      <c r="AT2026" s="163" t="s">
        <v>224</v>
      </c>
      <c r="AU2026" s="163" t="s">
        <v>86</v>
      </c>
      <c r="AY2026" s="18" t="s">
        <v>222</v>
      </c>
      <c r="BE2026" s="164">
        <f>IF(N2026="základní",J2026,0)</f>
        <v>0</v>
      </c>
      <c r="BF2026" s="164">
        <f>IF(N2026="snížená",J2026,0)</f>
        <v>0</v>
      </c>
      <c r="BG2026" s="164">
        <f>IF(N2026="zákl. přenesená",J2026,0)</f>
        <v>0</v>
      </c>
      <c r="BH2026" s="164">
        <f>IF(N2026="sníž. přenesená",J2026,0)</f>
        <v>0</v>
      </c>
      <c r="BI2026" s="164">
        <f>IF(N2026="nulová",J2026,0)</f>
        <v>0</v>
      </c>
      <c r="BJ2026" s="18" t="s">
        <v>84</v>
      </c>
      <c r="BK2026" s="164">
        <f>ROUND(I2026*H2026,2)</f>
        <v>0</v>
      </c>
      <c r="BL2026" s="18" t="s">
        <v>264</v>
      </c>
      <c r="BM2026" s="163" t="s">
        <v>2735</v>
      </c>
    </row>
    <row r="2027" spans="1:65" s="13" customFormat="1">
      <c r="B2027" s="165"/>
      <c r="D2027" s="166" t="s">
        <v>229</v>
      </c>
      <c r="E2027" s="167" t="s">
        <v>1</v>
      </c>
      <c r="F2027" s="168" t="s">
        <v>2736</v>
      </c>
      <c r="H2027" s="169">
        <v>6</v>
      </c>
      <c r="I2027" s="170"/>
      <c r="L2027" s="165"/>
      <c r="M2027" s="171"/>
      <c r="N2027" s="172"/>
      <c r="O2027" s="172"/>
      <c r="P2027" s="172"/>
      <c r="Q2027" s="172"/>
      <c r="R2027" s="172"/>
      <c r="S2027" s="172"/>
      <c r="T2027" s="173"/>
      <c r="AT2027" s="167" t="s">
        <v>229</v>
      </c>
      <c r="AU2027" s="167" t="s">
        <v>86</v>
      </c>
      <c r="AV2027" s="13" t="s">
        <v>86</v>
      </c>
      <c r="AW2027" s="13" t="s">
        <v>32</v>
      </c>
      <c r="AX2027" s="13" t="s">
        <v>77</v>
      </c>
      <c r="AY2027" s="167" t="s">
        <v>222</v>
      </c>
    </row>
    <row r="2028" spans="1:65" s="13" customFormat="1">
      <c r="B2028" s="165"/>
      <c r="D2028" s="166" t="s">
        <v>229</v>
      </c>
      <c r="E2028" s="167" t="s">
        <v>1</v>
      </c>
      <c r="F2028" s="168" t="s">
        <v>2737</v>
      </c>
      <c r="H2028" s="169">
        <v>1</v>
      </c>
      <c r="I2028" s="170"/>
      <c r="L2028" s="165"/>
      <c r="M2028" s="171"/>
      <c r="N2028" s="172"/>
      <c r="O2028" s="172"/>
      <c r="P2028" s="172"/>
      <c r="Q2028" s="172"/>
      <c r="R2028" s="172"/>
      <c r="S2028" s="172"/>
      <c r="T2028" s="173"/>
      <c r="AT2028" s="167" t="s">
        <v>229</v>
      </c>
      <c r="AU2028" s="167" t="s">
        <v>86</v>
      </c>
      <c r="AV2028" s="13" t="s">
        <v>86</v>
      </c>
      <c r="AW2028" s="13" t="s">
        <v>32</v>
      </c>
      <c r="AX2028" s="13" t="s">
        <v>77</v>
      </c>
      <c r="AY2028" s="167" t="s">
        <v>222</v>
      </c>
    </row>
    <row r="2029" spans="1:65" s="13" customFormat="1">
      <c r="B2029" s="165"/>
      <c r="D2029" s="166" t="s">
        <v>229</v>
      </c>
      <c r="E2029" s="167" t="s">
        <v>1</v>
      </c>
      <c r="F2029" s="168" t="s">
        <v>2738</v>
      </c>
      <c r="H2029" s="169">
        <v>1</v>
      </c>
      <c r="I2029" s="170"/>
      <c r="L2029" s="165"/>
      <c r="M2029" s="171"/>
      <c r="N2029" s="172"/>
      <c r="O2029" s="172"/>
      <c r="P2029" s="172"/>
      <c r="Q2029" s="172"/>
      <c r="R2029" s="172"/>
      <c r="S2029" s="172"/>
      <c r="T2029" s="173"/>
      <c r="AT2029" s="167" t="s">
        <v>229</v>
      </c>
      <c r="AU2029" s="167" t="s">
        <v>86</v>
      </c>
      <c r="AV2029" s="13" t="s">
        <v>86</v>
      </c>
      <c r="AW2029" s="13" t="s">
        <v>32</v>
      </c>
      <c r="AX2029" s="13" t="s">
        <v>77</v>
      </c>
      <c r="AY2029" s="167" t="s">
        <v>222</v>
      </c>
    </row>
    <row r="2030" spans="1:65" s="13" customFormat="1">
      <c r="B2030" s="165"/>
      <c r="D2030" s="166" t="s">
        <v>229</v>
      </c>
      <c r="E2030" s="167" t="s">
        <v>1</v>
      </c>
      <c r="F2030" s="168" t="s">
        <v>2739</v>
      </c>
      <c r="H2030" s="169">
        <v>2</v>
      </c>
      <c r="I2030" s="170"/>
      <c r="L2030" s="165"/>
      <c r="M2030" s="171"/>
      <c r="N2030" s="172"/>
      <c r="O2030" s="172"/>
      <c r="P2030" s="172"/>
      <c r="Q2030" s="172"/>
      <c r="R2030" s="172"/>
      <c r="S2030" s="172"/>
      <c r="T2030" s="173"/>
      <c r="AT2030" s="167" t="s">
        <v>229</v>
      </c>
      <c r="AU2030" s="167" t="s">
        <v>86</v>
      </c>
      <c r="AV2030" s="13" t="s">
        <v>86</v>
      </c>
      <c r="AW2030" s="13" t="s">
        <v>32</v>
      </c>
      <c r="AX2030" s="13" t="s">
        <v>77</v>
      </c>
      <c r="AY2030" s="167" t="s">
        <v>222</v>
      </c>
    </row>
    <row r="2031" spans="1:65" s="13" customFormat="1">
      <c r="B2031" s="165"/>
      <c r="D2031" s="166" t="s">
        <v>229</v>
      </c>
      <c r="E2031" s="167" t="s">
        <v>1</v>
      </c>
      <c r="F2031" s="168" t="s">
        <v>2740</v>
      </c>
      <c r="H2031" s="169">
        <v>1</v>
      </c>
      <c r="I2031" s="170"/>
      <c r="L2031" s="165"/>
      <c r="M2031" s="171"/>
      <c r="N2031" s="172"/>
      <c r="O2031" s="172"/>
      <c r="P2031" s="172"/>
      <c r="Q2031" s="172"/>
      <c r="R2031" s="172"/>
      <c r="S2031" s="172"/>
      <c r="T2031" s="173"/>
      <c r="AT2031" s="167" t="s">
        <v>229</v>
      </c>
      <c r="AU2031" s="167" t="s">
        <v>86</v>
      </c>
      <c r="AV2031" s="13" t="s">
        <v>86</v>
      </c>
      <c r="AW2031" s="13" t="s">
        <v>32</v>
      </c>
      <c r="AX2031" s="13" t="s">
        <v>77</v>
      </c>
      <c r="AY2031" s="167" t="s">
        <v>222</v>
      </c>
    </row>
    <row r="2032" spans="1:65" s="13" customFormat="1">
      <c r="B2032" s="165"/>
      <c r="D2032" s="166" t="s">
        <v>229</v>
      </c>
      <c r="E2032" s="167" t="s">
        <v>1</v>
      </c>
      <c r="F2032" s="168" t="s">
        <v>2741</v>
      </c>
      <c r="H2032" s="169">
        <v>1</v>
      </c>
      <c r="I2032" s="170"/>
      <c r="L2032" s="165"/>
      <c r="M2032" s="171"/>
      <c r="N2032" s="172"/>
      <c r="O2032" s="172"/>
      <c r="P2032" s="172"/>
      <c r="Q2032" s="172"/>
      <c r="R2032" s="172"/>
      <c r="S2032" s="172"/>
      <c r="T2032" s="173"/>
      <c r="AT2032" s="167" t="s">
        <v>229</v>
      </c>
      <c r="AU2032" s="167" t="s">
        <v>86</v>
      </c>
      <c r="AV2032" s="13" t="s">
        <v>86</v>
      </c>
      <c r="AW2032" s="13" t="s">
        <v>32</v>
      </c>
      <c r="AX2032" s="13" t="s">
        <v>77</v>
      </c>
      <c r="AY2032" s="167" t="s">
        <v>222</v>
      </c>
    </row>
    <row r="2033" spans="1:65" s="13" customFormat="1">
      <c r="B2033" s="165"/>
      <c r="D2033" s="166" t="s">
        <v>229</v>
      </c>
      <c r="E2033" s="167" t="s">
        <v>1</v>
      </c>
      <c r="F2033" s="168" t="s">
        <v>2742</v>
      </c>
      <c r="H2033" s="169">
        <v>2</v>
      </c>
      <c r="I2033" s="170"/>
      <c r="L2033" s="165"/>
      <c r="M2033" s="171"/>
      <c r="N2033" s="172"/>
      <c r="O2033" s="172"/>
      <c r="P2033" s="172"/>
      <c r="Q2033" s="172"/>
      <c r="R2033" s="172"/>
      <c r="S2033" s="172"/>
      <c r="T2033" s="173"/>
      <c r="AT2033" s="167" t="s">
        <v>229</v>
      </c>
      <c r="AU2033" s="167" t="s">
        <v>86</v>
      </c>
      <c r="AV2033" s="13" t="s">
        <v>86</v>
      </c>
      <c r="AW2033" s="13" t="s">
        <v>32</v>
      </c>
      <c r="AX2033" s="13" t="s">
        <v>77</v>
      </c>
      <c r="AY2033" s="167" t="s">
        <v>222</v>
      </c>
    </row>
    <row r="2034" spans="1:65" s="13" customFormat="1">
      <c r="B2034" s="165"/>
      <c r="D2034" s="166" t="s">
        <v>229</v>
      </c>
      <c r="E2034" s="167" t="s">
        <v>1</v>
      </c>
      <c r="F2034" s="168" t="s">
        <v>2743</v>
      </c>
      <c r="H2034" s="169">
        <v>1</v>
      </c>
      <c r="I2034" s="170"/>
      <c r="L2034" s="165"/>
      <c r="M2034" s="171"/>
      <c r="N2034" s="172"/>
      <c r="O2034" s="172"/>
      <c r="P2034" s="172"/>
      <c r="Q2034" s="172"/>
      <c r="R2034" s="172"/>
      <c r="S2034" s="172"/>
      <c r="T2034" s="173"/>
      <c r="AT2034" s="167" t="s">
        <v>229</v>
      </c>
      <c r="AU2034" s="167" t="s">
        <v>86</v>
      </c>
      <c r="AV2034" s="13" t="s">
        <v>86</v>
      </c>
      <c r="AW2034" s="13" t="s">
        <v>32</v>
      </c>
      <c r="AX2034" s="13" t="s">
        <v>77</v>
      </c>
      <c r="AY2034" s="167" t="s">
        <v>222</v>
      </c>
    </row>
    <row r="2035" spans="1:65" s="14" customFormat="1">
      <c r="B2035" s="174"/>
      <c r="D2035" s="166" t="s">
        <v>229</v>
      </c>
      <c r="E2035" s="175" t="s">
        <v>1</v>
      </c>
      <c r="F2035" s="176" t="s">
        <v>231</v>
      </c>
      <c r="H2035" s="177">
        <v>15</v>
      </c>
      <c r="I2035" s="178"/>
      <c r="L2035" s="174"/>
      <c r="M2035" s="179"/>
      <c r="N2035" s="180"/>
      <c r="O2035" s="180"/>
      <c r="P2035" s="180"/>
      <c r="Q2035" s="180"/>
      <c r="R2035" s="180"/>
      <c r="S2035" s="180"/>
      <c r="T2035" s="181"/>
      <c r="AT2035" s="175" t="s">
        <v>229</v>
      </c>
      <c r="AU2035" s="175" t="s">
        <v>86</v>
      </c>
      <c r="AV2035" s="14" t="s">
        <v>228</v>
      </c>
      <c r="AW2035" s="14" t="s">
        <v>32</v>
      </c>
      <c r="AX2035" s="14" t="s">
        <v>84</v>
      </c>
      <c r="AY2035" s="175" t="s">
        <v>222</v>
      </c>
    </row>
    <row r="2036" spans="1:65" s="2" customFormat="1" ht="24.2" customHeight="1">
      <c r="A2036" s="33"/>
      <c r="B2036" s="150"/>
      <c r="C2036" s="197" t="s">
        <v>1627</v>
      </c>
      <c r="D2036" s="197" t="s">
        <v>310</v>
      </c>
      <c r="E2036" s="198" t="s">
        <v>2712</v>
      </c>
      <c r="F2036" s="199" t="s">
        <v>2713</v>
      </c>
      <c r="G2036" s="200" t="s">
        <v>242</v>
      </c>
      <c r="H2036" s="201">
        <v>29.983000000000001</v>
      </c>
      <c r="I2036" s="202"/>
      <c r="J2036" s="203">
        <f>ROUND(I2036*H2036,2)</f>
        <v>0</v>
      </c>
      <c r="K2036" s="204"/>
      <c r="L2036" s="205"/>
      <c r="M2036" s="206" t="s">
        <v>1</v>
      </c>
      <c r="N2036" s="207" t="s">
        <v>42</v>
      </c>
      <c r="O2036" s="59"/>
      <c r="P2036" s="161">
        <f>O2036*H2036</f>
        <v>0</v>
      </c>
      <c r="Q2036" s="161">
        <v>0</v>
      </c>
      <c r="R2036" s="161">
        <f>Q2036*H2036</f>
        <v>0</v>
      </c>
      <c r="S2036" s="161">
        <v>0</v>
      </c>
      <c r="T2036" s="162">
        <f>S2036*H2036</f>
        <v>0</v>
      </c>
      <c r="U2036" s="33"/>
      <c r="V2036" s="33"/>
      <c r="W2036" s="33"/>
      <c r="X2036" s="33"/>
      <c r="Y2036" s="33"/>
      <c r="Z2036" s="33"/>
      <c r="AA2036" s="33"/>
      <c r="AB2036" s="33"/>
      <c r="AC2036" s="33"/>
      <c r="AD2036" s="33"/>
      <c r="AE2036" s="33"/>
      <c r="AR2036" s="163" t="s">
        <v>318</v>
      </c>
      <c r="AT2036" s="163" t="s">
        <v>310</v>
      </c>
      <c r="AU2036" s="163" t="s">
        <v>86</v>
      </c>
      <c r="AY2036" s="18" t="s">
        <v>222</v>
      </c>
      <c r="BE2036" s="164">
        <f>IF(N2036="základní",J2036,0)</f>
        <v>0</v>
      </c>
      <c r="BF2036" s="164">
        <f>IF(N2036="snížená",J2036,0)</f>
        <v>0</v>
      </c>
      <c r="BG2036" s="164">
        <f>IF(N2036="zákl. přenesená",J2036,0)</f>
        <v>0</v>
      </c>
      <c r="BH2036" s="164">
        <f>IF(N2036="sníž. přenesená",J2036,0)</f>
        <v>0</v>
      </c>
      <c r="BI2036" s="164">
        <f>IF(N2036="nulová",J2036,0)</f>
        <v>0</v>
      </c>
      <c r="BJ2036" s="18" t="s">
        <v>84</v>
      </c>
      <c r="BK2036" s="164">
        <f>ROUND(I2036*H2036,2)</f>
        <v>0</v>
      </c>
      <c r="BL2036" s="18" t="s">
        <v>264</v>
      </c>
      <c r="BM2036" s="163" t="s">
        <v>2744</v>
      </c>
    </row>
    <row r="2037" spans="1:65" s="2" customFormat="1" ht="24.2" customHeight="1">
      <c r="A2037" s="33"/>
      <c r="B2037" s="150"/>
      <c r="C2037" s="197" t="s">
        <v>2745</v>
      </c>
      <c r="D2037" s="197" t="s">
        <v>310</v>
      </c>
      <c r="E2037" s="198" t="s">
        <v>2746</v>
      </c>
      <c r="F2037" s="199" t="s">
        <v>2747</v>
      </c>
      <c r="G2037" s="200" t="s">
        <v>242</v>
      </c>
      <c r="H2037" s="201">
        <v>6.8250000000000002</v>
      </c>
      <c r="I2037" s="202"/>
      <c r="J2037" s="203">
        <f>ROUND(I2037*H2037,2)</f>
        <v>0</v>
      </c>
      <c r="K2037" s="204"/>
      <c r="L2037" s="205"/>
      <c r="M2037" s="206" t="s">
        <v>1</v>
      </c>
      <c r="N2037" s="207" t="s">
        <v>42</v>
      </c>
      <c r="O2037" s="59"/>
      <c r="P2037" s="161">
        <f>O2037*H2037</f>
        <v>0</v>
      </c>
      <c r="Q2037" s="161">
        <v>0</v>
      </c>
      <c r="R2037" s="161">
        <f>Q2037*H2037</f>
        <v>0</v>
      </c>
      <c r="S2037" s="161">
        <v>0</v>
      </c>
      <c r="T2037" s="162">
        <f>S2037*H2037</f>
        <v>0</v>
      </c>
      <c r="U2037" s="33"/>
      <c r="V2037" s="33"/>
      <c r="W2037" s="33"/>
      <c r="X2037" s="33"/>
      <c r="Y2037" s="33"/>
      <c r="Z2037" s="33"/>
      <c r="AA2037" s="33"/>
      <c r="AB2037" s="33"/>
      <c r="AC2037" s="33"/>
      <c r="AD2037" s="33"/>
      <c r="AE2037" s="33"/>
      <c r="AR2037" s="163" t="s">
        <v>318</v>
      </c>
      <c r="AT2037" s="163" t="s">
        <v>310</v>
      </c>
      <c r="AU2037" s="163" t="s">
        <v>86</v>
      </c>
      <c r="AY2037" s="18" t="s">
        <v>222</v>
      </c>
      <c r="BE2037" s="164">
        <f>IF(N2037="základní",J2037,0)</f>
        <v>0</v>
      </c>
      <c r="BF2037" s="164">
        <f>IF(N2037="snížená",J2037,0)</f>
        <v>0</v>
      </c>
      <c r="BG2037" s="164">
        <f>IF(N2037="zákl. přenesená",J2037,0)</f>
        <v>0</v>
      </c>
      <c r="BH2037" s="164">
        <f>IF(N2037="sníž. přenesená",J2037,0)</f>
        <v>0</v>
      </c>
      <c r="BI2037" s="164">
        <f>IF(N2037="nulová",J2037,0)</f>
        <v>0</v>
      </c>
      <c r="BJ2037" s="18" t="s">
        <v>84</v>
      </c>
      <c r="BK2037" s="164">
        <f>ROUND(I2037*H2037,2)</f>
        <v>0</v>
      </c>
      <c r="BL2037" s="18" t="s">
        <v>264</v>
      </c>
      <c r="BM2037" s="163" t="s">
        <v>2748</v>
      </c>
    </row>
    <row r="2038" spans="1:65" s="2" customFormat="1" ht="24.2" customHeight="1">
      <c r="A2038" s="33"/>
      <c r="B2038" s="150"/>
      <c r="C2038" s="151" t="s">
        <v>1631</v>
      </c>
      <c r="D2038" s="151" t="s">
        <v>224</v>
      </c>
      <c r="E2038" s="152" t="s">
        <v>2749</v>
      </c>
      <c r="F2038" s="153" t="s">
        <v>2750</v>
      </c>
      <c r="G2038" s="154" t="s">
        <v>348</v>
      </c>
      <c r="H2038" s="155">
        <v>4</v>
      </c>
      <c r="I2038" s="156"/>
      <c r="J2038" s="157">
        <f>ROUND(I2038*H2038,2)</f>
        <v>0</v>
      </c>
      <c r="K2038" s="158"/>
      <c r="L2038" s="34"/>
      <c r="M2038" s="159" t="s">
        <v>1</v>
      </c>
      <c r="N2038" s="160" t="s">
        <v>42</v>
      </c>
      <c r="O2038" s="59"/>
      <c r="P2038" s="161">
        <f>O2038*H2038</f>
        <v>0</v>
      </c>
      <c r="Q2038" s="161">
        <v>0</v>
      </c>
      <c r="R2038" s="161">
        <f>Q2038*H2038</f>
        <v>0</v>
      </c>
      <c r="S2038" s="161">
        <v>0</v>
      </c>
      <c r="T2038" s="162">
        <f>S2038*H2038</f>
        <v>0</v>
      </c>
      <c r="U2038" s="33"/>
      <c r="V2038" s="33"/>
      <c r="W2038" s="33"/>
      <c r="X2038" s="33"/>
      <c r="Y2038" s="33"/>
      <c r="Z2038" s="33"/>
      <c r="AA2038" s="33"/>
      <c r="AB2038" s="33"/>
      <c r="AC2038" s="33"/>
      <c r="AD2038" s="33"/>
      <c r="AE2038" s="33"/>
      <c r="AR2038" s="163" t="s">
        <v>264</v>
      </c>
      <c r="AT2038" s="163" t="s">
        <v>224</v>
      </c>
      <c r="AU2038" s="163" t="s">
        <v>86</v>
      </c>
      <c r="AY2038" s="18" t="s">
        <v>222</v>
      </c>
      <c r="BE2038" s="164">
        <f>IF(N2038="základní",J2038,0)</f>
        <v>0</v>
      </c>
      <c r="BF2038" s="164">
        <f>IF(N2038="snížená",J2038,0)</f>
        <v>0</v>
      </c>
      <c r="BG2038" s="164">
        <f>IF(N2038="zákl. přenesená",J2038,0)</f>
        <v>0</v>
      </c>
      <c r="BH2038" s="164">
        <f>IF(N2038="sníž. přenesená",J2038,0)</f>
        <v>0</v>
      </c>
      <c r="BI2038" s="164">
        <f>IF(N2038="nulová",J2038,0)</f>
        <v>0</v>
      </c>
      <c r="BJ2038" s="18" t="s">
        <v>84</v>
      </c>
      <c r="BK2038" s="164">
        <f>ROUND(I2038*H2038,2)</f>
        <v>0</v>
      </c>
      <c r="BL2038" s="18" t="s">
        <v>264</v>
      </c>
      <c r="BM2038" s="163" t="s">
        <v>2751</v>
      </c>
    </row>
    <row r="2039" spans="1:65" s="13" customFormat="1">
      <c r="B2039" s="165"/>
      <c r="D2039" s="166" t="s">
        <v>229</v>
      </c>
      <c r="E2039" s="167" t="s">
        <v>1</v>
      </c>
      <c r="F2039" s="168" t="s">
        <v>2752</v>
      </c>
      <c r="H2039" s="169">
        <v>1</v>
      </c>
      <c r="I2039" s="170"/>
      <c r="L2039" s="165"/>
      <c r="M2039" s="171"/>
      <c r="N2039" s="172"/>
      <c r="O2039" s="172"/>
      <c r="P2039" s="172"/>
      <c r="Q2039" s="172"/>
      <c r="R2039" s="172"/>
      <c r="S2039" s="172"/>
      <c r="T2039" s="173"/>
      <c r="AT2039" s="167" t="s">
        <v>229</v>
      </c>
      <c r="AU2039" s="167" t="s">
        <v>86</v>
      </c>
      <c r="AV2039" s="13" t="s">
        <v>86</v>
      </c>
      <c r="AW2039" s="13" t="s">
        <v>32</v>
      </c>
      <c r="AX2039" s="13" t="s">
        <v>77</v>
      </c>
      <c r="AY2039" s="167" t="s">
        <v>222</v>
      </c>
    </row>
    <row r="2040" spans="1:65" s="13" customFormat="1">
      <c r="B2040" s="165"/>
      <c r="D2040" s="166" t="s">
        <v>229</v>
      </c>
      <c r="E2040" s="167" t="s">
        <v>1</v>
      </c>
      <c r="F2040" s="168" t="s">
        <v>2753</v>
      </c>
      <c r="H2040" s="169">
        <v>1</v>
      </c>
      <c r="I2040" s="170"/>
      <c r="L2040" s="165"/>
      <c r="M2040" s="171"/>
      <c r="N2040" s="172"/>
      <c r="O2040" s="172"/>
      <c r="P2040" s="172"/>
      <c r="Q2040" s="172"/>
      <c r="R2040" s="172"/>
      <c r="S2040" s="172"/>
      <c r="T2040" s="173"/>
      <c r="AT2040" s="167" t="s">
        <v>229</v>
      </c>
      <c r="AU2040" s="167" t="s">
        <v>86</v>
      </c>
      <c r="AV2040" s="13" t="s">
        <v>86</v>
      </c>
      <c r="AW2040" s="13" t="s">
        <v>32</v>
      </c>
      <c r="AX2040" s="13" t="s">
        <v>77</v>
      </c>
      <c r="AY2040" s="167" t="s">
        <v>222</v>
      </c>
    </row>
    <row r="2041" spans="1:65" s="13" customFormat="1">
      <c r="B2041" s="165"/>
      <c r="D2041" s="166" t="s">
        <v>229</v>
      </c>
      <c r="E2041" s="167" t="s">
        <v>1</v>
      </c>
      <c r="F2041" s="168" t="s">
        <v>2754</v>
      </c>
      <c r="H2041" s="169">
        <v>1</v>
      </c>
      <c r="I2041" s="170"/>
      <c r="L2041" s="165"/>
      <c r="M2041" s="171"/>
      <c r="N2041" s="172"/>
      <c r="O2041" s="172"/>
      <c r="P2041" s="172"/>
      <c r="Q2041" s="172"/>
      <c r="R2041" s="172"/>
      <c r="S2041" s="172"/>
      <c r="T2041" s="173"/>
      <c r="AT2041" s="167" t="s">
        <v>229</v>
      </c>
      <c r="AU2041" s="167" t="s">
        <v>86</v>
      </c>
      <c r="AV2041" s="13" t="s">
        <v>86</v>
      </c>
      <c r="AW2041" s="13" t="s">
        <v>32</v>
      </c>
      <c r="AX2041" s="13" t="s">
        <v>77</v>
      </c>
      <c r="AY2041" s="167" t="s">
        <v>222</v>
      </c>
    </row>
    <row r="2042" spans="1:65" s="13" customFormat="1">
      <c r="B2042" s="165"/>
      <c r="D2042" s="166" t="s">
        <v>229</v>
      </c>
      <c r="E2042" s="167" t="s">
        <v>1</v>
      </c>
      <c r="F2042" s="168" t="s">
        <v>2755</v>
      </c>
      <c r="H2042" s="169">
        <v>1</v>
      </c>
      <c r="I2042" s="170"/>
      <c r="L2042" s="165"/>
      <c r="M2042" s="171"/>
      <c r="N2042" s="172"/>
      <c r="O2042" s="172"/>
      <c r="P2042" s="172"/>
      <c r="Q2042" s="172"/>
      <c r="R2042" s="172"/>
      <c r="S2042" s="172"/>
      <c r="T2042" s="173"/>
      <c r="AT2042" s="167" t="s">
        <v>229</v>
      </c>
      <c r="AU2042" s="167" t="s">
        <v>86</v>
      </c>
      <c r="AV2042" s="13" t="s">
        <v>86</v>
      </c>
      <c r="AW2042" s="13" t="s">
        <v>32</v>
      </c>
      <c r="AX2042" s="13" t="s">
        <v>77</v>
      </c>
      <c r="AY2042" s="167" t="s">
        <v>222</v>
      </c>
    </row>
    <row r="2043" spans="1:65" s="14" customFormat="1">
      <c r="B2043" s="174"/>
      <c r="D2043" s="166" t="s">
        <v>229</v>
      </c>
      <c r="E2043" s="175" t="s">
        <v>1</v>
      </c>
      <c r="F2043" s="176" t="s">
        <v>231</v>
      </c>
      <c r="H2043" s="177">
        <v>4</v>
      </c>
      <c r="I2043" s="178"/>
      <c r="L2043" s="174"/>
      <c r="M2043" s="179"/>
      <c r="N2043" s="180"/>
      <c r="O2043" s="180"/>
      <c r="P2043" s="180"/>
      <c r="Q2043" s="180"/>
      <c r="R2043" s="180"/>
      <c r="S2043" s="180"/>
      <c r="T2043" s="181"/>
      <c r="AT2043" s="175" t="s">
        <v>229</v>
      </c>
      <c r="AU2043" s="175" t="s">
        <v>86</v>
      </c>
      <c r="AV2043" s="14" t="s">
        <v>228</v>
      </c>
      <c r="AW2043" s="14" t="s">
        <v>32</v>
      </c>
      <c r="AX2043" s="14" t="s">
        <v>84</v>
      </c>
      <c r="AY2043" s="175" t="s">
        <v>222</v>
      </c>
    </row>
    <row r="2044" spans="1:65" s="2" customFormat="1" ht="24.2" customHeight="1">
      <c r="A2044" s="33"/>
      <c r="B2044" s="150"/>
      <c r="C2044" s="197" t="s">
        <v>2756</v>
      </c>
      <c r="D2044" s="197" t="s">
        <v>310</v>
      </c>
      <c r="E2044" s="198" t="s">
        <v>2712</v>
      </c>
      <c r="F2044" s="199" t="s">
        <v>2713</v>
      </c>
      <c r="G2044" s="200" t="s">
        <v>242</v>
      </c>
      <c r="H2044" s="201">
        <v>17.68</v>
      </c>
      <c r="I2044" s="202"/>
      <c r="J2044" s="203">
        <f>ROUND(I2044*H2044,2)</f>
        <v>0</v>
      </c>
      <c r="K2044" s="204"/>
      <c r="L2044" s="205"/>
      <c r="M2044" s="206" t="s">
        <v>1</v>
      </c>
      <c r="N2044" s="207" t="s">
        <v>42</v>
      </c>
      <c r="O2044" s="59"/>
      <c r="P2044" s="161">
        <f>O2044*H2044</f>
        <v>0</v>
      </c>
      <c r="Q2044" s="161">
        <v>0</v>
      </c>
      <c r="R2044" s="161">
        <f>Q2044*H2044</f>
        <v>0</v>
      </c>
      <c r="S2044" s="161">
        <v>0</v>
      </c>
      <c r="T2044" s="162">
        <f>S2044*H2044</f>
        <v>0</v>
      </c>
      <c r="U2044" s="33"/>
      <c r="V2044" s="33"/>
      <c r="W2044" s="33"/>
      <c r="X2044" s="33"/>
      <c r="Y2044" s="33"/>
      <c r="Z2044" s="33"/>
      <c r="AA2044" s="33"/>
      <c r="AB2044" s="33"/>
      <c r="AC2044" s="33"/>
      <c r="AD2044" s="33"/>
      <c r="AE2044" s="33"/>
      <c r="AR2044" s="163" t="s">
        <v>318</v>
      </c>
      <c r="AT2044" s="163" t="s">
        <v>310</v>
      </c>
      <c r="AU2044" s="163" t="s">
        <v>86</v>
      </c>
      <c r="AY2044" s="18" t="s">
        <v>222</v>
      </c>
      <c r="BE2044" s="164">
        <f>IF(N2044="základní",J2044,0)</f>
        <v>0</v>
      </c>
      <c r="BF2044" s="164">
        <f>IF(N2044="snížená",J2044,0)</f>
        <v>0</v>
      </c>
      <c r="BG2044" s="164">
        <f>IF(N2044="zákl. přenesená",J2044,0)</f>
        <v>0</v>
      </c>
      <c r="BH2044" s="164">
        <f>IF(N2044="sníž. přenesená",J2044,0)</f>
        <v>0</v>
      </c>
      <c r="BI2044" s="164">
        <f>IF(N2044="nulová",J2044,0)</f>
        <v>0</v>
      </c>
      <c r="BJ2044" s="18" t="s">
        <v>84</v>
      </c>
      <c r="BK2044" s="164">
        <f>ROUND(I2044*H2044,2)</f>
        <v>0</v>
      </c>
      <c r="BL2044" s="18" t="s">
        <v>264</v>
      </c>
      <c r="BM2044" s="163" t="s">
        <v>2757</v>
      </c>
    </row>
    <row r="2045" spans="1:65" s="13" customFormat="1">
      <c r="B2045" s="165"/>
      <c r="D2045" s="166" t="s">
        <v>229</v>
      </c>
      <c r="E2045" s="167" t="s">
        <v>1</v>
      </c>
      <c r="F2045" s="168" t="s">
        <v>2758</v>
      </c>
      <c r="H2045" s="169">
        <v>5.08</v>
      </c>
      <c r="I2045" s="170"/>
      <c r="L2045" s="165"/>
      <c r="M2045" s="171"/>
      <c r="N2045" s="172"/>
      <c r="O2045" s="172"/>
      <c r="P2045" s="172"/>
      <c r="Q2045" s="172"/>
      <c r="R2045" s="172"/>
      <c r="S2045" s="172"/>
      <c r="T2045" s="173"/>
      <c r="AT2045" s="167" t="s">
        <v>229</v>
      </c>
      <c r="AU2045" s="167" t="s">
        <v>86</v>
      </c>
      <c r="AV2045" s="13" t="s">
        <v>86</v>
      </c>
      <c r="AW2045" s="13" t="s">
        <v>32</v>
      </c>
      <c r="AX2045" s="13" t="s">
        <v>77</v>
      </c>
      <c r="AY2045" s="167" t="s">
        <v>222</v>
      </c>
    </row>
    <row r="2046" spans="1:65" s="13" customFormat="1">
      <c r="B2046" s="165"/>
      <c r="D2046" s="166" t="s">
        <v>229</v>
      </c>
      <c r="E2046" s="167" t="s">
        <v>1</v>
      </c>
      <c r="F2046" s="168" t="s">
        <v>2759</v>
      </c>
      <c r="H2046" s="169">
        <v>5.08</v>
      </c>
      <c r="I2046" s="170"/>
      <c r="L2046" s="165"/>
      <c r="M2046" s="171"/>
      <c r="N2046" s="172"/>
      <c r="O2046" s="172"/>
      <c r="P2046" s="172"/>
      <c r="Q2046" s="172"/>
      <c r="R2046" s="172"/>
      <c r="S2046" s="172"/>
      <c r="T2046" s="173"/>
      <c r="AT2046" s="167" t="s">
        <v>229</v>
      </c>
      <c r="AU2046" s="167" t="s">
        <v>86</v>
      </c>
      <c r="AV2046" s="13" t="s">
        <v>86</v>
      </c>
      <c r="AW2046" s="13" t="s">
        <v>32</v>
      </c>
      <c r="AX2046" s="13" t="s">
        <v>77</v>
      </c>
      <c r="AY2046" s="167" t="s">
        <v>222</v>
      </c>
    </row>
    <row r="2047" spans="1:65" s="13" customFormat="1">
      <c r="B2047" s="165"/>
      <c r="D2047" s="166" t="s">
        <v>229</v>
      </c>
      <c r="E2047" s="167" t="s">
        <v>1</v>
      </c>
      <c r="F2047" s="168" t="s">
        <v>2760</v>
      </c>
      <c r="H2047" s="169">
        <v>3.6</v>
      </c>
      <c r="I2047" s="170"/>
      <c r="L2047" s="165"/>
      <c r="M2047" s="171"/>
      <c r="N2047" s="172"/>
      <c r="O2047" s="172"/>
      <c r="P2047" s="172"/>
      <c r="Q2047" s="172"/>
      <c r="R2047" s="172"/>
      <c r="S2047" s="172"/>
      <c r="T2047" s="173"/>
      <c r="AT2047" s="167" t="s">
        <v>229</v>
      </c>
      <c r="AU2047" s="167" t="s">
        <v>86</v>
      </c>
      <c r="AV2047" s="13" t="s">
        <v>86</v>
      </c>
      <c r="AW2047" s="13" t="s">
        <v>32</v>
      </c>
      <c r="AX2047" s="13" t="s">
        <v>77</v>
      </c>
      <c r="AY2047" s="167" t="s">
        <v>222</v>
      </c>
    </row>
    <row r="2048" spans="1:65" s="13" customFormat="1">
      <c r="B2048" s="165"/>
      <c r="D2048" s="166" t="s">
        <v>229</v>
      </c>
      <c r="E2048" s="167" t="s">
        <v>1</v>
      </c>
      <c r="F2048" s="168" t="s">
        <v>2761</v>
      </c>
      <c r="H2048" s="169">
        <v>3.92</v>
      </c>
      <c r="I2048" s="170"/>
      <c r="L2048" s="165"/>
      <c r="M2048" s="171"/>
      <c r="N2048" s="172"/>
      <c r="O2048" s="172"/>
      <c r="P2048" s="172"/>
      <c r="Q2048" s="172"/>
      <c r="R2048" s="172"/>
      <c r="S2048" s="172"/>
      <c r="T2048" s="173"/>
      <c r="AT2048" s="167" t="s">
        <v>229</v>
      </c>
      <c r="AU2048" s="167" t="s">
        <v>86</v>
      </c>
      <c r="AV2048" s="13" t="s">
        <v>86</v>
      </c>
      <c r="AW2048" s="13" t="s">
        <v>32</v>
      </c>
      <c r="AX2048" s="13" t="s">
        <v>77</v>
      </c>
      <c r="AY2048" s="167" t="s">
        <v>222</v>
      </c>
    </row>
    <row r="2049" spans="1:65" s="14" customFormat="1">
      <c r="B2049" s="174"/>
      <c r="D2049" s="166" t="s">
        <v>229</v>
      </c>
      <c r="E2049" s="175" t="s">
        <v>1</v>
      </c>
      <c r="F2049" s="176" t="s">
        <v>231</v>
      </c>
      <c r="H2049" s="177">
        <v>17.68</v>
      </c>
      <c r="I2049" s="178"/>
      <c r="L2049" s="174"/>
      <c r="M2049" s="179"/>
      <c r="N2049" s="180"/>
      <c r="O2049" s="180"/>
      <c r="P2049" s="180"/>
      <c r="Q2049" s="180"/>
      <c r="R2049" s="180"/>
      <c r="S2049" s="180"/>
      <c r="T2049" s="181"/>
      <c r="AT2049" s="175" t="s">
        <v>229</v>
      </c>
      <c r="AU2049" s="175" t="s">
        <v>86</v>
      </c>
      <c r="AV2049" s="14" t="s">
        <v>228</v>
      </c>
      <c r="AW2049" s="14" t="s">
        <v>32</v>
      </c>
      <c r="AX2049" s="14" t="s">
        <v>84</v>
      </c>
      <c r="AY2049" s="175" t="s">
        <v>222</v>
      </c>
    </row>
    <row r="2050" spans="1:65" s="2" customFormat="1" ht="24.2" customHeight="1">
      <c r="A2050" s="33"/>
      <c r="B2050" s="150"/>
      <c r="C2050" s="151" t="s">
        <v>1634</v>
      </c>
      <c r="D2050" s="151" t="s">
        <v>224</v>
      </c>
      <c r="E2050" s="152" t="s">
        <v>2762</v>
      </c>
      <c r="F2050" s="153" t="s">
        <v>2763</v>
      </c>
      <c r="G2050" s="154" t="s">
        <v>2075</v>
      </c>
      <c r="H2050" s="155">
        <v>1</v>
      </c>
      <c r="I2050" s="156"/>
      <c r="J2050" s="157">
        <f>ROUND(I2050*H2050,2)</f>
        <v>0</v>
      </c>
      <c r="K2050" s="158"/>
      <c r="L2050" s="34"/>
      <c r="M2050" s="159" t="s">
        <v>1</v>
      </c>
      <c r="N2050" s="160" t="s">
        <v>42</v>
      </c>
      <c r="O2050" s="59"/>
      <c r="P2050" s="161">
        <f>O2050*H2050</f>
        <v>0</v>
      </c>
      <c r="Q2050" s="161">
        <v>0</v>
      </c>
      <c r="R2050" s="161">
        <f>Q2050*H2050</f>
        <v>0</v>
      </c>
      <c r="S2050" s="161">
        <v>0</v>
      </c>
      <c r="T2050" s="162">
        <f>S2050*H2050</f>
        <v>0</v>
      </c>
      <c r="U2050" s="33"/>
      <c r="V2050" s="33"/>
      <c r="W2050" s="33"/>
      <c r="X2050" s="33"/>
      <c r="Y2050" s="33"/>
      <c r="Z2050" s="33"/>
      <c r="AA2050" s="33"/>
      <c r="AB2050" s="33"/>
      <c r="AC2050" s="33"/>
      <c r="AD2050" s="33"/>
      <c r="AE2050" s="33"/>
      <c r="AR2050" s="163" t="s">
        <v>264</v>
      </c>
      <c r="AT2050" s="163" t="s">
        <v>224</v>
      </c>
      <c r="AU2050" s="163" t="s">
        <v>86</v>
      </c>
      <c r="AY2050" s="18" t="s">
        <v>222</v>
      </c>
      <c r="BE2050" s="164">
        <f>IF(N2050="základní",J2050,0)</f>
        <v>0</v>
      </c>
      <c r="BF2050" s="164">
        <f>IF(N2050="snížená",J2050,0)</f>
        <v>0</v>
      </c>
      <c r="BG2050" s="164">
        <f>IF(N2050="zákl. přenesená",J2050,0)</f>
        <v>0</v>
      </c>
      <c r="BH2050" s="164">
        <f>IF(N2050="sníž. přenesená",J2050,0)</f>
        <v>0</v>
      </c>
      <c r="BI2050" s="164">
        <f>IF(N2050="nulová",J2050,0)</f>
        <v>0</v>
      </c>
      <c r="BJ2050" s="18" t="s">
        <v>84</v>
      </c>
      <c r="BK2050" s="164">
        <f>ROUND(I2050*H2050,2)</f>
        <v>0</v>
      </c>
      <c r="BL2050" s="18" t="s">
        <v>264</v>
      </c>
      <c r="BM2050" s="163" t="s">
        <v>2764</v>
      </c>
    </row>
    <row r="2051" spans="1:65" s="2" customFormat="1" ht="24.2" customHeight="1">
      <c r="A2051" s="33"/>
      <c r="B2051" s="150"/>
      <c r="C2051" s="151" t="s">
        <v>2765</v>
      </c>
      <c r="D2051" s="151" t="s">
        <v>224</v>
      </c>
      <c r="E2051" s="152" t="s">
        <v>2766</v>
      </c>
      <c r="F2051" s="153" t="s">
        <v>2767</v>
      </c>
      <c r="G2051" s="154" t="s">
        <v>242</v>
      </c>
      <c r="H2051" s="155">
        <v>236.4</v>
      </c>
      <c r="I2051" s="156"/>
      <c r="J2051" s="157">
        <f>ROUND(I2051*H2051,2)</f>
        <v>0</v>
      </c>
      <c r="K2051" s="158"/>
      <c r="L2051" s="34"/>
      <c r="M2051" s="159" t="s">
        <v>1</v>
      </c>
      <c r="N2051" s="160" t="s">
        <v>42</v>
      </c>
      <c r="O2051" s="59"/>
      <c r="P2051" s="161">
        <f>O2051*H2051</f>
        <v>0</v>
      </c>
      <c r="Q2051" s="161">
        <v>6.3000000000000003E-4</v>
      </c>
      <c r="R2051" s="161">
        <f>Q2051*H2051</f>
        <v>0.14893200000000001</v>
      </c>
      <c r="S2051" s="161">
        <v>0</v>
      </c>
      <c r="T2051" s="162">
        <f>S2051*H2051</f>
        <v>0</v>
      </c>
      <c r="U2051" s="33"/>
      <c r="V2051" s="33"/>
      <c r="W2051" s="33"/>
      <c r="X2051" s="33"/>
      <c r="Y2051" s="33"/>
      <c r="Z2051" s="33"/>
      <c r="AA2051" s="33"/>
      <c r="AB2051" s="33"/>
      <c r="AC2051" s="33"/>
      <c r="AD2051" s="33"/>
      <c r="AE2051" s="33"/>
      <c r="AR2051" s="163" t="s">
        <v>264</v>
      </c>
      <c r="AT2051" s="163" t="s">
        <v>224</v>
      </c>
      <c r="AU2051" s="163" t="s">
        <v>86</v>
      </c>
      <c r="AY2051" s="18" t="s">
        <v>222</v>
      </c>
      <c r="BE2051" s="164">
        <f>IF(N2051="základní",J2051,0)</f>
        <v>0</v>
      </c>
      <c r="BF2051" s="164">
        <f>IF(N2051="snížená",J2051,0)</f>
        <v>0</v>
      </c>
      <c r="BG2051" s="164">
        <f>IF(N2051="zákl. přenesená",J2051,0)</f>
        <v>0</v>
      </c>
      <c r="BH2051" s="164">
        <f>IF(N2051="sníž. přenesená",J2051,0)</f>
        <v>0</v>
      </c>
      <c r="BI2051" s="164">
        <f>IF(N2051="nulová",J2051,0)</f>
        <v>0</v>
      </c>
      <c r="BJ2051" s="18" t="s">
        <v>84</v>
      </c>
      <c r="BK2051" s="164">
        <f>ROUND(I2051*H2051,2)</f>
        <v>0</v>
      </c>
      <c r="BL2051" s="18" t="s">
        <v>264</v>
      </c>
      <c r="BM2051" s="163" t="s">
        <v>2768</v>
      </c>
    </row>
    <row r="2052" spans="1:65" s="13" customFormat="1">
      <c r="B2052" s="165"/>
      <c r="D2052" s="166" t="s">
        <v>229</v>
      </c>
      <c r="E2052" s="167" t="s">
        <v>1</v>
      </c>
      <c r="F2052" s="168" t="s">
        <v>2769</v>
      </c>
      <c r="H2052" s="169">
        <v>236.4</v>
      </c>
      <c r="I2052" s="170"/>
      <c r="L2052" s="165"/>
      <c r="M2052" s="171"/>
      <c r="N2052" s="172"/>
      <c r="O2052" s="172"/>
      <c r="P2052" s="172"/>
      <c r="Q2052" s="172"/>
      <c r="R2052" s="172"/>
      <c r="S2052" s="172"/>
      <c r="T2052" s="173"/>
      <c r="AT2052" s="167" t="s">
        <v>229</v>
      </c>
      <c r="AU2052" s="167" t="s">
        <v>86</v>
      </c>
      <c r="AV2052" s="13" t="s">
        <v>86</v>
      </c>
      <c r="AW2052" s="13" t="s">
        <v>32</v>
      </c>
      <c r="AX2052" s="13" t="s">
        <v>77</v>
      </c>
      <c r="AY2052" s="167" t="s">
        <v>222</v>
      </c>
    </row>
    <row r="2053" spans="1:65" s="14" customFormat="1">
      <c r="B2053" s="174"/>
      <c r="D2053" s="166" t="s">
        <v>229</v>
      </c>
      <c r="E2053" s="175" t="s">
        <v>1</v>
      </c>
      <c r="F2053" s="176" t="s">
        <v>231</v>
      </c>
      <c r="H2053" s="177">
        <v>236.4</v>
      </c>
      <c r="I2053" s="178"/>
      <c r="L2053" s="174"/>
      <c r="M2053" s="179"/>
      <c r="N2053" s="180"/>
      <c r="O2053" s="180"/>
      <c r="P2053" s="180"/>
      <c r="Q2053" s="180"/>
      <c r="R2053" s="180"/>
      <c r="S2053" s="180"/>
      <c r="T2053" s="181"/>
      <c r="AT2053" s="175" t="s">
        <v>229</v>
      </c>
      <c r="AU2053" s="175" t="s">
        <v>86</v>
      </c>
      <c r="AV2053" s="14" t="s">
        <v>228</v>
      </c>
      <c r="AW2053" s="14" t="s">
        <v>32</v>
      </c>
      <c r="AX2053" s="14" t="s">
        <v>84</v>
      </c>
      <c r="AY2053" s="175" t="s">
        <v>222</v>
      </c>
    </row>
    <row r="2054" spans="1:65" s="2" customFormat="1" ht="37.9" customHeight="1">
      <c r="A2054" s="33"/>
      <c r="B2054" s="150"/>
      <c r="C2054" s="197" t="s">
        <v>1638</v>
      </c>
      <c r="D2054" s="197" t="s">
        <v>310</v>
      </c>
      <c r="E2054" s="198" t="s">
        <v>2770</v>
      </c>
      <c r="F2054" s="199" t="s">
        <v>2771</v>
      </c>
      <c r="G2054" s="200" t="s">
        <v>252</v>
      </c>
      <c r="H2054" s="201">
        <v>5.1920000000000002</v>
      </c>
      <c r="I2054" s="202"/>
      <c r="J2054" s="203">
        <f>ROUND(I2054*H2054,2)</f>
        <v>0</v>
      </c>
      <c r="K2054" s="204"/>
      <c r="L2054" s="205"/>
      <c r="M2054" s="206" t="s">
        <v>1</v>
      </c>
      <c r="N2054" s="207" t="s">
        <v>42</v>
      </c>
      <c r="O2054" s="59"/>
      <c r="P2054" s="161">
        <f>O2054*H2054</f>
        <v>0</v>
      </c>
      <c r="Q2054" s="161">
        <v>0</v>
      </c>
      <c r="R2054" s="161">
        <f>Q2054*H2054</f>
        <v>0</v>
      </c>
      <c r="S2054" s="161">
        <v>0</v>
      </c>
      <c r="T2054" s="162">
        <f>S2054*H2054</f>
        <v>0</v>
      </c>
      <c r="U2054" s="33"/>
      <c r="V2054" s="33"/>
      <c r="W2054" s="33"/>
      <c r="X2054" s="33"/>
      <c r="Y2054" s="33"/>
      <c r="Z2054" s="33"/>
      <c r="AA2054" s="33"/>
      <c r="AB2054" s="33"/>
      <c r="AC2054" s="33"/>
      <c r="AD2054" s="33"/>
      <c r="AE2054" s="33"/>
      <c r="AR2054" s="163" t="s">
        <v>318</v>
      </c>
      <c r="AT2054" s="163" t="s">
        <v>310</v>
      </c>
      <c r="AU2054" s="163" t="s">
        <v>86</v>
      </c>
      <c r="AY2054" s="18" t="s">
        <v>222</v>
      </c>
      <c r="BE2054" s="164">
        <f>IF(N2054="základní",J2054,0)</f>
        <v>0</v>
      </c>
      <c r="BF2054" s="164">
        <f>IF(N2054="snížená",J2054,0)</f>
        <v>0</v>
      </c>
      <c r="BG2054" s="164">
        <f>IF(N2054="zákl. přenesená",J2054,0)</f>
        <v>0</v>
      </c>
      <c r="BH2054" s="164">
        <f>IF(N2054="sníž. přenesená",J2054,0)</f>
        <v>0</v>
      </c>
      <c r="BI2054" s="164">
        <f>IF(N2054="nulová",J2054,0)</f>
        <v>0</v>
      </c>
      <c r="BJ2054" s="18" t="s">
        <v>84</v>
      </c>
      <c r="BK2054" s="164">
        <f>ROUND(I2054*H2054,2)</f>
        <v>0</v>
      </c>
      <c r="BL2054" s="18" t="s">
        <v>264</v>
      </c>
      <c r="BM2054" s="163" t="s">
        <v>2772</v>
      </c>
    </row>
    <row r="2055" spans="1:65" s="2" customFormat="1" ht="24.2" customHeight="1">
      <c r="A2055" s="33"/>
      <c r="B2055" s="150"/>
      <c r="C2055" s="151" t="s">
        <v>2773</v>
      </c>
      <c r="D2055" s="151" t="s">
        <v>224</v>
      </c>
      <c r="E2055" s="152" t="s">
        <v>2774</v>
      </c>
      <c r="F2055" s="153" t="s">
        <v>2775</v>
      </c>
      <c r="G2055" s="154" t="s">
        <v>2075</v>
      </c>
      <c r="H2055" s="155">
        <v>1</v>
      </c>
      <c r="I2055" s="156"/>
      <c r="J2055" s="157">
        <f>ROUND(I2055*H2055,2)</f>
        <v>0</v>
      </c>
      <c r="K2055" s="158"/>
      <c r="L2055" s="34"/>
      <c r="M2055" s="159" t="s">
        <v>1</v>
      </c>
      <c r="N2055" s="160" t="s">
        <v>42</v>
      </c>
      <c r="O2055" s="59"/>
      <c r="P2055" s="161">
        <f>O2055*H2055</f>
        <v>0</v>
      </c>
      <c r="Q2055" s="161">
        <v>0</v>
      </c>
      <c r="R2055" s="161">
        <f>Q2055*H2055</f>
        <v>0</v>
      </c>
      <c r="S2055" s="161">
        <v>0</v>
      </c>
      <c r="T2055" s="162">
        <f>S2055*H2055</f>
        <v>0</v>
      </c>
      <c r="U2055" s="33"/>
      <c r="V2055" s="33"/>
      <c r="W2055" s="33"/>
      <c r="X2055" s="33"/>
      <c r="Y2055" s="33"/>
      <c r="Z2055" s="33"/>
      <c r="AA2055" s="33"/>
      <c r="AB2055" s="33"/>
      <c r="AC2055" s="33"/>
      <c r="AD2055" s="33"/>
      <c r="AE2055" s="33"/>
      <c r="AR2055" s="163" t="s">
        <v>264</v>
      </c>
      <c r="AT2055" s="163" t="s">
        <v>224</v>
      </c>
      <c r="AU2055" s="163" t="s">
        <v>86</v>
      </c>
      <c r="AY2055" s="18" t="s">
        <v>222</v>
      </c>
      <c r="BE2055" s="164">
        <f>IF(N2055="základní",J2055,0)</f>
        <v>0</v>
      </c>
      <c r="BF2055" s="164">
        <f>IF(N2055="snížená",J2055,0)</f>
        <v>0</v>
      </c>
      <c r="BG2055" s="164">
        <f>IF(N2055="zákl. přenesená",J2055,0)</f>
        <v>0</v>
      </c>
      <c r="BH2055" s="164">
        <f>IF(N2055="sníž. přenesená",J2055,0)</f>
        <v>0</v>
      </c>
      <c r="BI2055" s="164">
        <f>IF(N2055="nulová",J2055,0)</f>
        <v>0</v>
      </c>
      <c r="BJ2055" s="18" t="s">
        <v>84</v>
      </c>
      <c r="BK2055" s="164">
        <f>ROUND(I2055*H2055,2)</f>
        <v>0</v>
      </c>
      <c r="BL2055" s="18" t="s">
        <v>264</v>
      </c>
      <c r="BM2055" s="163" t="s">
        <v>2776</v>
      </c>
    </row>
    <row r="2056" spans="1:65" s="2" customFormat="1" ht="24.2" customHeight="1">
      <c r="A2056" s="33"/>
      <c r="B2056" s="150"/>
      <c r="C2056" s="151" t="s">
        <v>1641</v>
      </c>
      <c r="D2056" s="151" t="s">
        <v>224</v>
      </c>
      <c r="E2056" s="152" t="s">
        <v>2777</v>
      </c>
      <c r="F2056" s="153" t="s">
        <v>2778</v>
      </c>
      <c r="G2056" s="154" t="s">
        <v>348</v>
      </c>
      <c r="H2056" s="155">
        <v>2</v>
      </c>
      <c r="I2056" s="156"/>
      <c r="J2056" s="157">
        <f>ROUND(I2056*H2056,2)</f>
        <v>0</v>
      </c>
      <c r="K2056" s="158"/>
      <c r="L2056" s="34"/>
      <c r="M2056" s="159" t="s">
        <v>1</v>
      </c>
      <c r="N2056" s="160" t="s">
        <v>42</v>
      </c>
      <c r="O2056" s="59"/>
      <c r="P2056" s="161">
        <f>O2056*H2056</f>
        <v>0</v>
      </c>
      <c r="Q2056" s="161">
        <v>0</v>
      </c>
      <c r="R2056" s="161">
        <f>Q2056*H2056</f>
        <v>0</v>
      </c>
      <c r="S2056" s="161">
        <v>0</v>
      </c>
      <c r="T2056" s="162">
        <f>S2056*H2056</f>
        <v>0</v>
      </c>
      <c r="U2056" s="33"/>
      <c r="V2056" s="33"/>
      <c r="W2056" s="33"/>
      <c r="X2056" s="33"/>
      <c r="Y2056" s="33"/>
      <c r="Z2056" s="33"/>
      <c r="AA2056" s="33"/>
      <c r="AB2056" s="33"/>
      <c r="AC2056" s="33"/>
      <c r="AD2056" s="33"/>
      <c r="AE2056" s="33"/>
      <c r="AR2056" s="163" t="s">
        <v>264</v>
      </c>
      <c r="AT2056" s="163" t="s">
        <v>224</v>
      </c>
      <c r="AU2056" s="163" t="s">
        <v>86</v>
      </c>
      <c r="AY2056" s="18" t="s">
        <v>222</v>
      </c>
      <c r="BE2056" s="164">
        <f>IF(N2056="základní",J2056,0)</f>
        <v>0</v>
      </c>
      <c r="BF2056" s="164">
        <f>IF(N2056="snížená",J2056,0)</f>
        <v>0</v>
      </c>
      <c r="BG2056" s="164">
        <f>IF(N2056="zákl. přenesená",J2056,0)</f>
        <v>0</v>
      </c>
      <c r="BH2056" s="164">
        <f>IF(N2056="sníž. přenesená",J2056,0)</f>
        <v>0</v>
      </c>
      <c r="BI2056" s="164">
        <f>IF(N2056="nulová",J2056,0)</f>
        <v>0</v>
      </c>
      <c r="BJ2056" s="18" t="s">
        <v>84</v>
      </c>
      <c r="BK2056" s="164">
        <f>ROUND(I2056*H2056,2)</f>
        <v>0</v>
      </c>
      <c r="BL2056" s="18" t="s">
        <v>264</v>
      </c>
      <c r="BM2056" s="163" t="s">
        <v>2779</v>
      </c>
    </row>
    <row r="2057" spans="1:65" s="13" customFormat="1">
      <c r="B2057" s="165"/>
      <c r="D2057" s="166" t="s">
        <v>229</v>
      </c>
      <c r="E2057" s="167" t="s">
        <v>1</v>
      </c>
      <c r="F2057" s="168" t="s">
        <v>1741</v>
      </c>
      <c r="H2057" s="169">
        <v>1</v>
      </c>
      <c r="I2057" s="170"/>
      <c r="L2057" s="165"/>
      <c r="M2057" s="171"/>
      <c r="N2057" s="172"/>
      <c r="O2057" s="172"/>
      <c r="P2057" s="172"/>
      <c r="Q2057" s="172"/>
      <c r="R2057" s="172"/>
      <c r="S2057" s="172"/>
      <c r="T2057" s="173"/>
      <c r="AT2057" s="167" t="s">
        <v>229</v>
      </c>
      <c r="AU2057" s="167" t="s">
        <v>86</v>
      </c>
      <c r="AV2057" s="13" t="s">
        <v>86</v>
      </c>
      <c r="AW2057" s="13" t="s">
        <v>32</v>
      </c>
      <c r="AX2057" s="13" t="s">
        <v>77</v>
      </c>
      <c r="AY2057" s="167" t="s">
        <v>222</v>
      </c>
    </row>
    <row r="2058" spans="1:65" s="13" customFormat="1">
      <c r="B2058" s="165"/>
      <c r="D2058" s="166" t="s">
        <v>229</v>
      </c>
      <c r="E2058" s="167" t="s">
        <v>1</v>
      </c>
      <c r="F2058" s="168" t="s">
        <v>1794</v>
      </c>
      <c r="H2058" s="169">
        <v>1</v>
      </c>
      <c r="I2058" s="170"/>
      <c r="L2058" s="165"/>
      <c r="M2058" s="171"/>
      <c r="N2058" s="172"/>
      <c r="O2058" s="172"/>
      <c r="P2058" s="172"/>
      <c r="Q2058" s="172"/>
      <c r="R2058" s="172"/>
      <c r="S2058" s="172"/>
      <c r="T2058" s="173"/>
      <c r="AT2058" s="167" t="s">
        <v>229</v>
      </c>
      <c r="AU2058" s="167" t="s">
        <v>86</v>
      </c>
      <c r="AV2058" s="13" t="s">
        <v>86</v>
      </c>
      <c r="AW2058" s="13" t="s">
        <v>32</v>
      </c>
      <c r="AX2058" s="13" t="s">
        <v>77</v>
      </c>
      <c r="AY2058" s="167" t="s">
        <v>222</v>
      </c>
    </row>
    <row r="2059" spans="1:65" s="14" customFormat="1">
      <c r="B2059" s="174"/>
      <c r="D2059" s="166" t="s">
        <v>229</v>
      </c>
      <c r="E2059" s="175" t="s">
        <v>1</v>
      </c>
      <c r="F2059" s="176" t="s">
        <v>231</v>
      </c>
      <c r="H2059" s="177">
        <v>2</v>
      </c>
      <c r="I2059" s="178"/>
      <c r="L2059" s="174"/>
      <c r="M2059" s="179"/>
      <c r="N2059" s="180"/>
      <c r="O2059" s="180"/>
      <c r="P2059" s="180"/>
      <c r="Q2059" s="180"/>
      <c r="R2059" s="180"/>
      <c r="S2059" s="180"/>
      <c r="T2059" s="181"/>
      <c r="AT2059" s="175" t="s">
        <v>229</v>
      </c>
      <c r="AU2059" s="175" t="s">
        <v>86</v>
      </c>
      <c r="AV2059" s="14" t="s">
        <v>228</v>
      </c>
      <c r="AW2059" s="14" t="s">
        <v>32</v>
      </c>
      <c r="AX2059" s="14" t="s">
        <v>84</v>
      </c>
      <c r="AY2059" s="175" t="s">
        <v>222</v>
      </c>
    </row>
    <row r="2060" spans="1:65" s="2" customFormat="1" ht="33" customHeight="1">
      <c r="A2060" s="33"/>
      <c r="B2060" s="150"/>
      <c r="C2060" s="197" t="s">
        <v>2780</v>
      </c>
      <c r="D2060" s="197" t="s">
        <v>310</v>
      </c>
      <c r="E2060" s="198" t="s">
        <v>2781</v>
      </c>
      <c r="F2060" s="199" t="s">
        <v>2782</v>
      </c>
      <c r="G2060" s="200" t="s">
        <v>348</v>
      </c>
      <c r="H2060" s="201">
        <v>1</v>
      </c>
      <c r="I2060" s="202"/>
      <c r="J2060" s="203">
        <f>ROUND(I2060*H2060,2)</f>
        <v>0</v>
      </c>
      <c r="K2060" s="204"/>
      <c r="L2060" s="205"/>
      <c r="M2060" s="206" t="s">
        <v>1</v>
      </c>
      <c r="N2060" s="207" t="s">
        <v>42</v>
      </c>
      <c r="O2060" s="59"/>
      <c r="P2060" s="161">
        <f>O2060*H2060</f>
        <v>0</v>
      </c>
      <c r="Q2060" s="161">
        <v>0</v>
      </c>
      <c r="R2060" s="161">
        <f>Q2060*H2060</f>
        <v>0</v>
      </c>
      <c r="S2060" s="161">
        <v>0</v>
      </c>
      <c r="T2060" s="162">
        <f>S2060*H2060</f>
        <v>0</v>
      </c>
      <c r="U2060" s="33"/>
      <c r="V2060" s="33"/>
      <c r="W2060" s="33"/>
      <c r="X2060" s="33"/>
      <c r="Y2060" s="33"/>
      <c r="Z2060" s="33"/>
      <c r="AA2060" s="33"/>
      <c r="AB2060" s="33"/>
      <c r="AC2060" s="33"/>
      <c r="AD2060" s="33"/>
      <c r="AE2060" s="33"/>
      <c r="AR2060" s="163" t="s">
        <v>318</v>
      </c>
      <c r="AT2060" s="163" t="s">
        <v>310</v>
      </c>
      <c r="AU2060" s="163" t="s">
        <v>86</v>
      </c>
      <c r="AY2060" s="18" t="s">
        <v>222</v>
      </c>
      <c r="BE2060" s="164">
        <f>IF(N2060="základní",J2060,0)</f>
        <v>0</v>
      </c>
      <c r="BF2060" s="164">
        <f>IF(N2060="snížená",J2060,0)</f>
        <v>0</v>
      </c>
      <c r="BG2060" s="164">
        <f>IF(N2060="zákl. přenesená",J2060,0)</f>
        <v>0</v>
      </c>
      <c r="BH2060" s="164">
        <f>IF(N2060="sníž. přenesená",J2060,0)</f>
        <v>0</v>
      </c>
      <c r="BI2060" s="164">
        <f>IF(N2060="nulová",J2060,0)</f>
        <v>0</v>
      </c>
      <c r="BJ2060" s="18" t="s">
        <v>84</v>
      </c>
      <c r="BK2060" s="164">
        <f>ROUND(I2060*H2060,2)</f>
        <v>0</v>
      </c>
      <c r="BL2060" s="18" t="s">
        <v>264</v>
      </c>
      <c r="BM2060" s="163" t="s">
        <v>2783</v>
      </c>
    </row>
    <row r="2061" spans="1:65" s="2" customFormat="1" ht="37.9" customHeight="1">
      <c r="A2061" s="33"/>
      <c r="B2061" s="150"/>
      <c r="C2061" s="197" t="s">
        <v>1645</v>
      </c>
      <c r="D2061" s="197" t="s">
        <v>310</v>
      </c>
      <c r="E2061" s="198" t="s">
        <v>2784</v>
      </c>
      <c r="F2061" s="199" t="s">
        <v>2785</v>
      </c>
      <c r="G2061" s="200" t="s">
        <v>348</v>
      </c>
      <c r="H2061" s="201">
        <v>1</v>
      </c>
      <c r="I2061" s="202"/>
      <c r="J2061" s="203">
        <f>ROUND(I2061*H2061,2)</f>
        <v>0</v>
      </c>
      <c r="K2061" s="204"/>
      <c r="L2061" s="205"/>
      <c r="M2061" s="206" t="s">
        <v>1</v>
      </c>
      <c r="N2061" s="207" t="s">
        <v>42</v>
      </c>
      <c r="O2061" s="59"/>
      <c r="P2061" s="161">
        <f>O2061*H2061</f>
        <v>0</v>
      </c>
      <c r="Q2061" s="161">
        <v>0</v>
      </c>
      <c r="R2061" s="161">
        <f>Q2061*H2061</f>
        <v>0</v>
      </c>
      <c r="S2061" s="161">
        <v>0</v>
      </c>
      <c r="T2061" s="162">
        <f>S2061*H2061</f>
        <v>0</v>
      </c>
      <c r="U2061" s="33"/>
      <c r="V2061" s="33"/>
      <c r="W2061" s="33"/>
      <c r="X2061" s="33"/>
      <c r="Y2061" s="33"/>
      <c r="Z2061" s="33"/>
      <c r="AA2061" s="33"/>
      <c r="AB2061" s="33"/>
      <c r="AC2061" s="33"/>
      <c r="AD2061" s="33"/>
      <c r="AE2061" s="33"/>
      <c r="AR2061" s="163" t="s">
        <v>318</v>
      </c>
      <c r="AT2061" s="163" t="s">
        <v>310</v>
      </c>
      <c r="AU2061" s="163" t="s">
        <v>86</v>
      </c>
      <c r="AY2061" s="18" t="s">
        <v>222</v>
      </c>
      <c r="BE2061" s="164">
        <f>IF(N2061="základní",J2061,0)</f>
        <v>0</v>
      </c>
      <c r="BF2061" s="164">
        <f>IF(N2061="snížená",J2061,0)</f>
        <v>0</v>
      </c>
      <c r="BG2061" s="164">
        <f>IF(N2061="zákl. přenesená",J2061,0)</f>
        <v>0</v>
      </c>
      <c r="BH2061" s="164">
        <f>IF(N2061="sníž. přenesená",J2061,0)</f>
        <v>0</v>
      </c>
      <c r="BI2061" s="164">
        <f>IF(N2061="nulová",J2061,0)</f>
        <v>0</v>
      </c>
      <c r="BJ2061" s="18" t="s">
        <v>84</v>
      </c>
      <c r="BK2061" s="164">
        <f>ROUND(I2061*H2061,2)</f>
        <v>0</v>
      </c>
      <c r="BL2061" s="18" t="s">
        <v>264</v>
      </c>
      <c r="BM2061" s="163" t="s">
        <v>2786</v>
      </c>
    </row>
    <row r="2062" spans="1:65" s="2" customFormat="1" ht="24.2" customHeight="1">
      <c r="A2062" s="33"/>
      <c r="B2062" s="150"/>
      <c r="C2062" s="151" t="s">
        <v>2787</v>
      </c>
      <c r="D2062" s="151" t="s">
        <v>224</v>
      </c>
      <c r="E2062" s="152" t="s">
        <v>2788</v>
      </c>
      <c r="F2062" s="153" t="s">
        <v>2789</v>
      </c>
      <c r="G2062" s="154" t="s">
        <v>348</v>
      </c>
      <c r="H2062" s="155">
        <v>1</v>
      </c>
      <c r="I2062" s="156"/>
      <c r="J2062" s="157">
        <f>ROUND(I2062*H2062,2)</f>
        <v>0</v>
      </c>
      <c r="K2062" s="158"/>
      <c r="L2062" s="34"/>
      <c r="M2062" s="159" t="s">
        <v>1</v>
      </c>
      <c r="N2062" s="160" t="s">
        <v>42</v>
      </c>
      <c r="O2062" s="59"/>
      <c r="P2062" s="161">
        <f>O2062*H2062</f>
        <v>0</v>
      </c>
      <c r="Q2062" s="161">
        <v>0</v>
      </c>
      <c r="R2062" s="161">
        <f>Q2062*H2062</f>
        <v>0</v>
      </c>
      <c r="S2062" s="161">
        <v>0</v>
      </c>
      <c r="T2062" s="162">
        <f>S2062*H2062</f>
        <v>0</v>
      </c>
      <c r="U2062" s="33"/>
      <c r="V2062" s="33"/>
      <c r="W2062" s="33"/>
      <c r="X2062" s="33"/>
      <c r="Y2062" s="33"/>
      <c r="Z2062" s="33"/>
      <c r="AA2062" s="33"/>
      <c r="AB2062" s="33"/>
      <c r="AC2062" s="33"/>
      <c r="AD2062" s="33"/>
      <c r="AE2062" s="33"/>
      <c r="AR2062" s="163" t="s">
        <v>264</v>
      </c>
      <c r="AT2062" s="163" t="s">
        <v>224</v>
      </c>
      <c r="AU2062" s="163" t="s">
        <v>86</v>
      </c>
      <c r="AY2062" s="18" t="s">
        <v>222</v>
      </c>
      <c r="BE2062" s="164">
        <f>IF(N2062="základní",J2062,0)</f>
        <v>0</v>
      </c>
      <c r="BF2062" s="164">
        <f>IF(N2062="snížená",J2062,0)</f>
        <v>0</v>
      </c>
      <c r="BG2062" s="164">
        <f>IF(N2062="zákl. přenesená",J2062,0)</f>
        <v>0</v>
      </c>
      <c r="BH2062" s="164">
        <f>IF(N2062="sníž. přenesená",J2062,0)</f>
        <v>0</v>
      </c>
      <c r="BI2062" s="164">
        <f>IF(N2062="nulová",J2062,0)</f>
        <v>0</v>
      </c>
      <c r="BJ2062" s="18" t="s">
        <v>84</v>
      </c>
      <c r="BK2062" s="164">
        <f>ROUND(I2062*H2062,2)</f>
        <v>0</v>
      </c>
      <c r="BL2062" s="18" t="s">
        <v>264</v>
      </c>
      <c r="BM2062" s="163" t="s">
        <v>2790</v>
      </c>
    </row>
    <row r="2063" spans="1:65" s="13" customFormat="1">
      <c r="B2063" s="165"/>
      <c r="D2063" s="166" t="s">
        <v>229</v>
      </c>
      <c r="E2063" s="167" t="s">
        <v>1</v>
      </c>
      <c r="F2063" s="168" t="s">
        <v>1805</v>
      </c>
      <c r="H2063" s="169">
        <v>1</v>
      </c>
      <c r="I2063" s="170"/>
      <c r="L2063" s="165"/>
      <c r="M2063" s="171"/>
      <c r="N2063" s="172"/>
      <c r="O2063" s="172"/>
      <c r="P2063" s="172"/>
      <c r="Q2063" s="172"/>
      <c r="R2063" s="172"/>
      <c r="S2063" s="172"/>
      <c r="T2063" s="173"/>
      <c r="AT2063" s="167" t="s">
        <v>229</v>
      </c>
      <c r="AU2063" s="167" t="s">
        <v>86</v>
      </c>
      <c r="AV2063" s="13" t="s">
        <v>86</v>
      </c>
      <c r="AW2063" s="13" t="s">
        <v>32</v>
      </c>
      <c r="AX2063" s="13" t="s">
        <v>77</v>
      </c>
      <c r="AY2063" s="167" t="s">
        <v>222</v>
      </c>
    </row>
    <row r="2064" spans="1:65" s="14" customFormat="1">
      <c r="B2064" s="174"/>
      <c r="D2064" s="166" t="s">
        <v>229</v>
      </c>
      <c r="E2064" s="175" t="s">
        <v>1</v>
      </c>
      <c r="F2064" s="176" t="s">
        <v>231</v>
      </c>
      <c r="H2064" s="177">
        <v>1</v>
      </c>
      <c r="I2064" s="178"/>
      <c r="L2064" s="174"/>
      <c r="M2064" s="179"/>
      <c r="N2064" s="180"/>
      <c r="O2064" s="180"/>
      <c r="P2064" s="180"/>
      <c r="Q2064" s="180"/>
      <c r="R2064" s="180"/>
      <c r="S2064" s="180"/>
      <c r="T2064" s="181"/>
      <c r="AT2064" s="175" t="s">
        <v>229</v>
      </c>
      <c r="AU2064" s="175" t="s">
        <v>86</v>
      </c>
      <c r="AV2064" s="14" t="s">
        <v>228</v>
      </c>
      <c r="AW2064" s="14" t="s">
        <v>32</v>
      </c>
      <c r="AX2064" s="14" t="s">
        <v>84</v>
      </c>
      <c r="AY2064" s="175" t="s">
        <v>222</v>
      </c>
    </row>
    <row r="2065" spans="1:65" s="2" customFormat="1" ht="37.9" customHeight="1">
      <c r="A2065" s="33"/>
      <c r="B2065" s="150"/>
      <c r="C2065" s="197" t="s">
        <v>1648</v>
      </c>
      <c r="D2065" s="197" t="s">
        <v>310</v>
      </c>
      <c r="E2065" s="198" t="s">
        <v>2791</v>
      </c>
      <c r="F2065" s="199" t="s">
        <v>2792</v>
      </c>
      <c r="G2065" s="200" t="s">
        <v>348</v>
      </c>
      <c r="H2065" s="201">
        <v>1</v>
      </c>
      <c r="I2065" s="202"/>
      <c r="J2065" s="203">
        <f>ROUND(I2065*H2065,2)</f>
        <v>0</v>
      </c>
      <c r="K2065" s="204"/>
      <c r="L2065" s="205"/>
      <c r="M2065" s="206" t="s">
        <v>1</v>
      </c>
      <c r="N2065" s="207" t="s">
        <v>42</v>
      </c>
      <c r="O2065" s="59"/>
      <c r="P2065" s="161">
        <f>O2065*H2065</f>
        <v>0</v>
      </c>
      <c r="Q2065" s="161">
        <v>0</v>
      </c>
      <c r="R2065" s="161">
        <f>Q2065*H2065</f>
        <v>0</v>
      </c>
      <c r="S2065" s="161">
        <v>0</v>
      </c>
      <c r="T2065" s="162">
        <f>S2065*H2065</f>
        <v>0</v>
      </c>
      <c r="U2065" s="33"/>
      <c r="V2065" s="33"/>
      <c r="W2065" s="33"/>
      <c r="X2065" s="33"/>
      <c r="Y2065" s="33"/>
      <c r="Z2065" s="33"/>
      <c r="AA2065" s="33"/>
      <c r="AB2065" s="33"/>
      <c r="AC2065" s="33"/>
      <c r="AD2065" s="33"/>
      <c r="AE2065" s="33"/>
      <c r="AR2065" s="163" t="s">
        <v>318</v>
      </c>
      <c r="AT2065" s="163" t="s">
        <v>310</v>
      </c>
      <c r="AU2065" s="163" t="s">
        <v>86</v>
      </c>
      <c r="AY2065" s="18" t="s">
        <v>222</v>
      </c>
      <c r="BE2065" s="164">
        <f>IF(N2065="základní",J2065,0)</f>
        <v>0</v>
      </c>
      <c r="BF2065" s="164">
        <f>IF(N2065="snížená",J2065,0)</f>
        <v>0</v>
      </c>
      <c r="BG2065" s="164">
        <f>IF(N2065="zákl. přenesená",J2065,0)</f>
        <v>0</v>
      </c>
      <c r="BH2065" s="164">
        <f>IF(N2065="sníž. přenesená",J2065,0)</f>
        <v>0</v>
      </c>
      <c r="BI2065" s="164">
        <f>IF(N2065="nulová",J2065,0)</f>
        <v>0</v>
      </c>
      <c r="BJ2065" s="18" t="s">
        <v>84</v>
      </c>
      <c r="BK2065" s="164">
        <f>ROUND(I2065*H2065,2)</f>
        <v>0</v>
      </c>
      <c r="BL2065" s="18" t="s">
        <v>264</v>
      </c>
      <c r="BM2065" s="163" t="s">
        <v>2793</v>
      </c>
    </row>
    <row r="2066" spans="1:65" s="2" customFormat="1" ht="24.2" customHeight="1">
      <c r="A2066" s="33"/>
      <c r="B2066" s="150"/>
      <c r="C2066" s="151" t="s">
        <v>2794</v>
      </c>
      <c r="D2066" s="151" t="s">
        <v>224</v>
      </c>
      <c r="E2066" s="152" t="s">
        <v>2795</v>
      </c>
      <c r="F2066" s="153" t="s">
        <v>2796</v>
      </c>
      <c r="G2066" s="154" t="s">
        <v>348</v>
      </c>
      <c r="H2066" s="155">
        <v>4</v>
      </c>
      <c r="I2066" s="156"/>
      <c r="J2066" s="157">
        <f>ROUND(I2066*H2066,2)</f>
        <v>0</v>
      </c>
      <c r="K2066" s="158"/>
      <c r="L2066" s="34"/>
      <c r="M2066" s="159" t="s">
        <v>1</v>
      </c>
      <c r="N2066" s="160" t="s">
        <v>42</v>
      </c>
      <c r="O2066" s="59"/>
      <c r="P2066" s="161">
        <f>O2066*H2066</f>
        <v>0</v>
      </c>
      <c r="Q2066" s="161">
        <v>0</v>
      </c>
      <c r="R2066" s="161">
        <f>Q2066*H2066</f>
        <v>0</v>
      </c>
      <c r="S2066" s="161">
        <v>0</v>
      </c>
      <c r="T2066" s="162">
        <f>S2066*H2066</f>
        <v>0</v>
      </c>
      <c r="U2066" s="33"/>
      <c r="V2066" s="33"/>
      <c r="W2066" s="33"/>
      <c r="X2066" s="33"/>
      <c r="Y2066" s="33"/>
      <c r="Z2066" s="33"/>
      <c r="AA2066" s="33"/>
      <c r="AB2066" s="33"/>
      <c r="AC2066" s="33"/>
      <c r="AD2066" s="33"/>
      <c r="AE2066" s="33"/>
      <c r="AR2066" s="163" t="s">
        <v>264</v>
      </c>
      <c r="AT2066" s="163" t="s">
        <v>224</v>
      </c>
      <c r="AU2066" s="163" t="s">
        <v>86</v>
      </c>
      <c r="AY2066" s="18" t="s">
        <v>222</v>
      </c>
      <c r="BE2066" s="164">
        <f>IF(N2066="základní",J2066,0)</f>
        <v>0</v>
      </c>
      <c r="BF2066" s="164">
        <f>IF(N2066="snížená",J2066,0)</f>
        <v>0</v>
      </c>
      <c r="BG2066" s="164">
        <f>IF(N2066="zákl. přenesená",J2066,0)</f>
        <v>0</v>
      </c>
      <c r="BH2066" s="164">
        <f>IF(N2066="sníž. přenesená",J2066,0)</f>
        <v>0</v>
      </c>
      <c r="BI2066" s="164">
        <f>IF(N2066="nulová",J2066,0)</f>
        <v>0</v>
      </c>
      <c r="BJ2066" s="18" t="s">
        <v>84</v>
      </c>
      <c r="BK2066" s="164">
        <f>ROUND(I2066*H2066,2)</f>
        <v>0</v>
      </c>
      <c r="BL2066" s="18" t="s">
        <v>264</v>
      </c>
      <c r="BM2066" s="163" t="s">
        <v>2797</v>
      </c>
    </row>
    <row r="2067" spans="1:65" s="13" customFormat="1">
      <c r="B2067" s="165"/>
      <c r="D2067" s="166" t="s">
        <v>229</v>
      </c>
      <c r="E2067" s="167" t="s">
        <v>1</v>
      </c>
      <c r="F2067" s="168" t="s">
        <v>2798</v>
      </c>
      <c r="H2067" s="169">
        <v>4</v>
      </c>
      <c r="I2067" s="170"/>
      <c r="L2067" s="165"/>
      <c r="M2067" s="171"/>
      <c r="N2067" s="172"/>
      <c r="O2067" s="172"/>
      <c r="P2067" s="172"/>
      <c r="Q2067" s="172"/>
      <c r="R2067" s="172"/>
      <c r="S2067" s="172"/>
      <c r="T2067" s="173"/>
      <c r="AT2067" s="167" t="s">
        <v>229</v>
      </c>
      <c r="AU2067" s="167" t="s">
        <v>86</v>
      </c>
      <c r="AV2067" s="13" t="s">
        <v>86</v>
      </c>
      <c r="AW2067" s="13" t="s">
        <v>32</v>
      </c>
      <c r="AX2067" s="13" t="s">
        <v>77</v>
      </c>
      <c r="AY2067" s="167" t="s">
        <v>222</v>
      </c>
    </row>
    <row r="2068" spans="1:65" s="14" customFormat="1">
      <c r="B2068" s="174"/>
      <c r="D2068" s="166" t="s">
        <v>229</v>
      </c>
      <c r="E2068" s="175" t="s">
        <v>1</v>
      </c>
      <c r="F2068" s="176" t="s">
        <v>231</v>
      </c>
      <c r="H2068" s="177">
        <v>4</v>
      </c>
      <c r="I2068" s="178"/>
      <c r="L2068" s="174"/>
      <c r="M2068" s="179"/>
      <c r="N2068" s="180"/>
      <c r="O2068" s="180"/>
      <c r="P2068" s="180"/>
      <c r="Q2068" s="180"/>
      <c r="R2068" s="180"/>
      <c r="S2068" s="180"/>
      <c r="T2068" s="181"/>
      <c r="AT2068" s="175" t="s">
        <v>229</v>
      </c>
      <c r="AU2068" s="175" t="s">
        <v>86</v>
      </c>
      <c r="AV2068" s="14" t="s">
        <v>228</v>
      </c>
      <c r="AW2068" s="14" t="s">
        <v>32</v>
      </c>
      <c r="AX2068" s="14" t="s">
        <v>84</v>
      </c>
      <c r="AY2068" s="175" t="s">
        <v>222</v>
      </c>
    </row>
    <row r="2069" spans="1:65" s="2" customFormat="1" ht="24.2" customHeight="1">
      <c r="A2069" s="33"/>
      <c r="B2069" s="150"/>
      <c r="C2069" s="197" t="s">
        <v>1652</v>
      </c>
      <c r="D2069" s="197" t="s">
        <v>310</v>
      </c>
      <c r="E2069" s="198" t="s">
        <v>2799</v>
      </c>
      <c r="F2069" s="199" t="s">
        <v>2800</v>
      </c>
      <c r="G2069" s="200" t="s">
        <v>348</v>
      </c>
      <c r="H2069" s="201">
        <v>1</v>
      </c>
      <c r="I2069" s="202"/>
      <c r="J2069" s="203">
        <f>ROUND(I2069*H2069,2)</f>
        <v>0</v>
      </c>
      <c r="K2069" s="204"/>
      <c r="L2069" s="205"/>
      <c r="M2069" s="206" t="s">
        <v>1</v>
      </c>
      <c r="N2069" s="207" t="s">
        <v>42</v>
      </c>
      <c r="O2069" s="59"/>
      <c r="P2069" s="161">
        <f>O2069*H2069</f>
        <v>0</v>
      </c>
      <c r="Q2069" s="161">
        <v>0</v>
      </c>
      <c r="R2069" s="161">
        <f>Q2069*H2069</f>
        <v>0</v>
      </c>
      <c r="S2069" s="161">
        <v>0</v>
      </c>
      <c r="T2069" s="162">
        <f>S2069*H2069</f>
        <v>0</v>
      </c>
      <c r="U2069" s="33"/>
      <c r="V2069" s="33"/>
      <c r="W2069" s="33"/>
      <c r="X2069" s="33"/>
      <c r="Y2069" s="33"/>
      <c r="Z2069" s="33"/>
      <c r="AA2069" s="33"/>
      <c r="AB2069" s="33"/>
      <c r="AC2069" s="33"/>
      <c r="AD2069" s="33"/>
      <c r="AE2069" s="33"/>
      <c r="AR2069" s="163" t="s">
        <v>318</v>
      </c>
      <c r="AT2069" s="163" t="s">
        <v>310</v>
      </c>
      <c r="AU2069" s="163" t="s">
        <v>86</v>
      </c>
      <c r="AY2069" s="18" t="s">
        <v>222</v>
      </c>
      <c r="BE2069" s="164">
        <f>IF(N2069="základní",J2069,0)</f>
        <v>0</v>
      </c>
      <c r="BF2069" s="164">
        <f>IF(N2069="snížená",J2069,0)</f>
        <v>0</v>
      </c>
      <c r="BG2069" s="164">
        <f>IF(N2069="zákl. přenesená",J2069,0)</f>
        <v>0</v>
      </c>
      <c r="BH2069" s="164">
        <f>IF(N2069="sníž. přenesená",J2069,0)</f>
        <v>0</v>
      </c>
      <c r="BI2069" s="164">
        <f>IF(N2069="nulová",J2069,0)</f>
        <v>0</v>
      </c>
      <c r="BJ2069" s="18" t="s">
        <v>84</v>
      </c>
      <c r="BK2069" s="164">
        <f>ROUND(I2069*H2069,2)</f>
        <v>0</v>
      </c>
      <c r="BL2069" s="18" t="s">
        <v>264</v>
      </c>
      <c r="BM2069" s="163" t="s">
        <v>2801</v>
      </c>
    </row>
    <row r="2070" spans="1:65" s="2" customFormat="1" ht="37.9" customHeight="1">
      <c r="A2070" s="33"/>
      <c r="B2070" s="150"/>
      <c r="C2070" s="197" t="s">
        <v>2802</v>
      </c>
      <c r="D2070" s="197" t="s">
        <v>310</v>
      </c>
      <c r="E2070" s="198" t="s">
        <v>2803</v>
      </c>
      <c r="F2070" s="199" t="s">
        <v>2804</v>
      </c>
      <c r="G2070" s="200" t="s">
        <v>348</v>
      </c>
      <c r="H2070" s="201">
        <v>1</v>
      </c>
      <c r="I2070" s="202"/>
      <c r="J2070" s="203">
        <f>ROUND(I2070*H2070,2)</f>
        <v>0</v>
      </c>
      <c r="K2070" s="204"/>
      <c r="L2070" s="205"/>
      <c r="M2070" s="206" t="s">
        <v>1</v>
      </c>
      <c r="N2070" s="207" t="s">
        <v>42</v>
      </c>
      <c r="O2070" s="59"/>
      <c r="P2070" s="161">
        <f>O2070*H2070</f>
        <v>0</v>
      </c>
      <c r="Q2070" s="161">
        <v>0</v>
      </c>
      <c r="R2070" s="161">
        <f>Q2070*H2070</f>
        <v>0</v>
      </c>
      <c r="S2070" s="161">
        <v>0</v>
      </c>
      <c r="T2070" s="162">
        <f>S2070*H2070</f>
        <v>0</v>
      </c>
      <c r="U2070" s="33"/>
      <c r="V2070" s="33"/>
      <c r="W2070" s="33"/>
      <c r="X2070" s="33"/>
      <c r="Y2070" s="33"/>
      <c r="Z2070" s="33"/>
      <c r="AA2070" s="33"/>
      <c r="AB2070" s="33"/>
      <c r="AC2070" s="33"/>
      <c r="AD2070" s="33"/>
      <c r="AE2070" s="33"/>
      <c r="AR2070" s="163" t="s">
        <v>318</v>
      </c>
      <c r="AT2070" s="163" t="s">
        <v>310</v>
      </c>
      <c r="AU2070" s="163" t="s">
        <v>86</v>
      </c>
      <c r="AY2070" s="18" t="s">
        <v>222</v>
      </c>
      <c r="BE2070" s="164">
        <f>IF(N2070="základní",J2070,0)</f>
        <v>0</v>
      </c>
      <c r="BF2070" s="164">
        <f>IF(N2070="snížená",J2070,0)</f>
        <v>0</v>
      </c>
      <c r="BG2070" s="164">
        <f>IF(N2070="zákl. přenesená",J2070,0)</f>
        <v>0</v>
      </c>
      <c r="BH2070" s="164">
        <f>IF(N2070="sníž. přenesená",J2070,0)</f>
        <v>0</v>
      </c>
      <c r="BI2070" s="164">
        <f>IF(N2070="nulová",J2070,0)</f>
        <v>0</v>
      </c>
      <c r="BJ2070" s="18" t="s">
        <v>84</v>
      </c>
      <c r="BK2070" s="164">
        <f>ROUND(I2070*H2070,2)</f>
        <v>0</v>
      </c>
      <c r="BL2070" s="18" t="s">
        <v>264</v>
      </c>
      <c r="BM2070" s="163" t="s">
        <v>2805</v>
      </c>
    </row>
    <row r="2071" spans="1:65" s="2" customFormat="1" ht="33" customHeight="1">
      <c r="A2071" s="33"/>
      <c r="B2071" s="150"/>
      <c r="C2071" s="197" t="s">
        <v>1708</v>
      </c>
      <c r="D2071" s="197" t="s">
        <v>310</v>
      </c>
      <c r="E2071" s="198" t="s">
        <v>2806</v>
      </c>
      <c r="F2071" s="199" t="s">
        <v>2807</v>
      </c>
      <c r="G2071" s="200" t="s">
        <v>348</v>
      </c>
      <c r="H2071" s="201">
        <v>1</v>
      </c>
      <c r="I2071" s="202"/>
      <c r="J2071" s="203">
        <f>ROUND(I2071*H2071,2)</f>
        <v>0</v>
      </c>
      <c r="K2071" s="204"/>
      <c r="L2071" s="205"/>
      <c r="M2071" s="206" t="s">
        <v>1</v>
      </c>
      <c r="N2071" s="207" t="s">
        <v>42</v>
      </c>
      <c r="O2071" s="59"/>
      <c r="P2071" s="161">
        <f>O2071*H2071</f>
        <v>0</v>
      </c>
      <c r="Q2071" s="161">
        <v>0</v>
      </c>
      <c r="R2071" s="161">
        <f>Q2071*H2071</f>
        <v>0</v>
      </c>
      <c r="S2071" s="161">
        <v>0</v>
      </c>
      <c r="T2071" s="162">
        <f>S2071*H2071</f>
        <v>0</v>
      </c>
      <c r="U2071" s="33"/>
      <c r="V2071" s="33"/>
      <c r="W2071" s="33"/>
      <c r="X2071" s="33"/>
      <c r="Y2071" s="33"/>
      <c r="Z2071" s="33"/>
      <c r="AA2071" s="33"/>
      <c r="AB2071" s="33"/>
      <c r="AC2071" s="33"/>
      <c r="AD2071" s="33"/>
      <c r="AE2071" s="33"/>
      <c r="AR2071" s="163" t="s">
        <v>318</v>
      </c>
      <c r="AT2071" s="163" t="s">
        <v>310</v>
      </c>
      <c r="AU2071" s="163" t="s">
        <v>86</v>
      </c>
      <c r="AY2071" s="18" t="s">
        <v>222</v>
      </c>
      <c r="BE2071" s="164">
        <f>IF(N2071="základní",J2071,0)</f>
        <v>0</v>
      </c>
      <c r="BF2071" s="164">
        <f>IF(N2071="snížená",J2071,0)</f>
        <v>0</v>
      </c>
      <c r="BG2071" s="164">
        <f>IF(N2071="zákl. přenesená",J2071,0)</f>
        <v>0</v>
      </c>
      <c r="BH2071" s="164">
        <f>IF(N2071="sníž. přenesená",J2071,0)</f>
        <v>0</v>
      </c>
      <c r="BI2071" s="164">
        <f>IF(N2071="nulová",J2071,0)</f>
        <v>0</v>
      </c>
      <c r="BJ2071" s="18" t="s">
        <v>84</v>
      </c>
      <c r="BK2071" s="164">
        <f>ROUND(I2071*H2071,2)</f>
        <v>0</v>
      </c>
      <c r="BL2071" s="18" t="s">
        <v>264</v>
      </c>
      <c r="BM2071" s="163" t="s">
        <v>2808</v>
      </c>
    </row>
    <row r="2072" spans="1:65" s="2" customFormat="1" ht="24.2" customHeight="1">
      <c r="A2072" s="33"/>
      <c r="B2072" s="150"/>
      <c r="C2072" s="197" t="s">
        <v>2809</v>
      </c>
      <c r="D2072" s="197" t="s">
        <v>310</v>
      </c>
      <c r="E2072" s="198" t="s">
        <v>2810</v>
      </c>
      <c r="F2072" s="199" t="s">
        <v>2811</v>
      </c>
      <c r="G2072" s="200" t="s">
        <v>348</v>
      </c>
      <c r="H2072" s="201">
        <v>1</v>
      </c>
      <c r="I2072" s="202"/>
      <c r="J2072" s="203">
        <f>ROUND(I2072*H2072,2)</f>
        <v>0</v>
      </c>
      <c r="K2072" s="204"/>
      <c r="L2072" s="205"/>
      <c r="M2072" s="206" t="s">
        <v>1</v>
      </c>
      <c r="N2072" s="207" t="s">
        <v>42</v>
      </c>
      <c r="O2072" s="59"/>
      <c r="P2072" s="161">
        <f>O2072*H2072</f>
        <v>0</v>
      </c>
      <c r="Q2072" s="161">
        <v>0</v>
      </c>
      <c r="R2072" s="161">
        <f>Q2072*H2072</f>
        <v>0</v>
      </c>
      <c r="S2072" s="161">
        <v>0</v>
      </c>
      <c r="T2072" s="162">
        <f>S2072*H2072</f>
        <v>0</v>
      </c>
      <c r="U2072" s="33"/>
      <c r="V2072" s="33"/>
      <c r="W2072" s="33"/>
      <c r="X2072" s="33"/>
      <c r="Y2072" s="33"/>
      <c r="Z2072" s="33"/>
      <c r="AA2072" s="33"/>
      <c r="AB2072" s="33"/>
      <c r="AC2072" s="33"/>
      <c r="AD2072" s="33"/>
      <c r="AE2072" s="33"/>
      <c r="AR2072" s="163" t="s">
        <v>318</v>
      </c>
      <c r="AT2072" s="163" t="s">
        <v>310</v>
      </c>
      <c r="AU2072" s="163" t="s">
        <v>86</v>
      </c>
      <c r="AY2072" s="18" t="s">
        <v>222</v>
      </c>
      <c r="BE2072" s="164">
        <f>IF(N2072="základní",J2072,0)</f>
        <v>0</v>
      </c>
      <c r="BF2072" s="164">
        <f>IF(N2072="snížená",J2072,0)</f>
        <v>0</v>
      </c>
      <c r="BG2072" s="164">
        <f>IF(N2072="zákl. přenesená",J2072,0)</f>
        <v>0</v>
      </c>
      <c r="BH2072" s="164">
        <f>IF(N2072="sníž. přenesená",J2072,0)</f>
        <v>0</v>
      </c>
      <c r="BI2072" s="164">
        <f>IF(N2072="nulová",J2072,0)</f>
        <v>0</v>
      </c>
      <c r="BJ2072" s="18" t="s">
        <v>84</v>
      </c>
      <c r="BK2072" s="164">
        <f>ROUND(I2072*H2072,2)</f>
        <v>0</v>
      </c>
      <c r="BL2072" s="18" t="s">
        <v>264</v>
      </c>
      <c r="BM2072" s="163" t="s">
        <v>2812</v>
      </c>
    </row>
    <row r="2073" spans="1:65" s="2" customFormat="1" ht="24.2" customHeight="1">
      <c r="A2073" s="33"/>
      <c r="B2073" s="150"/>
      <c r="C2073" s="151" t="s">
        <v>1714</v>
      </c>
      <c r="D2073" s="151" t="s">
        <v>224</v>
      </c>
      <c r="E2073" s="152" t="s">
        <v>2813</v>
      </c>
      <c r="F2073" s="153" t="s">
        <v>2814</v>
      </c>
      <c r="G2073" s="154" t="s">
        <v>348</v>
      </c>
      <c r="H2073" s="155">
        <v>10</v>
      </c>
      <c r="I2073" s="156"/>
      <c r="J2073" s="157">
        <f>ROUND(I2073*H2073,2)</f>
        <v>0</v>
      </c>
      <c r="K2073" s="158"/>
      <c r="L2073" s="34"/>
      <c r="M2073" s="159" t="s">
        <v>1</v>
      </c>
      <c r="N2073" s="160" t="s">
        <v>42</v>
      </c>
      <c r="O2073" s="59"/>
      <c r="P2073" s="161">
        <f>O2073*H2073</f>
        <v>0</v>
      </c>
      <c r="Q2073" s="161">
        <v>0</v>
      </c>
      <c r="R2073" s="161">
        <f>Q2073*H2073</f>
        <v>0</v>
      </c>
      <c r="S2073" s="161">
        <v>0</v>
      </c>
      <c r="T2073" s="162">
        <f>S2073*H2073</f>
        <v>0</v>
      </c>
      <c r="U2073" s="33"/>
      <c r="V2073" s="33"/>
      <c r="W2073" s="33"/>
      <c r="X2073" s="33"/>
      <c r="Y2073" s="33"/>
      <c r="Z2073" s="33"/>
      <c r="AA2073" s="33"/>
      <c r="AB2073" s="33"/>
      <c r="AC2073" s="33"/>
      <c r="AD2073" s="33"/>
      <c r="AE2073" s="33"/>
      <c r="AR2073" s="163" t="s">
        <v>264</v>
      </c>
      <c r="AT2073" s="163" t="s">
        <v>224</v>
      </c>
      <c r="AU2073" s="163" t="s">
        <v>86</v>
      </c>
      <c r="AY2073" s="18" t="s">
        <v>222</v>
      </c>
      <c r="BE2073" s="164">
        <f>IF(N2073="základní",J2073,0)</f>
        <v>0</v>
      </c>
      <c r="BF2073" s="164">
        <f>IF(N2073="snížená",J2073,0)</f>
        <v>0</v>
      </c>
      <c r="BG2073" s="164">
        <f>IF(N2073="zákl. přenesená",J2073,0)</f>
        <v>0</v>
      </c>
      <c r="BH2073" s="164">
        <f>IF(N2073="sníž. přenesená",J2073,0)</f>
        <v>0</v>
      </c>
      <c r="BI2073" s="164">
        <f>IF(N2073="nulová",J2073,0)</f>
        <v>0</v>
      </c>
      <c r="BJ2073" s="18" t="s">
        <v>84</v>
      </c>
      <c r="BK2073" s="164">
        <f>ROUND(I2073*H2073,2)</f>
        <v>0</v>
      </c>
      <c r="BL2073" s="18" t="s">
        <v>264</v>
      </c>
      <c r="BM2073" s="163" t="s">
        <v>2815</v>
      </c>
    </row>
    <row r="2074" spans="1:65" s="13" customFormat="1">
      <c r="B2074" s="165"/>
      <c r="D2074" s="166" t="s">
        <v>229</v>
      </c>
      <c r="E2074" s="167" t="s">
        <v>1</v>
      </c>
      <c r="F2074" s="168" t="s">
        <v>2816</v>
      </c>
      <c r="H2074" s="169">
        <v>2</v>
      </c>
      <c r="I2074" s="170"/>
      <c r="L2074" s="165"/>
      <c r="M2074" s="171"/>
      <c r="N2074" s="172"/>
      <c r="O2074" s="172"/>
      <c r="P2074" s="172"/>
      <c r="Q2074" s="172"/>
      <c r="R2074" s="172"/>
      <c r="S2074" s="172"/>
      <c r="T2074" s="173"/>
      <c r="AT2074" s="167" t="s">
        <v>229</v>
      </c>
      <c r="AU2074" s="167" t="s">
        <v>86</v>
      </c>
      <c r="AV2074" s="13" t="s">
        <v>86</v>
      </c>
      <c r="AW2074" s="13" t="s">
        <v>32</v>
      </c>
      <c r="AX2074" s="13" t="s">
        <v>77</v>
      </c>
      <c r="AY2074" s="167" t="s">
        <v>222</v>
      </c>
    </row>
    <row r="2075" spans="1:65" s="13" customFormat="1">
      <c r="B2075" s="165"/>
      <c r="D2075" s="166" t="s">
        <v>229</v>
      </c>
      <c r="E2075" s="167" t="s">
        <v>1</v>
      </c>
      <c r="F2075" s="168" t="s">
        <v>2817</v>
      </c>
      <c r="H2075" s="169">
        <v>2</v>
      </c>
      <c r="I2075" s="170"/>
      <c r="L2075" s="165"/>
      <c r="M2075" s="171"/>
      <c r="N2075" s="172"/>
      <c r="O2075" s="172"/>
      <c r="P2075" s="172"/>
      <c r="Q2075" s="172"/>
      <c r="R2075" s="172"/>
      <c r="S2075" s="172"/>
      <c r="T2075" s="173"/>
      <c r="AT2075" s="167" t="s">
        <v>229</v>
      </c>
      <c r="AU2075" s="167" t="s">
        <v>86</v>
      </c>
      <c r="AV2075" s="13" t="s">
        <v>86</v>
      </c>
      <c r="AW2075" s="13" t="s">
        <v>32</v>
      </c>
      <c r="AX2075" s="13" t="s">
        <v>77</v>
      </c>
      <c r="AY2075" s="167" t="s">
        <v>222</v>
      </c>
    </row>
    <row r="2076" spans="1:65" s="13" customFormat="1">
      <c r="B2076" s="165"/>
      <c r="D2076" s="166" t="s">
        <v>229</v>
      </c>
      <c r="E2076" s="167" t="s">
        <v>1</v>
      </c>
      <c r="F2076" s="168" t="s">
        <v>2818</v>
      </c>
      <c r="H2076" s="169">
        <v>2</v>
      </c>
      <c r="I2076" s="170"/>
      <c r="L2076" s="165"/>
      <c r="M2076" s="171"/>
      <c r="N2076" s="172"/>
      <c r="O2076" s="172"/>
      <c r="P2076" s="172"/>
      <c r="Q2076" s="172"/>
      <c r="R2076" s="172"/>
      <c r="S2076" s="172"/>
      <c r="T2076" s="173"/>
      <c r="AT2076" s="167" t="s">
        <v>229</v>
      </c>
      <c r="AU2076" s="167" t="s">
        <v>86</v>
      </c>
      <c r="AV2076" s="13" t="s">
        <v>86</v>
      </c>
      <c r="AW2076" s="13" t="s">
        <v>32</v>
      </c>
      <c r="AX2076" s="13" t="s">
        <v>77</v>
      </c>
      <c r="AY2076" s="167" t="s">
        <v>222</v>
      </c>
    </row>
    <row r="2077" spans="1:65" s="13" customFormat="1">
      <c r="B2077" s="165"/>
      <c r="D2077" s="166" t="s">
        <v>229</v>
      </c>
      <c r="E2077" s="167" t="s">
        <v>1</v>
      </c>
      <c r="F2077" s="168" t="s">
        <v>2819</v>
      </c>
      <c r="H2077" s="169">
        <v>1</v>
      </c>
      <c r="I2077" s="170"/>
      <c r="L2077" s="165"/>
      <c r="M2077" s="171"/>
      <c r="N2077" s="172"/>
      <c r="O2077" s="172"/>
      <c r="P2077" s="172"/>
      <c r="Q2077" s="172"/>
      <c r="R2077" s="172"/>
      <c r="S2077" s="172"/>
      <c r="T2077" s="173"/>
      <c r="AT2077" s="167" t="s">
        <v>229</v>
      </c>
      <c r="AU2077" s="167" t="s">
        <v>86</v>
      </c>
      <c r="AV2077" s="13" t="s">
        <v>86</v>
      </c>
      <c r="AW2077" s="13" t="s">
        <v>32</v>
      </c>
      <c r="AX2077" s="13" t="s">
        <v>77</v>
      </c>
      <c r="AY2077" s="167" t="s">
        <v>222</v>
      </c>
    </row>
    <row r="2078" spans="1:65" s="13" customFormat="1">
      <c r="B2078" s="165"/>
      <c r="D2078" s="166" t="s">
        <v>229</v>
      </c>
      <c r="E2078" s="167" t="s">
        <v>1</v>
      </c>
      <c r="F2078" s="168" t="s">
        <v>2820</v>
      </c>
      <c r="H2078" s="169">
        <v>1</v>
      </c>
      <c r="I2078" s="170"/>
      <c r="L2078" s="165"/>
      <c r="M2078" s="171"/>
      <c r="N2078" s="172"/>
      <c r="O2078" s="172"/>
      <c r="P2078" s="172"/>
      <c r="Q2078" s="172"/>
      <c r="R2078" s="172"/>
      <c r="S2078" s="172"/>
      <c r="T2078" s="173"/>
      <c r="AT2078" s="167" t="s">
        <v>229</v>
      </c>
      <c r="AU2078" s="167" t="s">
        <v>86</v>
      </c>
      <c r="AV2078" s="13" t="s">
        <v>86</v>
      </c>
      <c r="AW2078" s="13" t="s">
        <v>32</v>
      </c>
      <c r="AX2078" s="13" t="s">
        <v>77</v>
      </c>
      <c r="AY2078" s="167" t="s">
        <v>222</v>
      </c>
    </row>
    <row r="2079" spans="1:65" s="13" customFormat="1">
      <c r="B2079" s="165"/>
      <c r="D2079" s="166" t="s">
        <v>229</v>
      </c>
      <c r="E2079" s="167" t="s">
        <v>1</v>
      </c>
      <c r="F2079" s="168" t="s">
        <v>2821</v>
      </c>
      <c r="H2079" s="169">
        <v>1</v>
      </c>
      <c r="I2079" s="170"/>
      <c r="L2079" s="165"/>
      <c r="M2079" s="171"/>
      <c r="N2079" s="172"/>
      <c r="O2079" s="172"/>
      <c r="P2079" s="172"/>
      <c r="Q2079" s="172"/>
      <c r="R2079" s="172"/>
      <c r="S2079" s="172"/>
      <c r="T2079" s="173"/>
      <c r="AT2079" s="167" t="s">
        <v>229</v>
      </c>
      <c r="AU2079" s="167" t="s">
        <v>86</v>
      </c>
      <c r="AV2079" s="13" t="s">
        <v>86</v>
      </c>
      <c r="AW2079" s="13" t="s">
        <v>32</v>
      </c>
      <c r="AX2079" s="13" t="s">
        <v>77</v>
      </c>
      <c r="AY2079" s="167" t="s">
        <v>222</v>
      </c>
    </row>
    <row r="2080" spans="1:65" s="13" customFormat="1">
      <c r="B2080" s="165"/>
      <c r="D2080" s="166" t="s">
        <v>229</v>
      </c>
      <c r="E2080" s="167" t="s">
        <v>1</v>
      </c>
      <c r="F2080" s="168" t="s">
        <v>2822</v>
      </c>
      <c r="H2080" s="169">
        <v>1</v>
      </c>
      <c r="I2080" s="170"/>
      <c r="L2080" s="165"/>
      <c r="M2080" s="171"/>
      <c r="N2080" s="172"/>
      <c r="O2080" s="172"/>
      <c r="P2080" s="172"/>
      <c r="Q2080" s="172"/>
      <c r="R2080" s="172"/>
      <c r="S2080" s="172"/>
      <c r="T2080" s="173"/>
      <c r="AT2080" s="167" t="s">
        <v>229</v>
      </c>
      <c r="AU2080" s="167" t="s">
        <v>86</v>
      </c>
      <c r="AV2080" s="13" t="s">
        <v>86</v>
      </c>
      <c r="AW2080" s="13" t="s">
        <v>32</v>
      </c>
      <c r="AX2080" s="13" t="s">
        <v>77</v>
      </c>
      <c r="AY2080" s="167" t="s">
        <v>222</v>
      </c>
    </row>
    <row r="2081" spans="1:65" s="14" customFormat="1">
      <c r="B2081" s="174"/>
      <c r="D2081" s="166" t="s">
        <v>229</v>
      </c>
      <c r="E2081" s="175" t="s">
        <v>1</v>
      </c>
      <c r="F2081" s="176" t="s">
        <v>231</v>
      </c>
      <c r="H2081" s="177">
        <v>10</v>
      </c>
      <c r="I2081" s="178"/>
      <c r="L2081" s="174"/>
      <c r="M2081" s="179"/>
      <c r="N2081" s="180"/>
      <c r="O2081" s="180"/>
      <c r="P2081" s="180"/>
      <c r="Q2081" s="180"/>
      <c r="R2081" s="180"/>
      <c r="S2081" s="180"/>
      <c r="T2081" s="181"/>
      <c r="AT2081" s="175" t="s">
        <v>229</v>
      </c>
      <c r="AU2081" s="175" t="s">
        <v>86</v>
      </c>
      <c r="AV2081" s="14" t="s">
        <v>228</v>
      </c>
      <c r="AW2081" s="14" t="s">
        <v>32</v>
      </c>
      <c r="AX2081" s="14" t="s">
        <v>84</v>
      </c>
      <c r="AY2081" s="175" t="s">
        <v>222</v>
      </c>
    </row>
    <row r="2082" spans="1:65" s="2" customFormat="1" ht="24.2" customHeight="1">
      <c r="A2082" s="33"/>
      <c r="B2082" s="150"/>
      <c r="C2082" s="197" t="s">
        <v>2823</v>
      </c>
      <c r="D2082" s="197" t="s">
        <v>310</v>
      </c>
      <c r="E2082" s="198" t="s">
        <v>2824</v>
      </c>
      <c r="F2082" s="199" t="s">
        <v>2825</v>
      </c>
      <c r="G2082" s="200" t="s">
        <v>348</v>
      </c>
      <c r="H2082" s="201">
        <v>2</v>
      </c>
      <c r="I2082" s="202"/>
      <c r="J2082" s="203">
        <f t="shared" ref="J2082:J2089" si="160">ROUND(I2082*H2082,2)</f>
        <v>0</v>
      </c>
      <c r="K2082" s="204"/>
      <c r="L2082" s="205"/>
      <c r="M2082" s="206" t="s">
        <v>1</v>
      </c>
      <c r="N2082" s="207" t="s">
        <v>42</v>
      </c>
      <c r="O2082" s="59"/>
      <c r="P2082" s="161">
        <f t="shared" ref="P2082:P2089" si="161">O2082*H2082</f>
        <v>0</v>
      </c>
      <c r="Q2082" s="161">
        <v>0</v>
      </c>
      <c r="R2082" s="161">
        <f t="shared" ref="R2082:R2089" si="162">Q2082*H2082</f>
        <v>0</v>
      </c>
      <c r="S2082" s="161">
        <v>0</v>
      </c>
      <c r="T2082" s="162">
        <f t="shared" ref="T2082:T2089" si="163">S2082*H2082</f>
        <v>0</v>
      </c>
      <c r="U2082" s="33"/>
      <c r="V2082" s="33"/>
      <c r="W2082" s="33"/>
      <c r="X2082" s="33"/>
      <c r="Y2082" s="33"/>
      <c r="Z2082" s="33"/>
      <c r="AA2082" s="33"/>
      <c r="AB2082" s="33"/>
      <c r="AC2082" s="33"/>
      <c r="AD2082" s="33"/>
      <c r="AE2082" s="33"/>
      <c r="AR2082" s="163" t="s">
        <v>318</v>
      </c>
      <c r="AT2082" s="163" t="s">
        <v>310</v>
      </c>
      <c r="AU2082" s="163" t="s">
        <v>86</v>
      </c>
      <c r="AY2082" s="18" t="s">
        <v>222</v>
      </c>
      <c r="BE2082" s="164">
        <f t="shared" ref="BE2082:BE2089" si="164">IF(N2082="základní",J2082,0)</f>
        <v>0</v>
      </c>
      <c r="BF2082" s="164">
        <f t="shared" ref="BF2082:BF2089" si="165">IF(N2082="snížená",J2082,0)</f>
        <v>0</v>
      </c>
      <c r="BG2082" s="164">
        <f t="shared" ref="BG2082:BG2089" si="166">IF(N2082="zákl. přenesená",J2082,0)</f>
        <v>0</v>
      </c>
      <c r="BH2082" s="164">
        <f t="shared" ref="BH2082:BH2089" si="167">IF(N2082="sníž. přenesená",J2082,0)</f>
        <v>0</v>
      </c>
      <c r="BI2082" s="164">
        <f t="shared" ref="BI2082:BI2089" si="168">IF(N2082="nulová",J2082,0)</f>
        <v>0</v>
      </c>
      <c r="BJ2082" s="18" t="s">
        <v>84</v>
      </c>
      <c r="BK2082" s="164">
        <f t="shared" ref="BK2082:BK2089" si="169">ROUND(I2082*H2082,2)</f>
        <v>0</v>
      </c>
      <c r="BL2082" s="18" t="s">
        <v>264</v>
      </c>
      <c r="BM2082" s="163" t="s">
        <v>2826</v>
      </c>
    </row>
    <row r="2083" spans="1:65" s="2" customFormat="1" ht="24.2" customHeight="1">
      <c r="A2083" s="33"/>
      <c r="B2083" s="150"/>
      <c r="C2083" s="197" t="s">
        <v>1717</v>
      </c>
      <c r="D2083" s="197" t="s">
        <v>310</v>
      </c>
      <c r="E2083" s="198" t="s">
        <v>2827</v>
      </c>
      <c r="F2083" s="199" t="s">
        <v>2828</v>
      </c>
      <c r="G2083" s="200" t="s">
        <v>348</v>
      </c>
      <c r="H2083" s="201">
        <v>2</v>
      </c>
      <c r="I2083" s="202"/>
      <c r="J2083" s="203">
        <f t="shared" si="160"/>
        <v>0</v>
      </c>
      <c r="K2083" s="204"/>
      <c r="L2083" s="205"/>
      <c r="M2083" s="206" t="s">
        <v>1</v>
      </c>
      <c r="N2083" s="207" t="s">
        <v>42</v>
      </c>
      <c r="O2083" s="59"/>
      <c r="P2083" s="161">
        <f t="shared" si="161"/>
        <v>0</v>
      </c>
      <c r="Q2083" s="161">
        <v>0</v>
      </c>
      <c r="R2083" s="161">
        <f t="shared" si="162"/>
        <v>0</v>
      </c>
      <c r="S2083" s="161">
        <v>0</v>
      </c>
      <c r="T2083" s="162">
        <f t="shared" si="163"/>
        <v>0</v>
      </c>
      <c r="U2083" s="33"/>
      <c r="V2083" s="33"/>
      <c r="W2083" s="33"/>
      <c r="X2083" s="33"/>
      <c r="Y2083" s="33"/>
      <c r="Z2083" s="33"/>
      <c r="AA2083" s="33"/>
      <c r="AB2083" s="33"/>
      <c r="AC2083" s="33"/>
      <c r="AD2083" s="33"/>
      <c r="AE2083" s="33"/>
      <c r="AR2083" s="163" t="s">
        <v>318</v>
      </c>
      <c r="AT2083" s="163" t="s">
        <v>310</v>
      </c>
      <c r="AU2083" s="163" t="s">
        <v>86</v>
      </c>
      <c r="AY2083" s="18" t="s">
        <v>222</v>
      </c>
      <c r="BE2083" s="164">
        <f t="shared" si="164"/>
        <v>0</v>
      </c>
      <c r="BF2083" s="164">
        <f t="shared" si="165"/>
        <v>0</v>
      </c>
      <c r="BG2083" s="164">
        <f t="shared" si="166"/>
        <v>0</v>
      </c>
      <c r="BH2083" s="164">
        <f t="shared" si="167"/>
        <v>0</v>
      </c>
      <c r="BI2083" s="164">
        <f t="shared" si="168"/>
        <v>0</v>
      </c>
      <c r="BJ2083" s="18" t="s">
        <v>84</v>
      </c>
      <c r="BK2083" s="164">
        <f t="shared" si="169"/>
        <v>0</v>
      </c>
      <c r="BL2083" s="18" t="s">
        <v>264</v>
      </c>
      <c r="BM2083" s="163" t="s">
        <v>2829</v>
      </c>
    </row>
    <row r="2084" spans="1:65" s="2" customFormat="1" ht="24.2" customHeight="1">
      <c r="A2084" s="33"/>
      <c r="B2084" s="150"/>
      <c r="C2084" s="197" t="s">
        <v>2830</v>
      </c>
      <c r="D2084" s="197" t="s">
        <v>310</v>
      </c>
      <c r="E2084" s="198" t="s">
        <v>2831</v>
      </c>
      <c r="F2084" s="199" t="s">
        <v>2832</v>
      </c>
      <c r="G2084" s="200" t="s">
        <v>348</v>
      </c>
      <c r="H2084" s="201">
        <v>2</v>
      </c>
      <c r="I2084" s="202"/>
      <c r="J2084" s="203">
        <f t="shared" si="160"/>
        <v>0</v>
      </c>
      <c r="K2084" s="204"/>
      <c r="L2084" s="205"/>
      <c r="M2084" s="206" t="s">
        <v>1</v>
      </c>
      <c r="N2084" s="207" t="s">
        <v>42</v>
      </c>
      <c r="O2084" s="59"/>
      <c r="P2084" s="161">
        <f t="shared" si="161"/>
        <v>0</v>
      </c>
      <c r="Q2084" s="161">
        <v>0</v>
      </c>
      <c r="R2084" s="161">
        <f t="shared" si="162"/>
        <v>0</v>
      </c>
      <c r="S2084" s="161">
        <v>0</v>
      </c>
      <c r="T2084" s="162">
        <f t="shared" si="163"/>
        <v>0</v>
      </c>
      <c r="U2084" s="33"/>
      <c r="V2084" s="33"/>
      <c r="W2084" s="33"/>
      <c r="X2084" s="33"/>
      <c r="Y2084" s="33"/>
      <c r="Z2084" s="33"/>
      <c r="AA2084" s="33"/>
      <c r="AB2084" s="33"/>
      <c r="AC2084" s="33"/>
      <c r="AD2084" s="33"/>
      <c r="AE2084" s="33"/>
      <c r="AR2084" s="163" t="s">
        <v>318</v>
      </c>
      <c r="AT2084" s="163" t="s">
        <v>310</v>
      </c>
      <c r="AU2084" s="163" t="s">
        <v>86</v>
      </c>
      <c r="AY2084" s="18" t="s">
        <v>222</v>
      </c>
      <c r="BE2084" s="164">
        <f t="shared" si="164"/>
        <v>0</v>
      </c>
      <c r="BF2084" s="164">
        <f t="shared" si="165"/>
        <v>0</v>
      </c>
      <c r="BG2084" s="164">
        <f t="shared" si="166"/>
        <v>0</v>
      </c>
      <c r="BH2084" s="164">
        <f t="shared" si="167"/>
        <v>0</v>
      </c>
      <c r="BI2084" s="164">
        <f t="shared" si="168"/>
        <v>0</v>
      </c>
      <c r="BJ2084" s="18" t="s">
        <v>84</v>
      </c>
      <c r="BK2084" s="164">
        <f t="shared" si="169"/>
        <v>0</v>
      </c>
      <c r="BL2084" s="18" t="s">
        <v>264</v>
      </c>
      <c r="BM2084" s="163" t="s">
        <v>2833</v>
      </c>
    </row>
    <row r="2085" spans="1:65" s="2" customFormat="1" ht="24.2" customHeight="1">
      <c r="A2085" s="33"/>
      <c r="B2085" s="150"/>
      <c r="C2085" s="197" t="s">
        <v>1722</v>
      </c>
      <c r="D2085" s="197" t="s">
        <v>310</v>
      </c>
      <c r="E2085" s="198" t="s">
        <v>2834</v>
      </c>
      <c r="F2085" s="199" t="s">
        <v>2835</v>
      </c>
      <c r="G2085" s="200" t="s">
        <v>348</v>
      </c>
      <c r="H2085" s="201">
        <v>1</v>
      </c>
      <c r="I2085" s="202"/>
      <c r="J2085" s="203">
        <f t="shared" si="160"/>
        <v>0</v>
      </c>
      <c r="K2085" s="204"/>
      <c r="L2085" s="205"/>
      <c r="M2085" s="206" t="s">
        <v>1</v>
      </c>
      <c r="N2085" s="207" t="s">
        <v>42</v>
      </c>
      <c r="O2085" s="59"/>
      <c r="P2085" s="161">
        <f t="shared" si="161"/>
        <v>0</v>
      </c>
      <c r="Q2085" s="161">
        <v>0</v>
      </c>
      <c r="R2085" s="161">
        <f t="shared" si="162"/>
        <v>0</v>
      </c>
      <c r="S2085" s="161">
        <v>0</v>
      </c>
      <c r="T2085" s="162">
        <f t="shared" si="163"/>
        <v>0</v>
      </c>
      <c r="U2085" s="33"/>
      <c r="V2085" s="33"/>
      <c r="W2085" s="33"/>
      <c r="X2085" s="33"/>
      <c r="Y2085" s="33"/>
      <c r="Z2085" s="33"/>
      <c r="AA2085" s="33"/>
      <c r="AB2085" s="33"/>
      <c r="AC2085" s="33"/>
      <c r="AD2085" s="33"/>
      <c r="AE2085" s="33"/>
      <c r="AR2085" s="163" t="s">
        <v>318</v>
      </c>
      <c r="AT2085" s="163" t="s">
        <v>310</v>
      </c>
      <c r="AU2085" s="163" t="s">
        <v>86</v>
      </c>
      <c r="AY2085" s="18" t="s">
        <v>222</v>
      </c>
      <c r="BE2085" s="164">
        <f t="shared" si="164"/>
        <v>0</v>
      </c>
      <c r="BF2085" s="164">
        <f t="shared" si="165"/>
        <v>0</v>
      </c>
      <c r="BG2085" s="164">
        <f t="shared" si="166"/>
        <v>0</v>
      </c>
      <c r="BH2085" s="164">
        <f t="shared" si="167"/>
        <v>0</v>
      </c>
      <c r="BI2085" s="164">
        <f t="shared" si="168"/>
        <v>0</v>
      </c>
      <c r="BJ2085" s="18" t="s">
        <v>84</v>
      </c>
      <c r="BK2085" s="164">
        <f t="shared" si="169"/>
        <v>0</v>
      </c>
      <c r="BL2085" s="18" t="s">
        <v>264</v>
      </c>
      <c r="BM2085" s="163" t="s">
        <v>2836</v>
      </c>
    </row>
    <row r="2086" spans="1:65" s="2" customFormat="1" ht="24.2" customHeight="1">
      <c r="A2086" s="33"/>
      <c r="B2086" s="150"/>
      <c r="C2086" s="197" t="s">
        <v>2837</v>
      </c>
      <c r="D2086" s="197" t="s">
        <v>310</v>
      </c>
      <c r="E2086" s="198" t="s">
        <v>2838</v>
      </c>
      <c r="F2086" s="199" t="s">
        <v>2839</v>
      </c>
      <c r="G2086" s="200" t="s">
        <v>348</v>
      </c>
      <c r="H2086" s="201">
        <v>1</v>
      </c>
      <c r="I2086" s="202"/>
      <c r="J2086" s="203">
        <f t="shared" si="160"/>
        <v>0</v>
      </c>
      <c r="K2086" s="204"/>
      <c r="L2086" s="205"/>
      <c r="M2086" s="206" t="s">
        <v>1</v>
      </c>
      <c r="N2086" s="207" t="s">
        <v>42</v>
      </c>
      <c r="O2086" s="59"/>
      <c r="P2086" s="161">
        <f t="shared" si="161"/>
        <v>0</v>
      </c>
      <c r="Q2086" s="161">
        <v>0</v>
      </c>
      <c r="R2086" s="161">
        <f t="shared" si="162"/>
        <v>0</v>
      </c>
      <c r="S2086" s="161">
        <v>0</v>
      </c>
      <c r="T2086" s="162">
        <f t="shared" si="163"/>
        <v>0</v>
      </c>
      <c r="U2086" s="33"/>
      <c r="V2086" s="33"/>
      <c r="W2086" s="33"/>
      <c r="X2086" s="33"/>
      <c r="Y2086" s="33"/>
      <c r="Z2086" s="33"/>
      <c r="AA2086" s="33"/>
      <c r="AB2086" s="33"/>
      <c r="AC2086" s="33"/>
      <c r="AD2086" s="33"/>
      <c r="AE2086" s="33"/>
      <c r="AR2086" s="163" t="s">
        <v>318</v>
      </c>
      <c r="AT2086" s="163" t="s">
        <v>310</v>
      </c>
      <c r="AU2086" s="163" t="s">
        <v>86</v>
      </c>
      <c r="AY2086" s="18" t="s">
        <v>222</v>
      </c>
      <c r="BE2086" s="164">
        <f t="shared" si="164"/>
        <v>0</v>
      </c>
      <c r="BF2086" s="164">
        <f t="shared" si="165"/>
        <v>0</v>
      </c>
      <c r="BG2086" s="164">
        <f t="shared" si="166"/>
        <v>0</v>
      </c>
      <c r="BH2086" s="164">
        <f t="shared" si="167"/>
        <v>0</v>
      </c>
      <c r="BI2086" s="164">
        <f t="shared" si="168"/>
        <v>0</v>
      </c>
      <c r="BJ2086" s="18" t="s">
        <v>84</v>
      </c>
      <c r="BK2086" s="164">
        <f t="shared" si="169"/>
        <v>0</v>
      </c>
      <c r="BL2086" s="18" t="s">
        <v>264</v>
      </c>
      <c r="BM2086" s="163" t="s">
        <v>2840</v>
      </c>
    </row>
    <row r="2087" spans="1:65" s="2" customFormat="1" ht="24.2" customHeight="1">
      <c r="A2087" s="33"/>
      <c r="B2087" s="150"/>
      <c r="C2087" s="197" t="s">
        <v>1725</v>
      </c>
      <c r="D2087" s="197" t="s">
        <v>310</v>
      </c>
      <c r="E2087" s="198" t="s">
        <v>2841</v>
      </c>
      <c r="F2087" s="199" t="s">
        <v>2842</v>
      </c>
      <c r="G2087" s="200" t="s">
        <v>348</v>
      </c>
      <c r="H2087" s="201">
        <v>1</v>
      </c>
      <c r="I2087" s="202"/>
      <c r="J2087" s="203">
        <f t="shared" si="160"/>
        <v>0</v>
      </c>
      <c r="K2087" s="204"/>
      <c r="L2087" s="205"/>
      <c r="M2087" s="206" t="s">
        <v>1</v>
      </c>
      <c r="N2087" s="207" t="s">
        <v>42</v>
      </c>
      <c r="O2087" s="59"/>
      <c r="P2087" s="161">
        <f t="shared" si="161"/>
        <v>0</v>
      </c>
      <c r="Q2087" s="161">
        <v>0</v>
      </c>
      <c r="R2087" s="161">
        <f t="shared" si="162"/>
        <v>0</v>
      </c>
      <c r="S2087" s="161">
        <v>0</v>
      </c>
      <c r="T2087" s="162">
        <f t="shared" si="163"/>
        <v>0</v>
      </c>
      <c r="U2087" s="33"/>
      <c r="V2087" s="33"/>
      <c r="W2087" s="33"/>
      <c r="X2087" s="33"/>
      <c r="Y2087" s="33"/>
      <c r="Z2087" s="33"/>
      <c r="AA2087" s="33"/>
      <c r="AB2087" s="33"/>
      <c r="AC2087" s="33"/>
      <c r="AD2087" s="33"/>
      <c r="AE2087" s="33"/>
      <c r="AR2087" s="163" t="s">
        <v>318</v>
      </c>
      <c r="AT2087" s="163" t="s">
        <v>310</v>
      </c>
      <c r="AU2087" s="163" t="s">
        <v>86</v>
      </c>
      <c r="AY2087" s="18" t="s">
        <v>222</v>
      </c>
      <c r="BE2087" s="164">
        <f t="shared" si="164"/>
        <v>0</v>
      </c>
      <c r="BF2087" s="164">
        <f t="shared" si="165"/>
        <v>0</v>
      </c>
      <c r="BG2087" s="164">
        <f t="shared" si="166"/>
        <v>0</v>
      </c>
      <c r="BH2087" s="164">
        <f t="shared" si="167"/>
        <v>0</v>
      </c>
      <c r="BI2087" s="164">
        <f t="shared" si="168"/>
        <v>0</v>
      </c>
      <c r="BJ2087" s="18" t="s">
        <v>84</v>
      </c>
      <c r="BK2087" s="164">
        <f t="shared" si="169"/>
        <v>0</v>
      </c>
      <c r="BL2087" s="18" t="s">
        <v>264</v>
      </c>
      <c r="BM2087" s="163" t="s">
        <v>2843</v>
      </c>
    </row>
    <row r="2088" spans="1:65" s="2" customFormat="1" ht="24.2" customHeight="1">
      <c r="A2088" s="33"/>
      <c r="B2088" s="150"/>
      <c r="C2088" s="197" t="s">
        <v>2844</v>
      </c>
      <c r="D2088" s="197" t="s">
        <v>310</v>
      </c>
      <c r="E2088" s="198" t="s">
        <v>2845</v>
      </c>
      <c r="F2088" s="199" t="s">
        <v>2846</v>
      </c>
      <c r="G2088" s="200" t="s">
        <v>348</v>
      </c>
      <c r="H2088" s="201">
        <v>1</v>
      </c>
      <c r="I2088" s="202"/>
      <c r="J2088" s="203">
        <f t="shared" si="160"/>
        <v>0</v>
      </c>
      <c r="K2088" s="204"/>
      <c r="L2088" s="205"/>
      <c r="M2088" s="206" t="s">
        <v>1</v>
      </c>
      <c r="N2088" s="207" t="s">
        <v>42</v>
      </c>
      <c r="O2088" s="59"/>
      <c r="P2088" s="161">
        <f t="shared" si="161"/>
        <v>0</v>
      </c>
      <c r="Q2088" s="161">
        <v>0</v>
      </c>
      <c r="R2088" s="161">
        <f t="shared" si="162"/>
        <v>0</v>
      </c>
      <c r="S2088" s="161">
        <v>0</v>
      </c>
      <c r="T2088" s="162">
        <f t="shared" si="163"/>
        <v>0</v>
      </c>
      <c r="U2088" s="33"/>
      <c r="V2088" s="33"/>
      <c r="W2088" s="33"/>
      <c r="X2088" s="33"/>
      <c r="Y2088" s="33"/>
      <c r="Z2088" s="33"/>
      <c r="AA2088" s="33"/>
      <c r="AB2088" s="33"/>
      <c r="AC2088" s="33"/>
      <c r="AD2088" s="33"/>
      <c r="AE2088" s="33"/>
      <c r="AR2088" s="163" t="s">
        <v>318</v>
      </c>
      <c r="AT2088" s="163" t="s">
        <v>310</v>
      </c>
      <c r="AU2088" s="163" t="s">
        <v>86</v>
      </c>
      <c r="AY2088" s="18" t="s">
        <v>222</v>
      </c>
      <c r="BE2088" s="164">
        <f t="shared" si="164"/>
        <v>0</v>
      </c>
      <c r="BF2088" s="164">
        <f t="shared" si="165"/>
        <v>0</v>
      </c>
      <c r="BG2088" s="164">
        <f t="shared" si="166"/>
        <v>0</v>
      </c>
      <c r="BH2088" s="164">
        <f t="shared" si="167"/>
        <v>0</v>
      </c>
      <c r="BI2088" s="164">
        <f t="shared" si="168"/>
        <v>0</v>
      </c>
      <c r="BJ2088" s="18" t="s">
        <v>84</v>
      </c>
      <c r="BK2088" s="164">
        <f t="shared" si="169"/>
        <v>0</v>
      </c>
      <c r="BL2088" s="18" t="s">
        <v>264</v>
      </c>
      <c r="BM2088" s="163" t="s">
        <v>2847</v>
      </c>
    </row>
    <row r="2089" spans="1:65" s="2" customFormat="1" ht="33" customHeight="1">
      <c r="A2089" s="33"/>
      <c r="B2089" s="150"/>
      <c r="C2089" s="151" t="s">
        <v>1729</v>
      </c>
      <c r="D2089" s="151" t="s">
        <v>224</v>
      </c>
      <c r="E2089" s="152" t="s">
        <v>2848</v>
      </c>
      <c r="F2089" s="153" t="s">
        <v>2849</v>
      </c>
      <c r="G2089" s="154" t="s">
        <v>348</v>
      </c>
      <c r="H2089" s="155">
        <v>2</v>
      </c>
      <c r="I2089" s="156"/>
      <c r="J2089" s="157">
        <f t="shared" si="160"/>
        <v>0</v>
      </c>
      <c r="K2089" s="158"/>
      <c r="L2089" s="34"/>
      <c r="M2089" s="159" t="s">
        <v>1</v>
      </c>
      <c r="N2089" s="160" t="s">
        <v>42</v>
      </c>
      <c r="O2089" s="59"/>
      <c r="P2089" s="161">
        <f t="shared" si="161"/>
        <v>0</v>
      </c>
      <c r="Q2089" s="161">
        <v>0</v>
      </c>
      <c r="R2089" s="161">
        <f t="shared" si="162"/>
        <v>0</v>
      </c>
      <c r="S2089" s="161">
        <v>0</v>
      </c>
      <c r="T2089" s="162">
        <f t="shared" si="163"/>
        <v>0</v>
      </c>
      <c r="U2089" s="33"/>
      <c r="V2089" s="33"/>
      <c r="W2089" s="33"/>
      <c r="X2089" s="33"/>
      <c r="Y2089" s="33"/>
      <c r="Z2089" s="33"/>
      <c r="AA2089" s="33"/>
      <c r="AB2089" s="33"/>
      <c r="AC2089" s="33"/>
      <c r="AD2089" s="33"/>
      <c r="AE2089" s="33"/>
      <c r="AR2089" s="163" t="s">
        <v>264</v>
      </c>
      <c r="AT2089" s="163" t="s">
        <v>224</v>
      </c>
      <c r="AU2089" s="163" t="s">
        <v>86</v>
      </c>
      <c r="AY2089" s="18" t="s">
        <v>222</v>
      </c>
      <c r="BE2089" s="164">
        <f t="shared" si="164"/>
        <v>0</v>
      </c>
      <c r="BF2089" s="164">
        <f t="shared" si="165"/>
        <v>0</v>
      </c>
      <c r="BG2089" s="164">
        <f t="shared" si="166"/>
        <v>0</v>
      </c>
      <c r="BH2089" s="164">
        <f t="shared" si="167"/>
        <v>0</v>
      </c>
      <c r="BI2089" s="164">
        <f t="shared" si="168"/>
        <v>0</v>
      </c>
      <c r="BJ2089" s="18" t="s">
        <v>84</v>
      </c>
      <c r="BK2089" s="164">
        <f t="shared" si="169"/>
        <v>0</v>
      </c>
      <c r="BL2089" s="18" t="s">
        <v>264</v>
      </c>
      <c r="BM2089" s="163" t="s">
        <v>2850</v>
      </c>
    </row>
    <row r="2090" spans="1:65" s="13" customFormat="1">
      <c r="B2090" s="165"/>
      <c r="D2090" s="166" t="s">
        <v>229</v>
      </c>
      <c r="E2090" s="167" t="s">
        <v>1</v>
      </c>
      <c r="F2090" s="168" t="s">
        <v>2851</v>
      </c>
      <c r="H2090" s="169">
        <v>1</v>
      </c>
      <c r="I2090" s="170"/>
      <c r="L2090" s="165"/>
      <c r="M2090" s="171"/>
      <c r="N2090" s="172"/>
      <c r="O2090" s="172"/>
      <c r="P2090" s="172"/>
      <c r="Q2090" s="172"/>
      <c r="R2090" s="172"/>
      <c r="S2090" s="172"/>
      <c r="T2090" s="173"/>
      <c r="AT2090" s="167" t="s">
        <v>229</v>
      </c>
      <c r="AU2090" s="167" t="s">
        <v>86</v>
      </c>
      <c r="AV2090" s="13" t="s">
        <v>86</v>
      </c>
      <c r="AW2090" s="13" t="s">
        <v>32</v>
      </c>
      <c r="AX2090" s="13" t="s">
        <v>77</v>
      </c>
      <c r="AY2090" s="167" t="s">
        <v>222</v>
      </c>
    </row>
    <row r="2091" spans="1:65" s="13" customFormat="1">
      <c r="B2091" s="165"/>
      <c r="D2091" s="166" t="s">
        <v>229</v>
      </c>
      <c r="E2091" s="167" t="s">
        <v>1</v>
      </c>
      <c r="F2091" s="168" t="s">
        <v>2852</v>
      </c>
      <c r="H2091" s="169">
        <v>1</v>
      </c>
      <c r="I2091" s="170"/>
      <c r="L2091" s="165"/>
      <c r="M2091" s="171"/>
      <c r="N2091" s="172"/>
      <c r="O2091" s="172"/>
      <c r="P2091" s="172"/>
      <c r="Q2091" s="172"/>
      <c r="R2091" s="172"/>
      <c r="S2091" s="172"/>
      <c r="T2091" s="173"/>
      <c r="AT2091" s="167" t="s">
        <v>229</v>
      </c>
      <c r="AU2091" s="167" t="s">
        <v>86</v>
      </c>
      <c r="AV2091" s="13" t="s">
        <v>86</v>
      </c>
      <c r="AW2091" s="13" t="s">
        <v>32</v>
      </c>
      <c r="AX2091" s="13" t="s">
        <v>77</v>
      </c>
      <c r="AY2091" s="167" t="s">
        <v>222</v>
      </c>
    </row>
    <row r="2092" spans="1:65" s="14" customFormat="1">
      <c r="B2092" s="174"/>
      <c r="D2092" s="166" t="s">
        <v>229</v>
      </c>
      <c r="E2092" s="175" t="s">
        <v>1</v>
      </c>
      <c r="F2092" s="176" t="s">
        <v>231</v>
      </c>
      <c r="H2092" s="177">
        <v>2</v>
      </c>
      <c r="I2092" s="178"/>
      <c r="L2092" s="174"/>
      <c r="M2092" s="179"/>
      <c r="N2092" s="180"/>
      <c r="O2092" s="180"/>
      <c r="P2092" s="180"/>
      <c r="Q2092" s="180"/>
      <c r="R2092" s="180"/>
      <c r="S2092" s="180"/>
      <c r="T2092" s="181"/>
      <c r="AT2092" s="175" t="s">
        <v>229</v>
      </c>
      <c r="AU2092" s="175" t="s">
        <v>86</v>
      </c>
      <c r="AV2092" s="14" t="s">
        <v>228</v>
      </c>
      <c r="AW2092" s="14" t="s">
        <v>32</v>
      </c>
      <c r="AX2092" s="14" t="s">
        <v>84</v>
      </c>
      <c r="AY2092" s="175" t="s">
        <v>222</v>
      </c>
    </row>
    <row r="2093" spans="1:65" s="2" customFormat="1" ht="37.9" customHeight="1">
      <c r="A2093" s="33"/>
      <c r="B2093" s="150"/>
      <c r="C2093" s="197" t="s">
        <v>2853</v>
      </c>
      <c r="D2093" s="197" t="s">
        <v>310</v>
      </c>
      <c r="E2093" s="198" t="s">
        <v>2854</v>
      </c>
      <c r="F2093" s="199" t="s">
        <v>2855</v>
      </c>
      <c r="G2093" s="200" t="s">
        <v>348</v>
      </c>
      <c r="H2093" s="201">
        <v>1</v>
      </c>
      <c r="I2093" s="202"/>
      <c r="J2093" s="203">
        <f>ROUND(I2093*H2093,2)</f>
        <v>0</v>
      </c>
      <c r="K2093" s="204"/>
      <c r="L2093" s="205"/>
      <c r="M2093" s="206" t="s">
        <v>1</v>
      </c>
      <c r="N2093" s="207" t="s">
        <v>42</v>
      </c>
      <c r="O2093" s="59"/>
      <c r="P2093" s="161">
        <f>O2093*H2093</f>
        <v>0</v>
      </c>
      <c r="Q2093" s="161">
        <v>0</v>
      </c>
      <c r="R2093" s="161">
        <f>Q2093*H2093</f>
        <v>0</v>
      </c>
      <c r="S2093" s="161">
        <v>0</v>
      </c>
      <c r="T2093" s="162">
        <f>S2093*H2093</f>
        <v>0</v>
      </c>
      <c r="U2093" s="33"/>
      <c r="V2093" s="33"/>
      <c r="W2093" s="33"/>
      <c r="X2093" s="33"/>
      <c r="Y2093" s="33"/>
      <c r="Z2093" s="33"/>
      <c r="AA2093" s="33"/>
      <c r="AB2093" s="33"/>
      <c r="AC2093" s="33"/>
      <c r="AD2093" s="33"/>
      <c r="AE2093" s="33"/>
      <c r="AR2093" s="163" t="s">
        <v>318</v>
      </c>
      <c r="AT2093" s="163" t="s">
        <v>310</v>
      </c>
      <c r="AU2093" s="163" t="s">
        <v>86</v>
      </c>
      <c r="AY2093" s="18" t="s">
        <v>222</v>
      </c>
      <c r="BE2093" s="164">
        <f>IF(N2093="základní",J2093,0)</f>
        <v>0</v>
      </c>
      <c r="BF2093" s="164">
        <f>IF(N2093="snížená",J2093,0)</f>
        <v>0</v>
      </c>
      <c r="BG2093" s="164">
        <f>IF(N2093="zákl. přenesená",J2093,0)</f>
        <v>0</v>
      </c>
      <c r="BH2093" s="164">
        <f>IF(N2093="sníž. přenesená",J2093,0)</f>
        <v>0</v>
      </c>
      <c r="BI2093" s="164">
        <f>IF(N2093="nulová",J2093,0)</f>
        <v>0</v>
      </c>
      <c r="BJ2093" s="18" t="s">
        <v>84</v>
      </c>
      <c r="BK2093" s="164">
        <f>ROUND(I2093*H2093,2)</f>
        <v>0</v>
      </c>
      <c r="BL2093" s="18" t="s">
        <v>264</v>
      </c>
      <c r="BM2093" s="163" t="s">
        <v>2856</v>
      </c>
    </row>
    <row r="2094" spans="1:65" s="2" customFormat="1" ht="37.9" customHeight="1">
      <c r="A2094" s="33"/>
      <c r="B2094" s="150"/>
      <c r="C2094" s="197" t="s">
        <v>1733</v>
      </c>
      <c r="D2094" s="197" t="s">
        <v>310</v>
      </c>
      <c r="E2094" s="198" t="s">
        <v>2857</v>
      </c>
      <c r="F2094" s="199" t="s">
        <v>2858</v>
      </c>
      <c r="G2094" s="200" t="s">
        <v>348</v>
      </c>
      <c r="H2094" s="201">
        <v>1</v>
      </c>
      <c r="I2094" s="202"/>
      <c r="J2094" s="203">
        <f>ROUND(I2094*H2094,2)</f>
        <v>0</v>
      </c>
      <c r="K2094" s="204"/>
      <c r="L2094" s="205"/>
      <c r="M2094" s="206" t="s">
        <v>1</v>
      </c>
      <c r="N2094" s="207" t="s">
        <v>42</v>
      </c>
      <c r="O2094" s="59"/>
      <c r="P2094" s="161">
        <f>O2094*H2094</f>
        <v>0</v>
      </c>
      <c r="Q2094" s="161">
        <v>0</v>
      </c>
      <c r="R2094" s="161">
        <f>Q2094*H2094</f>
        <v>0</v>
      </c>
      <c r="S2094" s="161">
        <v>0</v>
      </c>
      <c r="T2094" s="162">
        <f>S2094*H2094</f>
        <v>0</v>
      </c>
      <c r="U2094" s="33"/>
      <c r="V2094" s="33"/>
      <c r="W2094" s="33"/>
      <c r="X2094" s="33"/>
      <c r="Y2094" s="33"/>
      <c r="Z2094" s="33"/>
      <c r="AA2094" s="33"/>
      <c r="AB2094" s="33"/>
      <c r="AC2094" s="33"/>
      <c r="AD2094" s="33"/>
      <c r="AE2094" s="33"/>
      <c r="AR2094" s="163" t="s">
        <v>318</v>
      </c>
      <c r="AT2094" s="163" t="s">
        <v>310</v>
      </c>
      <c r="AU2094" s="163" t="s">
        <v>86</v>
      </c>
      <c r="AY2094" s="18" t="s">
        <v>222</v>
      </c>
      <c r="BE2094" s="164">
        <f>IF(N2094="základní",J2094,0)</f>
        <v>0</v>
      </c>
      <c r="BF2094" s="164">
        <f>IF(N2094="snížená",J2094,0)</f>
        <v>0</v>
      </c>
      <c r="BG2094" s="164">
        <f>IF(N2094="zákl. přenesená",J2094,0)</f>
        <v>0</v>
      </c>
      <c r="BH2094" s="164">
        <f>IF(N2094="sníž. přenesená",J2094,0)</f>
        <v>0</v>
      </c>
      <c r="BI2094" s="164">
        <f>IF(N2094="nulová",J2094,0)</f>
        <v>0</v>
      </c>
      <c r="BJ2094" s="18" t="s">
        <v>84</v>
      </c>
      <c r="BK2094" s="164">
        <f>ROUND(I2094*H2094,2)</f>
        <v>0</v>
      </c>
      <c r="BL2094" s="18" t="s">
        <v>264</v>
      </c>
      <c r="BM2094" s="163" t="s">
        <v>2859</v>
      </c>
    </row>
    <row r="2095" spans="1:65" s="2" customFormat="1" ht="24.2" customHeight="1">
      <c r="A2095" s="33"/>
      <c r="B2095" s="150"/>
      <c r="C2095" s="151" t="s">
        <v>2860</v>
      </c>
      <c r="D2095" s="151" t="s">
        <v>224</v>
      </c>
      <c r="E2095" s="152" t="s">
        <v>2861</v>
      </c>
      <c r="F2095" s="153" t="s">
        <v>2862</v>
      </c>
      <c r="G2095" s="154" t="s">
        <v>348</v>
      </c>
      <c r="H2095" s="155">
        <v>3</v>
      </c>
      <c r="I2095" s="156"/>
      <c r="J2095" s="157">
        <f>ROUND(I2095*H2095,2)</f>
        <v>0</v>
      </c>
      <c r="K2095" s="158"/>
      <c r="L2095" s="34"/>
      <c r="M2095" s="159" t="s">
        <v>1</v>
      </c>
      <c r="N2095" s="160" t="s">
        <v>42</v>
      </c>
      <c r="O2095" s="59"/>
      <c r="P2095" s="161">
        <f>O2095*H2095</f>
        <v>0</v>
      </c>
      <c r="Q2095" s="161">
        <v>0</v>
      </c>
      <c r="R2095" s="161">
        <f>Q2095*H2095</f>
        <v>0</v>
      </c>
      <c r="S2095" s="161">
        <v>0</v>
      </c>
      <c r="T2095" s="162">
        <f>S2095*H2095</f>
        <v>0</v>
      </c>
      <c r="U2095" s="33"/>
      <c r="V2095" s="33"/>
      <c r="W2095" s="33"/>
      <c r="X2095" s="33"/>
      <c r="Y2095" s="33"/>
      <c r="Z2095" s="33"/>
      <c r="AA2095" s="33"/>
      <c r="AB2095" s="33"/>
      <c r="AC2095" s="33"/>
      <c r="AD2095" s="33"/>
      <c r="AE2095" s="33"/>
      <c r="AR2095" s="163" t="s">
        <v>264</v>
      </c>
      <c r="AT2095" s="163" t="s">
        <v>224</v>
      </c>
      <c r="AU2095" s="163" t="s">
        <v>86</v>
      </c>
      <c r="AY2095" s="18" t="s">
        <v>222</v>
      </c>
      <c r="BE2095" s="164">
        <f>IF(N2095="základní",J2095,0)</f>
        <v>0</v>
      </c>
      <c r="BF2095" s="164">
        <f>IF(N2095="snížená",J2095,0)</f>
        <v>0</v>
      </c>
      <c r="BG2095" s="164">
        <f>IF(N2095="zákl. přenesená",J2095,0)</f>
        <v>0</v>
      </c>
      <c r="BH2095" s="164">
        <f>IF(N2095="sníž. přenesená",J2095,0)</f>
        <v>0</v>
      </c>
      <c r="BI2095" s="164">
        <f>IF(N2095="nulová",J2095,0)</f>
        <v>0</v>
      </c>
      <c r="BJ2095" s="18" t="s">
        <v>84</v>
      </c>
      <c r="BK2095" s="164">
        <f>ROUND(I2095*H2095,2)</f>
        <v>0</v>
      </c>
      <c r="BL2095" s="18" t="s">
        <v>264</v>
      </c>
      <c r="BM2095" s="163" t="s">
        <v>2863</v>
      </c>
    </row>
    <row r="2096" spans="1:65" s="13" customFormat="1">
      <c r="B2096" s="165"/>
      <c r="D2096" s="166" t="s">
        <v>229</v>
      </c>
      <c r="E2096" s="167" t="s">
        <v>1</v>
      </c>
      <c r="F2096" s="168" t="s">
        <v>2864</v>
      </c>
      <c r="H2096" s="169">
        <v>1</v>
      </c>
      <c r="I2096" s="170"/>
      <c r="L2096" s="165"/>
      <c r="M2096" s="171"/>
      <c r="N2096" s="172"/>
      <c r="O2096" s="172"/>
      <c r="P2096" s="172"/>
      <c r="Q2096" s="172"/>
      <c r="R2096" s="172"/>
      <c r="S2096" s="172"/>
      <c r="T2096" s="173"/>
      <c r="AT2096" s="167" t="s">
        <v>229</v>
      </c>
      <c r="AU2096" s="167" t="s">
        <v>86</v>
      </c>
      <c r="AV2096" s="13" t="s">
        <v>86</v>
      </c>
      <c r="AW2096" s="13" t="s">
        <v>32</v>
      </c>
      <c r="AX2096" s="13" t="s">
        <v>77</v>
      </c>
      <c r="AY2096" s="167" t="s">
        <v>222</v>
      </c>
    </row>
    <row r="2097" spans="1:65" s="13" customFormat="1">
      <c r="B2097" s="165"/>
      <c r="D2097" s="166" t="s">
        <v>229</v>
      </c>
      <c r="E2097" s="167" t="s">
        <v>1</v>
      </c>
      <c r="F2097" s="168" t="s">
        <v>2865</v>
      </c>
      <c r="H2097" s="169">
        <v>2</v>
      </c>
      <c r="I2097" s="170"/>
      <c r="L2097" s="165"/>
      <c r="M2097" s="171"/>
      <c r="N2097" s="172"/>
      <c r="O2097" s="172"/>
      <c r="P2097" s="172"/>
      <c r="Q2097" s="172"/>
      <c r="R2097" s="172"/>
      <c r="S2097" s="172"/>
      <c r="T2097" s="173"/>
      <c r="AT2097" s="167" t="s">
        <v>229</v>
      </c>
      <c r="AU2097" s="167" t="s">
        <v>86</v>
      </c>
      <c r="AV2097" s="13" t="s">
        <v>86</v>
      </c>
      <c r="AW2097" s="13" t="s">
        <v>32</v>
      </c>
      <c r="AX2097" s="13" t="s">
        <v>77</v>
      </c>
      <c r="AY2097" s="167" t="s">
        <v>222</v>
      </c>
    </row>
    <row r="2098" spans="1:65" s="14" customFormat="1">
      <c r="B2098" s="174"/>
      <c r="D2098" s="166" t="s">
        <v>229</v>
      </c>
      <c r="E2098" s="175" t="s">
        <v>1</v>
      </c>
      <c r="F2098" s="176" t="s">
        <v>231</v>
      </c>
      <c r="H2098" s="177">
        <v>3</v>
      </c>
      <c r="I2098" s="178"/>
      <c r="L2098" s="174"/>
      <c r="M2098" s="179"/>
      <c r="N2098" s="180"/>
      <c r="O2098" s="180"/>
      <c r="P2098" s="180"/>
      <c r="Q2098" s="180"/>
      <c r="R2098" s="180"/>
      <c r="S2098" s="180"/>
      <c r="T2098" s="181"/>
      <c r="AT2098" s="175" t="s">
        <v>229</v>
      </c>
      <c r="AU2098" s="175" t="s">
        <v>86</v>
      </c>
      <c r="AV2098" s="14" t="s">
        <v>228</v>
      </c>
      <c r="AW2098" s="14" t="s">
        <v>32</v>
      </c>
      <c r="AX2098" s="14" t="s">
        <v>84</v>
      </c>
      <c r="AY2098" s="175" t="s">
        <v>222</v>
      </c>
    </row>
    <row r="2099" spans="1:65" s="2" customFormat="1" ht="37.9" customHeight="1">
      <c r="A2099" s="33"/>
      <c r="B2099" s="150"/>
      <c r="C2099" s="197" t="s">
        <v>1739</v>
      </c>
      <c r="D2099" s="197" t="s">
        <v>310</v>
      </c>
      <c r="E2099" s="198" t="s">
        <v>2866</v>
      </c>
      <c r="F2099" s="199" t="s">
        <v>2867</v>
      </c>
      <c r="G2099" s="200" t="s">
        <v>348</v>
      </c>
      <c r="H2099" s="201">
        <v>1</v>
      </c>
      <c r="I2099" s="202"/>
      <c r="J2099" s="203">
        <f>ROUND(I2099*H2099,2)</f>
        <v>0</v>
      </c>
      <c r="K2099" s="204"/>
      <c r="L2099" s="205"/>
      <c r="M2099" s="206" t="s">
        <v>1</v>
      </c>
      <c r="N2099" s="207" t="s">
        <v>42</v>
      </c>
      <c r="O2099" s="59"/>
      <c r="P2099" s="161">
        <f>O2099*H2099</f>
        <v>0</v>
      </c>
      <c r="Q2099" s="161">
        <v>0</v>
      </c>
      <c r="R2099" s="161">
        <f>Q2099*H2099</f>
        <v>0</v>
      </c>
      <c r="S2099" s="161">
        <v>0</v>
      </c>
      <c r="T2099" s="162">
        <f>S2099*H2099</f>
        <v>0</v>
      </c>
      <c r="U2099" s="33"/>
      <c r="V2099" s="33"/>
      <c r="W2099" s="33"/>
      <c r="X2099" s="33"/>
      <c r="Y2099" s="33"/>
      <c r="Z2099" s="33"/>
      <c r="AA2099" s="33"/>
      <c r="AB2099" s="33"/>
      <c r="AC2099" s="33"/>
      <c r="AD2099" s="33"/>
      <c r="AE2099" s="33"/>
      <c r="AR2099" s="163" t="s">
        <v>318</v>
      </c>
      <c r="AT2099" s="163" t="s">
        <v>310</v>
      </c>
      <c r="AU2099" s="163" t="s">
        <v>86</v>
      </c>
      <c r="AY2099" s="18" t="s">
        <v>222</v>
      </c>
      <c r="BE2099" s="164">
        <f>IF(N2099="základní",J2099,0)</f>
        <v>0</v>
      </c>
      <c r="BF2099" s="164">
        <f>IF(N2099="snížená",J2099,0)</f>
        <v>0</v>
      </c>
      <c r="BG2099" s="164">
        <f>IF(N2099="zákl. přenesená",J2099,0)</f>
        <v>0</v>
      </c>
      <c r="BH2099" s="164">
        <f>IF(N2099="sníž. přenesená",J2099,0)</f>
        <v>0</v>
      </c>
      <c r="BI2099" s="164">
        <f>IF(N2099="nulová",J2099,0)</f>
        <v>0</v>
      </c>
      <c r="BJ2099" s="18" t="s">
        <v>84</v>
      </c>
      <c r="BK2099" s="164">
        <f>ROUND(I2099*H2099,2)</f>
        <v>0</v>
      </c>
      <c r="BL2099" s="18" t="s">
        <v>264</v>
      </c>
      <c r="BM2099" s="163" t="s">
        <v>2868</v>
      </c>
    </row>
    <row r="2100" spans="1:65" s="2" customFormat="1" ht="37.9" customHeight="1">
      <c r="A2100" s="33"/>
      <c r="B2100" s="150"/>
      <c r="C2100" s="197" t="s">
        <v>2869</v>
      </c>
      <c r="D2100" s="197" t="s">
        <v>310</v>
      </c>
      <c r="E2100" s="198" t="s">
        <v>2870</v>
      </c>
      <c r="F2100" s="199" t="s">
        <v>2871</v>
      </c>
      <c r="G2100" s="200" t="s">
        <v>348</v>
      </c>
      <c r="H2100" s="201">
        <v>1</v>
      </c>
      <c r="I2100" s="202"/>
      <c r="J2100" s="203">
        <f>ROUND(I2100*H2100,2)</f>
        <v>0</v>
      </c>
      <c r="K2100" s="204"/>
      <c r="L2100" s="205"/>
      <c r="M2100" s="206" t="s">
        <v>1</v>
      </c>
      <c r="N2100" s="207" t="s">
        <v>42</v>
      </c>
      <c r="O2100" s="59"/>
      <c r="P2100" s="161">
        <f>O2100*H2100</f>
        <v>0</v>
      </c>
      <c r="Q2100" s="161">
        <v>0</v>
      </c>
      <c r="R2100" s="161">
        <f>Q2100*H2100</f>
        <v>0</v>
      </c>
      <c r="S2100" s="161">
        <v>0</v>
      </c>
      <c r="T2100" s="162">
        <f>S2100*H2100</f>
        <v>0</v>
      </c>
      <c r="U2100" s="33"/>
      <c r="V2100" s="33"/>
      <c r="W2100" s="33"/>
      <c r="X2100" s="33"/>
      <c r="Y2100" s="33"/>
      <c r="Z2100" s="33"/>
      <c r="AA2100" s="33"/>
      <c r="AB2100" s="33"/>
      <c r="AC2100" s="33"/>
      <c r="AD2100" s="33"/>
      <c r="AE2100" s="33"/>
      <c r="AR2100" s="163" t="s">
        <v>318</v>
      </c>
      <c r="AT2100" s="163" t="s">
        <v>310</v>
      </c>
      <c r="AU2100" s="163" t="s">
        <v>86</v>
      </c>
      <c r="AY2100" s="18" t="s">
        <v>222</v>
      </c>
      <c r="BE2100" s="164">
        <f>IF(N2100="základní",J2100,0)</f>
        <v>0</v>
      </c>
      <c r="BF2100" s="164">
        <f>IF(N2100="snížená",J2100,0)</f>
        <v>0</v>
      </c>
      <c r="BG2100" s="164">
        <f>IF(N2100="zákl. přenesená",J2100,0)</f>
        <v>0</v>
      </c>
      <c r="BH2100" s="164">
        <f>IF(N2100="sníž. přenesená",J2100,0)</f>
        <v>0</v>
      </c>
      <c r="BI2100" s="164">
        <f>IF(N2100="nulová",J2100,0)</f>
        <v>0</v>
      </c>
      <c r="BJ2100" s="18" t="s">
        <v>84</v>
      </c>
      <c r="BK2100" s="164">
        <f>ROUND(I2100*H2100,2)</f>
        <v>0</v>
      </c>
      <c r="BL2100" s="18" t="s">
        <v>264</v>
      </c>
      <c r="BM2100" s="163" t="s">
        <v>2872</v>
      </c>
    </row>
    <row r="2101" spans="1:65" s="2" customFormat="1" ht="37.9" customHeight="1">
      <c r="A2101" s="33"/>
      <c r="B2101" s="150"/>
      <c r="C2101" s="197" t="s">
        <v>1744</v>
      </c>
      <c r="D2101" s="197" t="s">
        <v>310</v>
      </c>
      <c r="E2101" s="198" t="s">
        <v>2873</v>
      </c>
      <c r="F2101" s="199" t="s">
        <v>2874</v>
      </c>
      <c r="G2101" s="200" t="s">
        <v>348</v>
      </c>
      <c r="H2101" s="201">
        <v>1</v>
      </c>
      <c r="I2101" s="202"/>
      <c r="J2101" s="203">
        <f>ROUND(I2101*H2101,2)</f>
        <v>0</v>
      </c>
      <c r="K2101" s="204"/>
      <c r="L2101" s="205"/>
      <c r="M2101" s="206" t="s">
        <v>1</v>
      </c>
      <c r="N2101" s="207" t="s">
        <v>42</v>
      </c>
      <c r="O2101" s="59"/>
      <c r="P2101" s="161">
        <f>O2101*H2101</f>
        <v>0</v>
      </c>
      <c r="Q2101" s="161">
        <v>0</v>
      </c>
      <c r="R2101" s="161">
        <f>Q2101*H2101</f>
        <v>0</v>
      </c>
      <c r="S2101" s="161">
        <v>0</v>
      </c>
      <c r="T2101" s="162">
        <f>S2101*H2101</f>
        <v>0</v>
      </c>
      <c r="U2101" s="33"/>
      <c r="V2101" s="33"/>
      <c r="W2101" s="33"/>
      <c r="X2101" s="33"/>
      <c r="Y2101" s="33"/>
      <c r="Z2101" s="33"/>
      <c r="AA2101" s="33"/>
      <c r="AB2101" s="33"/>
      <c r="AC2101" s="33"/>
      <c r="AD2101" s="33"/>
      <c r="AE2101" s="33"/>
      <c r="AR2101" s="163" t="s">
        <v>318</v>
      </c>
      <c r="AT2101" s="163" t="s">
        <v>310</v>
      </c>
      <c r="AU2101" s="163" t="s">
        <v>86</v>
      </c>
      <c r="AY2101" s="18" t="s">
        <v>222</v>
      </c>
      <c r="BE2101" s="164">
        <f>IF(N2101="základní",J2101,0)</f>
        <v>0</v>
      </c>
      <c r="BF2101" s="164">
        <f>IF(N2101="snížená",J2101,0)</f>
        <v>0</v>
      </c>
      <c r="BG2101" s="164">
        <f>IF(N2101="zákl. přenesená",J2101,0)</f>
        <v>0</v>
      </c>
      <c r="BH2101" s="164">
        <f>IF(N2101="sníž. přenesená",J2101,0)</f>
        <v>0</v>
      </c>
      <c r="BI2101" s="164">
        <f>IF(N2101="nulová",J2101,0)</f>
        <v>0</v>
      </c>
      <c r="BJ2101" s="18" t="s">
        <v>84</v>
      </c>
      <c r="BK2101" s="164">
        <f>ROUND(I2101*H2101,2)</f>
        <v>0</v>
      </c>
      <c r="BL2101" s="18" t="s">
        <v>264</v>
      </c>
      <c r="BM2101" s="163" t="s">
        <v>2875</v>
      </c>
    </row>
    <row r="2102" spans="1:65" s="2" customFormat="1" ht="24.2" customHeight="1">
      <c r="A2102" s="33"/>
      <c r="B2102" s="150"/>
      <c r="C2102" s="151" t="s">
        <v>2876</v>
      </c>
      <c r="D2102" s="151" t="s">
        <v>224</v>
      </c>
      <c r="E2102" s="152" t="s">
        <v>2877</v>
      </c>
      <c r="F2102" s="153" t="s">
        <v>2878</v>
      </c>
      <c r="G2102" s="154" t="s">
        <v>348</v>
      </c>
      <c r="H2102" s="155">
        <v>33</v>
      </c>
      <c r="I2102" s="156"/>
      <c r="J2102" s="157">
        <f>ROUND(I2102*H2102,2)</f>
        <v>0</v>
      </c>
      <c r="K2102" s="158"/>
      <c r="L2102" s="34"/>
      <c r="M2102" s="159" t="s">
        <v>1</v>
      </c>
      <c r="N2102" s="160" t="s">
        <v>42</v>
      </c>
      <c r="O2102" s="59"/>
      <c r="P2102" s="161">
        <f>O2102*H2102</f>
        <v>0</v>
      </c>
      <c r="Q2102" s="161">
        <v>0</v>
      </c>
      <c r="R2102" s="161">
        <f>Q2102*H2102</f>
        <v>0</v>
      </c>
      <c r="S2102" s="161">
        <v>0</v>
      </c>
      <c r="T2102" s="162">
        <f>S2102*H2102</f>
        <v>0</v>
      </c>
      <c r="U2102" s="33"/>
      <c r="V2102" s="33"/>
      <c r="W2102" s="33"/>
      <c r="X2102" s="33"/>
      <c r="Y2102" s="33"/>
      <c r="Z2102" s="33"/>
      <c r="AA2102" s="33"/>
      <c r="AB2102" s="33"/>
      <c r="AC2102" s="33"/>
      <c r="AD2102" s="33"/>
      <c r="AE2102" s="33"/>
      <c r="AR2102" s="163" t="s">
        <v>264</v>
      </c>
      <c r="AT2102" s="163" t="s">
        <v>224</v>
      </c>
      <c r="AU2102" s="163" t="s">
        <v>86</v>
      </c>
      <c r="AY2102" s="18" t="s">
        <v>222</v>
      </c>
      <c r="BE2102" s="164">
        <f>IF(N2102="základní",J2102,0)</f>
        <v>0</v>
      </c>
      <c r="BF2102" s="164">
        <f>IF(N2102="snížená",J2102,0)</f>
        <v>0</v>
      </c>
      <c r="BG2102" s="164">
        <f>IF(N2102="zákl. přenesená",J2102,0)</f>
        <v>0</v>
      </c>
      <c r="BH2102" s="164">
        <f>IF(N2102="sníž. přenesená",J2102,0)</f>
        <v>0</v>
      </c>
      <c r="BI2102" s="164">
        <f>IF(N2102="nulová",J2102,0)</f>
        <v>0</v>
      </c>
      <c r="BJ2102" s="18" t="s">
        <v>84</v>
      </c>
      <c r="BK2102" s="164">
        <f>ROUND(I2102*H2102,2)</f>
        <v>0</v>
      </c>
      <c r="BL2102" s="18" t="s">
        <v>264</v>
      </c>
      <c r="BM2102" s="163" t="s">
        <v>2879</v>
      </c>
    </row>
    <row r="2103" spans="1:65" s="13" customFormat="1">
      <c r="B2103" s="165"/>
      <c r="D2103" s="166" t="s">
        <v>229</v>
      </c>
      <c r="E2103" s="167" t="s">
        <v>1</v>
      </c>
      <c r="F2103" s="168" t="s">
        <v>1730</v>
      </c>
      <c r="H2103" s="169">
        <v>21</v>
      </c>
      <c r="I2103" s="170"/>
      <c r="L2103" s="165"/>
      <c r="M2103" s="171"/>
      <c r="N2103" s="172"/>
      <c r="O2103" s="172"/>
      <c r="P2103" s="172"/>
      <c r="Q2103" s="172"/>
      <c r="R2103" s="172"/>
      <c r="S2103" s="172"/>
      <c r="T2103" s="173"/>
      <c r="AT2103" s="167" t="s">
        <v>229</v>
      </c>
      <c r="AU2103" s="167" t="s">
        <v>86</v>
      </c>
      <c r="AV2103" s="13" t="s">
        <v>86</v>
      </c>
      <c r="AW2103" s="13" t="s">
        <v>32</v>
      </c>
      <c r="AX2103" s="13" t="s">
        <v>77</v>
      </c>
      <c r="AY2103" s="167" t="s">
        <v>222</v>
      </c>
    </row>
    <row r="2104" spans="1:65" s="13" customFormat="1">
      <c r="B2104" s="165"/>
      <c r="D2104" s="166" t="s">
        <v>229</v>
      </c>
      <c r="E2104" s="167" t="s">
        <v>1</v>
      </c>
      <c r="F2104" s="168" t="s">
        <v>1756</v>
      </c>
      <c r="H2104" s="169">
        <v>2</v>
      </c>
      <c r="I2104" s="170"/>
      <c r="L2104" s="165"/>
      <c r="M2104" s="171"/>
      <c r="N2104" s="172"/>
      <c r="O2104" s="172"/>
      <c r="P2104" s="172"/>
      <c r="Q2104" s="172"/>
      <c r="R2104" s="172"/>
      <c r="S2104" s="172"/>
      <c r="T2104" s="173"/>
      <c r="AT2104" s="167" t="s">
        <v>229</v>
      </c>
      <c r="AU2104" s="167" t="s">
        <v>86</v>
      </c>
      <c r="AV2104" s="13" t="s">
        <v>86</v>
      </c>
      <c r="AW2104" s="13" t="s">
        <v>32</v>
      </c>
      <c r="AX2104" s="13" t="s">
        <v>77</v>
      </c>
      <c r="AY2104" s="167" t="s">
        <v>222</v>
      </c>
    </row>
    <row r="2105" spans="1:65" s="13" customFormat="1">
      <c r="B2105" s="165"/>
      <c r="D2105" s="166" t="s">
        <v>229</v>
      </c>
      <c r="E2105" s="167" t="s">
        <v>1</v>
      </c>
      <c r="F2105" s="168" t="s">
        <v>1764</v>
      </c>
      <c r="H2105" s="169">
        <v>1</v>
      </c>
      <c r="I2105" s="170"/>
      <c r="L2105" s="165"/>
      <c r="M2105" s="171"/>
      <c r="N2105" s="172"/>
      <c r="O2105" s="172"/>
      <c r="P2105" s="172"/>
      <c r="Q2105" s="172"/>
      <c r="R2105" s="172"/>
      <c r="S2105" s="172"/>
      <c r="T2105" s="173"/>
      <c r="AT2105" s="167" t="s">
        <v>229</v>
      </c>
      <c r="AU2105" s="167" t="s">
        <v>86</v>
      </c>
      <c r="AV2105" s="13" t="s">
        <v>86</v>
      </c>
      <c r="AW2105" s="13" t="s">
        <v>32</v>
      </c>
      <c r="AX2105" s="13" t="s">
        <v>77</v>
      </c>
      <c r="AY2105" s="167" t="s">
        <v>222</v>
      </c>
    </row>
    <row r="2106" spans="1:65" s="13" customFormat="1">
      <c r="B2106" s="165"/>
      <c r="D2106" s="166" t="s">
        <v>229</v>
      </c>
      <c r="E2106" s="167" t="s">
        <v>1</v>
      </c>
      <c r="F2106" s="168" t="s">
        <v>1734</v>
      </c>
      <c r="H2106" s="169">
        <v>1</v>
      </c>
      <c r="I2106" s="170"/>
      <c r="L2106" s="165"/>
      <c r="M2106" s="171"/>
      <c r="N2106" s="172"/>
      <c r="O2106" s="172"/>
      <c r="P2106" s="172"/>
      <c r="Q2106" s="172"/>
      <c r="R2106" s="172"/>
      <c r="S2106" s="172"/>
      <c r="T2106" s="173"/>
      <c r="AT2106" s="167" t="s">
        <v>229</v>
      </c>
      <c r="AU2106" s="167" t="s">
        <v>86</v>
      </c>
      <c r="AV2106" s="13" t="s">
        <v>86</v>
      </c>
      <c r="AW2106" s="13" t="s">
        <v>32</v>
      </c>
      <c r="AX2106" s="13" t="s">
        <v>77</v>
      </c>
      <c r="AY2106" s="167" t="s">
        <v>222</v>
      </c>
    </row>
    <row r="2107" spans="1:65" s="13" customFormat="1">
      <c r="B2107" s="165"/>
      <c r="D2107" s="166" t="s">
        <v>229</v>
      </c>
      <c r="E2107" s="167" t="s">
        <v>1</v>
      </c>
      <c r="F2107" s="168" t="s">
        <v>1735</v>
      </c>
      <c r="H2107" s="169">
        <v>3</v>
      </c>
      <c r="I2107" s="170"/>
      <c r="L2107" s="165"/>
      <c r="M2107" s="171"/>
      <c r="N2107" s="172"/>
      <c r="O2107" s="172"/>
      <c r="P2107" s="172"/>
      <c r="Q2107" s="172"/>
      <c r="R2107" s="172"/>
      <c r="S2107" s="172"/>
      <c r="T2107" s="173"/>
      <c r="AT2107" s="167" t="s">
        <v>229</v>
      </c>
      <c r="AU2107" s="167" t="s">
        <v>86</v>
      </c>
      <c r="AV2107" s="13" t="s">
        <v>86</v>
      </c>
      <c r="AW2107" s="13" t="s">
        <v>32</v>
      </c>
      <c r="AX2107" s="13" t="s">
        <v>77</v>
      </c>
      <c r="AY2107" s="167" t="s">
        <v>222</v>
      </c>
    </row>
    <row r="2108" spans="1:65" s="13" customFormat="1">
      <c r="B2108" s="165"/>
      <c r="D2108" s="166" t="s">
        <v>229</v>
      </c>
      <c r="E2108" s="167" t="s">
        <v>1</v>
      </c>
      <c r="F2108" s="168" t="s">
        <v>2880</v>
      </c>
      <c r="H2108" s="169">
        <v>2</v>
      </c>
      <c r="I2108" s="170"/>
      <c r="L2108" s="165"/>
      <c r="M2108" s="171"/>
      <c r="N2108" s="172"/>
      <c r="O2108" s="172"/>
      <c r="P2108" s="172"/>
      <c r="Q2108" s="172"/>
      <c r="R2108" s="172"/>
      <c r="S2108" s="172"/>
      <c r="T2108" s="173"/>
      <c r="AT2108" s="167" t="s">
        <v>229</v>
      </c>
      <c r="AU2108" s="167" t="s">
        <v>86</v>
      </c>
      <c r="AV2108" s="13" t="s">
        <v>86</v>
      </c>
      <c r="AW2108" s="13" t="s">
        <v>32</v>
      </c>
      <c r="AX2108" s="13" t="s">
        <v>77</v>
      </c>
      <c r="AY2108" s="167" t="s">
        <v>222</v>
      </c>
    </row>
    <row r="2109" spans="1:65" s="13" customFormat="1">
      <c r="B2109" s="165"/>
      <c r="D2109" s="166" t="s">
        <v>229</v>
      </c>
      <c r="E2109" s="167" t="s">
        <v>1</v>
      </c>
      <c r="F2109" s="168" t="s">
        <v>1752</v>
      </c>
      <c r="H2109" s="169">
        <v>1</v>
      </c>
      <c r="I2109" s="170"/>
      <c r="L2109" s="165"/>
      <c r="M2109" s="171"/>
      <c r="N2109" s="172"/>
      <c r="O2109" s="172"/>
      <c r="P2109" s="172"/>
      <c r="Q2109" s="172"/>
      <c r="R2109" s="172"/>
      <c r="S2109" s="172"/>
      <c r="T2109" s="173"/>
      <c r="AT2109" s="167" t="s">
        <v>229</v>
      </c>
      <c r="AU2109" s="167" t="s">
        <v>86</v>
      </c>
      <c r="AV2109" s="13" t="s">
        <v>86</v>
      </c>
      <c r="AW2109" s="13" t="s">
        <v>32</v>
      </c>
      <c r="AX2109" s="13" t="s">
        <v>77</v>
      </c>
      <c r="AY2109" s="167" t="s">
        <v>222</v>
      </c>
    </row>
    <row r="2110" spans="1:65" s="13" customFormat="1">
      <c r="B2110" s="165"/>
      <c r="D2110" s="166" t="s">
        <v>229</v>
      </c>
      <c r="E2110" s="167" t="s">
        <v>1</v>
      </c>
      <c r="F2110" s="168" t="s">
        <v>1770</v>
      </c>
      <c r="H2110" s="169">
        <v>1</v>
      </c>
      <c r="I2110" s="170"/>
      <c r="L2110" s="165"/>
      <c r="M2110" s="171"/>
      <c r="N2110" s="172"/>
      <c r="O2110" s="172"/>
      <c r="P2110" s="172"/>
      <c r="Q2110" s="172"/>
      <c r="R2110" s="172"/>
      <c r="S2110" s="172"/>
      <c r="T2110" s="173"/>
      <c r="AT2110" s="167" t="s">
        <v>229</v>
      </c>
      <c r="AU2110" s="167" t="s">
        <v>86</v>
      </c>
      <c r="AV2110" s="13" t="s">
        <v>86</v>
      </c>
      <c r="AW2110" s="13" t="s">
        <v>32</v>
      </c>
      <c r="AX2110" s="13" t="s">
        <v>77</v>
      </c>
      <c r="AY2110" s="167" t="s">
        <v>222</v>
      </c>
    </row>
    <row r="2111" spans="1:65" s="13" customFormat="1">
      <c r="B2111" s="165"/>
      <c r="D2111" s="166" t="s">
        <v>229</v>
      </c>
      <c r="E2111" s="167" t="s">
        <v>1</v>
      </c>
      <c r="F2111" s="168" t="s">
        <v>1766</v>
      </c>
      <c r="H2111" s="169">
        <v>1</v>
      </c>
      <c r="I2111" s="170"/>
      <c r="L2111" s="165"/>
      <c r="M2111" s="171"/>
      <c r="N2111" s="172"/>
      <c r="O2111" s="172"/>
      <c r="P2111" s="172"/>
      <c r="Q2111" s="172"/>
      <c r="R2111" s="172"/>
      <c r="S2111" s="172"/>
      <c r="T2111" s="173"/>
      <c r="AT2111" s="167" t="s">
        <v>229</v>
      </c>
      <c r="AU2111" s="167" t="s">
        <v>86</v>
      </c>
      <c r="AV2111" s="13" t="s">
        <v>86</v>
      </c>
      <c r="AW2111" s="13" t="s">
        <v>32</v>
      </c>
      <c r="AX2111" s="13" t="s">
        <v>77</v>
      </c>
      <c r="AY2111" s="167" t="s">
        <v>222</v>
      </c>
    </row>
    <row r="2112" spans="1:65" s="14" customFormat="1">
      <c r="B2112" s="174"/>
      <c r="D2112" s="166" t="s">
        <v>229</v>
      </c>
      <c r="E2112" s="175" t="s">
        <v>1</v>
      </c>
      <c r="F2112" s="176" t="s">
        <v>231</v>
      </c>
      <c r="H2112" s="177">
        <v>33</v>
      </c>
      <c r="I2112" s="178"/>
      <c r="L2112" s="174"/>
      <c r="M2112" s="179"/>
      <c r="N2112" s="180"/>
      <c r="O2112" s="180"/>
      <c r="P2112" s="180"/>
      <c r="Q2112" s="180"/>
      <c r="R2112" s="180"/>
      <c r="S2112" s="180"/>
      <c r="T2112" s="181"/>
      <c r="AT2112" s="175" t="s">
        <v>229</v>
      </c>
      <c r="AU2112" s="175" t="s">
        <v>86</v>
      </c>
      <c r="AV2112" s="14" t="s">
        <v>228</v>
      </c>
      <c r="AW2112" s="14" t="s">
        <v>32</v>
      </c>
      <c r="AX2112" s="14" t="s">
        <v>84</v>
      </c>
      <c r="AY2112" s="175" t="s">
        <v>222</v>
      </c>
    </row>
    <row r="2113" spans="1:65" s="2" customFormat="1" ht="24.2" customHeight="1">
      <c r="A2113" s="33"/>
      <c r="B2113" s="150"/>
      <c r="C2113" s="197" t="s">
        <v>1749</v>
      </c>
      <c r="D2113" s="197" t="s">
        <v>310</v>
      </c>
      <c r="E2113" s="198" t="s">
        <v>2881</v>
      </c>
      <c r="F2113" s="199" t="s">
        <v>2882</v>
      </c>
      <c r="G2113" s="200" t="s">
        <v>348</v>
      </c>
      <c r="H2113" s="201">
        <v>21</v>
      </c>
      <c r="I2113" s="202"/>
      <c r="J2113" s="203">
        <f t="shared" ref="J2113:J2123" si="170">ROUND(I2113*H2113,2)</f>
        <v>0</v>
      </c>
      <c r="K2113" s="204"/>
      <c r="L2113" s="205"/>
      <c r="M2113" s="206" t="s">
        <v>1</v>
      </c>
      <c r="N2113" s="207" t="s">
        <v>42</v>
      </c>
      <c r="O2113" s="59"/>
      <c r="P2113" s="161">
        <f t="shared" ref="P2113:P2123" si="171">O2113*H2113</f>
        <v>0</v>
      </c>
      <c r="Q2113" s="161">
        <v>0</v>
      </c>
      <c r="R2113" s="161">
        <f t="shared" ref="R2113:R2123" si="172">Q2113*H2113</f>
        <v>0</v>
      </c>
      <c r="S2113" s="161">
        <v>0</v>
      </c>
      <c r="T2113" s="162">
        <f t="shared" ref="T2113:T2123" si="173">S2113*H2113</f>
        <v>0</v>
      </c>
      <c r="U2113" s="33"/>
      <c r="V2113" s="33"/>
      <c r="W2113" s="33"/>
      <c r="X2113" s="33"/>
      <c r="Y2113" s="33"/>
      <c r="Z2113" s="33"/>
      <c r="AA2113" s="33"/>
      <c r="AB2113" s="33"/>
      <c r="AC2113" s="33"/>
      <c r="AD2113" s="33"/>
      <c r="AE2113" s="33"/>
      <c r="AR2113" s="163" t="s">
        <v>318</v>
      </c>
      <c r="AT2113" s="163" t="s">
        <v>310</v>
      </c>
      <c r="AU2113" s="163" t="s">
        <v>86</v>
      </c>
      <c r="AY2113" s="18" t="s">
        <v>222</v>
      </c>
      <c r="BE2113" s="164">
        <f t="shared" ref="BE2113:BE2123" si="174">IF(N2113="základní",J2113,0)</f>
        <v>0</v>
      </c>
      <c r="BF2113" s="164">
        <f t="shared" ref="BF2113:BF2123" si="175">IF(N2113="snížená",J2113,0)</f>
        <v>0</v>
      </c>
      <c r="BG2113" s="164">
        <f t="shared" ref="BG2113:BG2123" si="176">IF(N2113="zákl. přenesená",J2113,0)</f>
        <v>0</v>
      </c>
      <c r="BH2113" s="164">
        <f t="shared" ref="BH2113:BH2123" si="177">IF(N2113="sníž. přenesená",J2113,0)</f>
        <v>0</v>
      </c>
      <c r="BI2113" s="164">
        <f t="shared" ref="BI2113:BI2123" si="178">IF(N2113="nulová",J2113,0)</f>
        <v>0</v>
      </c>
      <c r="BJ2113" s="18" t="s">
        <v>84</v>
      </c>
      <c r="BK2113" s="164">
        <f t="shared" ref="BK2113:BK2123" si="179">ROUND(I2113*H2113,2)</f>
        <v>0</v>
      </c>
      <c r="BL2113" s="18" t="s">
        <v>264</v>
      </c>
      <c r="BM2113" s="163" t="s">
        <v>2883</v>
      </c>
    </row>
    <row r="2114" spans="1:65" s="2" customFormat="1" ht="24.2" customHeight="1">
      <c r="A2114" s="33"/>
      <c r="B2114" s="150"/>
      <c r="C2114" s="197" t="s">
        <v>2884</v>
      </c>
      <c r="D2114" s="197" t="s">
        <v>310</v>
      </c>
      <c r="E2114" s="198" t="s">
        <v>2885</v>
      </c>
      <c r="F2114" s="199" t="s">
        <v>2886</v>
      </c>
      <c r="G2114" s="200" t="s">
        <v>348</v>
      </c>
      <c r="H2114" s="201">
        <v>2</v>
      </c>
      <c r="I2114" s="202"/>
      <c r="J2114" s="203">
        <f t="shared" si="170"/>
        <v>0</v>
      </c>
      <c r="K2114" s="204"/>
      <c r="L2114" s="205"/>
      <c r="M2114" s="206" t="s">
        <v>1</v>
      </c>
      <c r="N2114" s="207" t="s">
        <v>42</v>
      </c>
      <c r="O2114" s="59"/>
      <c r="P2114" s="161">
        <f t="shared" si="171"/>
        <v>0</v>
      </c>
      <c r="Q2114" s="161">
        <v>0</v>
      </c>
      <c r="R2114" s="161">
        <f t="shared" si="172"/>
        <v>0</v>
      </c>
      <c r="S2114" s="161">
        <v>0</v>
      </c>
      <c r="T2114" s="162">
        <f t="shared" si="173"/>
        <v>0</v>
      </c>
      <c r="U2114" s="33"/>
      <c r="V2114" s="33"/>
      <c r="W2114" s="33"/>
      <c r="X2114" s="33"/>
      <c r="Y2114" s="33"/>
      <c r="Z2114" s="33"/>
      <c r="AA2114" s="33"/>
      <c r="AB2114" s="33"/>
      <c r="AC2114" s="33"/>
      <c r="AD2114" s="33"/>
      <c r="AE2114" s="33"/>
      <c r="AR2114" s="163" t="s">
        <v>318</v>
      </c>
      <c r="AT2114" s="163" t="s">
        <v>310</v>
      </c>
      <c r="AU2114" s="163" t="s">
        <v>86</v>
      </c>
      <c r="AY2114" s="18" t="s">
        <v>222</v>
      </c>
      <c r="BE2114" s="164">
        <f t="shared" si="174"/>
        <v>0</v>
      </c>
      <c r="BF2114" s="164">
        <f t="shared" si="175"/>
        <v>0</v>
      </c>
      <c r="BG2114" s="164">
        <f t="shared" si="176"/>
        <v>0</v>
      </c>
      <c r="BH2114" s="164">
        <f t="shared" si="177"/>
        <v>0</v>
      </c>
      <c r="BI2114" s="164">
        <f t="shared" si="178"/>
        <v>0</v>
      </c>
      <c r="BJ2114" s="18" t="s">
        <v>84</v>
      </c>
      <c r="BK2114" s="164">
        <f t="shared" si="179"/>
        <v>0</v>
      </c>
      <c r="BL2114" s="18" t="s">
        <v>264</v>
      </c>
      <c r="BM2114" s="163" t="s">
        <v>2887</v>
      </c>
    </row>
    <row r="2115" spans="1:65" s="2" customFormat="1" ht="33" customHeight="1">
      <c r="A2115" s="33"/>
      <c r="B2115" s="150"/>
      <c r="C2115" s="197" t="s">
        <v>1755</v>
      </c>
      <c r="D2115" s="197" t="s">
        <v>310</v>
      </c>
      <c r="E2115" s="198" t="s">
        <v>2888</v>
      </c>
      <c r="F2115" s="199" t="s">
        <v>2889</v>
      </c>
      <c r="G2115" s="200" t="s">
        <v>348</v>
      </c>
      <c r="H2115" s="201">
        <v>1</v>
      </c>
      <c r="I2115" s="202"/>
      <c r="J2115" s="203">
        <f t="shared" si="170"/>
        <v>0</v>
      </c>
      <c r="K2115" s="204"/>
      <c r="L2115" s="205"/>
      <c r="M2115" s="206" t="s">
        <v>1</v>
      </c>
      <c r="N2115" s="207" t="s">
        <v>42</v>
      </c>
      <c r="O2115" s="59"/>
      <c r="P2115" s="161">
        <f t="shared" si="171"/>
        <v>0</v>
      </c>
      <c r="Q2115" s="161">
        <v>0</v>
      </c>
      <c r="R2115" s="161">
        <f t="shared" si="172"/>
        <v>0</v>
      </c>
      <c r="S2115" s="161">
        <v>0</v>
      </c>
      <c r="T2115" s="162">
        <f t="shared" si="173"/>
        <v>0</v>
      </c>
      <c r="U2115" s="33"/>
      <c r="V2115" s="33"/>
      <c r="W2115" s="33"/>
      <c r="X2115" s="33"/>
      <c r="Y2115" s="33"/>
      <c r="Z2115" s="33"/>
      <c r="AA2115" s="33"/>
      <c r="AB2115" s="33"/>
      <c r="AC2115" s="33"/>
      <c r="AD2115" s="33"/>
      <c r="AE2115" s="33"/>
      <c r="AR2115" s="163" t="s">
        <v>318</v>
      </c>
      <c r="AT2115" s="163" t="s">
        <v>310</v>
      </c>
      <c r="AU2115" s="163" t="s">
        <v>86</v>
      </c>
      <c r="AY2115" s="18" t="s">
        <v>222</v>
      </c>
      <c r="BE2115" s="164">
        <f t="shared" si="174"/>
        <v>0</v>
      </c>
      <c r="BF2115" s="164">
        <f t="shared" si="175"/>
        <v>0</v>
      </c>
      <c r="BG2115" s="164">
        <f t="shared" si="176"/>
        <v>0</v>
      </c>
      <c r="BH2115" s="164">
        <f t="shared" si="177"/>
        <v>0</v>
      </c>
      <c r="BI2115" s="164">
        <f t="shared" si="178"/>
        <v>0</v>
      </c>
      <c r="BJ2115" s="18" t="s">
        <v>84</v>
      </c>
      <c r="BK2115" s="164">
        <f t="shared" si="179"/>
        <v>0</v>
      </c>
      <c r="BL2115" s="18" t="s">
        <v>264</v>
      </c>
      <c r="BM2115" s="163" t="s">
        <v>2890</v>
      </c>
    </row>
    <row r="2116" spans="1:65" s="2" customFormat="1" ht="24.2" customHeight="1">
      <c r="A2116" s="33"/>
      <c r="B2116" s="150"/>
      <c r="C2116" s="197" t="s">
        <v>2891</v>
      </c>
      <c r="D2116" s="197" t="s">
        <v>310</v>
      </c>
      <c r="E2116" s="198" t="s">
        <v>2892</v>
      </c>
      <c r="F2116" s="199" t="s">
        <v>2893</v>
      </c>
      <c r="G2116" s="200" t="s">
        <v>348</v>
      </c>
      <c r="H2116" s="201">
        <v>1</v>
      </c>
      <c r="I2116" s="202"/>
      <c r="J2116" s="203">
        <f t="shared" si="170"/>
        <v>0</v>
      </c>
      <c r="K2116" s="204"/>
      <c r="L2116" s="205"/>
      <c r="M2116" s="206" t="s">
        <v>1</v>
      </c>
      <c r="N2116" s="207" t="s">
        <v>42</v>
      </c>
      <c r="O2116" s="59"/>
      <c r="P2116" s="161">
        <f t="shared" si="171"/>
        <v>0</v>
      </c>
      <c r="Q2116" s="161">
        <v>0</v>
      </c>
      <c r="R2116" s="161">
        <f t="shared" si="172"/>
        <v>0</v>
      </c>
      <c r="S2116" s="161">
        <v>0</v>
      </c>
      <c r="T2116" s="162">
        <f t="shared" si="173"/>
        <v>0</v>
      </c>
      <c r="U2116" s="33"/>
      <c r="V2116" s="33"/>
      <c r="W2116" s="33"/>
      <c r="X2116" s="33"/>
      <c r="Y2116" s="33"/>
      <c r="Z2116" s="33"/>
      <c r="AA2116" s="33"/>
      <c r="AB2116" s="33"/>
      <c r="AC2116" s="33"/>
      <c r="AD2116" s="33"/>
      <c r="AE2116" s="33"/>
      <c r="AR2116" s="163" t="s">
        <v>318</v>
      </c>
      <c r="AT2116" s="163" t="s">
        <v>310</v>
      </c>
      <c r="AU2116" s="163" t="s">
        <v>86</v>
      </c>
      <c r="AY2116" s="18" t="s">
        <v>222</v>
      </c>
      <c r="BE2116" s="164">
        <f t="shared" si="174"/>
        <v>0</v>
      </c>
      <c r="BF2116" s="164">
        <f t="shared" si="175"/>
        <v>0</v>
      </c>
      <c r="BG2116" s="164">
        <f t="shared" si="176"/>
        <v>0</v>
      </c>
      <c r="BH2116" s="164">
        <f t="shared" si="177"/>
        <v>0</v>
      </c>
      <c r="BI2116" s="164">
        <f t="shared" si="178"/>
        <v>0</v>
      </c>
      <c r="BJ2116" s="18" t="s">
        <v>84</v>
      </c>
      <c r="BK2116" s="164">
        <f t="shared" si="179"/>
        <v>0</v>
      </c>
      <c r="BL2116" s="18" t="s">
        <v>264</v>
      </c>
      <c r="BM2116" s="163" t="s">
        <v>2894</v>
      </c>
    </row>
    <row r="2117" spans="1:65" s="2" customFormat="1" ht="24.2" customHeight="1">
      <c r="A2117" s="33"/>
      <c r="B2117" s="150"/>
      <c r="C2117" s="197" t="s">
        <v>1763</v>
      </c>
      <c r="D2117" s="197" t="s">
        <v>310</v>
      </c>
      <c r="E2117" s="198" t="s">
        <v>2895</v>
      </c>
      <c r="F2117" s="199" t="s">
        <v>2896</v>
      </c>
      <c r="G2117" s="200" t="s">
        <v>348</v>
      </c>
      <c r="H2117" s="201">
        <v>3</v>
      </c>
      <c r="I2117" s="202"/>
      <c r="J2117" s="203">
        <f t="shared" si="170"/>
        <v>0</v>
      </c>
      <c r="K2117" s="204"/>
      <c r="L2117" s="205"/>
      <c r="M2117" s="206" t="s">
        <v>1</v>
      </c>
      <c r="N2117" s="207" t="s">
        <v>42</v>
      </c>
      <c r="O2117" s="59"/>
      <c r="P2117" s="161">
        <f t="shared" si="171"/>
        <v>0</v>
      </c>
      <c r="Q2117" s="161">
        <v>0</v>
      </c>
      <c r="R2117" s="161">
        <f t="shared" si="172"/>
        <v>0</v>
      </c>
      <c r="S2117" s="161">
        <v>0</v>
      </c>
      <c r="T2117" s="162">
        <f t="shared" si="173"/>
        <v>0</v>
      </c>
      <c r="U2117" s="33"/>
      <c r="V2117" s="33"/>
      <c r="W2117" s="33"/>
      <c r="X2117" s="33"/>
      <c r="Y2117" s="33"/>
      <c r="Z2117" s="33"/>
      <c r="AA2117" s="33"/>
      <c r="AB2117" s="33"/>
      <c r="AC2117" s="33"/>
      <c r="AD2117" s="33"/>
      <c r="AE2117" s="33"/>
      <c r="AR2117" s="163" t="s">
        <v>318</v>
      </c>
      <c r="AT2117" s="163" t="s">
        <v>310</v>
      </c>
      <c r="AU2117" s="163" t="s">
        <v>86</v>
      </c>
      <c r="AY2117" s="18" t="s">
        <v>222</v>
      </c>
      <c r="BE2117" s="164">
        <f t="shared" si="174"/>
        <v>0</v>
      </c>
      <c r="BF2117" s="164">
        <f t="shared" si="175"/>
        <v>0</v>
      </c>
      <c r="BG2117" s="164">
        <f t="shared" si="176"/>
        <v>0</v>
      </c>
      <c r="BH2117" s="164">
        <f t="shared" si="177"/>
        <v>0</v>
      </c>
      <c r="BI2117" s="164">
        <f t="shared" si="178"/>
        <v>0</v>
      </c>
      <c r="BJ2117" s="18" t="s">
        <v>84</v>
      </c>
      <c r="BK2117" s="164">
        <f t="shared" si="179"/>
        <v>0</v>
      </c>
      <c r="BL2117" s="18" t="s">
        <v>264</v>
      </c>
      <c r="BM2117" s="163" t="s">
        <v>2897</v>
      </c>
    </row>
    <row r="2118" spans="1:65" s="2" customFormat="1" ht="24.2" customHeight="1">
      <c r="A2118" s="33"/>
      <c r="B2118" s="150"/>
      <c r="C2118" s="197" t="s">
        <v>2898</v>
      </c>
      <c r="D2118" s="197" t="s">
        <v>310</v>
      </c>
      <c r="E2118" s="198" t="s">
        <v>2899</v>
      </c>
      <c r="F2118" s="199" t="s">
        <v>2900</v>
      </c>
      <c r="G2118" s="200" t="s">
        <v>348</v>
      </c>
      <c r="H2118" s="201">
        <v>1</v>
      </c>
      <c r="I2118" s="202"/>
      <c r="J2118" s="203">
        <f t="shared" si="170"/>
        <v>0</v>
      </c>
      <c r="K2118" s="204"/>
      <c r="L2118" s="205"/>
      <c r="M2118" s="206" t="s">
        <v>1</v>
      </c>
      <c r="N2118" s="207" t="s">
        <v>42</v>
      </c>
      <c r="O2118" s="59"/>
      <c r="P2118" s="161">
        <f t="shared" si="171"/>
        <v>0</v>
      </c>
      <c r="Q2118" s="161">
        <v>0</v>
      </c>
      <c r="R2118" s="161">
        <f t="shared" si="172"/>
        <v>0</v>
      </c>
      <c r="S2118" s="161">
        <v>0</v>
      </c>
      <c r="T2118" s="162">
        <f t="shared" si="173"/>
        <v>0</v>
      </c>
      <c r="U2118" s="33"/>
      <c r="V2118" s="33"/>
      <c r="W2118" s="33"/>
      <c r="X2118" s="33"/>
      <c r="Y2118" s="33"/>
      <c r="Z2118" s="33"/>
      <c r="AA2118" s="33"/>
      <c r="AB2118" s="33"/>
      <c r="AC2118" s="33"/>
      <c r="AD2118" s="33"/>
      <c r="AE2118" s="33"/>
      <c r="AR2118" s="163" t="s">
        <v>318</v>
      </c>
      <c r="AT2118" s="163" t="s">
        <v>310</v>
      </c>
      <c r="AU2118" s="163" t="s">
        <v>86</v>
      </c>
      <c r="AY2118" s="18" t="s">
        <v>222</v>
      </c>
      <c r="BE2118" s="164">
        <f t="shared" si="174"/>
        <v>0</v>
      </c>
      <c r="BF2118" s="164">
        <f t="shared" si="175"/>
        <v>0</v>
      </c>
      <c r="BG2118" s="164">
        <f t="shared" si="176"/>
        <v>0</v>
      </c>
      <c r="BH2118" s="164">
        <f t="shared" si="177"/>
        <v>0</v>
      </c>
      <c r="BI2118" s="164">
        <f t="shared" si="178"/>
        <v>0</v>
      </c>
      <c r="BJ2118" s="18" t="s">
        <v>84</v>
      </c>
      <c r="BK2118" s="164">
        <f t="shared" si="179"/>
        <v>0</v>
      </c>
      <c r="BL2118" s="18" t="s">
        <v>264</v>
      </c>
      <c r="BM2118" s="163" t="s">
        <v>2901</v>
      </c>
    </row>
    <row r="2119" spans="1:65" s="2" customFormat="1" ht="24.2" customHeight="1">
      <c r="A2119" s="33"/>
      <c r="B2119" s="150"/>
      <c r="C2119" s="197" t="s">
        <v>1769</v>
      </c>
      <c r="D2119" s="197" t="s">
        <v>310</v>
      </c>
      <c r="E2119" s="198" t="s">
        <v>2902</v>
      </c>
      <c r="F2119" s="199" t="s">
        <v>2903</v>
      </c>
      <c r="G2119" s="200" t="s">
        <v>348</v>
      </c>
      <c r="H2119" s="201">
        <v>1</v>
      </c>
      <c r="I2119" s="202"/>
      <c r="J2119" s="203">
        <f t="shared" si="170"/>
        <v>0</v>
      </c>
      <c r="K2119" s="204"/>
      <c r="L2119" s="205"/>
      <c r="M2119" s="206" t="s">
        <v>1</v>
      </c>
      <c r="N2119" s="207" t="s">
        <v>42</v>
      </c>
      <c r="O2119" s="59"/>
      <c r="P2119" s="161">
        <f t="shared" si="171"/>
        <v>0</v>
      </c>
      <c r="Q2119" s="161">
        <v>0</v>
      </c>
      <c r="R2119" s="161">
        <f t="shared" si="172"/>
        <v>0</v>
      </c>
      <c r="S2119" s="161">
        <v>0</v>
      </c>
      <c r="T2119" s="162">
        <f t="shared" si="173"/>
        <v>0</v>
      </c>
      <c r="U2119" s="33"/>
      <c r="V2119" s="33"/>
      <c r="W2119" s="33"/>
      <c r="X2119" s="33"/>
      <c r="Y2119" s="33"/>
      <c r="Z2119" s="33"/>
      <c r="AA2119" s="33"/>
      <c r="AB2119" s="33"/>
      <c r="AC2119" s="33"/>
      <c r="AD2119" s="33"/>
      <c r="AE2119" s="33"/>
      <c r="AR2119" s="163" t="s">
        <v>318</v>
      </c>
      <c r="AT2119" s="163" t="s">
        <v>310</v>
      </c>
      <c r="AU2119" s="163" t="s">
        <v>86</v>
      </c>
      <c r="AY2119" s="18" t="s">
        <v>222</v>
      </c>
      <c r="BE2119" s="164">
        <f t="shared" si="174"/>
        <v>0</v>
      </c>
      <c r="BF2119" s="164">
        <f t="shared" si="175"/>
        <v>0</v>
      </c>
      <c r="BG2119" s="164">
        <f t="shared" si="176"/>
        <v>0</v>
      </c>
      <c r="BH2119" s="164">
        <f t="shared" si="177"/>
        <v>0</v>
      </c>
      <c r="BI2119" s="164">
        <f t="shared" si="178"/>
        <v>0</v>
      </c>
      <c r="BJ2119" s="18" t="s">
        <v>84</v>
      </c>
      <c r="BK2119" s="164">
        <f t="shared" si="179"/>
        <v>0</v>
      </c>
      <c r="BL2119" s="18" t="s">
        <v>264</v>
      </c>
      <c r="BM2119" s="163" t="s">
        <v>2904</v>
      </c>
    </row>
    <row r="2120" spans="1:65" s="2" customFormat="1" ht="24.2" customHeight="1">
      <c r="A2120" s="33"/>
      <c r="B2120" s="150"/>
      <c r="C2120" s="197" t="s">
        <v>2905</v>
      </c>
      <c r="D2120" s="197" t="s">
        <v>310</v>
      </c>
      <c r="E2120" s="198" t="s">
        <v>2906</v>
      </c>
      <c r="F2120" s="199" t="s">
        <v>2907</v>
      </c>
      <c r="G2120" s="200" t="s">
        <v>348</v>
      </c>
      <c r="H2120" s="201">
        <v>1</v>
      </c>
      <c r="I2120" s="202"/>
      <c r="J2120" s="203">
        <f t="shared" si="170"/>
        <v>0</v>
      </c>
      <c r="K2120" s="204"/>
      <c r="L2120" s="205"/>
      <c r="M2120" s="206" t="s">
        <v>1</v>
      </c>
      <c r="N2120" s="207" t="s">
        <v>42</v>
      </c>
      <c r="O2120" s="59"/>
      <c r="P2120" s="161">
        <f t="shared" si="171"/>
        <v>0</v>
      </c>
      <c r="Q2120" s="161">
        <v>0</v>
      </c>
      <c r="R2120" s="161">
        <f t="shared" si="172"/>
        <v>0</v>
      </c>
      <c r="S2120" s="161">
        <v>0</v>
      </c>
      <c r="T2120" s="162">
        <f t="shared" si="173"/>
        <v>0</v>
      </c>
      <c r="U2120" s="33"/>
      <c r="V2120" s="33"/>
      <c r="W2120" s="33"/>
      <c r="X2120" s="33"/>
      <c r="Y2120" s="33"/>
      <c r="Z2120" s="33"/>
      <c r="AA2120" s="33"/>
      <c r="AB2120" s="33"/>
      <c r="AC2120" s="33"/>
      <c r="AD2120" s="33"/>
      <c r="AE2120" s="33"/>
      <c r="AR2120" s="163" t="s">
        <v>318</v>
      </c>
      <c r="AT2120" s="163" t="s">
        <v>310</v>
      </c>
      <c r="AU2120" s="163" t="s">
        <v>86</v>
      </c>
      <c r="AY2120" s="18" t="s">
        <v>222</v>
      </c>
      <c r="BE2120" s="164">
        <f t="shared" si="174"/>
        <v>0</v>
      </c>
      <c r="BF2120" s="164">
        <f t="shared" si="175"/>
        <v>0</v>
      </c>
      <c r="BG2120" s="164">
        <f t="shared" si="176"/>
        <v>0</v>
      </c>
      <c r="BH2120" s="164">
        <f t="shared" si="177"/>
        <v>0</v>
      </c>
      <c r="BI2120" s="164">
        <f t="shared" si="178"/>
        <v>0</v>
      </c>
      <c r="BJ2120" s="18" t="s">
        <v>84</v>
      </c>
      <c r="BK2120" s="164">
        <f t="shared" si="179"/>
        <v>0</v>
      </c>
      <c r="BL2120" s="18" t="s">
        <v>264</v>
      </c>
      <c r="BM2120" s="163" t="s">
        <v>2908</v>
      </c>
    </row>
    <row r="2121" spans="1:65" s="2" customFormat="1" ht="24.2" customHeight="1">
      <c r="A2121" s="33"/>
      <c r="B2121" s="150"/>
      <c r="C2121" s="197" t="s">
        <v>1774</v>
      </c>
      <c r="D2121" s="197" t="s">
        <v>310</v>
      </c>
      <c r="E2121" s="198" t="s">
        <v>2909</v>
      </c>
      <c r="F2121" s="199" t="s">
        <v>2910</v>
      </c>
      <c r="G2121" s="200" t="s">
        <v>348</v>
      </c>
      <c r="H2121" s="201">
        <v>1</v>
      </c>
      <c r="I2121" s="202"/>
      <c r="J2121" s="203">
        <f t="shared" si="170"/>
        <v>0</v>
      </c>
      <c r="K2121" s="204"/>
      <c r="L2121" s="205"/>
      <c r="M2121" s="206" t="s">
        <v>1</v>
      </c>
      <c r="N2121" s="207" t="s">
        <v>42</v>
      </c>
      <c r="O2121" s="59"/>
      <c r="P2121" s="161">
        <f t="shared" si="171"/>
        <v>0</v>
      </c>
      <c r="Q2121" s="161">
        <v>0</v>
      </c>
      <c r="R2121" s="161">
        <f t="shared" si="172"/>
        <v>0</v>
      </c>
      <c r="S2121" s="161">
        <v>0</v>
      </c>
      <c r="T2121" s="162">
        <f t="shared" si="173"/>
        <v>0</v>
      </c>
      <c r="U2121" s="33"/>
      <c r="V2121" s="33"/>
      <c r="W2121" s="33"/>
      <c r="X2121" s="33"/>
      <c r="Y2121" s="33"/>
      <c r="Z2121" s="33"/>
      <c r="AA2121" s="33"/>
      <c r="AB2121" s="33"/>
      <c r="AC2121" s="33"/>
      <c r="AD2121" s="33"/>
      <c r="AE2121" s="33"/>
      <c r="AR2121" s="163" t="s">
        <v>318</v>
      </c>
      <c r="AT2121" s="163" t="s">
        <v>310</v>
      </c>
      <c r="AU2121" s="163" t="s">
        <v>86</v>
      </c>
      <c r="AY2121" s="18" t="s">
        <v>222</v>
      </c>
      <c r="BE2121" s="164">
        <f t="shared" si="174"/>
        <v>0</v>
      </c>
      <c r="BF2121" s="164">
        <f t="shared" si="175"/>
        <v>0</v>
      </c>
      <c r="BG2121" s="164">
        <f t="shared" si="176"/>
        <v>0</v>
      </c>
      <c r="BH2121" s="164">
        <f t="shared" si="177"/>
        <v>0</v>
      </c>
      <c r="BI2121" s="164">
        <f t="shared" si="178"/>
        <v>0</v>
      </c>
      <c r="BJ2121" s="18" t="s">
        <v>84</v>
      </c>
      <c r="BK2121" s="164">
        <f t="shared" si="179"/>
        <v>0</v>
      </c>
      <c r="BL2121" s="18" t="s">
        <v>264</v>
      </c>
      <c r="BM2121" s="163" t="s">
        <v>2911</v>
      </c>
    </row>
    <row r="2122" spans="1:65" s="2" customFormat="1" ht="33" customHeight="1">
      <c r="A2122" s="33"/>
      <c r="B2122" s="150"/>
      <c r="C2122" s="197" t="s">
        <v>2912</v>
      </c>
      <c r="D2122" s="197" t="s">
        <v>310</v>
      </c>
      <c r="E2122" s="198" t="s">
        <v>2913</v>
      </c>
      <c r="F2122" s="199" t="s">
        <v>2914</v>
      </c>
      <c r="G2122" s="200" t="s">
        <v>348</v>
      </c>
      <c r="H2122" s="201">
        <v>1</v>
      </c>
      <c r="I2122" s="202"/>
      <c r="J2122" s="203">
        <f t="shared" si="170"/>
        <v>0</v>
      </c>
      <c r="K2122" s="204"/>
      <c r="L2122" s="205"/>
      <c r="M2122" s="206" t="s">
        <v>1</v>
      </c>
      <c r="N2122" s="207" t="s">
        <v>42</v>
      </c>
      <c r="O2122" s="59"/>
      <c r="P2122" s="161">
        <f t="shared" si="171"/>
        <v>0</v>
      </c>
      <c r="Q2122" s="161">
        <v>0</v>
      </c>
      <c r="R2122" s="161">
        <f t="shared" si="172"/>
        <v>0</v>
      </c>
      <c r="S2122" s="161">
        <v>0</v>
      </c>
      <c r="T2122" s="162">
        <f t="shared" si="173"/>
        <v>0</v>
      </c>
      <c r="U2122" s="33"/>
      <c r="V2122" s="33"/>
      <c r="W2122" s="33"/>
      <c r="X2122" s="33"/>
      <c r="Y2122" s="33"/>
      <c r="Z2122" s="33"/>
      <c r="AA2122" s="33"/>
      <c r="AB2122" s="33"/>
      <c r="AC2122" s="33"/>
      <c r="AD2122" s="33"/>
      <c r="AE2122" s="33"/>
      <c r="AR2122" s="163" t="s">
        <v>318</v>
      </c>
      <c r="AT2122" s="163" t="s">
        <v>310</v>
      </c>
      <c r="AU2122" s="163" t="s">
        <v>86</v>
      </c>
      <c r="AY2122" s="18" t="s">
        <v>222</v>
      </c>
      <c r="BE2122" s="164">
        <f t="shared" si="174"/>
        <v>0</v>
      </c>
      <c r="BF2122" s="164">
        <f t="shared" si="175"/>
        <v>0</v>
      </c>
      <c r="BG2122" s="164">
        <f t="shared" si="176"/>
        <v>0</v>
      </c>
      <c r="BH2122" s="164">
        <f t="shared" si="177"/>
        <v>0</v>
      </c>
      <c r="BI2122" s="164">
        <f t="shared" si="178"/>
        <v>0</v>
      </c>
      <c r="BJ2122" s="18" t="s">
        <v>84</v>
      </c>
      <c r="BK2122" s="164">
        <f t="shared" si="179"/>
        <v>0</v>
      </c>
      <c r="BL2122" s="18" t="s">
        <v>264</v>
      </c>
      <c r="BM2122" s="163" t="s">
        <v>2915</v>
      </c>
    </row>
    <row r="2123" spans="1:65" s="2" customFormat="1" ht="24.2" customHeight="1">
      <c r="A2123" s="33"/>
      <c r="B2123" s="150"/>
      <c r="C2123" s="151" t="s">
        <v>1778</v>
      </c>
      <c r="D2123" s="151" t="s">
        <v>224</v>
      </c>
      <c r="E2123" s="152" t="s">
        <v>2916</v>
      </c>
      <c r="F2123" s="153" t="s">
        <v>2917</v>
      </c>
      <c r="G2123" s="154" t="s">
        <v>348</v>
      </c>
      <c r="H2123" s="155">
        <v>7</v>
      </c>
      <c r="I2123" s="156"/>
      <c r="J2123" s="157">
        <f t="shared" si="170"/>
        <v>0</v>
      </c>
      <c r="K2123" s="158"/>
      <c r="L2123" s="34"/>
      <c r="M2123" s="159" t="s">
        <v>1</v>
      </c>
      <c r="N2123" s="160" t="s">
        <v>42</v>
      </c>
      <c r="O2123" s="59"/>
      <c r="P2123" s="161">
        <f t="shared" si="171"/>
        <v>0</v>
      </c>
      <c r="Q2123" s="161">
        <v>0</v>
      </c>
      <c r="R2123" s="161">
        <f t="shared" si="172"/>
        <v>0</v>
      </c>
      <c r="S2123" s="161">
        <v>0</v>
      </c>
      <c r="T2123" s="162">
        <f t="shared" si="173"/>
        <v>0</v>
      </c>
      <c r="U2123" s="33"/>
      <c r="V2123" s="33"/>
      <c r="W2123" s="33"/>
      <c r="X2123" s="33"/>
      <c r="Y2123" s="33"/>
      <c r="Z2123" s="33"/>
      <c r="AA2123" s="33"/>
      <c r="AB2123" s="33"/>
      <c r="AC2123" s="33"/>
      <c r="AD2123" s="33"/>
      <c r="AE2123" s="33"/>
      <c r="AR2123" s="163" t="s">
        <v>264</v>
      </c>
      <c r="AT2123" s="163" t="s">
        <v>224</v>
      </c>
      <c r="AU2123" s="163" t="s">
        <v>86</v>
      </c>
      <c r="AY2123" s="18" t="s">
        <v>222</v>
      </c>
      <c r="BE2123" s="164">
        <f t="shared" si="174"/>
        <v>0</v>
      </c>
      <c r="BF2123" s="164">
        <f t="shared" si="175"/>
        <v>0</v>
      </c>
      <c r="BG2123" s="164">
        <f t="shared" si="176"/>
        <v>0</v>
      </c>
      <c r="BH2123" s="164">
        <f t="shared" si="177"/>
        <v>0</v>
      </c>
      <c r="BI2123" s="164">
        <f t="shared" si="178"/>
        <v>0</v>
      </c>
      <c r="BJ2123" s="18" t="s">
        <v>84</v>
      </c>
      <c r="BK2123" s="164">
        <f t="shared" si="179"/>
        <v>0</v>
      </c>
      <c r="BL2123" s="18" t="s">
        <v>264</v>
      </c>
      <c r="BM2123" s="163" t="s">
        <v>2918</v>
      </c>
    </row>
    <row r="2124" spans="1:65" s="13" customFormat="1">
      <c r="B2124" s="165"/>
      <c r="D2124" s="166" t="s">
        <v>229</v>
      </c>
      <c r="E2124" s="167" t="s">
        <v>1</v>
      </c>
      <c r="F2124" s="168" t="s">
        <v>1740</v>
      </c>
      <c r="H2124" s="169">
        <v>1</v>
      </c>
      <c r="I2124" s="170"/>
      <c r="L2124" s="165"/>
      <c r="M2124" s="171"/>
      <c r="N2124" s="172"/>
      <c r="O2124" s="172"/>
      <c r="P2124" s="172"/>
      <c r="Q2124" s="172"/>
      <c r="R2124" s="172"/>
      <c r="S2124" s="172"/>
      <c r="T2124" s="173"/>
      <c r="AT2124" s="167" t="s">
        <v>229</v>
      </c>
      <c r="AU2124" s="167" t="s">
        <v>86</v>
      </c>
      <c r="AV2124" s="13" t="s">
        <v>86</v>
      </c>
      <c r="AW2124" s="13" t="s">
        <v>32</v>
      </c>
      <c r="AX2124" s="13" t="s">
        <v>77</v>
      </c>
      <c r="AY2124" s="167" t="s">
        <v>222</v>
      </c>
    </row>
    <row r="2125" spans="1:65" s="13" customFormat="1">
      <c r="B2125" s="165"/>
      <c r="D2125" s="166" t="s">
        <v>229</v>
      </c>
      <c r="E2125" s="167" t="s">
        <v>1</v>
      </c>
      <c r="F2125" s="168" t="s">
        <v>1765</v>
      </c>
      <c r="H2125" s="169">
        <v>1</v>
      </c>
      <c r="I2125" s="170"/>
      <c r="L2125" s="165"/>
      <c r="M2125" s="171"/>
      <c r="N2125" s="172"/>
      <c r="O2125" s="172"/>
      <c r="P2125" s="172"/>
      <c r="Q2125" s="172"/>
      <c r="R2125" s="172"/>
      <c r="S2125" s="172"/>
      <c r="T2125" s="173"/>
      <c r="AT2125" s="167" t="s">
        <v>229</v>
      </c>
      <c r="AU2125" s="167" t="s">
        <v>86</v>
      </c>
      <c r="AV2125" s="13" t="s">
        <v>86</v>
      </c>
      <c r="AW2125" s="13" t="s">
        <v>32</v>
      </c>
      <c r="AX2125" s="13" t="s">
        <v>77</v>
      </c>
      <c r="AY2125" s="167" t="s">
        <v>222</v>
      </c>
    </row>
    <row r="2126" spans="1:65" s="13" customFormat="1">
      <c r="B2126" s="165"/>
      <c r="D2126" s="166" t="s">
        <v>229</v>
      </c>
      <c r="E2126" s="167" t="s">
        <v>1</v>
      </c>
      <c r="F2126" s="168" t="s">
        <v>2919</v>
      </c>
      <c r="H2126" s="169">
        <v>4</v>
      </c>
      <c r="I2126" s="170"/>
      <c r="L2126" s="165"/>
      <c r="M2126" s="171"/>
      <c r="N2126" s="172"/>
      <c r="O2126" s="172"/>
      <c r="P2126" s="172"/>
      <c r="Q2126" s="172"/>
      <c r="R2126" s="172"/>
      <c r="S2126" s="172"/>
      <c r="T2126" s="173"/>
      <c r="AT2126" s="167" t="s">
        <v>229</v>
      </c>
      <c r="AU2126" s="167" t="s">
        <v>86</v>
      </c>
      <c r="AV2126" s="13" t="s">
        <v>86</v>
      </c>
      <c r="AW2126" s="13" t="s">
        <v>32</v>
      </c>
      <c r="AX2126" s="13" t="s">
        <v>77</v>
      </c>
      <c r="AY2126" s="167" t="s">
        <v>222</v>
      </c>
    </row>
    <row r="2127" spans="1:65" s="13" customFormat="1">
      <c r="B2127" s="165"/>
      <c r="D2127" s="166" t="s">
        <v>229</v>
      </c>
      <c r="E2127" s="167" t="s">
        <v>1</v>
      </c>
      <c r="F2127" s="168" t="s">
        <v>1788</v>
      </c>
      <c r="H2127" s="169">
        <v>1</v>
      </c>
      <c r="I2127" s="170"/>
      <c r="L2127" s="165"/>
      <c r="M2127" s="171"/>
      <c r="N2127" s="172"/>
      <c r="O2127" s="172"/>
      <c r="P2127" s="172"/>
      <c r="Q2127" s="172"/>
      <c r="R2127" s="172"/>
      <c r="S2127" s="172"/>
      <c r="T2127" s="173"/>
      <c r="AT2127" s="167" t="s">
        <v>229</v>
      </c>
      <c r="AU2127" s="167" t="s">
        <v>86</v>
      </c>
      <c r="AV2127" s="13" t="s">
        <v>86</v>
      </c>
      <c r="AW2127" s="13" t="s">
        <v>32</v>
      </c>
      <c r="AX2127" s="13" t="s">
        <v>77</v>
      </c>
      <c r="AY2127" s="167" t="s">
        <v>222</v>
      </c>
    </row>
    <row r="2128" spans="1:65" s="14" customFormat="1">
      <c r="B2128" s="174"/>
      <c r="D2128" s="166" t="s">
        <v>229</v>
      </c>
      <c r="E2128" s="175" t="s">
        <v>1</v>
      </c>
      <c r="F2128" s="176" t="s">
        <v>231</v>
      </c>
      <c r="H2128" s="177">
        <v>7</v>
      </c>
      <c r="I2128" s="178"/>
      <c r="L2128" s="174"/>
      <c r="M2128" s="179"/>
      <c r="N2128" s="180"/>
      <c r="O2128" s="180"/>
      <c r="P2128" s="180"/>
      <c r="Q2128" s="180"/>
      <c r="R2128" s="180"/>
      <c r="S2128" s="180"/>
      <c r="T2128" s="181"/>
      <c r="AT2128" s="175" t="s">
        <v>229</v>
      </c>
      <c r="AU2128" s="175" t="s">
        <v>86</v>
      </c>
      <c r="AV2128" s="14" t="s">
        <v>228</v>
      </c>
      <c r="AW2128" s="14" t="s">
        <v>32</v>
      </c>
      <c r="AX2128" s="14" t="s">
        <v>84</v>
      </c>
      <c r="AY2128" s="175" t="s">
        <v>222</v>
      </c>
    </row>
    <row r="2129" spans="1:65" s="2" customFormat="1" ht="24.2" customHeight="1">
      <c r="A2129" s="33"/>
      <c r="B2129" s="150"/>
      <c r="C2129" s="197" t="s">
        <v>2920</v>
      </c>
      <c r="D2129" s="197" t="s">
        <v>310</v>
      </c>
      <c r="E2129" s="198" t="s">
        <v>2921</v>
      </c>
      <c r="F2129" s="199" t="s">
        <v>2922</v>
      </c>
      <c r="G2129" s="200" t="s">
        <v>348</v>
      </c>
      <c r="H2129" s="201">
        <v>1</v>
      </c>
      <c r="I2129" s="202"/>
      <c r="J2129" s="203">
        <f t="shared" ref="J2129:J2136" si="180">ROUND(I2129*H2129,2)</f>
        <v>0</v>
      </c>
      <c r="K2129" s="204"/>
      <c r="L2129" s="205"/>
      <c r="M2129" s="206" t="s">
        <v>1</v>
      </c>
      <c r="N2129" s="207" t="s">
        <v>42</v>
      </c>
      <c r="O2129" s="59"/>
      <c r="P2129" s="161">
        <f t="shared" ref="P2129:P2136" si="181">O2129*H2129</f>
        <v>0</v>
      </c>
      <c r="Q2129" s="161">
        <v>0</v>
      </c>
      <c r="R2129" s="161">
        <f t="shared" ref="R2129:R2136" si="182">Q2129*H2129</f>
        <v>0</v>
      </c>
      <c r="S2129" s="161">
        <v>0</v>
      </c>
      <c r="T2129" s="162">
        <f t="shared" ref="T2129:T2136" si="183">S2129*H2129</f>
        <v>0</v>
      </c>
      <c r="U2129" s="33"/>
      <c r="V2129" s="33"/>
      <c r="W2129" s="33"/>
      <c r="X2129" s="33"/>
      <c r="Y2129" s="33"/>
      <c r="Z2129" s="33"/>
      <c r="AA2129" s="33"/>
      <c r="AB2129" s="33"/>
      <c r="AC2129" s="33"/>
      <c r="AD2129" s="33"/>
      <c r="AE2129" s="33"/>
      <c r="AR2129" s="163" t="s">
        <v>318</v>
      </c>
      <c r="AT2129" s="163" t="s">
        <v>310</v>
      </c>
      <c r="AU2129" s="163" t="s">
        <v>86</v>
      </c>
      <c r="AY2129" s="18" t="s">
        <v>222</v>
      </c>
      <c r="BE2129" s="164">
        <f t="shared" ref="BE2129:BE2136" si="184">IF(N2129="základní",J2129,0)</f>
        <v>0</v>
      </c>
      <c r="BF2129" s="164">
        <f t="shared" ref="BF2129:BF2136" si="185">IF(N2129="snížená",J2129,0)</f>
        <v>0</v>
      </c>
      <c r="BG2129" s="164">
        <f t="shared" ref="BG2129:BG2136" si="186">IF(N2129="zákl. přenesená",J2129,0)</f>
        <v>0</v>
      </c>
      <c r="BH2129" s="164">
        <f t="shared" ref="BH2129:BH2136" si="187">IF(N2129="sníž. přenesená",J2129,0)</f>
        <v>0</v>
      </c>
      <c r="BI2129" s="164">
        <f t="shared" ref="BI2129:BI2136" si="188">IF(N2129="nulová",J2129,0)</f>
        <v>0</v>
      </c>
      <c r="BJ2129" s="18" t="s">
        <v>84</v>
      </c>
      <c r="BK2129" s="164">
        <f t="shared" ref="BK2129:BK2136" si="189">ROUND(I2129*H2129,2)</f>
        <v>0</v>
      </c>
      <c r="BL2129" s="18" t="s">
        <v>264</v>
      </c>
      <c r="BM2129" s="163" t="s">
        <v>2923</v>
      </c>
    </row>
    <row r="2130" spans="1:65" s="2" customFormat="1" ht="24.2" customHeight="1">
      <c r="A2130" s="33"/>
      <c r="B2130" s="150"/>
      <c r="C2130" s="197" t="s">
        <v>1783</v>
      </c>
      <c r="D2130" s="197" t="s">
        <v>310</v>
      </c>
      <c r="E2130" s="198" t="s">
        <v>2924</v>
      </c>
      <c r="F2130" s="199" t="s">
        <v>2925</v>
      </c>
      <c r="G2130" s="200" t="s">
        <v>348</v>
      </c>
      <c r="H2130" s="201">
        <v>1</v>
      </c>
      <c r="I2130" s="202"/>
      <c r="J2130" s="203">
        <f t="shared" si="180"/>
        <v>0</v>
      </c>
      <c r="K2130" s="204"/>
      <c r="L2130" s="205"/>
      <c r="M2130" s="206" t="s">
        <v>1</v>
      </c>
      <c r="N2130" s="207" t="s">
        <v>42</v>
      </c>
      <c r="O2130" s="59"/>
      <c r="P2130" s="161">
        <f t="shared" si="181"/>
        <v>0</v>
      </c>
      <c r="Q2130" s="161">
        <v>0</v>
      </c>
      <c r="R2130" s="161">
        <f t="shared" si="182"/>
        <v>0</v>
      </c>
      <c r="S2130" s="161">
        <v>0</v>
      </c>
      <c r="T2130" s="162">
        <f t="shared" si="183"/>
        <v>0</v>
      </c>
      <c r="U2130" s="33"/>
      <c r="V2130" s="33"/>
      <c r="W2130" s="33"/>
      <c r="X2130" s="33"/>
      <c r="Y2130" s="33"/>
      <c r="Z2130" s="33"/>
      <c r="AA2130" s="33"/>
      <c r="AB2130" s="33"/>
      <c r="AC2130" s="33"/>
      <c r="AD2130" s="33"/>
      <c r="AE2130" s="33"/>
      <c r="AR2130" s="163" t="s">
        <v>318</v>
      </c>
      <c r="AT2130" s="163" t="s">
        <v>310</v>
      </c>
      <c r="AU2130" s="163" t="s">
        <v>86</v>
      </c>
      <c r="AY2130" s="18" t="s">
        <v>222</v>
      </c>
      <c r="BE2130" s="164">
        <f t="shared" si="184"/>
        <v>0</v>
      </c>
      <c r="BF2130" s="164">
        <f t="shared" si="185"/>
        <v>0</v>
      </c>
      <c r="BG2130" s="164">
        <f t="shared" si="186"/>
        <v>0</v>
      </c>
      <c r="BH2130" s="164">
        <f t="shared" si="187"/>
        <v>0</v>
      </c>
      <c r="BI2130" s="164">
        <f t="shared" si="188"/>
        <v>0</v>
      </c>
      <c r="BJ2130" s="18" t="s">
        <v>84</v>
      </c>
      <c r="BK2130" s="164">
        <f t="shared" si="189"/>
        <v>0</v>
      </c>
      <c r="BL2130" s="18" t="s">
        <v>264</v>
      </c>
      <c r="BM2130" s="163" t="s">
        <v>2926</v>
      </c>
    </row>
    <row r="2131" spans="1:65" s="2" customFormat="1" ht="24.2" customHeight="1">
      <c r="A2131" s="33"/>
      <c r="B2131" s="150"/>
      <c r="C2131" s="197" t="s">
        <v>2927</v>
      </c>
      <c r="D2131" s="197" t="s">
        <v>310</v>
      </c>
      <c r="E2131" s="198" t="s">
        <v>2928</v>
      </c>
      <c r="F2131" s="199" t="s">
        <v>2929</v>
      </c>
      <c r="G2131" s="200" t="s">
        <v>348</v>
      </c>
      <c r="H2131" s="201">
        <v>1</v>
      </c>
      <c r="I2131" s="202"/>
      <c r="J2131" s="203">
        <f t="shared" si="180"/>
        <v>0</v>
      </c>
      <c r="K2131" s="204"/>
      <c r="L2131" s="205"/>
      <c r="M2131" s="206" t="s">
        <v>1</v>
      </c>
      <c r="N2131" s="207" t="s">
        <v>42</v>
      </c>
      <c r="O2131" s="59"/>
      <c r="P2131" s="161">
        <f t="shared" si="181"/>
        <v>0</v>
      </c>
      <c r="Q2131" s="161">
        <v>0</v>
      </c>
      <c r="R2131" s="161">
        <f t="shared" si="182"/>
        <v>0</v>
      </c>
      <c r="S2131" s="161">
        <v>0</v>
      </c>
      <c r="T2131" s="162">
        <f t="shared" si="183"/>
        <v>0</v>
      </c>
      <c r="U2131" s="33"/>
      <c r="V2131" s="33"/>
      <c r="W2131" s="33"/>
      <c r="X2131" s="33"/>
      <c r="Y2131" s="33"/>
      <c r="Z2131" s="33"/>
      <c r="AA2131" s="33"/>
      <c r="AB2131" s="33"/>
      <c r="AC2131" s="33"/>
      <c r="AD2131" s="33"/>
      <c r="AE2131" s="33"/>
      <c r="AR2131" s="163" t="s">
        <v>318</v>
      </c>
      <c r="AT2131" s="163" t="s">
        <v>310</v>
      </c>
      <c r="AU2131" s="163" t="s">
        <v>86</v>
      </c>
      <c r="AY2131" s="18" t="s">
        <v>222</v>
      </c>
      <c r="BE2131" s="164">
        <f t="shared" si="184"/>
        <v>0</v>
      </c>
      <c r="BF2131" s="164">
        <f t="shared" si="185"/>
        <v>0</v>
      </c>
      <c r="BG2131" s="164">
        <f t="shared" si="186"/>
        <v>0</v>
      </c>
      <c r="BH2131" s="164">
        <f t="shared" si="187"/>
        <v>0</v>
      </c>
      <c r="BI2131" s="164">
        <f t="shared" si="188"/>
        <v>0</v>
      </c>
      <c r="BJ2131" s="18" t="s">
        <v>84</v>
      </c>
      <c r="BK2131" s="164">
        <f t="shared" si="189"/>
        <v>0</v>
      </c>
      <c r="BL2131" s="18" t="s">
        <v>264</v>
      </c>
      <c r="BM2131" s="163" t="s">
        <v>2930</v>
      </c>
    </row>
    <row r="2132" spans="1:65" s="2" customFormat="1" ht="24.2" customHeight="1">
      <c r="A2132" s="33"/>
      <c r="B2132" s="150"/>
      <c r="C2132" s="197" t="s">
        <v>1787</v>
      </c>
      <c r="D2132" s="197" t="s">
        <v>310</v>
      </c>
      <c r="E2132" s="198" t="s">
        <v>2931</v>
      </c>
      <c r="F2132" s="199" t="s">
        <v>2932</v>
      </c>
      <c r="G2132" s="200" t="s">
        <v>348</v>
      </c>
      <c r="H2132" s="201">
        <v>1</v>
      </c>
      <c r="I2132" s="202"/>
      <c r="J2132" s="203">
        <f t="shared" si="180"/>
        <v>0</v>
      </c>
      <c r="K2132" s="204"/>
      <c r="L2132" s="205"/>
      <c r="M2132" s="206" t="s">
        <v>1</v>
      </c>
      <c r="N2132" s="207" t="s">
        <v>42</v>
      </c>
      <c r="O2132" s="59"/>
      <c r="P2132" s="161">
        <f t="shared" si="181"/>
        <v>0</v>
      </c>
      <c r="Q2132" s="161">
        <v>0</v>
      </c>
      <c r="R2132" s="161">
        <f t="shared" si="182"/>
        <v>0</v>
      </c>
      <c r="S2132" s="161">
        <v>0</v>
      </c>
      <c r="T2132" s="162">
        <f t="shared" si="183"/>
        <v>0</v>
      </c>
      <c r="U2132" s="33"/>
      <c r="V2132" s="33"/>
      <c r="W2132" s="33"/>
      <c r="X2132" s="33"/>
      <c r="Y2132" s="33"/>
      <c r="Z2132" s="33"/>
      <c r="AA2132" s="33"/>
      <c r="AB2132" s="33"/>
      <c r="AC2132" s="33"/>
      <c r="AD2132" s="33"/>
      <c r="AE2132" s="33"/>
      <c r="AR2132" s="163" t="s">
        <v>318</v>
      </c>
      <c r="AT2132" s="163" t="s">
        <v>310</v>
      </c>
      <c r="AU2132" s="163" t="s">
        <v>86</v>
      </c>
      <c r="AY2132" s="18" t="s">
        <v>222</v>
      </c>
      <c r="BE2132" s="164">
        <f t="shared" si="184"/>
        <v>0</v>
      </c>
      <c r="BF2132" s="164">
        <f t="shared" si="185"/>
        <v>0</v>
      </c>
      <c r="BG2132" s="164">
        <f t="shared" si="186"/>
        <v>0</v>
      </c>
      <c r="BH2132" s="164">
        <f t="shared" si="187"/>
        <v>0</v>
      </c>
      <c r="BI2132" s="164">
        <f t="shared" si="188"/>
        <v>0</v>
      </c>
      <c r="BJ2132" s="18" t="s">
        <v>84</v>
      </c>
      <c r="BK2132" s="164">
        <f t="shared" si="189"/>
        <v>0</v>
      </c>
      <c r="BL2132" s="18" t="s">
        <v>264</v>
      </c>
      <c r="BM2132" s="163" t="s">
        <v>2933</v>
      </c>
    </row>
    <row r="2133" spans="1:65" s="2" customFormat="1" ht="33" customHeight="1">
      <c r="A2133" s="33"/>
      <c r="B2133" s="150"/>
      <c r="C2133" s="197" t="s">
        <v>2934</v>
      </c>
      <c r="D2133" s="197" t="s">
        <v>310</v>
      </c>
      <c r="E2133" s="198" t="s">
        <v>2935</v>
      </c>
      <c r="F2133" s="199" t="s">
        <v>2936</v>
      </c>
      <c r="G2133" s="200" t="s">
        <v>348</v>
      </c>
      <c r="H2133" s="201">
        <v>1</v>
      </c>
      <c r="I2133" s="202"/>
      <c r="J2133" s="203">
        <f t="shared" si="180"/>
        <v>0</v>
      </c>
      <c r="K2133" s="204"/>
      <c r="L2133" s="205"/>
      <c r="M2133" s="206" t="s">
        <v>1</v>
      </c>
      <c r="N2133" s="207" t="s">
        <v>42</v>
      </c>
      <c r="O2133" s="59"/>
      <c r="P2133" s="161">
        <f t="shared" si="181"/>
        <v>0</v>
      </c>
      <c r="Q2133" s="161">
        <v>0</v>
      </c>
      <c r="R2133" s="161">
        <f t="shared" si="182"/>
        <v>0</v>
      </c>
      <c r="S2133" s="161">
        <v>0</v>
      </c>
      <c r="T2133" s="162">
        <f t="shared" si="183"/>
        <v>0</v>
      </c>
      <c r="U2133" s="33"/>
      <c r="V2133" s="33"/>
      <c r="W2133" s="33"/>
      <c r="X2133" s="33"/>
      <c r="Y2133" s="33"/>
      <c r="Z2133" s="33"/>
      <c r="AA2133" s="33"/>
      <c r="AB2133" s="33"/>
      <c r="AC2133" s="33"/>
      <c r="AD2133" s="33"/>
      <c r="AE2133" s="33"/>
      <c r="AR2133" s="163" t="s">
        <v>318</v>
      </c>
      <c r="AT2133" s="163" t="s">
        <v>310</v>
      </c>
      <c r="AU2133" s="163" t="s">
        <v>86</v>
      </c>
      <c r="AY2133" s="18" t="s">
        <v>222</v>
      </c>
      <c r="BE2133" s="164">
        <f t="shared" si="184"/>
        <v>0</v>
      </c>
      <c r="BF2133" s="164">
        <f t="shared" si="185"/>
        <v>0</v>
      </c>
      <c r="BG2133" s="164">
        <f t="shared" si="186"/>
        <v>0</v>
      </c>
      <c r="BH2133" s="164">
        <f t="shared" si="187"/>
        <v>0</v>
      </c>
      <c r="BI2133" s="164">
        <f t="shared" si="188"/>
        <v>0</v>
      </c>
      <c r="BJ2133" s="18" t="s">
        <v>84</v>
      </c>
      <c r="BK2133" s="164">
        <f t="shared" si="189"/>
        <v>0</v>
      </c>
      <c r="BL2133" s="18" t="s">
        <v>264</v>
      </c>
      <c r="BM2133" s="163" t="s">
        <v>2937</v>
      </c>
    </row>
    <row r="2134" spans="1:65" s="2" customFormat="1" ht="33" customHeight="1">
      <c r="A2134" s="33"/>
      <c r="B2134" s="150"/>
      <c r="C2134" s="197" t="s">
        <v>1793</v>
      </c>
      <c r="D2134" s="197" t="s">
        <v>310</v>
      </c>
      <c r="E2134" s="198" t="s">
        <v>2938</v>
      </c>
      <c r="F2134" s="199" t="s">
        <v>2939</v>
      </c>
      <c r="G2134" s="200" t="s">
        <v>348</v>
      </c>
      <c r="H2134" s="201">
        <v>1</v>
      </c>
      <c r="I2134" s="202"/>
      <c r="J2134" s="203">
        <f t="shared" si="180"/>
        <v>0</v>
      </c>
      <c r="K2134" s="204"/>
      <c r="L2134" s="205"/>
      <c r="M2134" s="206" t="s">
        <v>1</v>
      </c>
      <c r="N2134" s="207" t="s">
        <v>42</v>
      </c>
      <c r="O2134" s="59"/>
      <c r="P2134" s="161">
        <f t="shared" si="181"/>
        <v>0</v>
      </c>
      <c r="Q2134" s="161">
        <v>0</v>
      </c>
      <c r="R2134" s="161">
        <f t="shared" si="182"/>
        <v>0</v>
      </c>
      <c r="S2134" s="161">
        <v>0</v>
      </c>
      <c r="T2134" s="162">
        <f t="shared" si="183"/>
        <v>0</v>
      </c>
      <c r="U2134" s="33"/>
      <c r="V2134" s="33"/>
      <c r="W2134" s="33"/>
      <c r="X2134" s="33"/>
      <c r="Y2134" s="33"/>
      <c r="Z2134" s="33"/>
      <c r="AA2134" s="33"/>
      <c r="AB2134" s="33"/>
      <c r="AC2134" s="33"/>
      <c r="AD2134" s="33"/>
      <c r="AE2134" s="33"/>
      <c r="AR2134" s="163" t="s">
        <v>318</v>
      </c>
      <c r="AT2134" s="163" t="s">
        <v>310</v>
      </c>
      <c r="AU2134" s="163" t="s">
        <v>86</v>
      </c>
      <c r="AY2134" s="18" t="s">
        <v>222</v>
      </c>
      <c r="BE2134" s="164">
        <f t="shared" si="184"/>
        <v>0</v>
      </c>
      <c r="BF2134" s="164">
        <f t="shared" si="185"/>
        <v>0</v>
      </c>
      <c r="BG2134" s="164">
        <f t="shared" si="186"/>
        <v>0</v>
      </c>
      <c r="BH2134" s="164">
        <f t="shared" si="187"/>
        <v>0</v>
      </c>
      <c r="BI2134" s="164">
        <f t="shared" si="188"/>
        <v>0</v>
      </c>
      <c r="BJ2134" s="18" t="s">
        <v>84</v>
      </c>
      <c r="BK2134" s="164">
        <f t="shared" si="189"/>
        <v>0</v>
      </c>
      <c r="BL2134" s="18" t="s">
        <v>264</v>
      </c>
      <c r="BM2134" s="163" t="s">
        <v>2940</v>
      </c>
    </row>
    <row r="2135" spans="1:65" s="2" customFormat="1" ht="24.2" customHeight="1">
      <c r="A2135" s="33"/>
      <c r="B2135" s="150"/>
      <c r="C2135" s="197" t="s">
        <v>2941</v>
      </c>
      <c r="D2135" s="197" t="s">
        <v>310</v>
      </c>
      <c r="E2135" s="198" t="s">
        <v>2942</v>
      </c>
      <c r="F2135" s="199" t="s">
        <v>2943</v>
      </c>
      <c r="G2135" s="200" t="s">
        <v>348</v>
      </c>
      <c r="H2135" s="201">
        <v>1</v>
      </c>
      <c r="I2135" s="202"/>
      <c r="J2135" s="203">
        <f t="shared" si="180"/>
        <v>0</v>
      </c>
      <c r="K2135" s="204"/>
      <c r="L2135" s="205"/>
      <c r="M2135" s="206" t="s">
        <v>1</v>
      </c>
      <c r="N2135" s="207" t="s">
        <v>42</v>
      </c>
      <c r="O2135" s="59"/>
      <c r="P2135" s="161">
        <f t="shared" si="181"/>
        <v>0</v>
      </c>
      <c r="Q2135" s="161">
        <v>0</v>
      </c>
      <c r="R2135" s="161">
        <f t="shared" si="182"/>
        <v>0</v>
      </c>
      <c r="S2135" s="161">
        <v>0</v>
      </c>
      <c r="T2135" s="162">
        <f t="shared" si="183"/>
        <v>0</v>
      </c>
      <c r="U2135" s="33"/>
      <c r="V2135" s="33"/>
      <c r="W2135" s="33"/>
      <c r="X2135" s="33"/>
      <c r="Y2135" s="33"/>
      <c r="Z2135" s="33"/>
      <c r="AA2135" s="33"/>
      <c r="AB2135" s="33"/>
      <c r="AC2135" s="33"/>
      <c r="AD2135" s="33"/>
      <c r="AE2135" s="33"/>
      <c r="AR2135" s="163" t="s">
        <v>318</v>
      </c>
      <c r="AT2135" s="163" t="s">
        <v>310</v>
      </c>
      <c r="AU2135" s="163" t="s">
        <v>86</v>
      </c>
      <c r="AY2135" s="18" t="s">
        <v>222</v>
      </c>
      <c r="BE2135" s="164">
        <f t="shared" si="184"/>
        <v>0</v>
      </c>
      <c r="BF2135" s="164">
        <f t="shared" si="185"/>
        <v>0</v>
      </c>
      <c r="BG2135" s="164">
        <f t="shared" si="186"/>
        <v>0</v>
      </c>
      <c r="BH2135" s="164">
        <f t="shared" si="187"/>
        <v>0</v>
      </c>
      <c r="BI2135" s="164">
        <f t="shared" si="188"/>
        <v>0</v>
      </c>
      <c r="BJ2135" s="18" t="s">
        <v>84</v>
      </c>
      <c r="BK2135" s="164">
        <f t="shared" si="189"/>
        <v>0</v>
      </c>
      <c r="BL2135" s="18" t="s">
        <v>264</v>
      </c>
      <c r="BM2135" s="163" t="s">
        <v>2944</v>
      </c>
    </row>
    <row r="2136" spans="1:65" s="2" customFormat="1" ht="24.2" customHeight="1">
      <c r="A2136" s="33"/>
      <c r="B2136" s="150"/>
      <c r="C2136" s="151" t="s">
        <v>1797</v>
      </c>
      <c r="D2136" s="151" t="s">
        <v>224</v>
      </c>
      <c r="E2136" s="152" t="s">
        <v>2945</v>
      </c>
      <c r="F2136" s="153" t="s">
        <v>2946</v>
      </c>
      <c r="G2136" s="154" t="s">
        <v>348</v>
      </c>
      <c r="H2136" s="155">
        <v>3</v>
      </c>
      <c r="I2136" s="156"/>
      <c r="J2136" s="157">
        <f t="shared" si="180"/>
        <v>0</v>
      </c>
      <c r="K2136" s="158"/>
      <c r="L2136" s="34"/>
      <c r="M2136" s="159" t="s">
        <v>1</v>
      </c>
      <c r="N2136" s="160" t="s">
        <v>42</v>
      </c>
      <c r="O2136" s="59"/>
      <c r="P2136" s="161">
        <f t="shared" si="181"/>
        <v>0</v>
      </c>
      <c r="Q2136" s="161">
        <v>0</v>
      </c>
      <c r="R2136" s="161">
        <f t="shared" si="182"/>
        <v>0</v>
      </c>
      <c r="S2136" s="161">
        <v>0</v>
      </c>
      <c r="T2136" s="162">
        <f t="shared" si="183"/>
        <v>0</v>
      </c>
      <c r="U2136" s="33"/>
      <c r="V2136" s="33"/>
      <c r="W2136" s="33"/>
      <c r="X2136" s="33"/>
      <c r="Y2136" s="33"/>
      <c r="Z2136" s="33"/>
      <c r="AA2136" s="33"/>
      <c r="AB2136" s="33"/>
      <c r="AC2136" s="33"/>
      <c r="AD2136" s="33"/>
      <c r="AE2136" s="33"/>
      <c r="AR2136" s="163" t="s">
        <v>264</v>
      </c>
      <c r="AT2136" s="163" t="s">
        <v>224</v>
      </c>
      <c r="AU2136" s="163" t="s">
        <v>86</v>
      </c>
      <c r="AY2136" s="18" t="s">
        <v>222</v>
      </c>
      <c r="BE2136" s="164">
        <f t="shared" si="184"/>
        <v>0</v>
      </c>
      <c r="BF2136" s="164">
        <f t="shared" si="185"/>
        <v>0</v>
      </c>
      <c r="BG2136" s="164">
        <f t="shared" si="186"/>
        <v>0</v>
      </c>
      <c r="BH2136" s="164">
        <f t="shared" si="187"/>
        <v>0</v>
      </c>
      <c r="BI2136" s="164">
        <f t="shared" si="188"/>
        <v>0</v>
      </c>
      <c r="BJ2136" s="18" t="s">
        <v>84</v>
      </c>
      <c r="BK2136" s="164">
        <f t="shared" si="189"/>
        <v>0</v>
      </c>
      <c r="BL2136" s="18" t="s">
        <v>264</v>
      </c>
      <c r="BM2136" s="163" t="s">
        <v>2947</v>
      </c>
    </row>
    <row r="2137" spans="1:65" s="13" customFormat="1">
      <c r="B2137" s="165"/>
      <c r="D2137" s="166" t="s">
        <v>229</v>
      </c>
      <c r="E2137" s="167" t="s">
        <v>1</v>
      </c>
      <c r="F2137" s="168" t="s">
        <v>2948</v>
      </c>
      <c r="H2137" s="169">
        <v>2</v>
      </c>
      <c r="I2137" s="170"/>
      <c r="L2137" s="165"/>
      <c r="M2137" s="171"/>
      <c r="N2137" s="172"/>
      <c r="O2137" s="172"/>
      <c r="P2137" s="172"/>
      <c r="Q2137" s="172"/>
      <c r="R2137" s="172"/>
      <c r="S2137" s="172"/>
      <c r="T2137" s="173"/>
      <c r="AT2137" s="167" t="s">
        <v>229</v>
      </c>
      <c r="AU2137" s="167" t="s">
        <v>86</v>
      </c>
      <c r="AV2137" s="13" t="s">
        <v>86</v>
      </c>
      <c r="AW2137" s="13" t="s">
        <v>32</v>
      </c>
      <c r="AX2137" s="13" t="s">
        <v>77</v>
      </c>
      <c r="AY2137" s="167" t="s">
        <v>222</v>
      </c>
    </row>
    <row r="2138" spans="1:65" s="13" customFormat="1">
      <c r="B2138" s="165"/>
      <c r="D2138" s="166" t="s">
        <v>229</v>
      </c>
      <c r="E2138" s="167" t="s">
        <v>1</v>
      </c>
      <c r="F2138" s="168" t="s">
        <v>1802</v>
      </c>
      <c r="H2138" s="169">
        <v>1</v>
      </c>
      <c r="I2138" s="170"/>
      <c r="L2138" s="165"/>
      <c r="M2138" s="171"/>
      <c r="N2138" s="172"/>
      <c r="O2138" s="172"/>
      <c r="P2138" s="172"/>
      <c r="Q2138" s="172"/>
      <c r="R2138" s="172"/>
      <c r="S2138" s="172"/>
      <c r="T2138" s="173"/>
      <c r="AT2138" s="167" t="s">
        <v>229</v>
      </c>
      <c r="AU2138" s="167" t="s">
        <v>86</v>
      </c>
      <c r="AV2138" s="13" t="s">
        <v>86</v>
      </c>
      <c r="AW2138" s="13" t="s">
        <v>32</v>
      </c>
      <c r="AX2138" s="13" t="s">
        <v>77</v>
      </c>
      <c r="AY2138" s="167" t="s">
        <v>222</v>
      </c>
    </row>
    <row r="2139" spans="1:65" s="14" customFormat="1">
      <c r="B2139" s="174"/>
      <c r="D2139" s="166" t="s">
        <v>229</v>
      </c>
      <c r="E2139" s="175" t="s">
        <v>1</v>
      </c>
      <c r="F2139" s="176" t="s">
        <v>231</v>
      </c>
      <c r="H2139" s="177">
        <v>3</v>
      </c>
      <c r="I2139" s="178"/>
      <c r="L2139" s="174"/>
      <c r="M2139" s="179"/>
      <c r="N2139" s="180"/>
      <c r="O2139" s="180"/>
      <c r="P2139" s="180"/>
      <c r="Q2139" s="180"/>
      <c r="R2139" s="180"/>
      <c r="S2139" s="180"/>
      <c r="T2139" s="181"/>
      <c r="AT2139" s="175" t="s">
        <v>229</v>
      </c>
      <c r="AU2139" s="175" t="s">
        <v>86</v>
      </c>
      <c r="AV2139" s="14" t="s">
        <v>228</v>
      </c>
      <c r="AW2139" s="14" t="s">
        <v>32</v>
      </c>
      <c r="AX2139" s="14" t="s">
        <v>84</v>
      </c>
      <c r="AY2139" s="175" t="s">
        <v>222</v>
      </c>
    </row>
    <row r="2140" spans="1:65" s="2" customFormat="1" ht="24.2" customHeight="1">
      <c r="A2140" s="33"/>
      <c r="B2140" s="150"/>
      <c r="C2140" s="197" t="s">
        <v>2949</v>
      </c>
      <c r="D2140" s="197" t="s">
        <v>310</v>
      </c>
      <c r="E2140" s="198" t="s">
        <v>2950</v>
      </c>
      <c r="F2140" s="199" t="s">
        <v>2951</v>
      </c>
      <c r="G2140" s="200" t="s">
        <v>348</v>
      </c>
      <c r="H2140" s="201">
        <v>1</v>
      </c>
      <c r="I2140" s="202"/>
      <c r="J2140" s="203">
        <f t="shared" ref="J2140:J2147" si="190">ROUND(I2140*H2140,2)</f>
        <v>0</v>
      </c>
      <c r="K2140" s="204"/>
      <c r="L2140" s="205"/>
      <c r="M2140" s="206" t="s">
        <v>1</v>
      </c>
      <c r="N2140" s="207" t="s">
        <v>42</v>
      </c>
      <c r="O2140" s="59"/>
      <c r="P2140" s="161">
        <f t="shared" ref="P2140:P2147" si="191">O2140*H2140</f>
        <v>0</v>
      </c>
      <c r="Q2140" s="161">
        <v>0</v>
      </c>
      <c r="R2140" s="161">
        <f t="shared" ref="R2140:R2147" si="192">Q2140*H2140</f>
        <v>0</v>
      </c>
      <c r="S2140" s="161">
        <v>0</v>
      </c>
      <c r="T2140" s="162">
        <f t="shared" ref="T2140:T2147" si="193">S2140*H2140</f>
        <v>0</v>
      </c>
      <c r="U2140" s="33"/>
      <c r="V2140" s="33"/>
      <c r="W2140" s="33"/>
      <c r="X2140" s="33"/>
      <c r="Y2140" s="33"/>
      <c r="Z2140" s="33"/>
      <c r="AA2140" s="33"/>
      <c r="AB2140" s="33"/>
      <c r="AC2140" s="33"/>
      <c r="AD2140" s="33"/>
      <c r="AE2140" s="33"/>
      <c r="AR2140" s="163" t="s">
        <v>318</v>
      </c>
      <c r="AT2140" s="163" t="s">
        <v>310</v>
      </c>
      <c r="AU2140" s="163" t="s">
        <v>86</v>
      </c>
      <c r="AY2140" s="18" t="s">
        <v>222</v>
      </c>
      <c r="BE2140" s="164">
        <f t="shared" ref="BE2140:BE2147" si="194">IF(N2140="základní",J2140,0)</f>
        <v>0</v>
      </c>
      <c r="BF2140" s="164">
        <f t="shared" ref="BF2140:BF2147" si="195">IF(N2140="snížená",J2140,0)</f>
        <v>0</v>
      </c>
      <c r="BG2140" s="164">
        <f t="shared" ref="BG2140:BG2147" si="196">IF(N2140="zákl. přenesená",J2140,0)</f>
        <v>0</v>
      </c>
      <c r="BH2140" s="164">
        <f t="shared" ref="BH2140:BH2147" si="197">IF(N2140="sníž. přenesená",J2140,0)</f>
        <v>0</v>
      </c>
      <c r="BI2140" s="164">
        <f t="shared" ref="BI2140:BI2147" si="198">IF(N2140="nulová",J2140,0)</f>
        <v>0</v>
      </c>
      <c r="BJ2140" s="18" t="s">
        <v>84</v>
      </c>
      <c r="BK2140" s="164">
        <f t="shared" ref="BK2140:BK2147" si="199">ROUND(I2140*H2140,2)</f>
        <v>0</v>
      </c>
      <c r="BL2140" s="18" t="s">
        <v>264</v>
      </c>
      <c r="BM2140" s="163" t="s">
        <v>2952</v>
      </c>
    </row>
    <row r="2141" spans="1:65" s="2" customFormat="1" ht="37.9" customHeight="1">
      <c r="A2141" s="33"/>
      <c r="B2141" s="150"/>
      <c r="C2141" s="197" t="s">
        <v>1801</v>
      </c>
      <c r="D2141" s="197" t="s">
        <v>310</v>
      </c>
      <c r="E2141" s="198" t="s">
        <v>2953</v>
      </c>
      <c r="F2141" s="199" t="s">
        <v>2954</v>
      </c>
      <c r="G2141" s="200" t="s">
        <v>348</v>
      </c>
      <c r="H2141" s="201">
        <v>1</v>
      </c>
      <c r="I2141" s="202"/>
      <c r="J2141" s="203">
        <f t="shared" si="190"/>
        <v>0</v>
      </c>
      <c r="K2141" s="204"/>
      <c r="L2141" s="205"/>
      <c r="M2141" s="206" t="s">
        <v>1</v>
      </c>
      <c r="N2141" s="207" t="s">
        <v>42</v>
      </c>
      <c r="O2141" s="59"/>
      <c r="P2141" s="161">
        <f t="shared" si="191"/>
        <v>0</v>
      </c>
      <c r="Q2141" s="161">
        <v>0</v>
      </c>
      <c r="R2141" s="161">
        <f t="shared" si="192"/>
        <v>0</v>
      </c>
      <c r="S2141" s="161">
        <v>0</v>
      </c>
      <c r="T2141" s="162">
        <f t="shared" si="193"/>
        <v>0</v>
      </c>
      <c r="U2141" s="33"/>
      <c r="V2141" s="33"/>
      <c r="W2141" s="33"/>
      <c r="X2141" s="33"/>
      <c r="Y2141" s="33"/>
      <c r="Z2141" s="33"/>
      <c r="AA2141" s="33"/>
      <c r="AB2141" s="33"/>
      <c r="AC2141" s="33"/>
      <c r="AD2141" s="33"/>
      <c r="AE2141" s="33"/>
      <c r="AR2141" s="163" t="s">
        <v>318</v>
      </c>
      <c r="AT2141" s="163" t="s">
        <v>310</v>
      </c>
      <c r="AU2141" s="163" t="s">
        <v>86</v>
      </c>
      <c r="AY2141" s="18" t="s">
        <v>222</v>
      </c>
      <c r="BE2141" s="164">
        <f t="shared" si="194"/>
        <v>0</v>
      </c>
      <c r="BF2141" s="164">
        <f t="shared" si="195"/>
        <v>0</v>
      </c>
      <c r="BG2141" s="164">
        <f t="shared" si="196"/>
        <v>0</v>
      </c>
      <c r="BH2141" s="164">
        <f t="shared" si="197"/>
        <v>0</v>
      </c>
      <c r="BI2141" s="164">
        <f t="shared" si="198"/>
        <v>0</v>
      </c>
      <c r="BJ2141" s="18" t="s">
        <v>84</v>
      </c>
      <c r="BK2141" s="164">
        <f t="shared" si="199"/>
        <v>0</v>
      </c>
      <c r="BL2141" s="18" t="s">
        <v>264</v>
      </c>
      <c r="BM2141" s="163" t="s">
        <v>2955</v>
      </c>
    </row>
    <row r="2142" spans="1:65" s="2" customFormat="1" ht="24.2" customHeight="1">
      <c r="A2142" s="33"/>
      <c r="B2142" s="150"/>
      <c r="C2142" s="197" t="s">
        <v>2956</v>
      </c>
      <c r="D2142" s="197" t="s">
        <v>310</v>
      </c>
      <c r="E2142" s="198" t="s">
        <v>2957</v>
      </c>
      <c r="F2142" s="199" t="s">
        <v>2958</v>
      </c>
      <c r="G2142" s="200" t="s">
        <v>348</v>
      </c>
      <c r="H2142" s="201">
        <v>1</v>
      </c>
      <c r="I2142" s="202"/>
      <c r="J2142" s="203">
        <f t="shared" si="190"/>
        <v>0</v>
      </c>
      <c r="K2142" s="204"/>
      <c r="L2142" s="205"/>
      <c r="M2142" s="206" t="s">
        <v>1</v>
      </c>
      <c r="N2142" s="207" t="s">
        <v>42</v>
      </c>
      <c r="O2142" s="59"/>
      <c r="P2142" s="161">
        <f t="shared" si="191"/>
        <v>0</v>
      </c>
      <c r="Q2142" s="161">
        <v>0</v>
      </c>
      <c r="R2142" s="161">
        <f t="shared" si="192"/>
        <v>0</v>
      </c>
      <c r="S2142" s="161">
        <v>0</v>
      </c>
      <c r="T2142" s="162">
        <f t="shared" si="193"/>
        <v>0</v>
      </c>
      <c r="U2142" s="33"/>
      <c r="V2142" s="33"/>
      <c r="W2142" s="33"/>
      <c r="X2142" s="33"/>
      <c r="Y2142" s="33"/>
      <c r="Z2142" s="33"/>
      <c r="AA2142" s="33"/>
      <c r="AB2142" s="33"/>
      <c r="AC2142" s="33"/>
      <c r="AD2142" s="33"/>
      <c r="AE2142" s="33"/>
      <c r="AR2142" s="163" t="s">
        <v>318</v>
      </c>
      <c r="AT2142" s="163" t="s">
        <v>310</v>
      </c>
      <c r="AU2142" s="163" t="s">
        <v>86</v>
      </c>
      <c r="AY2142" s="18" t="s">
        <v>222</v>
      </c>
      <c r="BE2142" s="164">
        <f t="shared" si="194"/>
        <v>0</v>
      </c>
      <c r="BF2142" s="164">
        <f t="shared" si="195"/>
        <v>0</v>
      </c>
      <c r="BG2142" s="164">
        <f t="shared" si="196"/>
        <v>0</v>
      </c>
      <c r="BH2142" s="164">
        <f t="shared" si="197"/>
        <v>0</v>
      </c>
      <c r="BI2142" s="164">
        <f t="shared" si="198"/>
        <v>0</v>
      </c>
      <c r="BJ2142" s="18" t="s">
        <v>84</v>
      </c>
      <c r="BK2142" s="164">
        <f t="shared" si="199"/>
        <v>0</v>
      </c>
      <c r="BL2142" s="18" t="s">
        <v>264</v>
      </c>
      <c r="BM2142" s="163" t="s">
        <v>2959</v>
      </c>
    </row>
    <row r="2143" spans="1:65" s="2" customFormat="1" ht="33" customHeight="1">
      <c r="A2143" s="33"/>
      <c r="B2143" s="150"/>
      <c r="C2143" s="151" t="s">
        <v>1804</v>
      </c>
      <c r="D2143" s="151" t="s">
        <v>224</v>
      </c>
      <c r="E2143" s="152" t="s">
        <v>2960</v>
      </c>
      <c r="F2143" s="153" t="s">
        <v>2961</v>
      </c>
      <c r="G2143" s="154" t="s">
        <v>348</v>
      </c>
      <c r="H2143" s="155">
        <v>3</v>
      </c>
      <c r="I2143" s="156"/>
      <c r="J2143" s="157">
        <f t="shared" si="190"/>
        <v>0</v>
      </c>
      <c r="K2143" s="158"/>
      <c r="L2143" s="34"/>
      <c r="M2143" s="159" t="s">
        <v>1</v>
      </c>
      <c r="N2143" s="160" t="s">
        <v>42</v>
      </c>
      <c r="O2143" s="59"/>
      <c r="P2143" s="161">
        <f t="shared" si="191"/>
        <v>0</v>
      </c>
      <c r="Q2143" s="161">
        <v>0</v>
      </c>
      <c r="R2143" s="161">
        <f t="shared" si="192"/>
        <v>0</v>
      </c>
      <c r="S2143" s="161">
        <v>0</v>
      </c>
      <c r="T2143" s="162">
        <f t="shared" si="193"/>
        <v>0</v>
      </c>
      <c r="U2143" s="33"/>
      <c r="V2143" s="33"/>
      <c r="W2143" s="33"/>
      <c r="X2143" s="33"/>
      <c r="Y2143" s="33"/>
      <c r="Z2143" s="33"/>
      <c r="AA2143" s="33"/>
      <c r="AB2143" s="33"/>
      <c r="AC2143" s="33"/>
      <c r="AD2143" s="33"/>
      <c r="AE2143" s="33"/>
      <c r="AR2143" s="163" t="s">
        <v>264</v>
      </c>
      <c r="AT2143" s="163" t="s">
        <v>224</v>
      </c>
      <c r="AU2143" s="163" t="s">
        <v>86</v>
      </c>
      <c r="AY2143" s="18" t="s">
        <v>222</v>
      </c>
      <c r="BE2143" s="164">
        <f t="shared" si="194"/>
        <v>0</v>
      </c>
      <c r="BF2143" s="164">
        <f t="shared" si="195"/>
        <v>0</v>
      </c>
      <c r="BG2143" s="164">
        <f t="shared" si="196"/>
        <v>0</v>
      </c>
      <c r="BH2143" s="164">
        <f t="shared" si="197"/>
        <v>0</v>
      </c>
      <c r="BI2143" s="164">
        <f t="shared" si="198"/>
        <v>0</v>
      </c>
      <c r="BJ2143" s="18" t="s">
        <v>84</v>
      </c>
      <c r="BK2143" s="164">
        <f t="shared" si="199"/>
        <v>0</v>
      </c>
      <c r="BL2143" s="18" t="s">
        <v>264</v>
      </c>
      <c r="BM2143" s="163" t="s">
        <v>2962</v>
      </c>
    </row>
    <row r="2144" spans="1:65" s="2" customFormat="1" ht="33" customHeight="1">
      <c r="A2144" s="33"/>
      <c r="B2144" s="150"/>
      <c r="C2144" s="197" t="s">
        <v>2963</v>
      </c>
      <c r="D2144" s="197" t="s">
        <v>310</v>
      </c>
      <c r="E2144" s="198" t="s">
        <v>2964</v>
      </c>
      <c r="F2144" s="199" t="s">
        <v>2965</v>
      </c>
      <c r="G2144" s="200" t="s">
        <v>348</v>
      </c>
      <c r="H2144" s="201">
        <v>1</v>
      </c>
      <c r="I2144" s="202"/>
      <c r="J2144" s="203">
        <f t="shared" si="190"/>
        <v>0</v>
      </c>
      <c r="K2144" s="204"/>
      <c r="L2144" s="205"/>
      <c r="M2144" s="206" t="s">
        <v>1</v>
      </c>
      <c r="N2144" s="207" t="s">
        <v>42</v>
      </c>
      <c r="O2144" s="59"/>
      <c r="P2144" s="161">
        <f t="shared" si="191"/>
        <v>0</v>
      </c>
      <c r="Q2144" s="161">
        <v>0</v>
      </c>
      <c r="R2144" s="161">
        <f t="shared" si="192"/>
        <v>0</v>
      </c>
      <c r="S2144" s="161">
        <v>0</v>
      </c>
      <c r="T2144" s="162">
        <f t="shared" si="193"/>
        <v>0</v>
      </c>
      <c r="U2144" s="33"/>
      <c r="V2144" s="33"/>
      <c r="W2144" s="33"/>
      <c r="X2144" s="33"/>
      <c r="Y2144" s="33"/>
      <c r="Z2144" s="33"/>
      <c r="AA2144" s="33"/>
      <c r="AB2144" s="33"/>
      <c r="AC2144" s="33"/>
      <c r="AD2144" s="33"/>
      <c r="AE2144" s="33"/>
      <c r="AR2144" s="163" t="s">
        <v>318</v>
      </c>
      <c r="AT2144" s="163" t="s">
        <v>310</v>
      </c>
      <c r="AU2144" s="163" t="s">
        <v>86</v>
      </c>
      <c r="AY2144" s="18" t="s">
        <v>222</v>
      </c>
      <c r="BE2144" s="164">
        <f t="shared" si="194"/>
        <v>0</v>
      </c>
      <c r="BF2144" s="164">
        <f t="shared" si="195"/>
        <v>0</v>
      </c>
      <c r="BG2144" s="164">
        <f t="shared" si="196"/>
        <v>0</v>
      </c>
      <c r="BH2144" s="164">
        <f t="shared" si="197"/>
        <v>0</v>
      </c>
      <c r="BI2144" s="164">
        <f t="shared" si="198"/>
        <v>0</v>
      </c>
      <c r="BJ2144" s="18" t="s">
        <v>84</v>
      </c>
      <c r="BK2144" s="164">
        <f t="shared" si="199"/>
        <v>0</v>
      </c>
      <c r="BL2144" s="18" t="s">
        <v>264</v>
      </c>
      <c r="BM2144" s="163" t="s">
        <v>2966</v>
      </c>
    </row>
    <row r="2145" spans="1:65" s="2" customFormat="1" ht="33" customHeight="1">
      <c r="A2145" s="33"/>
      <c r="B2145" s="150"/>
      <c r="C2145" s="197" t="s">
        <v>1809</v>
      </c>
      <c r="D2145" s="197" t="s">
        <v>310</v>
      </c>
      <c r="E2145" s="198" t="s">
        <v>2967</v>
      </c>
      <c r="F2145" s="199" t="s">
        <v>2968</v>
      </c>
      <c r="G2145" s="200" t="s">
        <v>348</v>
      </c>
      <c r="H2145" s="201">
        <v>1</v>
      </c>
      <c r="I2145" s="202"/>
      <c r="J2145" s="203">
        <f t="shared" si="190"/>
        <v>0</v>
      </c>
      <c r="K2145" s="204"/>
      <c r="L2145" s="205"/>
      <c r="M2145" s="206" t="s">
        <v>1</v>
      </c>
      <c r="N2145" s="207" t="s">
        <v>42</v>
      </c>
      <c r="O2145" s="59"/>
      <c r="P2145" s="161">
        <f t="shared" si="191"/>
        <v>0</v>
      </c>
      <c r="Q2145" s="161">
        <v>0</v>
      </c>
      <c r="R2145" s="161">
        <f t="shared" si="192"/>
        <v>0</v>
      </c>
      <c r="S2145" s="161">
        <v>0</v>
      </c>
      <c r="T2145" s="162">
        <f t="shared" si="193"/>
        <v>0</v>
      </c>
      <c r="U2145" s="33"/>
      <c r="V2145" s="33"/>
      <c r="W2145" s="33"/>
      <c r="X2145" s="33"/>
      <c r="Y2145" s="33"/>
      <c r="Z2145" s="33"/>
      <c r="AA2145" s="33"/>
      <c r="AB2145" s="33"/>
      <c r="AC2145" s="33"/>
      <c r="AD2145" s="33"/>
      <c r="AE2145" s="33"/>
      <c r="AR2145" s="163" t="s">
        <v>318</v>
      </c>
      <c r="AT2145" s="163" t="s">
        <v>310</v>
      </c>
      <c r="AU2145" s="163" t="s">
        <v>86</v>
      </c>
      <c r="AY2145" s="18" t="s">
        <v>222</v>
      </c>
      <c r="BE2145" s="164">
        <f t="shared" si="194"/>
        <v>0</v>
      </c>
      <c r="BF2145" s="164">
        <f t="shared" si="195"/>
        <v>0</v>
      </c>
      <c r="BG2145" s="164">
        <f t="shared" si="196"/>
        <v>0</v>
      </c>
      <c r="BH2145" s="164">
        <f t="shared" si="197"/>
        <v>0</v>
      </c>
      <c r="BI2145" s="164">
        <f t="shared" si="198"/>
        <v>0</v>
      </c>
      <c r="BJ2145" s="18" t="s">
        <v>84</v>
      </c>
      <c r="BK2145" s="164">
        <f t="shared" si="199"/>
        <v>0</v>
      </c>
      <c r="BL2145" s="18" t="s">
        <v>264</v>
      </c>
      <c r="BM2145" s="163" t="s">
        <v>2969</v>
      </c>
    </row>
    <row r="2146" spans="1:65" s="2" customFormat="1" ht="37.9" customHeight="1">
      <c r="A2146" s="33"/>
      <c r="B2146" s="150"/>
      <c r="C2146" s="197" t="s">
        <v>2970</v>
      </c>
      <c r="D2146" s="197" t="s">
        <v>310</v>
      </c>
      <c r="E2146" s="198" t="s">
        <v>2971</v>
      </c>
      <c r="F2146" s="199" t="s">
        <v>2972</v>
      </c>
      <c r="G2146" s="200" t="s">
        <v>348</v>
      </c>
      <c r="H2146" s="201">
        <v>1</v>
      </c>
      <c r="I2146" s="202"/>
      <c r="J2146" s="203">
        <f t="shared" si="190"/>
        <v>0</v>
      </c>
      <c r="K2146" s="204"/>
      <c r="L2146" s="205"/>
      <c r="M2146" s="206" t="s">
        <v>1</v>
      </c>
      <c r="N2146" s="207" t="s">
        <v>42</v>
      </c>
      <c r="O2146" s="59"/>
      <c r="P2146" s="161">
        <f t="shared" si="191"/>
        <v>0</v>
      </c>
      <c r="Q2146" s="161">
        <v>0</v>
      </c>
      <c r="R2146" s="161">
        <f t="shared" si="192"/>
        <v>0</v>
      </c>
      <c r="S2146" s="161">
        <v>0</v>
      </c>
      <c r="T2146" s="162">
        <f t="shared" si="193"/>
        <v>0</v>
      </c>
      <c r="U2146" s="33"/>
      <c r="V2146" s="33"/>
      <c r="W2146" s="33"/>
      <c r="X2146" s="33"/>
      <c r="Y2146" s="33"/>
      <c r="Z2146" s="33"/>
      <c r="AA2146" s="33"/>
      <c r="AB2146" s="33"/>
      <c r="AC2146" s="33"/>
      <c r="AD2146" s="33"/>
      <c r="AE2146" s="33"/>
      <c r="AR2146" s="163" t="s">
        <v>318</v>
      </c>
      <c r="AT2146" s="163" t="s">
        <v>310</v>
      </c>
      <c r="AU2146" s="163" t="s">
        <v>86</v>
      </c>
      <c r="AY2146" s="18" t="s">
        <v>222</v>
      </c>
      <c r="BE2146" s="164">
        <f t="shared" si="194"/>
        <v>0</v>
      </c>
      <c r="BF2146" s="164">
        <f t="shared" si="195"/>
        <v>0</v>
      </c>
      <c r="BG2146" s="164">
        <f t="shared" si="196"/>
        <v>0</v>
      </c>
      <c r="BH2146" s="164">
        <f t="shared" si="197"/>
        <v>0</v>
      </c>
      <c r="BI2146" s="164">
        <f t="shared" si="198"/>
        <v>0</v>
      </c>
      <c r="BJ2146" s="18" t="s">
        <v>84</v>
      </c>
      <c r="BK2146" s="164">
        <f t="shared" si="199"/>
        <v>0</v>
      </c>
      <c r="BL2146" s="18" t="s">
        <v>264</v>
      </c>
      <c r="BM2146" s="163" t="s">
        <v>2973</v>
      </c>
    </row>
    <row r="2147" spans="1:65" s="2" customFormat="1" ht="24.2" customHeight="1">
      <c r="A2147" s="33"/>
      <c r="B2147" s="150"/>
      <c r="C2147" s="151" t="s">
        <v>1813</v>
      </c>
      <c r="D2147" s="151" t="s">
        <v>224</v>
      </c>
      <c r="E2147" s="152" t="s">
        <v>2974</v>
      </c>
      <c r="F2147" s="153" t="s">
        <v>2975</v>
      </c>
      <c r="G2147" s="154" t="s">
        <v>348</v>
      </c>
      <c r="H2147" s="155">
        <v>14</v>
      </c>
      <c r="I2147" s="156"/>
      <c r="J2147" s="157">
        <f t="shared" si="190"/>
        <v>0</v>
      </c>
      <c r="K2147" s="158"/>
      <c r="L2147" s="34"/>
      <c r="M2147" s="159" t="s">
        <v>1</v>
      </c>
      <c r="N2147" s="160" t="s">
        <v>42</v>
      </c>
      <c r="O2147" s="59"/>
      <c r="P2147" s="161">
        <f t="shared" si="191"/>
        <v>0</v>
      </c>
      <c r="Q2147" s="161">
        <v>4.6999999999999999E-4</v>
      </c>
      <c r="R2147" s="161">
        <f t="shared" si="192"/>
        <v>6.5799999999999999E-3</v>
      </c>
      <c r="S2147" s="161">
        <v>0</v>
      </c>
      <c r="T2147" s="162">
        <f t="shared" si="193"/>
        <v>0</v>
      </c>
      <c r="U2147" s="33"/>
      <c r="V2147" s="33"/>
      <c r="W2147" s="33"/>
      <c r="X2147" s="33"/>
      <c r="Y2147" s="33"/>
      <c r="Z2147" s="33"/>
      <c r="AA2147" s="33"/>
      <c r="AB2147" s="33"/>
      <c r="AC2147" s="33"/>
      <c r="AD2147" s="33"/>
      <c r="AE2147" s="33"/>
      <c r="AR2147" s="163" t="s">
        <v>264</v>
      </c>
      <c r="AT2147" s="163" t="s">
        <v>224</v>
      </c>
      <c r="AU2147" s="163" t="s">
        <v>86</v>
      </c>
      <c r="AY2147" s="18" t="s">
        <v>222</v>
      </c>
      <c r="BE2147" s="164">
        <f t="shared" si="194"/>
        <v>0</v>
      </c>
      <c r="BF2147" s="164">
        <f t="shared" si="195"/>
        <v>0</v>
      </c>
      <c r="BG2147" s="164">
        <f t="shared" si="196"/>
        <v>0</v>
      </c>
      <c r="BH2147" s="164">
        <f t="shared" si="197"/>
        <v>0</v>
      </c>
      <c r="BI2147" s="164">
        <f t="shared" si="198"/>
        <v>0</v>
      </c>
      <c r="BJ2147" s="18" t="s">
        <v>84</v>
      </c>
      <c r="BK2147" s="164">
        <f t="shared" si="199"/>
        <v>0</v>
      </c>
      <c r="BL2147" s="18" t="s">
        <v>264</v>
      </c>
      <c r="BM2147" s="163" t="s">
        <v>2976</v>
      </c>
    </row>
    <row r="2148" spans="1:65" s="13" customFormat="1">
      <c r="B2148" s="165"/>
      <c r="D2148" s="166" t="s">
        <v>229</v>
      </c>
      <c r="E2148" s="167" t="s">
        <v>1</v>
      </c>
      <c r="F2148" s="168" t="s">
        <v>2851</v>
      </c>
      <c r="H2148" s="169">
        <v>1</v>
      </c>
      <c r="I2148" s="170"/>
      <c r="L2148" s="165"/>
      <c r="M2148" s="171"/>
      <c r="N2148" s="172"/>
      <c r="O2148" s="172"/>
      <c r="P2148" s="172"/>
      <c r="Q2148" s="172"/>
      <c r="R2148" s="172"/>
      <c r="S2148" s="172"/>
      <c r="T2148" s="173"/>
      <c r="AT2148" s="167" t="s">
        <v>229</v>
      </c>
      <c r="AU2148" s="167" t="s">
        <v>86</v>
      </c>
      <c r="AV2148" s="13" t="s">
        <v>86</v>
      </c>
      <c r="AW2148" s="13" t="s">
        <v>32</v>
      </c>
      <c r="AX2148" s="13" t="s">
        <v>77</v>
      </c>
      <c r="AY2148" s="167" t="s">
        <v>222</v>
      </c>
    </row>
    <row r="2149" spans="1:65" s="13" customFormat="1">
      <c r="B2149" s="165"/>
      <c r="D2149" s="166" t="s">
        <v>229</v>
      </c>
      <c r="E2149" s="167" t="s">
        <v>1</v>
      </c>
      <c r="F2149" s="168" t="s">
        <v>2818</v>
      </c>
      <c r="H2149" s="169">
        <v>2</v>
      </c>
      <c r="I2149" s="170"/>
      <c r="L2149" s="165"/>
      <c r="M2149" s="171"/>
      <c r="N2149" s="172"/>
      <c r="O2149" s="172"/>
      <c r="P2149" s="172"/>
      <c r="Q2149" s="172"/>
      <c r="R2149" s="172"/>
      <c r="S2149" s="172"/>
      <c r="T2149" s="173"/>
      <c r="AT2149" s="167" t="s">
        <v>229</v>
      </c>
      <c r="AU2149" s="167" t="s">
        <v>86</v>
      </c>
      <c r="AV2149" s="13" t="s">
        <v>86</v>
      </c>
      <c r="AW2149" s="13" t="s">
        <v>32</v>
      </c>
      <c r="AX2149" s="13" t="s">
        <v>77</v>
      </c>
      <c r="AY2149" s="167" t="s">
        <v>222</v>
      </c>
    </row>
    <row r="2150" spans="1:65" s="13" customFormat="1">
      <c r="B2150" s="165"/>
      <c r="D2150" s="166" t="s">
        <v>229</v>
      </c>
      <c r="E2150" s="167" t="s">
        <v>1</v>
      </c>
      <c r="F2150" s="168" t="s">
        <v>2819</v>
      </c>
      <c r="H2150" s="169">
        <v>1</v>
      </c>
      <c r="I2150" s="170"/>
      <c r="L2150" s="165"/>
      <c r="M2150" s="171"/>
      <c r="N2150" s="172"/>
      <c r="O2150" s="172"/>
      <c r="P2150" s="172"/>
      <c r="Q2150" s="172"/>
      <c r="R2150" s="172"/>
      <c r="S2150" s="172"/>
      <c r="T2150" s="173"/>
      <c r="AT2150" s="167" t="s">
        <v>229</v>
      </c>
      <c r="AU2150" s="167" t="s">
        <v>86</v>
      </c>
      <c r="AV2150" s="13" t="s">
        <v>86</v>
      </c>
      <c r="AW2150" s="13" t="s">
        <v>32</v>
      </c>
      <c r="AX2150" s="13" t="s">
        <v>77</v>
      </c>
      <c r="AY2150" s="167" t="s">
        <v>222</v>
      </c>
    </row>
    <row r="2151" spans="1:65" s="13" customFormat="1">
      <c r="B2151" s="165"/>
      <c r="D2151" s="166" t="s">
        <v>229</v>
      </c>
      <c r="E2151" s="167" t="s">
        <v>1</v>
      </c>
      <c r="F2151" s="168" t="s">
        <v>2820</v>
      </c>
      <c r="H2151" s="169">
        <v>1</v>
      </c>
      <c r="I2151" s="170"/>
      <c r="L2151" s="165"/>
      <c r="M2151" s="171"/>
      <c r="N2151" s="172"/>
      <c r="O2151" s="172"/>
      <c r="P2151" s="172"/>
      <c r="Q2151" s="172"/>
      <c r="R2151" s="172"/>
      <c r="S2151" s="172"/>
      <c r="T2151" s="173"/>
      <c r="AT2151" s="167" t="s">
        <v>229</v>
      </c>
      <c r="AU2151" s="167" t="s">
        <v>86</v>
      </c>
      <c r="AV2151" s="13" t="s">
        <v>86</v>
      </c>
      <c r="AW2151" s="13" t="s">
        <v>32</v>
      </c>
      <c r="AX2151" s="13" t="s">
        <v>77</v>
      </c>
      <c r="AY2151" s="167" t="s">
        <v>222</v>
      </c>
    </row>
    <row r="2152" spans="1:65" s="13" customFormat="1">
      <c r="B2152" s="165"/>
      <c r="D2152" s="166" t="s">
        <v>229</v>
      </c>
      <c r="E2152" s="167" t="s">
        <v>1</v>
      </c>
      <c r="F2152" s="168" t="s">
        <v>2977</v>
      </c>
      <c r="H2152" s="169">
        <v>1</v>
      </c>
      <c r="I2152" s="170"/>
      <c r="L2152" s="165"/>
      <c r="M2152" s="171"/>
      <c r="N2152" s="172"/>
      <c r="O2152" s="172"/>
      <c r="P2152" s="172"/>
      <c r="Q2152" s="172"/>
      <c r="R2152" s="172"/>
      <c r="S2152" s="172"/>
      <c r="T2152" s="173"/>
      <c r="AT2152" s="167" t="s">
        <v>229</v>
      </c>
      <c r="AU2152" s="167" t="s">
        <v>86</v>
      </c>
      <c r="AV2152" s="13" t="s">
        <v>86</v>
      </c>
      <c r="AW2152" s="13" t="s">
        <v>32</v>
      </c>
      <c r="AX2152" s="13" t="s">
        <v>77</v>
      </c>
      <c r="AY2152" s="167" t="s">
        <v>222</v>
      </c>
    </row>
    <row r="2153" spans="1:65" s="13" customFormat="1">
      <c r="B2153" s="165"/>
      <c r="D2153" s="166" t="s">
        <v>229</v>
      </c>
      <c r="E2153" s="167" t="s">
        <v>1</v>
      </c>
      <c r="F2153" s="168" t="s">
        <v>2978</v>
      </c>
      <c r="H2153" s="169">
        <v>1</v>
      </c>
      <c r="I2153" s="170"/>
      <c r="L2153" s="165"/>
      <c r="M2153" s="171"/>
      <c r="N2153" s="172"/>
      <c r="O2153" s="172"/>
      <c r="P2153" s="172"/>
      <c r="Q2153" s="172"/>
      <c r="R2153" s="172"/>
      <c r="S2153" s="172"/>
      <c r="T2153" s="173"/>
      <c r="AT2153" s="167" t="s">
        <v>229</v>
      </c>
      <c r="AU2153" s="167" t="s">
        <v>86</v>
      </c>
      <c r="AV2153" s="13" t="s">
        <v>86</v>
      </c>
      <c r="AW2153" s="13" t="s">
        <v>32</v>
      </c>
      <c r="AX2153" s="13" t="s">
        <v>77</v>
      </c>
      <c r="AY2153" s="167" t="s">
        <v>222</v>
      </c>
    </row>
    <row r="2154" spans="1:65" s="13" customFormat="1">
      <c r="B2154" s="165"/>
      <c r="D2154" s="166" t="s">
        <v>229</v>
      </c>
      <c r="E2154" s="167" t="s">
        <v>1</v>
      </c>
      <c r="F2154" s="168" t="s">
        <v>2979</v>
      </c>
      <c r="H2154" s="169">
        <v>1</v>
      </c>
      <c r="I2154" s="170"/>
      <c r="L2154" s="165"/>
      <c r="M2154" s="171"/>
      <c r="N2154" s="172"/>
      <c r="O2154" s="172"/>
      <c r="P2154" s="172"/>
      <c r="Q2154" s="172"/>
      <c r="R2154" s="172"/>
      <c r="S2154" s="172"/>
      <c r="T2154" s="173"/>
      <c r="AT2154" s="167" t="s">
        <v>229</v>
      </c>
      <c r="AU2154" s="167" t="s">
        <v>86</v>
      </c>
      <c r="AV2154" s="13" t="s">
        <v>86</v>
      </c>
      <c r="AW2154" s="13" t="s">
        <v>32</v>
      </c>
      <c r="AX2154" s="13" t="s">
        <v>77</v>
      </c>
      <c r="AY2154" s="167" t="s">
        <v>222</v>
      </c>
    </row>
    <row r="2155" spans="1:65" s="13" customFormat="1">
      <c r="B2155" s="165"/>
      <c r="D2155" s="166" t="s">
        <v>229</v>
      </c>
      <c r="E2155" s="167" t="s">
        <v>1</v>
      </c>
      <c r="F2155" s="168" t="s">
        <v>2980</v>
      </c>
      <c r="H2155" s="169">
        <v>1</v>
      </c>
      <c r="I2155" s="170"/>
      <c r="L2155" s="165"/>
      <c r="M2155" s="171"/>
      <c r="N2155" s="172"/>
      <c r="O2155" s="172"/>
      <c r="P2155" s="172"/>
      <c r="Q2155" s="172"/>
      <c r="R2155" s="172"/>
      <c r="S2155" s="172"/>
      <c r="T2155" s="173"/>
      <c r="AT2155" s="167" t="s">
        <v>229</v>
      </c>
      <c r="AU2155" s="167" t="s">
        <v>86</v>
      </c>
      <c r="AV2155" s="13" t="s">
        <v>86</v>
      </c>
      <c r="AW2155" s="13" t="s">
        <v>32</v>
      </c>
      <c r="AX2155" s="13" t="s">
        <v>77</v>
      </c>
      <c r="AY2155" s="167" t="s">
        <v>222</v>
      </c>
    </row>
    <row r="2156" spans="1:65" s="13" customFormat="1">
      <c r="B2156" s="165"/>
      <c r="D2156" s="166" t="s">
        <v>229</v>
      </c>
      <c r="E2156" s="167" t="s">
        <v>1</v>
      </c>
      <c r="F2156" s="168" t="s">
        <v>2821</v>
      </c>
      <c r="H2156" s="169">
        <v>1</v>
      </c>
      <c r="I2156" s="170"/>
      <c r="L2156" s="165"/>
      <c r="M2156" s="171"/>
      <c r="N2156" s="172"/>
      <c r="O2156" s="172"/>
      <c r="P2156" s="172"/>
      <c r="Q2156" s="172"/>
      <c r="R2156" s="172"/>
      <c r="S2156" s="172"/>
      <c r="T2156" s="173"/>
      <c r="AT2156" s="167" t="s">
        <v>229</v>
      </c>
      <c r="AU2156" s="167" t="s">
        <v>86</v>
      </c>
      <c r="AV2156" s="13" t="s">
        <v>86</v>
      </c>
      <c r="AW2156" s="13" t="s">
        <v>32</v>
      </c>
      <c r="AX2156" s="13" t="s">
        <v>77</v>
      </c>
      <c r="AY2156" s="167" t="s">
        <v>222</v>
      </c>
    </row>
    <row r="2157" spans="1:65" s="13" customFormat="1">
      <c r="B2157" s="165"/>
      <c r="D2157" s="166" t="s">
        <v>229</v>
      </c>
      <c r="E2157" s="167" t="s">
        <v>1</v>
      </c>
      <c r="F2157" s="168" t="s">
        <v>2822</v>
      </c>
      <c r="H2157" s="169">
        <v>1</v>
      </c>
      <c r="I2157" s="170"/>
      <c r="L2157" s="165"/>
      <c r="M2157" s="171"/>
      <c r="N2157" s="172"/>
      <c r="O2157" s="172"/>
      <c r="P2157" s="172"/>
      <c r="Q2157" s="172"/>
      <c r="R2157" s="172"/>
      <c r="S2157" s="172"/>
      <c r="T2157" s="173"/>
      <c r="AT2157" s="167" t="s">
        <v>229</v>
      </c>
      <c r="AU2157" s="167" t="s">
        <v>86</v>
      </c>
      <c r="AV2157" s="13" t="s">
        <v>86</v>
      </c>
      <c r="AW2157" s="13" t="s">
        <v>32</v>
      </c>
      <c r="AX2157" s="13" t="s">
        <v>77</v>
      </c>
      <c r="AY2157" s="167" t="s">
        <v>222</v>
      </c>
    </row>
    <row r="2158" spans="1:65" s="13" customFormat="1">
      <c r="B2158" s="165"/>
      <c r="D2158" s="166" t="s">
        <v>229</v>
      </c>
      <c r="E2158" s="167" t="s">
        <v>1</v>
      </c>
      <c r="F2158" s="168" t="s">
        <v>2852</v>
      </c>
      <c r="H2158" s="169">
        <v>1</v>
      </c>
      <c r="I2158" s="170"/>
      <c r="L2158" s="165"/>
      <c r="M2158" s="171"/>
      <c r="N2158" s="172"/>
      <c r="O2158" s="172"/>
      <c r="P2158" s="172"/>
      <c r="Q2158" s="172"/>
      <c r="R2158" s="172"/>
      <c r="S2158" s="172"/>
      <c r="T2158" s="173"/>
      <c r="AT2158" s="167" t="s">
        <v>229</v>
      </c>
      <c r="AU2158" s="167" t="s">
        <v>86</v>
      </c>
      <c r="AV2158" s="13" t="s">
        <v>86</v>
      </c>
      <c r="AW2158" s="13" t="s">
        <v>32</v>
      </c>
      <c r="AX2158" s="13" t="s">
        <v>77</v>
      </c>
      <c r="AY2158" s="167" t="s">
        <v>222</v>
      </c>
    </row>
    <row r="2159" spans="1:65" s="13" customFormat="1">
      <c r="B2159" s="165"/>
      <c r="D2159" s="166" t="s">
        <v>229</v>
      </c>
      <c r="E2159" s="167" t="s">
        <v>1</v>
      </c>
      <c r="F2159" s="168" t="s">
        <v>2981</v>
      </c>
      <c r="H2159" s="169">
        <v>1</v>
      </c>
      <c r="I2159" s="170"/>
      <c r="L2159" s="165"/>
      <c r="M2159" s="171"/>
      <c r="N2159" s="172"/>
      <c r="O2159" s="172"/>
      <c r="P2159" s="172"/>
      <c r="Q2159" s="172"/>
      <c r="R2159" s="172"/>
      <c r="S2159" s="172"/>
      <c r="T2159" s="173"/>
      <c r="AT2159" s="167" t="s">
        <v>229</v>
      </c>
      <c r="AU2159" s="167" t="s">
        <v>86</v>
      </c>
      <c r="AV2159" s="13" t="s">
        <v>86</v>
      </c>
      <c r="AW2159" s="13" t="s">
        <v>32</v>
      </c>
      <c r="AX2159" s="13" t="s">
        <v>77</v>
      </c>
      <c r="AY2159" s="167" t="s">
        <v>222</v>
      </c>
    </row>
    <row r="2160" spans="1:65" s="13" customFormat="1">
      <c r="B2160" s="165"/>
      <c r="D2160" s="166" t="s">
        <v>229</v>
      </c>
      <c r="E2160" s="167" t="s">
        <v>1</v>
      </c>
      <c r="F2160" s="168" t="s">
        <v>2982</v>
      </c>
      <c r="H2160" s="169">
        <v>1</v>
      </c>
      <c r="I2160" s="170"/>
      <c r="L2160" s="165"/>
      <c r="M2160" s="171"/>
      <c r="N2160" s="172"/>
      <c r="O2160" s="172"/>
      <c r="P2160" s="172"/>
      <c r="Q2160" s="172"/>
      <c r="R2160" s="172"/>
      <c r="S2160" s="172"/>
      <c r="T2160" s="173"/>
      <c r="AT2160" s="167" t="s">
        <v>229</v>
      </c>
      <c r="AU2160" s="167" t="s">
        <v>86</v>
      </c>
      <c r="AV2160" s="13" t="s">
        <v>86</v>
      </c>
      <c r="AW2160" s="13" t="s">
        <v>32</v>
      </c>
      <c r="AX2160" s="13" t="s">
        <v>77</v>
      </c>
      <c r="AY2160" s="167" t="s">
        <v>222</v>
      </c>
    </row>
    <row r="2161" spans="1:65" s="14" customFormat="1">
      <c r="B2161" s="174"/>
      <c r="D2161" s="166" t="s">
        <v>229</v>
      </c>
      <c r="E2161" s="175" t="s">
        <v>1</v>
      </c>
      <c r="F2161" s="176" t="s">
        <v>231</v>
      </c>
      <c r="H2161" s="177">
        <v>14</v>
      </c>
      <c r="I2161" s="178"/>
      <c r="L2161" s="174"/>
      <c r="M2161" s="179"/>
      <c r="N2161" s="180"/>
      <c r="O2161" s="180"/>
      <c r="P2161" s="180"/>
      <c r="Q2161" s="180"/>
      <c r="R2161" s="180"/>
      <c r="S2161" s="180"/>
      <c r="T2161" s="181"/>
      <c r="AT2161" s="175" t="s">
        <v>229</v>
      </c>
      <c r="AU2161" s="175" t="s">
        <v>86</v>
      </c>
      <c r="AV2161" s="14" t="s">
        <v>228</v>
      </c>
      <c r="AW2161" s="14" t="s">
        <v>32</v>
      </c>
      <c r="AX2161" s="14" t="s">
        <v>84</v>
      </c>
      <c r="AY2161" s="175" t="s">
        <v>222</v>
      </c>
    </row>
    <row r="2162" spans="1:65" s="2" customFormat="1" ht="33" customHeight="1">
      <c r="A2162" s="33"/>
      <c r="B2162" s="150"/>
      <c r="C2162" s="197" t="s">
        <v>2983</v>
      </c>
      <c r="D2162" s="197" t="s">
        <v>310</v>
      </c>
      <c r="E2162" s="198" t="s">
        <v>2984</v>
      </c>
      <c r="F2162" s="199" t="s">
        <v>2985</v>
      </c>
      <c r="G2162" s="200" t="s">
        <v>348</v>
      </c>
      <c r="H2162" s="201">
        <v>1</v>
      </c>
      <c r="I2162" s="202"/>
      <c r="J2162" s="203">
        <f t="shared" ref="J2162:J2174" si="200">ROUND(I2162*H2162,2)</f>
        <v>0</v>
      </c>
      <c r="K2162" s="204"/>
      <c r="L2162" s="205"/>
      <c r="M2162" s="206" t="s">
        <v>1</v>
      </c>
      <c r="N2162" s="207" t="s">
        <v>42</v>
      </c>
      <c r="O2162" s="59"/>
      <c r="P2162" s="161">
        <f t="shared" ref="P2162:P2174" si="201">O2162*H2162</f>
        <v>0</v>
      </c>
      <c r="Q2162" s="161">
        <v>0</v>
      </c>
      <c r="R2162" s="161">
        <f t="shared" ref="R2162:R2174" si="202">Q2162*H2162</f>
        <v>0</v>
      </c>
      <c r="S2162" s="161">
        <v>0</v>
      </c>
      <c r="T2162" s="162">
        <f t="shared" ref="T2162:T2174" si="203">S2162*H2162</f>
        <v>0</v>
      </c>
      <c r="U2162" s="33"/>
      <c r="V2162" s="33"/>
      <c r="W2162" s="33"/>
      <c r="X2162" s="33"/>
      <c r="Y2162" s="33"/>
      <c r="Z2162" s="33"/>
      <c r="AA2162" s="33"/>
      <c r="AB2162" s="33"/>
      <c r="AC2162" s="33"/>
      <c r="AD2162" s="33"/>
      <c r="AE2162" s="33"/>
      <c r="AR2162" s="163" t="s">
        <v>318</v>
      </c>
      <c r="AT2162" s="163" t="s">
        <v>310</v>
      </c>
      <c r="AU2162" s="163" t="s">
        <v>86</v>
      </c>
      <c r="AY2162" s="18" t="s">
        <v>222</v>
      </c>
      <c r="BE2162" s="164">
        <f t="shared" ref="BE2162:BE2174" si="204">IF(N2162="základní",J2162,0)</f>
        <v>0</v>
      </c>
      <c r="BF2162" s="164">
        <f t="shared" ref="BF2162:BF2174" si="205">IF(N2162="snížená",J2162,0)</f>
        <v>0</v>
      </c>
      <c r="BG2162" s="164">
        <f t="shared" ref="BG2162:BG2174" si="206">IF(N2162="zákl. přenesená",J2162,0)</f>
        <v>0</v>
      </c>
      <c r="BH2162" s="164">
        <f t="shared" ref="BH2162:BH2174" si="207">IF(N2162="sníž. přenesená",J2162,0)</f>
        <v>0</v>
      </c>
      <c r="BI2162" s="164">
        <f t="shared" ref="BI2162:BI2174" si="208">IF(N2162="nulová",J2162,0)</f>
        <v>0</v>
      </c>
      <c r="BJ2162" s="18" t="s">
        <v>84</v>
      </c>
      <c r="BK2162" s="164">
        <f t="shared" ref="BK2162:BK2174" si="209">ROUND(I2162*H2162,2)</f>
        <v>0</v>
      </c>
      <c r="BL2162" s="18" t="s">
        <v>264</v>
      </c>
      <c r="BM2162" s="163" t="s">
        <v>2986</v>
      </c>
    </row>
    <row r="2163" spans="1:65" s="2" customFormat="1" ht="33" customHeight="1">
      <c r="A2163" s="33"/>
      <c r="B2163" s="150"/>
      <c r="C2163" s="197" t="s">
        <v>1817</v>
      </c>
      <c r="D2163" s="197" t="s">
        <v>310</v>
      </c>
      <c r="E2163" s="198" t="s">
        <v>2987</v>
      </c>
      <c r="F2163" s="199" t="s">
        <v>2988</v>
      </c>
      <c r="G2163" s="200" t="s">
        <v>348</v>
      </c>
      <c r="H2163" s="201">
        <v>2</v>
      </c>
      <c r="I2163" s="202"/>
      <c r="J2163" s="203">
        <f t="shared" si="200"/>
        <v>0</v>
      </c>
      <c r="K2163" s="204"/>
      <c r="L2163" s="205"/>
      <c r="M2163" s="206" t="s">
        <v>1</v>
      </c>
      <c r="N2163" s="207" t="s">
        <v>42</v>
      </c>
      <c r="O2163" s="59"/>
      <c r="P2163" s="161">
        <f t="shared" si="201"/>
        <v>0</v>
      </c>
      <c r="Q2163" s="161">
        <v>0</v>
      </c>
      <c r="R2163" s="161">
        <f t="shared" si="202"/>
        <v>0</v>
      </c>
      <c r="S2163" s="161">
        <v>0</v>
      </c>
      <c r="T2163" s="162">
        <f t="shared" si="203"/>
        <v>0</v>
      </c>
      <c r="U2163" s="33"/>
      <c r="V2163" s="33"/>
      <c r="W2163" s="33"/>
      <c r="X2163" s="33"/>
      <c r="Y2163" s="33"/>
      <c r="Z2163" s="33"/>
      <c r="AA2163" s="33"/>
      <c r="AB2163" s="33"/>
      <c r="AC2163" s="33"/>
      <c r="AD2163" s="33"/>
      <c r="AE2163" s="33"/>
      <c r="AR2163" s="163" t="s">
        <v>318</v>
      </c>
      <c r="AT2163" s="163" t="s">
        <v>310</v>
      </c>
      <c r="AU2163" s="163" t="s">
        <v>86</v>
      </c>
      <c r="AY2163" s="18" t="s">
        <v>222</v>
      </c>
      <c r="BE2163" s="164">
        <f t="shared" si="204"/>
        <v>0</v>
      </c>
      <c r="BF2163" s="164">
        <f t="shared" si="205"/>
        <v>0</v>
      </c>
      <c r="BG2163" s="164">
        <f t="shared" si="206"/>
        <v>0</v>
      </c>
      <c r="BH2163" s="164">
        <f t="shared" si="207"/>
        <v>0</v>
      </c>
      <c r="BI2163" s="164">
        <f t="shared" si="208"/>
        <v>0</v>
      </c>
      <c r="BJ2163" s="18" t="s">
        <v>84</v>
      </c>
      <c r="BK2163" s="164">
        <f t="shared" si="209"/>
        <v>0</v>
      </c>
      <c r="BL2163" s="18" t="s">
        <v>264</v>
      </c>
      <c r="BM2163" s="163" t="s">
        <v>2989</v>
      </c>
    </row>
    <row r="2164" spans="1:65" s="2" customFormat="1" ht="33" customHeight="1">
      <c r="A2164" s="33"/>
      <c r="B2164" s="150"/>
      <c r="C2164" s="197" t="s">
        <v>2990</v>
      </c>
      <c r="D2164" s="197" t="s">
        <v>310</v>
      </c>
      <c r="E2164" s="198" t="s">
        <v>2991</v>
      </c>
      <c r="F2164" s="199" t="s">
        <v>2992</v>
      </c>
      <c r="G2164" s="200" t="s">
        <v>348</v>
      </c>
      <c r="H2164" s="201">
        <v>1</v>
      </c>
      <c r="I2164" s="202"/>
      <c r="J2164" s="203">
        <f t="shared" si="200"/>
        <v>0</v>
      </c>
      <c r="K2164" s="204"/>
      <c r="L2164" s="205"/>
      <c r="M2164" s="206" t="s">
        <v>1</v>
      </c>
      <c r="N2164" s="207" t="s">
        <v>42</v>
      </c>
      <c r="O2164" s="59"/>
      <c r="P2164" s="161">
        <f t="shared" si="201"/>
        <v>0</v>
      </c>
      <c r="Q2164" s="161">
        <v>0</v>
      </c>
      <c r="R2164" s="161">
        <f t="shared" si="202"/>
        <v>0</v>
      </c>
      <c r="S2164" s="161">
        <v>0</v>
      </c>
      <c r="T2164" s="162">
        <f t="shared" si="203"/>
        <v>0</v>
      </c>
      <c r="U2164" s="33"/>
      <c r="V2164" s="33"/>
      <c r="W2164" s="33"/>
      <c r="X2164" s="33"/>
      <c r="Y2164" s="33"/>
      <c r="Z2164" s="33"/>
      <c r="AA2164" s="33"/>
      <c r="AB2164" s="33"/>
      <c r="AC2164" s="33"/>
      <c r="AD2164" s="33"/>
      <c r="AE2164" s="33"/>
      <c r="AR2164" s="163" t="s">
        <v>318</v>
      </c>
      <c r="AT2164" s="163" t="s">
        <v>310</v>
      </c>
      <c r="AU2164" s="163" t="s">
        <v>86</v>
      </c>
      <c r="AY2164" s="18" t="s">
        <v>222</v>
      </c>
      <c r="BE2164" s="164">
        <f t="shared" si="204"/>
        <v>0</v>
      </c>
      <c r="BF2164" s="164">
        <f t="shared" si="205"/>
        <v>0</v>
      </c>
      <c r="BG2164" s="164">
        <f t="shared" si="206"/>
        <v>0</v>
      </c>
      <c r="BH2164" s="164">
        <f t="shared" si="207"/>
        <v>0</v>
      </c>
      <c r="BI2164" s="164">
        <f t="shared" si="208"/>
        <v>0</v>
      </c>
      <c r="BJ2164" s="18" t="s">
        <v>84</v>
      </c>
      <c r="BK2164" s="164">
        <f t="shared" si="209"/>
        <v>0</v>
      </c>
      <c r="BL2164" s="18" t="s">
        <v>264</v>
      </c>
      <c r="BM2164" s="163" t="s">
        <v>2993</v>
      </c>
    </row>
    <row r="2165" spans="1:65" s="2" customFormat="1" ht="37.9" customHeight="1">
      <c r="A2165" s="33"/>
      <c r="B2165" s="150"/>
      <c r="C2165" s="197" t="s">
        <v>1821</v>
      </c>
      <c r="D2165" s="197" t="s">
        <v>310</v>
      </c>
      <c r="E2165" s="198" t="s">
        <v>2994</v>
      </c>
      <c r="F2165" s="199" t="s">
        <v>2995</v>
      </c>
      <c r="G2165" s="200" t="s">
        <v>348</v>
      </c>
      <c r="H2165" s="201">
        <v>1</v>
      </c>
      <c r="I2165" s="202"/>
      <c r="J2165" s="203">
        <f t="shared" si="200"/>
        <v>0</v>
      </c>
      <c r="K2165" s="204"/>
      <c r="L2165" s="205"/>
      <c r="M2165" s="206" t="s">
        <v>1</v>
      </c>
      <c r="N2165" s="207" t="s">
        <v>42</v>
      </c>
      <c r="O2165" s="59"/>
      <c r="P2165" s="161">
        <f t="shared" si="201"/>
        <v>0</v>
      </c>
      <c r="Q2165" s="161">
        <v>0</v>
      </c>
      <c r="R2165" s="161">
        <f t="shared" si="202"/>
        <v>0</v>
      </c>
      <c r="S2165" s="161">
        <v>0</v>
      </c>
      <c r="T2165" s="162">
        <f t="shared" si="203"/>
        <v>0</v>
      </c>
      <c r="U2165" s="33"/>
      <c r="V2165" s="33"/>
      <c r="W2165" s="33"/>
      <c r="X2165" s="33"/>
      <c r="Y2165" s="33"/>
      <c r="Z2165" s="33"/>
      <c r="AA2165" s="33"/>
      <c r="AB2165" s="33"/>
      <c r="AC2165" s="33"/>
      <c r="AD2165" s="33"/>
      <c r="AE2165" s="33"/>
      <c r="AR2165" s="163" t="s">
        <v>318</v>
      </c>
      <c r="AT2165" s="163" t="s">
        <v>310</v>
      </c>
      <c r="AU2165" s="163" t="s">
        <v>86</v>
      </c>
      <c r="AY2165" s="18" t="s">
        <v>222</v>
      </c>
      <c r="BE2165" s="164">
        <f t="shared" si="204"/>
        <v>0</v>
      </c>
      <c r="BF2165" s="164">
        <f t="shared" si="205"/>
        <v>0</v>
      </c>
      <c r="BG2165" s="164">
        <f t="shared" si="206"/>
        <v>0</v>
      </c>
      <c r="BH2165" s="164">
        <f t="shared" si="207"/>
        <v>0</v>
      </c>
      <c r="BI2165" s="164">
        <f t="shared" si="208"/>
        <v>0</v>
      </c>
      <c r="BJ2165" s="18" t="s">
        <v>84</v>
      </c>
      <c r="BK2165" s="164">
        <f t="shared" si="209"/>
        <v>0</v>
      </c>
      <c r="BL2165" s="18" t="s">
        <v>264</v>
      </c>
      <c r="BM2165" s="163" t="s">
        <v>2996</v>
      </c>
    </row>
    <row r="2166" spans="1:65" s="2" customFormat="1" ht="33" customHeight="1">
      <c r="A2166" s="33"/>
      <c r="B2166" s="150"/>
      <c r="C2166" s="197" t="s">
        <v>2997</v>
      </c>
      <c r="D2166" s="197" t="s">
        <v>310</v>
      </c>
      <c r="E2166" s="198" t="s">
        <v>2998</v>
      </c>
      <c r="F2166" s="199" t="s">
        <v>2999</v>
      </c>
      <c r="G2166" s="200" t="s">
        <v>348</v>
      </c>
      <c r="H2166" s="201">
        <v>2</v>
      </c>
      <c r="I2166" s="202"/>
      <c r="J2166" s="203">
        <f t="shared" si="200"/>
        <v>0</v>
      </c>
      <c r="K2166" s="204"/>
      <c r="L2166" s="205"/>
      <c r="M2166" s="206" t="s">
        <v>1</v>
      </c>
      <c r="N2166" s="207" t="s">
        <v>42</v>
      </c>
      <c r="O2166" s="59"/>
      <c r="P2166" s="161">
        <f t="shared" si="201"/>
        <v>0</v>
      </c>
      <c r="Q2166" s="161">
        <v>0</v>
      </c>
      <c r="R2166" s="161">
        <f t="shared" si="202"/>
        <v>0</v>
      </c>
      <c r="S2166" s="161">
        <v>0</v>
      </c>
      <c r="T2166" s="162">
        <f t="shared" si="203"/>
        <v>0</v>
      </c>
      <c r="U2166" s="33"/>
      <c r="V2166" s="33"/>
      <c r="W2166" s="33"/>
      <c r="X2166" s="33"/>
      <c r="Y2166" s="33"/>
      <c r="Z2166" s="33"/>
      <c r="AA2166" s="33"/>
      <c r="AB2166" s="33"/>
      <c r="AC2166" s="33"/>
      <c r="AD2166" s="33"/>
      <c r="AE2166" s="33"/>
      <c r="AR2166" s="163" t="s">
        <v>318</v>
      </c>
      <c r="AT2166" s="163" t="s">
        <v>310</v>
      </c>
      <c r="AU2166" s="163" t="s">
        <v>86</v>
      </c>
      <c r="AY2166" s="18" t="s">
        <v>222</v>
      </c>
      <c r="BE2166" s="164">
        <f t="shared" si="204"/>
        <v>0</v>
      </c>
      <c r="BF2166" s="164">
        <f t="shared" si="205"/>
        <v>0</v>
      </c>
      <c r="BG2166" s="164">
        <f t="shared" si="206"/>
        <v>0</v>
      </c>
      <c r="BH2166" s="164">
        <f t="shared" si="207"/>
        <v>0</v>
      </c>
      <c r="BI2166" s="164">
        <f t="shared" si="208"/>
        <v>0</v>
      </c>
      <c r="BJ2166" s="18" t="s">
        <v>84</v>
      </c>
      <c r="BK2166" s="164">
        <f t="shared" si="209"/>
        <v>0</v>
      </c>
      <c r="BL2166" s="18" t="s">
        <v>264</v>
      </c>
      <c r="BM2166" s="163" t="s">
        <v>3000</v>
      </c>
    </row>
    <row r="2167" spans="1:65" s="2" customFormat="1" ht="37.9" customHeight="1">
      <c r="A2167" s="33"/>
      <c r="B2167" s="150"/>
      <c r="C2167" s="197" t="s">
        <v>1831</v>
      </c>
      <c r="D2167" s="197" t="s">
        <v>310</v>
      </c>
      <c r="E2167" s="198" t="s">
        <v>3001</v>
      </c>
      <c r="F2167" s="199" t="s">
        <v>3002</v>
      </c>
      <c r="G2167" s="200" t="s">
        <v>348</v>
      </c>
      <c r="H2167" s="201">
        <v>1</v>
      </c>
      <c r="I2167" s="202"/>
      <c r="J2167" s="203">
        <f t="shared" si="200"/>
        <v>0</v>
      </c>
      <c r="K2167" s="204"/>
      <c r="L2167" s="205"/>
      <c r="M2167" s="206" t="s">
        <v>1</v>
      </c>
      <c r="N2167" s="207" t="s">
        <v>42</v>
      </c>
      <c r="O2167" s="59"/>
      <c r="P2167" s="161">
        <f t="shared" si="201"/>
        <v>0</v>
      </c>
      <c r="Q2167" s="161">
        <v>0</v>
      </c>
      <c r="R2167" s="161">
        <f t="shared" si="202"/>
        <v>0</v>
      </c>
      <c r="S2167" s="161">
        <v>0</v>
      </c>
      <c r="T2167" s="162">
        <f t="shared" si="203"/>
        <v>0</v>
      </c>
      <c r="U2167" s="33"/>
      <c r="V2167" s="33"/>
      <c r="W2167" s="33"/>
      <c r="X2167" s="33"/>
      <c r="Y2167" s="33"/>
      <c r="Z2167" s="33"/>
      <c r="AA2167" s="33"/>
      <c r="AB2167" s="33"/>
      <c r="AC2167" s="33"/>
      <c r="AD2167" s="33"/>
      <c r="AE2167" s="33"/>
      <c r="AR2167" s="163" t="s">
        <v>318</v>
      </c>
      <c r="AT2167" s="163" t="s">
        <v>310</v>
      </c>
      <c r="AU2167" s="163" t="s">
        <v>86</v>
      </c>
      <c r="AY2167" s="18" t="s">
        <v>222</v>
      </c>
      <c r="BE2167" s="164">
        <f t="shared" si="204"/>
        <v>0</v>
      </c>
      <c r="BF2167" s="164">
        <f t="shared" si="205"/>
        <v>0</v>
      </c>
      <c r="BG2167" s="164">
        <f t="shared" si="206"/>
        <v>0</v>
      </c>
      <c r="BH2167" s="164">
        <f t="shared" si="207"/>
        <v>0</v>
      </c>
      <c r="BI2167" s="164">
        <f t="shared" si="208"/>
        <v>0</v>
      </c>
      <c r="BJ2167" s="18" t="s">
        <v>84</v>
      </c>
      <c r="BK2167" s="164">
        <f t="shared" si="209"/>
        <v>0</v>
      </c>
      <c r="BL2167" s="18" t="s">
        <v>264</v>
      </c>
      <c r="BM2167" s="163" t="s">
        <v>3003</v>
      </c>
    </row>
    <row r="2168" spans="1:65" s="2" customFormat="1" ht="33" customHeight="1">
      <c r="A2168" s="33"/>
      <c r="B2168" s="150"/>
      <c r="C2168" s="197" t="s">
        <v>3004</v>
      </c>
      <c r="D2168" s="197" t="s">
        <v>310</v>
      </c>
      <c r="E2168" s="198" t="s">
        <v>3005</v>
      </c>
      <c r="F2168" s="199" t="s">
        <v>3006</v>
      </c>
      <c r="G2168" s="200" t="s">
        <v>348</v>
      </c>
      <c r="H2168" s="201">
        <v>1</v>
      </c>
      <c r="I2168" s="202"/>
      <c r="J2168" s="203">
        <f t="shared" si="200"/>
        <v>0</v>
      </c>
      <c r="K2168" s="204"/>
      <c r="L2168" s="205"/>
      <c r="M2168" s="206" t="s">
        <v>1</v>
      </c>
      <c r="N2168" s="207" t="s">
        <v>42</v>
      </c>
      <c r="O2168" s="59"/>
      <c r="P2168" s="161">
        <f t="shared" si="201"/>
        <v>0</v>
      </c>
      <c r="Q2168" s="161">
        <v>0</v>
      </c>
      <c r="R2168" s="161">
        <f t="shared" si="202"/>
        <v>0</v>
      </c>
      <c r="S2168" s="161">
        <v>0</v>
      </c>
      <c r="T2168" s="162">
        <f t="shared" si="203"/>
        <v>0</v>
      </c>
      <c r="U2168" s="33"/>
      <c r="V2168" s="33"/>
      <c r="W2168" s="33"/>
      <c r="X2168" s="33"/>
      <c r="Y2168" s="33"/>
      <c r="Z2168" s="33"/>
      <c r="AA2168" s="33"/>
      <c r="AB2168" s="33"/>
      <c r="AC2168" s="33"/>
      <c r="AD2168" s="33"/>
      <c r="AE2168" s="33"/>
      <c r="AR2168" s="163" t="s">
        <v>318</v>
      </c>
      <c r="AT2168" s="163" t="s">
        <v>310</v>
      </c>
      <c r="AU2168" s="163" t="s">
        <v>86</v>
      </c>
      <c r="AY2168" s="18" t="s">
        <v>222</v>
      </c>
      <c r="BE2168" s="164">
        <f t="shared" si="204"/>
        <v>0</v>
      </c>
      <c r="BF2168" s="164">
        <f t="shared" si="205"/>
        <v>0</v>
      </c>
      <c r="BG2168" s="164">
        <f t="shared" si="206"/>
        <v>0</v>
      </c>
      <c r="BH2168" s="164">
        <f t="shared" si="207"/>
        <v>0</v>
      </c>
      <c r="BI2168" s="164">
        <f t="shared" si="208"/>
        <v>0</v>
      </c>
      <c r="BJ2168" s="18" t="s">
        <v>84</v>
      </c>
      <c r="BK2168" s="164">
        <f t="shared" si="209"/>
        <v>0</v>
      </c>
      <c r="BL2168" s="18" t="s">
        <v>264</v>
      </c>
      <c r="BM2168" s="163" t="s">
        <v>3007</v>
      </c>
    </row>
    <row r="2169" spans="1:65" s="2" customFormat="1" ht="33" customHeight="1">
      <c r="A2169" s="33"/>
      <c r="B2169" s="150"/>
      <c r="C2169" s="197" t="s">
        <v>1834</v>
      </c>
      <c r="D2169" s="197" t="s">
        <v>310</v>
      </c>
      <c r="E2169" s="198" t="s">
        <v>3008</v>
      </c>
      <c r="F2169" s="199" t="s">
        <v>3009</v>
      </c>
      <c r="G2169" s="200" t="s">
        <v>348</v>
      </c>
      <c r="H2169" s="201">
        <v>1</v>
      </c>
      <c r="I2169" s="202"/>
      <c r="J2169" s="203">
        <f t="shared" si="200"/>
        <v>0</v>
      </c>
      <c r="K2169" s="204"/>
      <c r="L2169" s="205"/>
      <c r="M2169" s="206" t="s">
        <v>1</v>
      </c>
      <c r="N2169" s="207" t="s">
        <v>42</v>
      </c>
      <c r="O2169" s="59"/>
      <c r="P2169" s="161">
        <f t="shared" si="201"/>
        <v>0</v>
      </c>
      <c r="Q2169" s="161">
        <v>0</v>
      </c>
      <c r="R2169" s="161">
        <f t="shared" si="202"/>
        <v>0</v>
      </c>
      <c r="S2169" s="161">
        <v>0</v>
      </c>
      <c r="T2169" s="162">
        <f t="shared" si="203"/>
        <v>0</v>
      </c>
      <c r="U2169" s="33"/>
      <c r="V2169" s="33"/>
      <c r="W2169" s="33"/>
      <c r="X2169" s="33"/>
      <c r="Y2169" s="33"/>
      <c r="Z2169" s="33"/>
      <c r="AA2169" s="33"/>
      <c r="AB2169" s="33"/>
      <c r="AC2169" s="33"/>
      <c r="AD2169" s="33"/>
      <c r="AE2169" s="33"/>
      <c r="AR2169" s="163" t="s">
        <v>318</v>
      </c>
      <c r="AT2169" s="163" t="s">
        <v>310</v>
      </c>
      <c r="AU2169" s="163" t="s">
        <v>86</v>
      </c>
      <c r="AY2169" s="18" t="s">
        <v>222</v>
      </c>
      <c r="BE2169" s="164">
        <f t="shared" si="204"/>
        <v>0</v>
      </c>
      <c r="BF2169" s="164">
        <f t="shared" si="205"/>
        <v>0</v>
      </c>
      <c r="BG2169" s="164">
        <f t="shared" si="206"/>
        <v>0</v>
      </c>
      <c r="BH2169" s="164">
        <f t="shared" si="207"/>
        <v>0</v>
      </c>
      <c r="BI2169" s="164">
        <f t="shared" si="208"/>
        <v>0</v>
      </c>
      <c r="BJ2169" s="18" t="s">
        <v>84</v>
      </c>
      <c r="BK2169" s="164">
        <f t="shared" si="209"/>
        <v>0</v>
      </c>
      <c r="BL2169" s="18" t="s">
        <v>264</v>
      </c>
      <c r="BM2169" s="163" t="s">
        <v>3010</v>
      </c>
    </row>
    <row r="2170" spans="1:65" s="2" customFormat="1" ht="33" customHeight="1">
      <c r="A2170" s="33"/>
      <c r="B2170" s="150"/>
      <c r="C2170" s="197" t="s">
        <v>3011</v>
      </c>
      <c r="D2170" s="197" t="s">
        <v>310</v>
      </c>
      <c r="E2170" s="198" t="s">
        <v>3012</v>
      </c>
      <c r="F2170" s="199" t="s">
        <v>3013</v>
      </c>
      <c r="G2170" s="200" t="s">
        <v>348</v>
      </c>
      <c r="H2170" s="201">
        <v>1</v>
      </c>
      <c r="I2170" s="202"/>
      <c r="J2170" s="203">
        <f t="shared" si="200"/>
        <v>0</v>
      </c>
      <c r="K2170" s="204"/>
      <c r="L2170" s="205"/>
      <c r="M2170" s="206" t="s">
        <v>1</v>
      </c>
      <c r="N2170" s="207" t="s">
        <v>42</v>
      </c>
      <c r="O2170" s="59"/>
      <c r="P2170" s="161">
        <f t="shared" si="201"/>
        <v>0</v>
      </c>
      <c r="Q2170" s="161">
        <v>0</v>
      </c>
      <c r="R2170" s="161">
        <f t="shared" si="202"/>
        <v>0</v>
      </c>
      <c r="S2170" s="161">
        <v>0</v>
      </c>
      <c r="T2170" s="162">
        <f t="shared" si="203"/>
        <v>0</v>
      </c>
      <c r="U2170" s="33"/>
      <c r="V2170" s="33"/>
      <c r="W2170" s="33"/>
      <c r="X2170" s="33"/>
      <c r="Y2170" s="33"/>
      <c r="Z2170" s="33"/>
      <c r="AA2170" s="33"/>
      <c r="AB2170" s="33"/>
      <c r="AC2170" s="33"/>
      <c r="AD2170" s="33"/>
      <c r="AE2170" s="33"/>
      <c r="AR2170" s="163" t="s">
        <v>318</v>
      </c>
      <c r="AT2170" s="163" t="s">
        <v>310</v>
      </c>
      <c r="AU2170" s="163" t="s">
        <v>86</v>
      </c>
      <c r="AY2170" s="18" t="s">
        <v>222</v>
      </c>
      <c r="BE2170" s="164">
        <f t="shared" si="204"/>
        <v>0</v>
      </c>
      <c r="BF2170" s="164">
        <f t="shared" si="205"/>
        <v>0</v>
      </c>
      <c r="BG2170" s="164">
        <f t="shared" si="206"/>
        <v>0</v>
      </c>
      <c r="BH2170" s="164">
        <f t="shared" si="207"/>
        <v>0</v>
      </c>
      <c r="BI2170" s="164">
        <f t="shared" si="208"/>
        <v>0</v>
      </c>
      <c r="BJ2170" s="18" t="s">
        <v>84</v>
      </c>
      <c r="BK2170" s="164">
        <f t="shared" si="209"/>
        <v>0</v>
      </c>
      <c r="BL2170" s="18" t="s">
        <v>264</v>
      </c>
      <c r="BM2170" s="163" t="s">
        <v>3014</v>
      </c>
    </row>
    <row r="2171" spans="1:65" s="2" customFormat="1" ht="37.9" customHeight="1">
      <c r="A2171" s="33"/>
      <c r="B2171" s="150"/>
      <c r="C2171" s="197" t="s">
        <v>1838</v>
      </c>
      <c r="D2171" s="197" t="s">
        <v>310</v>
      </c>
      <c r="E2171" s="198" t="s">
        <v>3015</v>
      </c>
      <c r="F2171" s="199" t="s">
        <v>3016</v>
      </c>
      <c r="G2171" s="200" t="s">
        <v>348</v>
      </c>
      <c r="H2171" s="201">
        <v>1</v>
      </c>
      <c r="I2171" s="202"/>
      <c r="J2171" s="203">
        <f t="shared" si="200"/>
        <v>0</v>
      </c>
      <c r="K2171" s="204"/>
      <c r="L2171" s="205"/>
      <c r="M2171" s="206" t="s">
        <v>1</v>
      </c>
      <c r="N2171" s="207" t="s">
        <v>42</v>
      </c>
      <c r="O2171" s="59"/>
      <c r="P2171" s="161">
        <f t="shared" si="201"/>
        <v>0</v>
      </c>
      <c r="Q2171" s="161">
        <v>0</v>
      </c>
      <c r="R2171" s="161">
        <f t="shared" si="202"/>
        <v>0</v>
      </c>
      <c r="S2171" s="161">
        <v>0</v>
      </c>
      <c r="T2171" s="162">
        <f t="shared" si="203"/>
        <v>0</v>
      </c>
      <c r="U2171" s="33"/>
      <c r="V2171" s="33"/>
      <c r="W2171" s="33"/>
      <c r="X2171" s="33"/>
      <c r="Y2171" s="33"/>
      <c r="Z2171" s="33"/>
      <c r="AA2171" s="33"/>
      <c r="AB2171" s="33"/>
      <c r="AC2171" s="33"/>
      <c r="AD2171" s="33"/>
      <c r="AE2171" s="33"/>
      <c r="AR2171" s="163" t="s">
        <v>318</v>
      </c>
      <c r="AT2171" s="163" t="s">
        <v>310</v>
      </c>
      <c r="AU2171" s="163" t="s">
        <v>86</v>
      </c>
      <c r="AY2171" s="18" t="s">
        <v>222</v>
      </c>
      <c r="BE2171" s="164">
        <f t="shared" si="204"/>
        <v>0</v>
      </c>
      <c r="BF2171" s="164">
        <f t="shared" si="205"/>
        <v>0</v>
      </c>
      <c r="BG2171" s="164">
        <f t="shared" si="206"/>
        <v>0</v>
      </c>
      <c r="BH2171" s="164">
        <f t="shared" si="207"/>
        <v>0</v>
      </c>
      <c r="BI2171" s="164">
        <f t="shared" si="208"/>
        <v>0</v>
      </c>
      <c r="BJ2171" s="18" t="s">
        <v>84</v>
      </c>
      <c r="BK2171" s="164">
        <f t="shared" si="209"/>
        <v>0</v>
      </c>
      <c r="BL2171" s="18" t="s">
        <v>264</v>
      </c>
      <c r="BM2171" s="163" t="s">
        <v>3017</v>
      </c>
    </row>
    <row r="2172" spans="1:65" s="2" customFormat="1" ht="33" customHeight="1">
      <c r="A2172" s="33"/>
      <c r="B2172" s="150"/>
      <c r="C2172" s="197" t="s">
        <v>3018</v>
      </c>
      <c r="D2172" s="197" t="s">
        <v>310</v>
      </c>
      <c r="E2172" s="198" t="s">
        <v>3019</v>
      </c>
      <c r="F2172" s="199" t="s">
        <v>3020</v>
      </c>
      <c r="G2172" s="200" t="s">
        <v>348</v>
      </c>
      <c r="H2172" s="201">
        <v>1</v>
      </c>
      <c r="I2172" s="202"/>
      <c r="J2172" s="203">
        <f t="shared" si="200"/>
        <v>0</v>
      </c>
      <c r="K2172" s="204"/>
      <c r="L2172" s="205"/>
      <c r="M2172" s="206" t="s">
        <v>1</v>
      </c>
      <c r="N2172" s="207" t="s">
        <v>42</v>
      </c>
      <c r="O2172" s="59"/>
      <c r="P2172" s="161">
        <f t="shared" si="201"/>
        <v>0</v>
      </c>
      <c r="Q2172" s="161">
        <v>0</v>
      </c>
      <c r="R2172" s="161">
        <f t="shared" si="202"/>
        <v>0</v>
      </c>
      <c r="S2172" s="161">
        <v>0</v>
      </c>
      <c r="T2172" s="162">
        <f t="shared" si="203"/>
        <v>0</v>
      </c>
      <c r="U2172" s="33"/>
      <c r="V2172" s="33"/>
      <c r="W2172" s="33"/>
      <c r="X2172" s="33"/>
      <c r="Y2172" s="33"/>
      <c r="Z2172" s="33"/>
      <c r="AA2172" s="33"/>
      <c r="AB2172" s="33"/>
      <c r="AC2172" s="33"/>
      <c r="AD2172" s="33"/>
      <c r="AE2172" s="33"/>
      <c r="AR2172" s="163" t="s">
        <v>318</v>
      </c>
      <c r="AT2172" s="163" t="s">
        <v>310</v>
      </c>
      <c r="AU2172" s="163" t="s">
        <v>86</v>
      </c>
      <c r="AY2172" s="18" t="s">
        <v>222</v>
      </c>
      <c r="BE2172" s="164">
        <f t="shared" si="204"/>
        <v>0</v>
      </c>
      <c r="BF2172" s="164">
        <f t="shared" si="205"/>
        <v>0</v>
      </c>
      <c r="BG2172" s="164">
        <f t="shared" si="206"/>
        <v>0</v>
      </c>
      <c r="BH2172" s="164">
        <f t="shared" si="207"/>
        <v>0</v>
      </c>
      <c r="BI2172" s="164">
        <f t="shared" si="208"/>
        <v>0</v>
      </c>
      <c r="BJ2172" s="18" t="s">
        <v>84</v>
      </c>
      <c r="BK2172" s="164">
        <f t="shared" si="209"/>
        <v>0</v>
      </c>
      <c r="BL2172" s="18" t="s">
        <v>264</v>
      </c>
      <c r="BM2172" s="163" t="s">
        <v>3021</v>
      </c>
    </row>
    <row r="2173" spans="1:65" s="2" customFormat="1" ht="37.9" customHeight="1">
      <c r="A2173" s="33"/>
      <c r="B2173" s="150"/>
      <c r="C2173" s="197" t="s">
        <v>1841</v>
      </c>
      <c r="D2173" s="197" t="s">
        <v>310</v>
      </c>
      <c r="E2173" s="198" t="s">
        <v>3022</v>
      </c>
      <c r="F2173" s="199" t="s">
        <v>3023</v>
      </c>
      <c r="G2173" s="200" t="s">
        <v>348</v>
      </c>
      <c r="H2173" s="201">
        <v>1</v>
      </c>
      <c r="I2173" s="202"/>
      <c r="J2173" s="203">
        <f t="shared" si="200"/>
        <v>0</v>
      </c>
      <c r="K2173" s="204"/>
      <c r="L2173" s="205"/>
      <c r="M2173" s="206" t="s">
        <v>1</v>
      </c>
      <c r="N2173" s="207" t="s">
        <v>42</v>
      </c>
      <c r="O2173" s="59"/>
      <c r="P2173" s="161">
        <f t="shared" si="201"/>
        <v>0</v>
      </c>
      <c r="Q2173" s="161">
        <v>0</v>
      </c>
      <c r="R2173" s="161">
        <f t="shared" si="202"/>
        <v>0</v>
      </c>
      <c r="S2173" s="161">
        <v>0</v>
      </c>
      <c r="T2173" s="162">
        <f t="shared" si="203"/>
        <v>0</v>
      </c>
      <c r="U2173" s="33"/>
      <c r="V2173" s="33"/>
      <c r="W2173" s="33"/>
      <c r="X2173" s="33"/>
      <c r="Y2173" s="33"/>
      <c r="Z2173" s="33"/>
      <c r="AA2173" s="33"/>
      <c r="AB2173" s="33"/>
      <c r="AC2173" s="33"/>
      <c r="AD2173" s="33"/>
      <c r="AE2173" s="33"/>
      <c r="AR2173" s="163" t="s">
        <v>318</v>
      </c>
      <c r="AT2173" s="163" t="s">
        <v>310</v>
      </c>
      <c r="AU2173" s="163" t="s">
        <v>86</v>
      </c>
      <c r="AY2173" s="18" t="s">
        <v>222</v>
      </c>
      <c r="BE2173" s="164">
        <f t="shared" si="204"/>
        <v>0</v>
      </c>
      <c r="BF2173" s="164">
        <f t="shared" si="205"/>
        <v>0</v>
      </c>
      <c r="BG2173" s="164">
        <f t="shared" si="206"/>
        <v>0</v>
      </c>
      <c r="BH2173" s="164">
        <f t="shared" si="207"/>
        <v>0</v>
      </c>
      <c r="BI2173" s="164">
        <f t="shared" si="208"/>
        <v>0</v>
      </c>
      <c r="BJ2173" s="18" t="s">
        <v>84</v>
      </c>
      <c r="BK2173" s="164">
        <f t="shared" si="209"/>
        <v>0</v>
      </c>
      <c r="BL2173" s="18" t="s">
        <v>264</v>
      </c>
      <c r="BM2173" s="163" t="s">
        <v>3024</v>
      </c>
    </row>
    <row r="2174" spans="1:65" s="2" customFormat="1" ht="24.2" customHeight="1">
      <c r="A2174" s="33"/>
      <c r="B2174" s="150"/>
      <c r="C2174" s="151" t="s">
        <v>3025</v>
      </c>
      <c r="D2174" s="151" t="s">
        <v>224</v>
      </c>
      <c r="E2174" s="152" t="s">
        <v>3026</v>
      </c>
      <c r="F2174" s="153" t="s">
        <v>3027</v>
      </c>
      <c r="G2174" s="154" t="s">
        <v>348</v>
      </c>
      <c r="H2174" s="155">
        <v>8</v>
      </c>
      <c r="I2174" s="156"/>
      <c r="J2174" s="157">
        <f t="shared" si="200"/>
        <v>0</v>
      </c>
      <c r="K2174" s="158"/>
      <c r="L2174" s="34"/>
      <c r="M2174" s="159" t="s">
        <v>1</v>
      </c>
      <c r="N2174" s="160" t="s">
        <v>42</v>
      </c>
      <c r="O2174" s="59"/>
      <c r="P2174" s="161">
        <f t="shared" si="201"/>
        <v>0</v>
      </c>
      <c r="Q2174" s="161">
        <v>4.6999999999999999E-4</v>
      </c>
      <c r="R2174" s="161">
        <f t="shared" si="202"/>
        <v>3.7599999999999999E-3</v>
      </c>
      <c r="S2174" s="161">
        <v>0</v>
      </c>
      <c r="T2174" s="162">
        <f t="shared" si="203"/>
        <v>0</v>
      </c>
      <c r="U2174" s="33"/>
      <c r="V2174" s="33"/>
      <c r="W2174" s="33"/>
      <c r="X2174" s="33"/>
      <c r="Y2174" s="33"/>
      <c r="Z2174" s="33"/>
      <c r="AA2174" s="33"/>
      <c r="AB2174" s="33"/>
      <c r="AC2174" s="33"/>
      <c r="AD2174" s="33"/>
      <c r="AE2174" s="33"/>
      <c r="AR2174" s="163" t="s">
        <v>264</v>
      </c>
      <c r="AT2174" s="163" t="s">
        <v>224</v>
      </c>
      <c r="AU2174" s="163" t="s">
        <v>86</v>
      </c>
      <c r="AY2174" s="18" t="s">
        <v>222</v>
      </c>
      <c r="BE2174" s="164">
        <f t="shared" si="204"/>
        <v>0</v>
      </c>
      <c r="BF2174" s="164">
        <f t="shared" si="205"/>
        <v>0</v>
      </c>
      <c r="BG2174" s="164">
        <f t="shared" si="206"/>
        <v>0</v>
      </c>
      <c r="BH2174" s="164">
        <f t="shared" si="207"/>
        <v>0</v>
      </c>
      <c r="BI2174" s="164">
        <f t="shared" si="208"/>
        <v>0</v>
      </c>
      <c r="BJ2174" s="18" t="s">
        <v>84</v>
      </c>
      <c r="BK2174" s="164">
        <f t="shared" si="209"/>
        <v>0</v>
      </c>
      <c r="BL2174" s="18" t="s">
        <v>264</v>
      </c>
      <c r="BM2174" s="163" t="s">
        <v>3028</v>
      </c>
    </row>
    <row r="2175" spans="1:65" s="13" customFormat="1">
      <c r="B2175" s="165"/>
      <c r="D2175" s="166" t="s">
        <v>229</v>
      </c>
      <c r="E2175" s="167" t="s">
        <v>1</v>
      </c>
      <c r="F2175" s="168" t="s">
        <v>3029</v>
      </c>
      <c r="H2175" s="169">
        <v>2</v>
      </c>
      <c r="I2175" s="170"/>
      <c r="L2175" s="165"/>
      <c r="M2175" s="171"/>
      <c r="N2175" s="172"/>
      <c r="O2175" s="172"/>
      <c r="P2175" s="172"/>
      <c r="Q2175" s="172"/>
      <c r="R2175" s="172"/>
      <c r="S2175" s="172"/>
      <c r="T2175" s="173"/>
      <c r="AT2175" s="167" t="s">
        <v>229</v>
      </c>
      <c r="AU2175" s="167" t="s">
        <v>86</v>
      </c>
      <c r="AV2175" s="13" t="s">
        <v>86</v>
      </c>
      <c r="AW2175" s="13" t="s">
        <v>32</v>
      </c>
      <c r="AX2175" s="13" t="s">
        <v>77</v>
      </c>
      <c r="AY2175" s="167" t="s">
        <v>222</v>
      </c>
    </row>
    <row r="2176" spans="1:65" s="13" customFormat="1">
      <c r="B2176" s="165"/>
      <c r="D2176" s="166" t="s">
        <v>229</v>
      </c>
      <c r="E2176" s="167" t="s">
        <v>1</v>
      </c>
      <c r="F2176" s="168" t="s">
        <v>2817</v>
      </c>
      <c r="H2176" s="169">
        <v>2</v>
      </c>
      <c r="I2176" s="170"/>
      <c r="L2176" s="165"/>
      <c r="M2176" s="171"/>
      <c r="N2176" s="172"/>
      <c r="O2176" s="172"/>
      <c r="P2176" s="172"/>
      <c r="Q2176" s="172"/>
      <c r="R2176" s="172"/>
      <c r="S2176" s="172"/>
      <c r="T2176" s="173"/>
      <c r="AT2176" s="167" t="s">
        <v>229</v>
      </c>
      <c r="AU2176" s="167" t="s">
        <v>86</v>
      </c>
      <c r="AV2176" s="13" t="s">
        <v>86</v>
      </c>
      <c r="AW2176" s="13" t="s">
        <v>32</v>
      </c>
      <c r="AX2176" s="13" t="s">
        <v>77</v>
      </c>
      <c r="AY2176" s="167" t="s">
        <v>222</v>
      </c>
    </row>
    <row r="2177" spans="1:65" s="13" customFormat="1">
      <c r="B2177" s="165"/>
      <c r="D2177" s="166" t="s">
        <v>229</v>
      </c>
      <c r="E2177" s="167" t="s">
        <v>1</v>
      </c>
      <c r="F2177" s="168" t="s">
        <v>3030</v>
      </c>
      <c r="H2177" s="169">
        <v>3</v>
      </c>
      <c r="I2177" s="170"/>
      <c r="L2177" s="165"/>
      <c r="M2177" s="171"/>
      <c r="N2177" s="172"/>
      <c r="O2177" s="172"/>
      <c r="P2177" s="172"/>
      <c r="Q2177" s="172"/>
      <c r="R2177" s="172"/>
      <c r="S2177" s="172"/>
      <c r="T2177" s="173"/>
      <c r="AT2177" s="167" t="s">
        <v>229</v>
      </c>
      <c r="AU2177" s="167" t="s">
        <v>86</v>
      </c>
      <c r="AV2177" s="13" t="s">
        <v>86</v>
      </c>
      <c r="AW2177" s="13" t="s">
        <v>32</v>
      </c>
      <c r="AX2177" s="13" t="s">
        <v>77</v>
      </c>
      <c r="AY2177" s="167" t="s">
        <v>222</v>
      </c>
    </row>
    <row r="2178" spans="1:65" s="13" customFormat="1">
      <c r="B2178" s="165"/>
      <c r="D2178" s="166" t="s">
        <v>229</v>
      </c>
      <c r="E2178" s="167" t="s">
        <v>1</v>
      </c>
      <c r="F2178" s="168" t="s">
        <v>3031</v>
      </c>
      <c r="H2178" s="169">
        <v>1</v>
      </c>
      <c r="I2178" s="170"/>
      <c r="L2178" s="165"/>
      <c r="M2178" s="171"/>
      <c r="N2178" s="172"/>
      <c r="O2178" s="172"/>
      <c r="P2178" s="172"/>
      <c r="Q2178" s="172"/>
      <c r="R2178" s="172"/>
      <c r="S2178" s="172"/>
      <c r="T2178" s="173"/>
      <c r="AT2178" s="167" t="s">
        <v>229</v>
      </c>
      <c r="AU2178" s="167" t="s">
        <v>86</v>
      </c>
      <c r="AV2178" s="13" t="s">
        <v>86</v>
      </c>
      <c r="AW2178" s="13" t="s">
        <v>32</v>
      </c>
      <c r="AX2178" s="13" t="s">
        <v>77</v>
      </c>
      <c r="AY2178" s="167" t="s">
        <v>222</v>
      </c>
    </row>
    <row r="2179" spans="1:65" s="14" customFormat="1">
      <c r="B2179" s="174"/>
      <c r="D2179" s="166" t="s">
        <v>229</v>
      </c>
      <c r="E2179" s="175" t="s">
        <v>1</v>
      </c>
      <c r="F2179" s="176" t="s">
        <v>231</v>
      </c>
      <c r="H2179" s="177">
        <v>8</v>
      </c>
      <c r="I2179" s="178"/>
      <c r="L2179" s="174"/>
      <c r="M2179" s="179"/>
      <c r="N2179" s="180"/>
      <c r="O2179" s="180"/>
      <c r="P2179" s="180"/>
      <c r="Q2179" s="180"/>
      <c r="R2179" s="180"/>
      <c r="S2179" s="180"/>
      <c r="T2179" s="181"/>
      <c r="AT2179" s="175" t="s">
        <v>229</v>
      </c>
      <c r="AU2179" s="175" t="s">
        <v>86</v>
      </c>
      <c r="AV2179" s="14" t="s">
        <v>228</v>
      </c>
      <c r="AW2179" s="14" t="s">
        <v>32</v>
      </c>
      <c r="AX2179" s="14" t="s">
        <v>84</v>
      </c>
      <c r="AY2179" s="175" t="s">
        <v>222</v>
      </c>
    </row>
    <row r="2180" spans="1:65" s="2" customFormat="1" ht="33" customHeight="1">
      <c r="A2180" s="33"/>
      <c r="B2180" s="150"/>
      <c r="C2180" s="197" t="s">
        <v>1845</v>
      </c>
      <c r="D2180" s="197" t="s">
        <v>310</v>
      </c>
      <c r="E2180" s="198" t="s">
        <v>3032</v>
      </c>
      <c r="F2180" s="199" t="s">
        <v>3033</v>
      </c>
      <c r="G2180" s="200" t="s">
        <v>348</v>
      </c>
      <c r="H2180" s="201">
        <v>2</v>
      </c>
      <c r="I2180" s="202"/>
      <c r="J2180" s="203">
        <f>ROUND(I2180*H2180,2)</f>
        <v>0</v>
      </c>
      <c r="K2180" s="204"/>
      <c r="L2180" s="205"/>
      <c r="M2180" s="206" t="s">
        <v>1</v>
      </c>
      <c r="N2180" s="207" t="s">
        <v>42</v>
      </c>
      <c r="O2180" s="59"/>
      <c r="P2180" s="161">
        <f>O2180*H2180</f>
        <v>0</v>
      </c>
      <c r="Q2180" s="161">
        <v>0</v>
      </c>
      <c r="R2180" s="161">
        <f>Q2180*H2180</f>
        <v>0</v>
      </c>
      <c r="S2180" s="161">
        <v>0</v>
      </c>
      <c r="T2180" s="162">
        <f>S2180*H2180</f>
        <v>0</v>
      </c>
      <c r="U2180" s="33"/>
      <c r="V2180" s="33"/>
      <c r="W2180" s="33"/>
      <c r="X2180" s="33"/>
      <c r="Y2180" s="33"/>
      <c r="Z2180" s="33"/>
      <c r="AA2180" s="33"/>
      <c r="AB2180" s="33"/>
      <c r="AC2180" s="33"/>
      <c r="AD2180" s="33"/>
      <c r="AE2180" s="33"/>
      <c r="AR2180" s="163" t="s">
        <v>318</v>
      </c>
      <c r="AT2180" s="163" t="s">
        <v>310</v>
      </c>
      <c r="AU2180" s="163" t="s">
        <v>86</v>
      </c>
      <c r="AY2180" s="18" t="s">
        <v>222</v>
      </c>
      <c r="BE2180" s="164">
        <f>IF(N2180="základní",J2180,0)</f>
        <v>0</v>
      </c>
      <c r="BF2180" s="164">
        <f>IF(N2180="snížená",J2180,0)</f>
        <v>0</v>
      </c>
      <c r="BG2180" s="164">
        <f>IF(N2180="zákl. přenesená",J2180,0)</f>
        <v>0</v>
      </c>
      <c r="BH2180" s="164">
        <f>IF(N2180="sníž. přenesená",J2180,0)</f>
        <v>0</v>
      </c>
      <c r="BI2180" s="164">
        <f>IF(N2180="nulová",J2180,0)</f>
        <v>0</v>
      </c>
      <c r="BJ2180" s="18" t="s">
        <v>84</v>
      </c>
      <c r="BK2180" s="164">
        <f>ROUND(I2180*H2180,2)</f>
        <v>0</v>
      </c>
      <c r="BL2180" s="18" t="s">
        <v>264</v>
      </c>
      <c r="BM2180" s="163" t="s">
        <v>3034</v>
      </c>
    </row>
    <row r="2181" spans="1:65" s="2" customFormat="1" ht="37.9" customHeight="1">
      <c r="A2181" s="33"/>
      <c r="B2181" s="150"/>
      <c r="C2181" s="197" t="s">
        <v>3035</v>
      </c>
      <c r="D2181" s="197" t="s">
        <v>310</v>
      </c>
      <c r="E2181" s="198" t="s">
        <v>3036</v>
      </c>
      <c r="F2181" s="199" t="s">
        <v>3037</v>
      </c>
      <c r="G2181" s="200" t="s">
        <v>348</v>
      </c>
      <c r="H2181" s="201">
        <v>2</v>
      </c>
      <c r="I2181" s="202"/>
      <c r="J2181" s="203">
        <f>ROUND(I2181*H2181,2)</f>
        <v>0</v>
      </c>
      <c r="K2181" s="204"/>
      <c r="L2181" s="205"/>
      <c r="M2181" s="206" t="s">
        <v>1</v>
      </c>
      <c r="N2181" s="207" t="s">
        <v>42</v>
      </c>
      <c r="O2181" s="59"/>
      <c r="P2181" s="161">
        <f>O2181*H2181</f>
        <v>0</v>
      </c>
      <c r="Q2181" s="161">
        <v>0</v>
      </c>
      <c r="R2181" s="161">
        <f>Q2181*H2181</f>
        <v>0</v>
      </c>
      <c r="S2181" s="161">
        <v>0</v>
      </c>
      <c r="T2181" s="162">
        <f>S2181*H2181</f>
        <v>0</v>
      </c>
      <c r="U2181" s="33"/>
      <c r="V2181" s="33"/>
      <c r="W2181" s="33"/>
      <c r="X2181" s="33"/>
      <c r="Y2181" s="33"/>
      <c r="Z2181" s="33"/>
      <c r="AA2181" s="33"/>
      <c r="AB2181" s="33"/>
      <c r="AC2181" s="33"/>
      <c r="AD2181" s="33"/>
      <c r="AE2181" s="33"/>
      <c r="AR2181" s="163" t="s">
        <v>318</v>
      </c>
      <c r="AT2181" s="163" t="s">
        <v>310</v>
      </c>
      <c r="AU2181" s="163" t="s">
        <v>86</v>
      </c>
      <c r="AY2181" s="18" t="s">
        <v>222</v>
      </c>
      <c r="BE2181" s="164">
        <f>IF(N2181="základní",J2181,0)</f>
        <v>0</v>
      </c>
      <c r="BF2181" s="164">
        <f>IF(N2181="snížená",J2181,0)</f>
        <v>0</v>
      </c>
      <c r="BG2181" s="164">
        <f>IF(N2181="zákl. přenesená",J2181,0)</f>
        <v>0</v>
      </c>
      <c r="BH2181" s="164">
        <f>IF(N2181="sníž. přenesená",J2181,0)</f>
        <v>0</v>
      </c>
      <c r="BI2181" s="164">
        <f>IF(N2181="nulová",J2181,0)</f>
        <v>0</v>
      </c>
      <c r="BJ2181" s="18" t="s">
        <v>84</v>
      </c>
      <c r="BK2181" s="164">
        <f>ROUND(I2181*H2181,2)</f>
        <v>0</v>
      </c>
      <c r="BL2181" s="18" t="s">
        <v>264</v>
      </c>
      <c r="BM2181" s="163" t="s">
        <v>3038</v>
      </c>
    </row>
    <row r="2182" spans="1:65" s="2" customFormat="1" ht="33" customHeight="1">
      <c r="A2182" s="33"/>
      <c r="B2182" s="150"/>
      <c r="C2182" s="197" t="s">
        <v>1848</v>
      </c>
      <c r="D2182" s="197" t="s">
        <v>310</v>
      </c>
      <c r="E2182" s="198" t="s">
        <v>3039</v>
      </c>
      <c r="F2182" s="199" t="s">
        <v>3040</v>
      </c>
      <c r="G2182" s="200" t="s">
        <v>348</v>
      </c>
      <c r="H2182" s="201">
        <v>3</v>
      </c>
      <c r="I2182" s="202"/>
      <c r="J2182" s="203">
        <f>ROUND(I2182*H2182,2)</f>
        <v>0</v>
      </c>
      <c r="K2182" s="204"/>
      <c r="L2182" s="205"/>
      <c r="M2182" s="206" t="s">
        <v>1</v>
      </c>
      <c r="N2182" s="207" t="s">
        <v>42</v>
      </c>
      <c r="O2182" s="59"/>
      <c r="P2182" s="161">
        <f>O2182*H2182</f>
        <v>0</v>
      </c>
      <c r="Q2182" s="161">
        <v>0</v>
      </c>
      <c r="R2182" s="161">
        <f>Q2182*H2182</f>
        <v>0</v>
      </c>
      <c r="S2182" s="161">
        <v>0</v>
      </c>
      <c r="T2182" s="162">
        <f>S2182*H2182</f>
        <v>0</v>
      </c>
      <c r="U2182" s="33"/>
      <c r="V2182" s="33"/>
      <c r="W2182" s="33"/>
      <c r="X2182" s="33"/>
      <c r="Y2182" s="33"/>
      <c r="Z2182" s="33"/>
      <c r="AA2182" s="33"/>
      <c r="AB2182" s="33"/>
      <c r="AC2182" s="33"/>
      <c r="AD2182" s="33"/>
      <c r="AE2182" s="33"/>
      <c r="AR2182" s="163" t="s">
        <v>318</v>
      </c>
      <c r="AT2182" s="163" t="s">
        <v>310</v>
      </c>
      <c r="AU2182" s="163" t="s">
        <v>86</v>
      </c>
      <c r="AY2182" s="18" t="s">
        <v>222</v>
      </c>
      <c r="BE2182" s="164">
        <f>IF(N2182="základní",J2182,0)</f>
        <v>0</v>
      </c>
      <c r="BF2182" s="164">
        <f>IF(N2182="snížená",J2182,0)</f>
        <v>0</v>
      </c>
      <c r="BG2182" s="164">
        <f>IF(N2182="zákl. přenesená",J2182,0)</f>
        <v>0</v>
      </c>
      <c r="BH2182" s="164">
        <f>IF(N2182="sníž. přenesená",J2182,0)</f>
        <v>0</v>
      </c>
      <c r="BI2182" s="164">
        <f>IF(N2182="nulová",J2182,0)</f>
        <v>0</v>
      </c>
      <c r="BJ2182" s="18" t="s">
        <v>84</v>
      </c>
      <c r="BK2182" s="164">
        <f>ROUND(I2182*H2182,2)</f>
        <v>0</v>
      </c>
      <c r="BL2182" s="18" t="s">
        <v>264</v>
      </c>
      <c r="BM2182" s="163" t="s">
        <v>3041</v>
      </c>
    </row>
    <row r="2183" spans="1:65" s="2" customFormat="1" ht="33" customHeight="1">
      <c r="A2183" s="33"/>
      <c r="B2183" s="150"/>
      <c r="C2183" s="197" t="s">
        <v>3042</v>
      </c>
      <c r="D2183" s="197" t="s">
        <v>310</v>
      </c>
      <c r="E2183" s="198" t="s">
        <v>3043</v>
      </c>
      <c r="F2183" s="199" t="s">
        <v>3044</v>
      </c>
      <c r="G2183" s="200" t="s">
        <v>348</v>
      </c>
      <c r="H2183" s="201">
        <v>1</v>
      </c>
      <c r="I2183" s="202"/>
      <c r="J2183" s="203">
        <f>ROUND(I2183*H2183,2)</f>
        <v>0</v>
      </c>
      <c r="K2183" s="204"/>
      <c r="L2183" s="205"/>
      <c r="M2183" s="206" t="s">
        <v>1</v>
      </c>
      <c r="N2183" s="207" t="s">
        <v>42</v>
      </c>
      <c r="O2183" s="59"/>
      <c r="P2183" s="161">
        <f>O2183*H2183</f>
        <v>0</v>
      </c>
      <c r="Q2183" s="161">
        <v>0</v>
      </c>
      <c r="R2183" s="161">
        <f>Q2183*H2183</f>
        <v>0</v>
      </c>
      <c r="S2183" s="161">
        <v>0</v>
      </c>
      <c r="T2183" s="162">
        <f>S2183*H2183</f>
        <v>0</v>
      </c>
      <c r="U2183" s="33"/>
      <c r="V2183" s="33"/>
      <c r="W2183" s="33"/>
      <c r="X2183" s="33"/>
      <c r="Y2183" s="33"/>
      <c r="Z2183" s="33"/>
      <c r="AA2183" s="33"/>
      <c r="AB2183" s="33"/>
      <c r="AC2183" s="33"/>
      <c r="AD2183" s="33"/>
      <c r="AE2183" s="33"/>
      <c r="AR2183" s="163" t="s">
        <v>318</v>
      </c>
      <c r="AT2183" s="163" t="s">
        <v>310</v>
      </c>
      <c r="AU2183" s="163" t="s">
        <v>86</v>
      </c>
      <c r="AY2183" s="18" t="s">
        <v>222</v>
      </c>
      <c r="BE2183" s="164">
        <f>IF(N2183="základní",J2183,0)</f>
        <v>0</v>
      </c>
      <c r="BF2183" s="164">
        <f>IF(N2183="snížená",J2183,0)</f>
        <v>0</v>
      </c>
      <c r="BG2183" s="164">
        <f>IF(N2183="zákl. přenesená",J2183,0)</f>
        <v>0</v>
      </c>
      <c r="BH2183" s="164">
        <f>IF(N2183="sníž. přenesená",J2183,0)</f>
        <v>0</v>
      </c>
      <c r="BI2183" s="164">
        <f>IF(N2183="nulová",J2183,0)</f>
        <v>0</v>
      </c>
      <c r="BJ2183" s="18" t="s">
        <v>84</v>
      </c>
      <c r="BK2183" s="164">
        <f>ROUND(I2183*H2183,2)</f>
        <v>0</v>
      </c>
      <c r="BL2183" s="18" t="s">
        <v>264</v>
      </c>
      <c r="BM2183" s="163" t="s">
        <v>3045</v>
      </c>
    </row>
    <row r="2184" spans="1:65" s="2" customFormat="1" ht="24.2" customHeight="1">
      <c r="A2184" s="33"/>
      <c r="B2184" s="150"/>
      <c r="C2184" s="151" t="s">
        <v>1854</v>
      </c>
      <c r="D2184" s="151" t="s">
        <v>224</v>
      </c>
      <c r="E2184" s="152" t="s">
        <v>3046</v>
      </c>
      <c r="F2184" s="153" t="s">
        <v>3047</v>
      </c>
      <c r="G2184" s="154" t="s">
        <v>348</v>
      </c>
      <c r="H2184" s="155">
        <v>1</v>
      </c>
      <c r="I2184" s="156"/>
      <c r="J2184" s="157">
        <f>ROUND(I2184*H2184,2)</f>
        <v>0</v>
      </c>
      <c r="K2184" s="158"/>
      <c r="L2184" s="34"/>
      <c r="M2184" s="159" t="s">
        <v>1</v>
      </c>
      <c r="N2184" s="160" t="s">
        <v>42</v>
      </c>
      <c r="O2184" s="59"/>
      <c r="P2184" s="161">
        <f>O2184*H2184</f>
        <v>0</v>
      </c>
      <c r="Q2184" s="161">
        <v>4.6999999999999999E-4</v>
      </c>
      <c r="R2184" s="161">
        <f>Q2184*H2184</f>
        <v>4.6999999999999999E-4</v>
      </c>
      <c r="S2184" s="161">
        <v>0</v>
      </c>
      <c r="T2184" s="162">
        <f>S2184*H2184</f>
        <v>0</v>
      </c>
      <c r="U2184" s="33"/>
      <c r="V2184" s="33"/>
      <c r="W2184" s="33"/>
      <c r="X2184" s="33"/>
      <c r="Y2184" s="33"/>
      <c r="Z2184" s="33"/>
      <c r="AA2184" s="33"/>
      <c r="AB2184" s="33"/>
      <c r="AC2184" s="33"/>
      <c r="AD2184" s="33"/>
      <c r="AE2184" s="33"/>
      <c r="AR2184" s="163" t="s">
        <v>264</v>
      </c>
      <c r="AT2184" s="163" t="s">
        <v>224</v>
      </c>
      <c r="AU2184" s="163" t="s">
        <v>86</v>
      </c>
      <c r="AY2184" s="18" t="s">
        <v>222</v>
      </c>
      <c r="BE2184" s="164">
        <f>IF(N2184="základní",J2184,0)</f>
        <v>0</v>
      </c>
      <c r="BF2184" s="164">
        <f>IF(N2184="snížená",J2184,0)</f>
        <v>0</v>
      </c>
      <c r="BG2184" s="164">
        <f>IF(N2184="zákl. přenesená",J2184,0)</f>
        <v>0</v>
      </c>
      <c r="BH2184" s="164">
        <f>IF(N2184="sníž. přenesená",J2184,0)</f>
        <v>0</v>
      </c>
      <c r="BI2184" s="164">
        <f>IF(N2184="nulová",J2184,0)</f>
        <v>0</v>
      </c>
      <c r="BJ2184" s="18" t="s">
        <v>84</v>
      </c>
      <c r="BK2184" s="164">
        <f>ROUND(I2184*H2184,2)</f>
        <v>0</v>
      </c>
      <c r="BL2184" s="18" t="s">
        <v>264</v>
      </c>
      <c r="BM2184" s="163" t="s">
        <v>3048</v>
      </c>
    </row>
    <row r="2185" spans="1:65" s="13" customFormat="1">
      <c r="B2185" s="165"/>
      <c r="D2185" s="166" t="s">
        <v>229</v>
      </c>
      <c r="E2185" s="167" t="s">
        <v>1</v>
      </c>
      <c r="F2185" s="168" t="s">
        <v>2864</v>
      </c>
      <c r="H2185" s="169">
        <v>1</v>
      </c>
      <c r="I2185" s="170"/>
      <c r="L2185" s="165"/>
      <c r="M2185" s="171"/>
      <c r="N2185" s="172"/>
      <c r="O2185" s="172"/>
      <c r="P2185" s="172"/>
      <c r="Q2185" s="172"/>
      <c r="R2185" s="172"/>
      <c r="S2185" s="172"/>
      <c r="T2185" s="173"/>
      <c r="AT2185" s="167" t="s">
        <v>229</v>
      </c>
      <c r="AU2185" s="167" t="s">
        <v>86</v>
      </c>
      <c r="AV2185" s="13" t="s">
        <v>86</v>
      </c>
      <c r="AW2185" s="13" t="s">
        <v>32</v>
      </c>
      <c r="AX2185" s="13" t="s">
        <v>77</v>
      </c>
      <c r="AY2185" s="167" t="s">
        <v>222</v>
      </c>
    </row>
    <row r="2186" spans="1:65" s="14" customFormat="1">
      <c r="B2186" s="174"/>
      <c r="D2186" s="166" t="s">
        <v>229</v>
      </c>
      <c r="E2186" s="175" t="s">
        <v>1</v>
      </c>
      <c r="F2186" s="176" t="s">
        <v>231</v>
      </c>
      <c r="H2186" s="177">
        <v>1</v>
      </c>
      <c r="I2186" s="178"/>
      <c r="L2186" s="174"/>
      <c r="M2186" s="179"/>
      <c r="N2186" s="180"/>
      <c r="O2186" s="180"/>
      <c r="P2186" s="180"/>
      <c r="Q2186" s="180"/>
      <c r="R2186" s="180"/>
      <c r="S2186" s="180"/>
      <c r="T2186" s="181"/>
      <c r="AT2186" s="175" t="s">
        <v>229</v>
      </c>
      <c r="AU2186" s="175" t="s">
        <v>86</v>
      </c>
      <c r="AV2186" s="14" t="s">
        <v>228</v>
      </c>
      <c r="AW2186" s="14" t="s">
        <v>32</v>
      </c>
      <c r="AX2186" s="14" t="s">
        <v>84</v>
      </c>
      <c r="AY2186" s="175" t="s">
        <v>222</v>
      </c>
    </row>
    <row r="2187" spans="1:65" s="2" customFormat="1" ht="33" customHeight="1">
      <c r="A2187" s="33"/>
      <c r="B2187" s="150"/>
      <c r="C2187" s="197" t="s">
        <v>3049</v>
      </c>
      <c r="D2187" s="197" t="s">
        <v>310</v>
      </c>
      <c r="E2187" s="198" t="s">
        <v>3050</v>
      </c>
      <c r="F2187" s="199" t="s">
        <v>3051</v>
      </c>
      <c r="G2187" s="200" t="s">
        <v>348</v>
      </c>
      <c r="H2187" s="201">
        <v>1</v>
      </c>
      <c r="I2187" s="202"/>
      <c r="J2187" s="203">
        <f>ROUND(I2187*H2187,2)</f>
        <v>0</v>
      </c>
      <c r="K2187" s="204"/>
      <c r="L2187" s="205"/>
      <c r="M2187" s="206" t="s">
        <v>1</v>
      </c>
      <c r="N2187" s="207" t="s">
        <v>42</v>
      </c>
      <c r="O2187" s="59"/>
      <c r="P2187" s="161">
        <f>O2187*H2187</f>
        <v>0</v>
      </c>
      <c r="Q2187" s="161">
        <v>0</v>
      </c>
      <c r="R2187" s="161">
        <f>Q2187*H2187</f>
        <v>0</v>
      </c>
      <c r="S2187" s="161">
        <v>0</v>
      </c>
      <c r="T2187" s="162">
        <f>S2187*H2187</f>
        <v>0</v>
      </c>
      <c r="U2187" s="33"/>
      <c r="V2187" s="33"/>
      <c r="W2187" s="33"/>
      <c r="X2187" s="33"/>
      <c r="Y2187" s="33"/>
      <c r="Z2187" s="33"/>
      <c r="AA2187" s="33"/>
      <c r="AB2187" s="33"/>
      <c r="AC2187" s="33"/>
      <c r="AD2187" s="33"/>
      <c r="AE2187" s="33"/>
      <c r="AR2187" s="163" t="s">
        <v>318</v>
      </c>
      <c r="AT2187" s="163" t="s">
        <v>310</v>
      </c>
      <c r="AU2187" s="163" t="s">
        <v>86</v>
      </c>
      <c r="AY2187" s="18" t="s">
        <v>222</v>
      </c>
      <c r="BE2187" s="164">
        <f>IF(N2187="základní",J2187,0)</f>
        <v>0</v>
      </c>
      <c r="BF2187" s="164">
        <f>IF(N2187="snížená",J2187,0)</f>
        <v>0</v>
      </c>
      <c r="BG2187" s="164">
        <f>IF(N2187="zákl. přenesená",J2187,0)</f>
        <v>0</v>
      </c>
      <c r="BH2187" s="164">
        <f>IF(N2187="sníž. přenesená",J2187,0)</f>
        <v>0</v>
      </c>
      <c r="BI2187" s="164">
        <f>IF(N2187="nulová",J2187,0)</f>
        <v>0</v>
      </c>
      <c r="BJ2187" s="18" t="s">
        <v>84</v>
      </c>
      <c r="BK2187" s="164">
        <f>ROUND(I2187*H2187,2)</f>
        <v>0</v>
      </c>
      <c r="BL2187" s="18" t="s">
        <v>264</v>
      </c>
      <c r="BM2187" s="163" t="s">
        <v>3052</v>
      </c>
    </row>
    <row r="2188" spans="1:65" s="2" customFormat="1" ht="24.2" customHeight="1">
      <c r="A2188" s="33"/>
      <c r="B2188" s="150"/>
      <c r="C2188" s="151" t="s">
        <v>1859</v>
      </c>
      <c r="D2188" s="151" t="s">
        <v>224</v>
      </c>
      <c r="E2188" s="152" t="s">
        <v>3053</v>
      </c>
      <c r="F2188" s="153" t="s">
        <v>3054</v>
      </c>
      <c r="G2188" s="154" t="s">
        <v>348</v>
      </c>
      <c r="H2188" s="155">
        <v>2</v>
      </c>
      <c r="I2188" s="156"/>
      <c r="J2188" s="157">
        <f>ROUND(I2188*H2188,2)</f>
        <v>0</v>
      </c>
      <c r="K2188" s="158"/>
      <c r="L2188" s="34"/>
      <c r="M2188" s="159" t="s">
        <v>1</v>
      </c>
      <c r="N2188" s="160" t="s">
        <v>42</v>
      </c>
      <c r="O2188" s="59"/>
      <c r="P2188" s="161">
        <f>O2188*H2188</f>
        <v>0</v>
      </c>
      <c r="Q2188" s="161">
        <v>4.8000000000000001E-4</v>
      </c>
      <c r="R2188" s="161">
        <f>Q2188*H2188</f>
        <v>9.6000000000000002E-4</v>
      </c>
      <c r="S2188" s="161">
        <v>0</v>
      </c>
      <c r="T2188" s="162">
        <f>S2188*H2188</f>
        <v>0</v>
      </c>
      <c r="U2188" s="33"/>
      <c r="V2188" s="33"/>
      <c r="W2188" s="33"/>
      <c r="X2188" s="33"/>
      <c r="Y2188" s="33"/>
      <c r="Z2188" s="33"/>
      <c r="AA2188" s="33"/>
      <c r="AB2188" s="33"/>
      <c r="AC2188" s="33"/>
      <c r="AD2188" s="33"/>
      <c r="AE2188" s="33"/>
      <c r="AR2188" s="163" t="s">
        <v>264</v>
      </c>
      <c r="AT2188" s="163" t="s">
        <v>224</v>
      </c>
      <c r="AU2188" s="163" t="s">
        <v>86</v>
      </c>
      <c r="AY2188" s="18" t="s">
        <v>222</v>
      </c>
      <c r="BE2188" s="164">
        <f>IF(N2188="základní",J2188,0)</f>
        <v>0</v>
      </c>
      <c r="BF2188" s="164">
        <f>IF(N2188="snížená",J2188,0)</f>
        <v>0</v>
      </c>
      <c r="BG2188" s="164">
        <f>IF(N2188="zákl. přenesená",J2188,0)</f>
        <v>0</v>
      </c>
      <c r="BH2188" s="164">
        <f>IF(N2188="sníž. přenesená",J2188,0)</f>
        <v>0</v>
      </c>
      <c r="BI2188" s="164">
        <f>IF(N2188="nulová",J2188,0)</f>
        <v>0</v>
      </c>
      <c r="BJ2188" s="18" t="s">
        <v>84</v>
      </c>
      <c r="BK2188" s="164">
        <f>ROUND(I2188*H2188,2)</f>
        <v>0</v>
      </c>
      <c r="BL2188" s="18" t="s">
        <v>264</v>
      </c>
      <c r="BM2188" s="163" t="s">
        <v>3055</v>
      </c>
    </row>
    <row r="2189" spans="1:65" s="13" customFormat="1">
      <c r="B2189" s="165"/>
      <c r="D2189" s="166" t="s">
        <v>229</v>
      </c>
      <c r="E2189" s="167" t="s">
        <v>1</v>
      </c>
      <c r="F2189" s="168" t="s">
        <v>3056</v>
      </c>
      <c r="H2189" s="169">
        <v>1</v>
      </c>
      <c r="I2189" s="170"/>
      <c r="L2189" s="165"/>
      <c r="M2189" s="171"/>
      <c r="N2189" s="172"/>
      <c r="O2189" s="172"/>
      <c r="P2189" s="172"/>
      <c r="Q2189" s="172"/>
      <c r="R2189" s="172"/>
      <c r="S2189" s="172"/>
      <c r="T2189" s="173"/>
      <c r="AT2189" s="167" t="s">
        <v>229</v>
      </c>
      <c r="AU2189" s="167" t="s">
        <v>86</v>
      </c>
      <c r="AV2189" s="13" t="s">
        <v>86</v>
      </c>
      <c r="AW2189" s="13" t="s">
        <v>32</v>
      </c>
      <c r="AX2189" s="13" t="s">
        <v>77</v>
      </c>
      <c r="AY2189" s="167" t="s">
        <v>222</v>
      </c>
    </row>
    <row r="2190" spans="1:65" s="13" customFormat="1">
      <c r="B2190" s="165"/>
      <c r="D2190" s="166" t="s">
        <v>229</v>
      </c>
      <c r="E2190" s="167" t="s">
        <v>1</v>
      </c>
      <c r="F2190" s="168" t="s">
        <v>3057</v>
      </c>
      <c r="H2190" s="169">
        <v>1</v>
      </c>
      <c r="I2190" s="170"/>
      <c r="L2190" s="165"/>
      <c r="M2190" s="171"/>
      <c r="N2190" s="172"/>
      <c r="O2190" s="172"/>
      <c r="P2190" s="172"/>
      <c r="Q2190" s="172"/>
      <c r="R2190" s="172"/>
      <c r="S2190" s="172"/>
      <c r="T2190" s="173"/>
      <c r="AT2190" s="167" t="s">
        <v>229</v>
      </c>
      <c r="AU2190" s="167" t="s">
        <v>86</v>
      </c>
      <c r="AV2190" s="13" t="s">
        <v>86</v>
      </c>
      <c r="AW2190" s="13" t="s">
        <v>32</v>
      </c>
      <c r="AX2190" s="13" t="s">
        <v>77</v>
      </c>
      <c r="AY2190" s="167" t="s">
        <v>222</v>
      </c>
    </row>
    <row r="2191" spans="1:65" s="14" customFormat="1">
      <c r="B2191" s="174"/>
      <c r="D2191" s="166" t="s">
        <v>229</v>
      </c>
      <c r="E2191" s="175" t="s">
        <v>1</v>
      </c>
      <c r="F2191" s="176" t="s">
        <v>231</v>
      </c>
      <c r="H2191" s="177">
        <v>2</v>
      </c>
      <c r="I2191" s="178"/>
      <c r="L2191" s="174"/>
      <c r="M2191" s="179"/>
      <c r="N2191" s="180"/>
      <c r="O2191" s="180"/>
      <c r="P2191" s="180"/>
      <c r="Q2191" s="180"/>
      <c r="R2191" s="180"/>
      <c r="S2191" s="180"/>
      <c r="T2191" s="181"/>
      <c r="AT2191" s="175" t="s">
        <v>229</v>
      </c>
      <c r="AU2191" s="175" t="s">
        <v>86</v>
      </c>
      <c r="AV2191" s="14" t="s">
        <v>228</v>
      </c>
      <c r="AW2191" s="14" t="s">
        <v>32</v>
      </c>
      <c r="AX2191" s="14" t="s">
        <v>84</v>
      </c>
      <c r="AY2191" s="175" t="s">
        <v>222</v>
      </c>
    </row>
    <row r="2192" spans="1:65" s="2" customFormat="1" ht="33" customHeight="1">
      <c r="A2192" s="33"/>
      <c r="B2192" s="150"/>
      <c r="C2192" s="197" t="s">
        <v>3058</v>
      </c>
      <c r="D2192" s="197" t="s">
        <v>310</v>
      </c>
      <c r="E2192" s="198" t="s">
        <v>3059</v>
      </c>
      <c r="F2192" s="199" t="s">
        <v>3060</v>
      </c>
      <c r="G2192" s="200" t="s">
        <v>348</v>
      </c>
      <c r="H2192" s="201">
        <v>1</v>
      </c>
      <c r="I2192" s="202"/>
      <c r="J2192" s="203">
        <f t="shared" ref="J2192:J2237" si="210">ROUND(I2192*H2192,2)</f>
        <v>0</v>
      </c>
      <c r="K2192" s="204"/>
      <c r="L2192" s="205"/>
      <c r="M2192" s="206" t="s">
        <v>1</v>
      </c>
      <c r="N2192" s="207" t="s">
        <v>42</v>
      </c>
      <c r="O2192" s="59"/>
      <c r="P2192" s="161">
        <f t="shared" ref="P2192:P2237" si="211">O2192*H2192</f>
        <v>0</v>
      </c>
      <c r="Q2192" s="161">
        <v>0</v>
      </c>
      <c r="R2192" s="161">
        <f t="shared" ref="R2192:R2237" si="212">Q2192*H2192</f>
        <v>0</v>
      </c>
      <c r="S2192" s="161">
        <v>0</v>
      </c>
      <c r="T2192" s="162">
        <f t="shared" ref="T2192:T2237" si="213">S2192*H2192</f>
        <v>0</v>
      </c>
      <c r="U2192" s="33"/>
      <c r="V2192" s="33"/>
      <c r="W2192" s="33"/>
      <c r="X2192" s="33"/>
      <c r="Y2192" s="33"/>
      <c r="Z2192" s="33"/>
      <c r="AA2192" s="33"/>
      <c r="AB2192" s="33"/>
      <c r="AC2192" s="33"/>
      <c r="AD2192" s="33"/>
      <c r="AE2192" s="33"/>
      <c r="AR2192" s="163" t="s">
        <v>318</v>
      </c>
      <c r="AT2192" s="163" t="s">
        <v>310</v>
      </c>
      <c r="AU2192" s="163" t="s">
        <v>86</v>
      </c>
      <c r="AY2192" s="18" t="s">
        <v>222</v>
      </c>
      <c r="BE2192" s="164">
        <f t="shared" ref="BE2192:BE2237" si="214">IF(N2192="základní",J2192,0)</f>
        <v>0</v>
      </c>
      <c r="BF2192" s="164">
        <f t="shared" ref="BF2192:BF2237" si="215">IF(N2192="snížená",J2192,0)</f>
        <v>0</v>
      </c>
      <c r="BG2192" s="164">
        <f t="shared" ref="BG2192:BG2237" si="216">IF(N2192="zákl. přenesená",J2192,0)</f>
        <v>0</v>
      </c>
      <c r="BH2192" s="164">
        <f t="shared" ref="BH2192:BH2237" si="217">IF(N2192="sníž. přenesená",J2192,0)</f>
        <v>0</v>
      </c>
      <c r="BI2192" s="164">
        <f t="shared" ref="BI2192:BI2237" si="218">IF(N2192="nulová",J2192,0)</f>
        <v>0</v>
      </c>
      <c r="BJ2192" s="18" t="s">
        <v>84</v>
      </c>
      <c r="BK2192" s="164">
        <f t="shared" ref="BK2192:BK2237" si="219">ROUND(I2192*H2192,2)</f>
        <v>0</v>
      </c>
      <c r="BL2192" s="18" t="s">
        <v>264</v>
      </c>
      <c r="BM2192" s="163" t="s">
        <v>3061</v>
      </c>
    </row>
    <row r="2193" spans="1:65" s="2" customFormat="1" ht="33" customHeight="1">
      <c r="A2193" s="33"/>
      <c r="B2193" s="150"/>
      <c r="C2193" s="197" t="s">
        <v>1863</v>
      </c>
      <c r="D2193" s="197" t="s">
        <v>310</v>
      </c>
      <c r="E2193" s="198" t="s">
        <v>3062</v>
      </c>
      <c r="F2193" s="199" t="s">
        <v>3063</v>
      </c>
      <c r="G2193" s="200" t="s">
        <v>348</v>
      </c>
      <c r="H2193" s="201">
        <v>1</v>
      </c>
      <c r="I2193" s="202"/>
      <c r="J2193" s="203">
        <f t="shared" si="210"/>
        <v>0</v>
      </c>
      <c r="K2193" s="204"/>
      <c r="L2193" s="205"/>
      <c r="M2193" s="206" t="s">
        <v>1</v>
      </c>
      <c r="N2193" s="207" t="s">
        <v>42</v>
      </c>
      <c r="O2193" s="59"/>
      <c r="P2193" s="161">
        <f t="shared" si="211"/>
        <v>0</v>
      </c>
      <c r="Q2193" s="161">
        <v>0</v>
      </c>
      <c r="R2193" s="161">
        <f t="shared" si="212"/>
        <v>0</v>
      </c>
      <c r="S2193" s="161">
        <v>0</v>
      </c>
      <c r="T2193" s="162">
        <f t="shared" si="213"/>
        <v>0</v>
      </c>
      <c r="U2193" s="33"/>
      <c r="V2193" s="33"/>
      <c r="W2193" s="33"/>
      <c r="X2193" s="33"/>
      <c r="Y2193" s="33"/>
      <c r="Z2193" s="33"/>
      <c r="AA2193" s="33"/>
      <c r="AB2193" s="33"/>
      <c r="AC2193" s="33"/>
      <c r="AD2193" s="33"/>
      <c r="AE2193" s="33"/>
      <c r="AR2193" s="163" t="s">
        <v>318</v>
      </c>
      <c r="AT2193" s="163" t="s">
        <v>310</v>
      </c>
      <c r="AU2193" s="163" t="s">
        <v>86</v>
      </c>
      <c r="AY2193" s="18" t="s">
        <v>222</v>
      </c>
      <c r="BE2193" s="164">
        <f t="shared" si="214"/>
        <v>0</v>
      </c>
      <c r="BF2193" s="164">
        <f t="shared" si="215"/>
        <v>0</v>
      </c>
      <c r="BG2193" s="164">
        <f t="shared" si="216"/>
        <v>0</v>
      </c>
      <c r="BH2193" s="164">
        <f t="shared" si="217"/>
        <v>0</v>
      </c>
      <c r="BI2193" s="164">
        <f t="shared" si="218"/>
        <v>0</v>
      </c>
      <c r="BJ2193" s="18" t="s">
        <v>84</v>
      </c>
      <c r="BK2193" s="164">
        <f t="shared" si="219"/>
        <v>0</v>
      </c>
      <c r="BL2193" s="18" t="s">
        <v>264</v>
      </c>
      <c r="BM2193" s="163" t="s">
        <v>3064</v>
      </c>
    </row>
    <row r="2194" spans="1:65" s="2" customFormat="1" ht="33" customHeight="1">
      <c r="A2194" s="33"/>
      <c r="B2194" s="150"/>
      <c r="C2194" s="151" t="s">
        <v>3065</v>
      </c>
      <c r="D2194" s="151" t="s">
        <v>224</v>
      </c>
      <c r="E2194" s="152" t="s">
        <v>3066</v>
      </c>
      <c r="F2194" s="153" t="s">
        <v>3067</v>
      </c>
      <c r="G2194" s="154" t="s">
        <v>348</v>
      </c>
      <c r="H2194" s="155">
        <v>1</v>
      </c>
      <c r="I2194" s="156"/>
      <c r="J2194" s="157">
        <f t="shared" si="210"/>
        <v>0</v>
      </c>
      <c r="K2194" s="158"/>
      <c r="L2194" s="34"/>
      <c r="M2194" s="159" t="s">
        <v>1</v>
      </c>
      <c r="N2194" s="160" t="s">
        <v>42</v>
      </c>
      <c r="O2194" s="59"/>
      <c r="P2194" s="161">
        <f t="shared" si="211"/>
        <v>0</v>
      </c>
      <c r="Q2194" s="161">
        <v>0</v>
      </c>
      <c r="R2194" s="161">
        <f t="shared" si="212"/>
        <v>0</v>
      </c>
      <c r="S2194" s="161">
        <v>0</v>
      </c>
      <c r="T2194" s="162">
        <f t="shared" si="213"/>
        <v>0</v>
      </c>
      <c r="U2194" s="33"/>
      <c r="V2194" s="33"/>
      <c r="W2194" s="33"/>
      <c r="X2194" s="33"/>
      <c r="Y2194" s="33"/>
      <c r="Z2194" s="33"/>
      <c r="AA2194" s="33"/>
      <c r="AB2194" s="33"/>
      <c r="AC2194" s="33"/>
      <c r="AD2194" s="33"/>
      <c r="AE2194" s="33"/>
      <c r="AR2194" s="163" t="s">
        <v>264</v>
      </c>
      <c r="AT2194" s="163" t="s">
        <v>224</v>
      </c>
      <c r="AU2194" s="163" t="s">
        <v>86</v>
      </c>
      <c r="AY2194" s="18" t="s">
        <v>222</v>
      </c>
      <c r="BE2194" s="164">
        <f t="shared" si="214"/>
        <v>0</v>
      </c>
      <c r="BF2194" s="164">
        <f t="shared" si="215"/>
        <v>0</v>
      </c>
      <c r="BG2194" s="164">
        <f t="shared" si="216"/>
        <v>0</v>
      </c>
      <c r="BH2194" s="164">
        <f t="shared" si="217"/>
        <v>0</v>
      </c>
      <c r="BI2194" s="164">
        <f t="shared" si="218"/>
        <v>0</v>
      </c>
      <c r="BJ2194" s="18" t="s">
        <v>84</v>
      </c>
      <c r="BK2194" s="164">
        <f t="shared" si="219"/>
        <v>0</v>
      </c>
      <c r="BL2194" s="18" t="s">
        <v>264</v>
      </c>
      <c r="BM2194" s="163" t="s">
        <v>3068</v>
      </c>
    </row>
    <row r="2195" spans="1:65" s="2" customFormat="1" ht="33" customHeight="1">
      <c r="A2195" s="33"/>
      <c r="B2195" s="150"/>
      <c r="C2195" s="151" t="s">
        <v>1866</v>
      </c>
      <c r="D2195" s="151" t="s">
        <v>224</v>
      </c>
      <c r="E2195" s="152" t="s">
        <v>3069</v>
      </c>
      <c r="F2195" s="153" t="s">
        <v>3070</v>
      </c>
      <c r="G2195" s="154" t="s">
        <v>348</v>
      </c>
      <c r="H2195" s="155">
        <v>1</v>
      </c>
      <c r="I2195" s="156"/>
      <c r="J2195" s="157">
        <f t="shared" si="210"/>
        <v>0</v>
      </c>
      <c r="K2195" s="158"/>
      <c r="L2195" s="34"/>
      <c r="M2195" s="159" t="s">
        <v>1</v>
      </c>
      <c r="N2195" s="160" t="s">
        <v>42</v>
      </c>
      <c r="O2195" s="59"/>
      <c r="P2195" s="161">
        <f t="shared" si="211"/>
        <v>0</v>
      </c>
      <c r="Q2195" s="161">
        <v>0</v>
      </c>
      <c r="R2195" s="161">
        <f t="shared" si="212"/>
        <v>0</v>
      </c>
      <c r="S2195" s="161">
        <v>0</v>
      </c>
      <c r="T2195" s="162">
        <f t="shared" si="213"/>
        <v>0</v>
      </c>
      <c r="U2195" s="33"/>
      <c r="V2195" s="33"/>
      <c r="W2195" s="33"/>
      <c r="X2195" s="33"/>
      <c r="Y2195" s="33"/>
      <c r="Z2195" s="33"/>
      <c r="AA2195" s="33"/>
      <c r="AB2195" s="33"/>
      <c r="AC2195" s="33"/>
      <c r="AD2195" s="33"/>
      <c r="AE2195" s="33"/>
      <c r="AR2195" s="163" t="s">
        <v>264</v>
      </c>
      <c r="AT2195" s="163" t="s">
        <v>224</v>
      </c>
      <c r="AU2195" s="163" t="s">
        <v>86</v>
      </c>
      <c r="AY2195" s="18" t="s">
        <v>222</v>
      </c>
      <c r="BE2195" s="164">
        <f t="shared" si="214"/>
        <v>0</v>
      </c>
      <c r="BF2195" s="164">
        <f t="shared" si="215"/>
        <v>0</v>
      </c>
      <c r="BG2195" s="164">
        <f t="shared" si="216"/>
        <v>0</v>
      </c>
      <c r="BH2195" s="164">
        <f t="shared" si="217"/>
        <v>0</v>
      </c>
      <c r="BI2195" s="164">
        <f t="shared" si="218"/>
        <v>0</v>
      </c>
      <c r="BJ2195" s="18" t="s">
        <v>84</v>
      </c>
      <c r="BK2195" s="164">
        <f t="shared" si="219"/>
        <v>0</v>
      </c>
      <c r="BL2195" s="18" t="s">
        <v>264</v>
      </c>
      <c r="BM2195" s="163" t="s">
        <v>3071</v>
      </c>
    </row>
    <row r="2196" spans="1:65" s="2" customFormat="1" ht="24.2" customHeight="1">
      <c r="A2196" s="33"/>
      <c r="B2196" s="150"/>
      <c r="C2196" s="151" t="s">
        <v>3072</v>
      </c>
      <c r="D2196" s="151" t="s">
        <v>224</v>
      </c>
      <c r="E2196" s="152" t="s">
        <v>3073</v>
      </c>
      <c r="F2196" s="153" t="s">
        <v>3074</v>
      </c>
      <c r="G2196" s="154" t="s">
        <v>348</v>
      </c>
      <c r="H2196" s="155">
        <v>5</v>
      </c>
      <c r="I2196" s="156"/>
      <c r="J2196" s="157">
        <f t="shared" si="210"/>
        <v>0</v>
      </c>
      <c r="K2196" s="158"/>
      <c r="L2196" s="34"/>
      <c r="M2196" s="159" t="s">
        <v>1</v>
      </c>
      <c r="N2196" s="160" t="s">
        <v>42</v>
      </c>
      <c r="O2196" s="59"/>
      <c r="P2196" s="161">
        <f t="shared" si="211"/>
        <v>0</v>
      </c>
      <c r="Q2196" s="161">
        <v>0</v>
      </c>
      <c r="R2196" s="161">
        <f t="shared" si="212"/>
        <v>0</v>
      </c>
      <c r="S2196" s="161">
        <v>0</v>
      </c>
      <c r="T2196" s="162">
        <f t="shared" si="213"/>
        <v>0</v>
      </c>
      <c r="U2196" s="33"/>
      <c r="V2196" s="33"/>
      <c r="W2196" s="33"/>
      <c r="X2196" s="33"/>
      <c r="Y2196" s="33"/>
      <c r="Z2196" s="33"/>
      <c r="AA2196" s="33"/>
      <c r="AB2196" s="33"/>
      <c r="AC2196" s="33"/>
      <c r="AD2196" s="33"/>
      <c r="AE2196" s="33"/>
      <c r="AR2196" s="163" t="s">
        <v>264</v>
      </c>
      <c r="AT2196" s="163" t="s">
        <v>224</v>
      </c>
      <c r="AU2196" s="163" t="s">
        <v>86</v>
      </c>
      <c r="AY2196" s="18" t="s">
        <v>222</v>
      </c>
      <c r="BE2196" s="164">
        <f t="shared" si="214"/>
        <v>0</v>
      </c>
      <c r="BF2196" s="164">
        <f t="shared" si="215"/>
        <v>0</v>
      </c>
      <c r="BG2196" s="164">
        <f t="shared" si="216"/>
        <v>0</v>
      </c>
      <c r="BH2196" s="164">
        <f t="shared" si="217"/>
        <v>0</v>
      </c>
      <c r="BI2196" s="164">
        <f t="shared" si="218"/>
        <v>0</v>
      </c>
      <c r="BJ2196" s="18" t="s">
        <v>84</v>
      </c>
      <c r="BK2196" s="164">
        <f t="shared" si="219"/>
        <v>0</v>
      </c>
      <c r="BL2196" s="18" t="s">
        <v>264</v>
      </c>
      <c r="BM2196" s="163" t="s">
        <v>3075</v>
      </c>
    </row>
    <row r="2197" spans="1:65" s="2" customFormat="1" ht="24.2" customHeight="1">
      <c r="A2197" s="33"/>
      <c r="B2197" s="150"/>
      <c r="C2197" s="151" t="s">
        <v>1870</v>
      </c>
      <c r="D2197" s="151" t="s">
        <v>224</v>
      </c>
      <c r="E2197" s="152" t="s">
        <v>3076</v>
      </c>
      <c r="F2197" s="153" t="s">
        <v>3077</v>
      </c>
      <c r="G2197" s="154" t="s">
        <v>348</v>
      </c>
      <c r="H2197" s="155">
        <v>1</v>
      </c>
      <c r="I2197" s="156"/>
      <c r="J2197" s="157">
        <f t="shared" si="210"/>
        <v>0</v>
      </c>
      <c r="K2197" s="158"/>
      <c r="L2197" s="34"/>
      <c r="M2197" s="159" t="s">
        <v>1</v>
      </c>
      <c r="N2197" s="160" t="s">
        <v>42</v>
      </c>
      <c r="O2197" s="59"/>
      <c r="P2197" s="161">
        <f t="shared" si="211"/>
        <v>0</v>
      </c>
      <c r="Q2197" s="161">
        <v>0</v>
      </c>
      <c r="R2197" s="161">
        <f t="shared" si="212"/>
        <v>0</v>
      </c>
      <c r="S2197" s="161">
        <v>0</v>
      </c>
      <c r="T2197" s="162">
        <f t="shared" si="213"/>
        <v>0</v>
      </c>
      <c r="U2197" s="33"/>
      <c r="V2197" s="33"/>
      <c r="W2197" s="33"/>
      <c r="X2197" s="33"/>
      <c r="Y2197" s="33"/>
      <c r="Z2197" s="33"/>
      <c r="AA2197" s="33"/>
      <c r="AB2197" s="33"/>
      <c r="AC2197" s="33"/>
      <c r="AD2197" s="33"/>
      <c r="AE2197" s="33"/>
      <c r="AR2197" s="163" t="s">
        <v>264</v>
      </c>
      <c r="AT2197" s="163" t="s">
        <v>224</v>
      </c>
      <c r="AU2197" s="163" t="s">
        <v>86</v>
      </c>
      <c r="AY2197" s="18" t="s">
        <v>222</v>
      </c>
      <c r="BE2197" s="164">
        <f t="shared" si="214"/>
        <v>0</v>
      </c>
      <c r="BF2197" s="164">
        <f t="shared" si="215"/>
        <v>0</v>
      </c>
      <c r="BG2197" s="164">
        <f t="shared" si="216"/>
        <v>0</v>
      </c>
      <c r="BH2197" s="164">
        <f t="shared" si="217"/>
        <v>0</v>
      </c>
      <c r="BI2197" s="164">
        <f t="shared" si="218"/>
        <v>0</v>
      </c>
      <c r="BJ2197" s="18" t="s">
        <v>84</v>
      </c>
      <c r="BK2197" s="164">
        <f t="shared" si="219"/>
        <v>0</v>
      </c>
      <c r="BL2197" s="18" t="s">
        <v>264</v>
      </c>
      <c r="BM2197" s="163" t="s">
        <v>3078</v>
      </c>
    </row>
    <row r="2198" spans="1:65" s="2" customFormat="1" ht="24.2" customHeight="1">
      <c r="A2198" s="33"/>
      <c r="B2198" s="150"/>
      <c r="C2198" s="151" t="s">
        <v>3079</v>
      </c>
      <c r="D2198" s="151" t="s">
        <v>224</v>
      </c>
      <c r="E2198" s="152" t="s">
        <v>3080</v>
      </c>
      <c r="F2198" s="153" t="s">
        <v>3081</v>
      </c>
      <c r="G2198" s="154" t="s">
        <v>348</v>
      </c>
      <c r="H2198" s="155">
        <v>1</v>
      </c>
      <c r="I2198" s="156"/>
      <c r="J2198" s="157">
        <f t="shared" si="210"/>
        <v>0</v>
      </c>
      <c r="K2198" s="158"/>
      <c r="L2198" s="34"/>
      <c r="M2198" s="159" t="s">
        <v>1</v>
      </c>
      <c r="N2198" s="160" t="s">
        <v>42</v>
      </c>
      <c r="O2198" s="59"/>
      <c r="P2198" s="161">
        <f t="shared" si="211"/>
        <v>0</v>
      </c>
      <c r="Q2198" s="161">
        <v>0</v>
      </c>
      <c r="R2198" s="161">
        <f t="shared" si="212"/>
        <v>0</v>
      </c>
      <c r="S2198" s="161">
        <v>0</v>
      </c>
      <c r="T2198" s="162">
        <f t="shared" si="213"/>
        <v>0</v>
      </c>
      <c r="U2198" s="33"/>
      <c r="V2198" s="33"/>
      <c r="W2198" s="33"/>
      <c r="X2198" s="33"/>
      <c r="Y2198" s="33"/>
      <c r="Z2198" s="33"/>
      <c r="AA2198" s="33"/>
      <c r="AB2198" s="33"/>
      <c r="AC2198" s="33"/>
      <c r="AD2198" s="33"/>
      <c r="AE2198" s="33"/>
      <c r="AR2198" s="163" t="s">
        <v>264</v>
      </c>
      <c r="AT2198" s="163" t="s">
        <v>224</v>
      </c>
      <c r="AU2198" s="163" t="s">
        <v>86</v>
      </c>
      <c r="AY2198" s="18" t="s">
        <v>222</v>
      </c>
      <c r="BE2198" s="164">
        <f t="shared" si="214"/>
        <v>0</v>
      </c>
      <c r="BF2198" s="164">
        <f t="shared" si="215"/>
        <v>0</v>
      </c>
      <c r="BG2198" s="164">
        <f t="shared" si="216"/>
        <v>0</v>
      </c>
      <c r="BH2198" s="164">
        <f t="shared" si="217"/>
        <v>0</v>
      </c>
      <c r="BI2198" s="164">
        <f t="shared" si="218"/>
        <v>0</v>
      </c>
      <c r="BJ2198" s="18" t="s">
        <v>84</v>
      </c>
      <c r="BK2198" s="164">
        <f t="shared" si="219"/>
        <v>0</v>
      </c>
      <c r="BL2198" s="18" t="s">
        <v>264</v>
      </c>
      <c r="BM2198" s="163" t="s">
        <v>3082</v>
      </c>
    </row>
    <row r="2199" spans="1:65" s="2" customFormat="1" ht="21.75" customHeight="1">
      <c r="A2199" s="33"/>
      <c r="B2199" s="150"/>
      <c r="C2199" s="151" t="s">
        <v>1873</v>
      </c>
      <c r="D2199" s="151" t="s">
        <v>224</v>
      </c>
      <c r="E2199" s="152" t="s">
        <v>3083</v>
      </c>
      <c r="F2199" s="153" t="s">
        <v>3084</v>
      </c>
      <c r="G2199" s="154" t="s">
        <v>348</v>
      </c>
      <c r="H2199" s="155">
        <v>1</v>
      </c>
      <c r="I2199" s="156"/>
      <c r="J2199" s="157">
        <f t="shared" si="210"/>
        <v>0</v>
      </c>
      <c r="K2199" s="158"/>
      <c r="L2199" s="34"/>
      <c r="M2199" s="159" t="s">
        <v>1</v>
      </c>
      <c r="N2199" s="160" t="s">
        <v>42</v>
      </c>
      <c r="O2199" s="59"/>
      <c r="P2199" s="161">
        <f t="shared" si="211"/>
        <v>0</v>
      </c>
      <c r="Q2199" s="161">
        <v>0</v>
      </c>
      <c r="R2199" s="161">
        <f t="shared" si="212"/>
        <v>0</v>
      </c>
      <c r="S2199" s="161">
        <v>0</v>
      </c>
      <c r="T2199" s="162">
        <f t="shared" si="213"/>
        <v>0</v>
      </c>
      <c r="U2199" s="33"/>
      <c r="V2199" s="33"/>
      <c r="W2199" s="33"/>
      <c r="X2199" s="33"/>
      <c r="Y2199" s="33"/>
      <c r="Z2199" s="33"/>
      <c r="AA2199" s="33"/>
      <c r="AB2199" s="33"/>
      <c r="AC2199" s="33"/>
      <c r="AD2199" s="33"/>
      <c r="AE2199" s="33"/>
      <c r="AR2199" s="163" t="s">
        <v>264</v>
      </c>
      <c r="AT2199" s="163" t="s">
        <v>224</v>
      </c>
      <c r="AU2199" s="163" t="s">
        <v>86</v>
      </c>
      <c r="AY2199" s="18" t="s">
        <v>222</v>
      </c>
      <c r="BE2199" s="164">
        <f t="shared" si="214"/>
        <v>0</v>
      </c>
      <c r="BF2199" s="164">
        <f t="shared" si="215"/>
        <v>0</v>
      </c>
      <c r="BG2199" s="164">
        <f t="shared" si="216"/>
        <v>0</v>
      </c>
      <c r="BH2199" s="164">
        <f t="shared" si="217"/>
        <v>0</v>
      </c>
      <c r="BI2199" s="164">
        <f t="shared" si="218"/>
        <v>0</v>
      </c>
      <c r="BJ2199" s="18" t="s">
        <v>84</v>
      </c>
      <c r="BK2199" s="164">
        <f t="shared" si="219"/>
        <v>0</v>
      </c>
      <c r="BL2199" s="18" t="s">
        <v>264</v>
      </c>
      <c r="BM2199" s="163" t="s">
        <v>3085</v>
      </c>
    </row>
    <row r="2200" spans="1:65" s="2" customFormat="1" ht="21.75" customHeight="1">
      <c r="A2200" s="33"/>
      <c r="B2200" s="150"/>
      <c r="C2200" s="151" t="s">
        <v>3086</v>
      </c>
      <c r="D2200" s="151" t="s">
        <v>224</v>
      </c>
      <c r="E2200" s="152" t="s">
        <v>3087</v>
      </c>
      <c r="F2200" s="153" t="s">
        <v>3088</v>
      </c>
      <c r="G2200" s="154" t="s">
        <v>348</v>
      </c>
      <c r="H2200" s="155">
        <v>1</v>
      </c>
      <c r="I2200" s="156"/>
      <c r="J2200" s="157">
        <f t="shared" si="210"/>
        <v>0</v>
      </c>
      <c r="K2200" s="158"/>
      <c r="L2200" s="34"/>
      <c r="M2200" s="159" t="s">
        <v>1</v>
      </c>
      <c r="N2200" s="160" t="s">
        <v>42</v>
      </c>
      <c r="O2200" s="59"/>
      <c r="P2200" s="161">
        <f t="shared" si="211"/>
        <v>0</v>
      </c>
      <c r="Q2200" s="161">
        <v>0</v>
      </c>
      <c r="R2200" s="161">
        <f t="shared" si="212"/>
        <v>0</v>
      </c>
      <c r="S2200" s="161">
        <v>0</v>
      </c>
      <c r="T2200" s="162">
        <f t="shared" si="213"/>
        <v>0</v>
      </c>
      <c r="U2200" s="33"/>
      <c r="V2200" s="33"/>
      <c r="W2200" s="33"/>
      <c r="X2200" s="33"/>
      <c r="Y2200" s="33"/>
      <c r="Z2200" s="33"/>
      <c r="AA2200" s="33"/>
      <c r="AB2200" s="33"/>
      <c r="AC2200" s="33"/>
      <c r="AD2200" s="33"/>
      <c r="AE2200" s="33"/>
      <c r="AR2200" s="163" t="s">
        <v>264</v>
      </c>
      <c r="AT2200" s="163" t="s">
        <v>224</v>
      </c>
      <c r="AU2200" s="163" t="s">
        <v>86</v>
      </c>
      <c r="AY2200" s="18" t="s">
        <v>222</v>
      </c>
      <c r="BE2200" s="164">
        <f t="shared" si="214"/>
        <v>0</v>
      </c>
      <c r="BF2200" s="164">
        <f t="shared" si="215"/>
        <v>0</v>
      </c>
      <c r="BG2200" s="164">
        <f t="shared" si="216"/>
        <v>0</v>
      </c>
      <c r="BH2200" s="164">
        <f t="shared" si="217"/>
        <v>0</v>
      </c>
      <c r="BI2200" s="164">
        <f t="shared" si="218"/>
        <v>0</v>
      </c>
      <c r="BJ2200" s="18" t="s">
        <v>84</v>
      </c>
      <c r="BK2200" s="164">
        <f t="shared" si="219"/>
        <v>0</v>
      </c>
      <c r="BL2200" s="18" t="s">
        <v>264</v>
      </c>
      <c r="BM2200" s="163" t="s">
        <v>3089</v>
      </c>
    </row>
    <row r="2201" spans="1:65" s="2" customFormat="1" ht="16.5" customHeight="1">
      <c r="A2201" s="33"/>
      <c r="B2201" s="150"/>
      <c r="C2201" s="151" t="s">
        <v>1884</v>
      </c>
      <c r="D2201" s="151" t="s">
        <v>224</v>
      </c>
      <c r="E2201" s="152" t="s">
        <v>3090</v>
      </c>
      <c r="F2201" s="153" t="s">
        <v>3091</v>
      </c>
      <c r="G2201" s="154" t="s">
        <v>348</v>
      </c>
      <c r="H2201" s="155">
        <v>32</v>
      </c>
      <c r="I2201" s="156"/>
      <c r="J2201" s="157">
        <f t="shared" si="210"/>
        <v>0</v>
      </c>
      <c r="K2201" s="158"/>
      <c r="L2201" s="34"/>
      <c r="M2201" s="159" t="s">
        <v>1</v>
      </c>
      <c r="N2201" s="160" t="s">
        <v>42</v>
      </c>
      <c r="O2201" s="59"/>
      <c r="P2201" s="161">
        <f t="shared" si="211"/>
        <v>0</v>
      </c>
      <c r="Q2201" s="161">
        <v>0</v>
      </c>
      <c r="R2201" s="161">
        <f t="shared" si="212"/>
        <v>0</v>
      </c>
      <c r="S2201" s="161">
        <v>0</v>
      </c>
      <c r="T2201" s="162">
        <f t="shared" si="213"/>
        <v>0</v>
      </c>
      <c r="U2201" s="33"/>
      <c r="V2201" s="33"/>
      <c r="W2201" s="33"/>
      <c r="X2201" s="33"/>
      <c r="Y2201" s="33"/>
      <c r="Z2201" s="33"/>
      <c r="AA2201" s="33"/>
      <c r="AB2201" s="33"/>
      <c r="AC2201" s="33"/>
      <c r="AD2201" s="33"/>
      <c r="AE2201" s="33"/>
      <c r="AR2201" s="163" t="s">
        <v>264</v>
      </c>
      <c r="AT2201" s="163" t="s">
        <v>224</v>
      </c>
      <c r="AU2201" s="163" t="s">
        <v>86</v>
      </c>
      <c r="AY2201" s="18" t="s">
        <v>222</v>
      </c>
      <c r="BE2201" s="164">
        <f t="shared" si="214"/>
        <v>0</v>
      </c>
      <c r="BF2201" s="164">
        <f t="shared" si="215"/>
        <v>0</v>
      </c>
      <c r="BG2201" s="164">
        <f t="shared" si="216"/>
        <v>0</v>
      </c>
      <c r="BH2201" s="164">
        <f t="shared" si="217"/>
        <v>0</v>
      </c>
      <c r="BI2201" s="164">
        <f t="shared" si="218"/>
        <v>0</v>
      </c>
      <c r="BJ2201" s="18" t="s">
        <v>84</v>
      </c>
      <c r="BK2201" s="164">
        <f t="shared" si="219"/>
        <v>0</v>
      </c>
      <c r="BL2201" s="18" t="s">
        <v>264</v>
      </c>
      <c r="BM2201" s="163" t="s">
        <v>3092</v>
      </c>
    </row>
    <row r="2202" spans="1:65" s="2" customFormat="1" ht="16.5" customHeight="1">
      <c r="A2202" s="33"/>
      <c r="B2202" s="150"/>
      <c r="C2202" s="151" t="s">
        <v>3093</v>
      </c>
      <c r="D2202" s="151" t="s">
        <v>224</v>
      </c>
      <c r="E2202" s="152" t="s">
        <v>3094</v>
      </c>
      <c r="F2202" s="153" t="s">
        <v>3095</v>
      </c>
      <c r="G2202" s="154" t="s">
        <v>348</v>
      </c>
      <c r="H2202" s="155">
        <v>132</v>
      </c>
      <c r="I2202" s="156"/>
      <c r="J2202" s="157">
        <f t="shared" si="210"/>
        <v>0</v>
      </c>
      <c r="K2202" s="158"/>
      <c r="L2202" s="34"/>
      <c r="M2202" s="159" t="s">
        <v>1</v>
      </c>
      <c r="N2202" s="160" t="s">
        <v>42</v>
      </c>
      <c r="O2202" s="59"/>
      <c r="P2202" s="161">
        <f t="shared" si="211"/>
        <v>0</v>
      </c>
      <c r="Q2202" s="161">
        <v>0</v>
      </c>
      <c r="R2202" s="161">
        <f t="shared" si="212"/>
        <v>0</v>
      </c>
      <c r="S2202" s="161">
        <v>0</v>
      </c>
      <c r="T2202" s="162">
        <f t="shared" si="213"/>
        <v>0</v>
      </c>
      <c r="U2202" s="33"/>
      <c r="V2202" s="33"/>
      <c r="W2202" s="33"/>
      <c r="X2202" s="33"/>
      <c r="Y2202" s="33"/>
      <c r="Z2202" s="33"/>
      <c r="AA2202" s="33"/>
      <c r="AB2202" s="33"/>
      <c r="AC2202" s="33"/>
      <c r="AD2202" s="33"/>
      <c r="AE2202" s="33"/>
      <c r="AR2202" s="163" t="s">
        <v>264</v>
      </c>
      <c r="AT2202" s="163" t="s">
        <v>224</v>
      </c>
      <c r="AU2202" s="163" t="s">
        <v>86</v>
      </c>
      <c r="AY2202" s="18" t="s">
        <v>222</v>
      </c>
      <c r="BE2202" s="164">
        <f t="shared" si="214"/>
        <v>0</v>
      </c>
      <c r="BF2202" s="164">
        <f t="shared" si="215"/>
        <v>0</v>
      </c>
      <c r="BG2202" s="164">
        <f t="shared" si="216"/>
        <v>0</v>
      </c>
      <c r="BH2202" s="164">
        <f t="shared" si="217"/>
        <v>0</v>
      </c>
      <c r="BI2202" s="164">
        <f t="shared" si="218"/>
        <v>0</v>
      </c>
      <c r="BJ2202" s="18" t="s">
        <v>84</v>
      </c>
      <c r="BK2202" s="164">
        <f t="shared" si="219"/>
        <v>0</v>
      </c>
      <c r="BL2202" s="18" t="s">
        <v>264</v>
      </c>
      <c r="BM2202" s="163" t="s">
        <v>3096</v>
      </c>
    </row>
    <row r="2203" spans="1:65" s="2" customFormat="1" ht="16.5" customHeight="1">
      <c r="A2203" s="33"/>
      <c r="B2203" s="150"/>
      <c r="C2203" s="151" t="s">
        <v>1888</v>
      </c>
      <c r="D2203" s="151" t="s">
        <v>224</v>
      </c>
      <c r="E2203" s="152" t="s">
        <v>3097</v>
      </c>
      <c r="F2203" s="153" t="s">
        <v>3098</v>
      </c>
      <c r="G2203" s="154" t="s">
        <v>348</v>
      </c>
      <c r="H2203" s="155">
        <v>5</v>
      </c>
      <c r="I2203" s="156"/>
      <c r="J2203" s="157">
        <f t="shared" si="210"/>
        <v>0</v>
      </c>
      <c r="K2203" s="158"/>
      <c r="L2203" s="34"/>
      <c r="M2203" s="159" t="s">
        <v>1</v>
      </c>
      <c r="N2203" s="160" t="s">
        <v>42</v>
      </c>
      <c r="O2203" s="59"/>
      <c r="P2203" s="161">
        <f t="shared" si="211"/>
        <v>0</v>
      </c>
      <c r="Q2203" s="161">
        <v>0</v>
      </c>
      <c r="R2203" s="161">
        <f t="shared" si="212"/>
        <v>0</v>
      </c>
      <c r="S2203" s="161">
        <v>0</v>
      </c>
      <c r="T2203" s="162">
        <f t="shared" si="213"/>
        <v>0</v>
      </c>
      <c r="U2203" s="33"/>
      <c r="V2203" s="33"/>
      <c r="W2203" s="33"/>
      <c r="X2203" s="33"/>
      <c r="Y2203" s="33"/>
      <c r="Z2203" s="33"/>
      <c r="AA2203" s="33"/>
      <c r="AB2203" s="33"/>
      <c r="AC2203" s="33"/>
      <c r="AD2203" s="33"/>
      <c r="AE2203" s="33"/>
      <c r="AR2203" s="163" t="s">
        <v>264</v>
      </c>
      <c r="AT2203" s="163" t="s">
        <v>224</v>
      </c>
      <c r="AU2203" s="163" t="s">
        <v>86</v>
      </c>
      <c r="AY2203" s="18" t="s">
        <v>222</v>
      </c>
      <c r="BE2203" s="164">
        <f t="shared" si="214"/>
        <v>0</v>
      </c>
      <c r="BF2203" s="164">
        <f t="shared" si="215"/>
        <v>0</v>
      </c>
      <c r="BG2203" s="164">
        <f t="shared" si="216"/>
        <v>0</v>
      </c>
      <c r="BH2203" s="164">
        <f t="shared" si="217"/>
        <v>0</v>
      </c>
      <c r="BI2203" s="164">
        <f t="shared" si="218"/>
        <v>0</v>
      </c>
      <c r="BJ2203" s="18" t="s">
        <v>84</v>
      </c>
      <c r="BK2203" s="164">
        <f t="shared" si="219"/>
        <v>0</v>
      </c>
      <c r="BL2203" s="18" t="s">
        <v>264</v>
      </c>
      <c r="BM2203" s="163" t="s">
        <v>3099</v>
      </c>
    </row>
    <row r="2204" spans="1:65" s="2" customFormat="1" ht="21.75" customHeight="1">
      <c r="A2204" s="33"/>
      <c r="B2204" s="150"/>
      <c r="C2204" s="151" t="s">
        <v>3100</v>
      </c>
      <c r="D2204" s="151" t="s">
        <v>224</v>
      </c>
      <c r="E2204" s="152" t="s">
        <v>3101</v>
      </c>
      <c r="F2204" s="153" t="s">
        <v>3102</v>
      </c>
      <c r="G2204" s="154" t="s">
        <v>348</v>
      </c>
      <c r="H2204" s="155">
        <v>30</v>
      </c>
      <c r="I2204" s="156"/>
      <c r="J2204" s="157">
        <f t="shared" si="210"/>
        <v>0</v>
      </c>
      <c r="K2204" s="158"/>
      <c r="L2204" s="34"/>
      <c r="M2204" s="159" t="s">
        <v>1</v>
      </c>
      <c r="N2204" s="160" t="s">
        <v>42</v>
      </c>
      <c r="O2204" s="59"/>
      <c r="P2204" s="161">
        <f t="shared" si="211"/>
        <v>0</v>
      </c>
      <c r="Q2204" s="161">
        <v>0</v>
      </c>
      <c r="R2204" s="161">
        <f t="shared" si="212"/>
        <v>0</v>
      </c>
      <c r="S2204" s="161">
        <v>0</v>
      </c>
      <c r="T2204" s="162">
        <f t="shared" si="213"/>
        <v>0</v>
      </c>
      <c r="U2204" s="33"/>
      <c r="V2204" s="33"/>
      <c r="W2204" s="33"/>
      <c r="X2204" s="33"/>
      <c r="Y2204" s="33"/>
      <c r="Z2204" s="33"/>
      <c r="AA2204" s="33"/>
      <c r="AB2204" s="33"/>
      <c r="AC2204" s="33"/>
      <c r="AD2204" s="33"/>
      <c r="AE2204" s="33"/>
      <c r="AR2204" s="163" t="s">
        <v>264</v>
      </c>
      <c r="AT2204" s="163" t="s">
        <v>224</v>
      </c>
      <c r="AU2204" s="163" t="s">
        <v>86</v>
      </c>
      <c r="AY2204" s="18" t="s">
        <v>222</v>
      </c>
      <c r="BE2204" s="164">
        <f t="shared" si="214"/>
        <v>0</v>
      </c>
      <c r="BF2204" s="164">
        <f t="shared" si="215"/>
        <v>0</v>
      </c>
      <c r="BG2204" s="164">
        <f t="shared" si="216"/>
        <v>0</v>
      </c>
      <c r="BH2204" s="164">
        <f t="shared" si="217"/>
        <v>0</v>
      </c>
      <c r="BI2204" s="164">
        <f t="shared" si="218"/>
        <v>0</v>
      </c>
      <c r="BJ2204" s="18" t="s">
        <v>84</v>
      </c>
      <c r="BK2204" s="164">
        <f t="shared" si="219"/>
        <v>0</v>
      </c>
      <c r="BL2204" s="18" t="s">
        <v>264</v>
      </c>
      <c r="BM2204" s="163" t="s">
        <v>3103</v>
      </c>
    </row>
    <row r="2205" spans="1:65" s="2" customFormat="1" ht="16.5" customHeight="1">
      <c r="A2205" s="33"/>
      <c r="B2205" s="150"/>
      <c r="C2205" s="151" t="s">
        <v>1893</v>
      </c>
      <c r="D2205" s="151" t="s">
        <v>224</v>
      </c>
      <c r="E2205" s="152" t="s">
        <v>3104</v>
      </c>
      <c r="F2205" s="153" t="s">
        <v>3091</v>
      </c>
      <c r="G2205" s="154" t="s">
        <v>348</v>
      </c>
      <c r="H2205" s="155">
        <v>1</v>
      </c>
      <c r="I2205" s="156"/>
      <c r="J2205" s="157">
        <f t="shared" si="210"/>
        <v>0</v>
      </c>
      <c r="K2205" s="158"/>
      <c r="L2205" s="34"/>
      <c r="M2205" s="159" t="s">
        <v>1</v>
      </c>
      <c r="N2205" s="160" t="s">
        <v>42</v>
      </c>
      <c r="O2205" s="59"/>
      <c r="P2205" s="161">
        <f t="shared" si="211"/>
        <v>0</v>
      </c>
      <c r="Q2205" s="161">
        <v>0</v>
      </c>
      <c r="R2205" s="161">
        <f t="shared" si="212"/>
        <v>0</v>
      </c>
      <c r="S2205" s="161">
        <v>0</v>
      </c>
      <c r="T2205" s="162">
        <f t="shared" si="213"/>
        <v>0</v>
      </c>
      <c r="U2205" s="33"/>
      <c r="V2205" s="33"/>
      <c r="W2205" s="33"/>
      <c r="X2205" s="33"/>
      <c r="Y2205" s="33"/>
      <c r="Z2205" s="33"/>
      <c r="AA2205" s="33"/>
      <c r="AB2205" s="33"/>
      <c r="AC2205" s="33"/>
      <c r="AD2205" s="33"/>
      <c r="AE2205" s="33"/>
      <c r="AR2205" s="163" t="s">
        <v>264</v>
      </c>
      <c r="AT2205" s="163" t="s">
        <v>224</v>
      </c>
      <c r="AU2205" s="163" t="s">
        <v>86</v>
      </c>
      <c r="AY2205" s="18" t="s">
        <v>222</v>
      </c>
      <c r="BE2205" s="164">
        <f t="shared" si="214"/>
        <v>0</v>
      </c>
      <c r="BF2205" s="164">
        <f t="shared" si="215"/>
        <v>0</v>
      </c>
      <c r="BG2205" s="164">
        <f t="shared" si="216"/>
        <v>0</v>
      </c>
      <c r="BH2205" s="164">
        <f t="shared" si="217"/>
        <v>0</v>
      </c>
      <c r="BI2205" s="164">
        <f t="shared" si="218"/>
        <v>0</v>
      </c>
      <c r="BJ2205" s="18" t="s">
        <v>84</v>
      </c>
      <c r="BK2205" s="164">
        <f t="shared" si="219"/>
        <v>0</v>
      </c>
      <c r="BL2205" s="18" t="s">
        <v>264</v>
      </c>
      <c r="BM2205" s="163" t="s">
        <v>3105</v>
      </c>
    </row>
    <row r="2206" spans="1:65" s="2" customFormat="1" ht="16.5" customHeight="1">
      <c r="A2206" s="33"/>
      <c r="B2206" s="150"/>
      <c r="C2206" s="151" t="s">
        <v>3106</v>
      </c>
      <c r="D2206" s="151" t="s">
        <v>224</v>
      </c>
      <c r="E2206" s="152" t="s">
        <v>3107</v>
      </c>
      <c r="F2206" s="153" t="s">
        <v>3095</v>
      </c>
      <c r="G2206" s="154" t="s">
        <v>348</v>
      </c>
      <c r="H2206" s="155">
        <v>2</v>
      </c>
      <c r="I2206" s="156"/>
      <c r="J2206" s="157">
        <f t="shared" si="210"/>
        <v>0</v>
      </c>
      <c r="K2206" s="158"/>
      <c r="L2206" s="34"/>
      <c r="M2206" s="159" t="s">
        <v>1</v>
      </c>
      <c r="N2206" s="160" t="s">
        <v>42</v>
      </c>
      <c r="O2206" s="59"/>
      <c r="P2206" s="161">
        <f t="shared" si="211"/>
        <v>0</v>
      </c>
      <c r="Q2206" s="161">
        <v>0</v>
      </c>
      <c r="R2206" s="161">
        <f t="shared" si="212"/>
        <v>0</v>
      </c>
      <c r="S2206" s="161">
        <v>0</v>
      </c>
      <c r="T2206" s="162">
        <f t="shared" si="213"/>
        <v>0</v>
      </c>
      <c r="U2206" s="33"/>
      <c r="V2206" s="33"/>
      <c r="W2206" s="33"/>
      <c r="X2206" s="33"/>
      <c r="Y2206" s="33"/>
      <c r="Z2206" s="33"/>
      <c r="AA2206" s="33"/>
      <c r="AB2206" s="33"/>
      <c r="AC2206" s="33"/>
      <c r="AD2206" s="33"/>
      <c r="AE2206" s="33"/>
      <c r="AR2206" s="163" t="s">
        <v>264</v>
      </c>
      <c r="AT2206" s="163" t="s">
        <v>224</v>
      </c>
      <c r="AU2206" s="163" t="s">
        <v>86</v>
      </c>
      <c r="AY2206" s="18" t="s">
        <v>222</v>
      </c>
      <c r="BE2206" s="164">
        <f t="shared" si="214"/>
        <v>0</v>
      </c>
      <c r="BF2206" s="164">
        <f t="shared" si="215"/>
        <v>0</v>
      </c>
      <c r="BG2206" s="164">
        <f t="shared" si="216"/>
        <v>0</v>
      </c>
      <c r="BH2206" s="164">
        <f t="shared" si="217"/>
        <v>0</v>
      </c>
      <c r="BI2206" s="164">
        <f t="shared" si="218"/>
        <v>0</v>
      </c>
      <c r="BJ2206" s="18" t="s">
        <v>84</v>
      </c>
      <c r="BK2206" s="164">
        <f t="shared" si="219"/>
        <v>0</v>
      </c>
      <c r="BL2206" s="18" t="s">
        <v>264</v>
      </c>
      <c r="BM2206" s="163" t="s">
        <v>3108</v>
      </c>
    </row>
    <row r="2207" spans="1:65" s="2" customFormat="1" ht="24.2" customHeight="1">
      <c r="A2207" s="33"/>
      <c r="B2207" s="150"/>
      <c r="C2207" s="151" t="s">
        <v>1896</v>
      </c>
      <c r="D2207" s="151" t="s">
        <v>224</v>
      </c>
      <c r="E2207" s="152" t="s">
        <v>3109</v>
      </c>
      <c r="F2207" s="153" t="s">
        <v>3110</v>
      </c>
      <c r="G2207" s="154" t="s">
        <v>348</v>
      </c>
      <c r="H2207" s="155">
        <v>1</v>
      </c>
      <c r="I2207" s="156"/>
      <c r="J2207" s="157">
        <f t="shared" si="210"/>
        <v>0</v>
      </c>
      <c r="K2207" s="158"/>
      <c r="L2207" s="34"/>
      <c r="M2207" s="159" t="s">
        <v>1</v>
      </c>
      <c r="N2207" s="160" t="s">
        <v>42</v>
      </c>
      <c r="O2207" s="59"/>
      <c r="P2207" s="161">
        <f t="shared" si="211"/>
        <v>0</v>
      </c>
      <c r="Q2207" s="161">
        <v>0</v>
      </c>
      <c r="R2207" s="161">
        <f t="shared" si="212"/>
        <v>0</v>
      </c>
      <c r="S2207" s="161">
        <v>0</v>
      </c>
      <c r="T2207" s="162">
        <f t="shared" si="213"/>
        <v>0</v>
      </c>
      <c r="U2207" s="33"/>
      <c r="V2207" s="33"/>
      <c r="W2207" s="33"/>
      <c r="X2207" s="33"/>
      <c r="Y2207" s="33"/>
      <c r="Z2207" s="33"/>
      <c r="AA2207" s="33"/>
      <c r="AB2207" s="33"/>
      <c r="AC2207" s="33"/>
      <c r="AD2207" s="33"/>
      <c r="AE2207" s="33"/>
      <c r="AR2207" s="163" t="s">
        <v>264</v>
      </c>
      <c r="AT2207" s="163" t="s">
        <v>224</v>
      </c>
      <c r="AU2207" s="163" t="s">
        <v>86</v>
      </c>
      <c r="AY2207" s="18" t="s">
        <v>222</v>
      </c>
      <c r="BE2207" s="164">
        <f t="shared" si="214"/>
        <v>0</v>
      </c>
      <c r="BF2207" s="164">
        <f t="shared" si="215"/>
        <v>0</v>
      </c>
      <c r="BG2207" s="164">
        <f t="shared" si="216"/>
        <v>0</v>
      </c>
      <c r="BH2207" s="164">
        <f t="shared" si="217"/>
        <v>0</v>
      </c>
      <c r="BI2207" s="164">
        <f t="shared" si="218"/>
        <v>0</v>
      </c>
      <c r="BJ2207" s="18" t="s">
        <v>84</v>
      </c>
      <c r="BK2207" s="164">
        <f t="shared" si="219"/>
        <v>0</v>
      </c>
      <c r="BL2207" s="18" t="s">
        <v>264</v>
      </c>
      <c r="BM2207" s="163" t="s">
        <v>3111</v>
      </c>
    </row>
    <row r="2208" spans="1:65" s="2" customFormat="1" ht="24.2" customHeight="1">
      <c r="A2208" s="33"/>
      <c r="B2208" s="150"/>
      <c r="C2208" s="151" t="s">
        <v>3112</v>
      </c>
      <c r="D2208" s="151" t="s">
        <v>224</v>
      </c>
      <c r="E2208" s="152" t="s">
        <v>3113</v>
      </c>
      <c r="F2208" s="153" t="s">
        <v>3114</v>
      </c>
      <c r="G2208" s="154" t="s">
        <v>348</v>
      </c>
      <c r="H2208" s="155">
        <v>2</v>
      </c>
      <c r="I2208" s="156"/>
      <c r="J2208" s="157">
        <f t="shared" si="210"/>
        <v>0</v>
      </c>
      <c r="K2208" s="158"/>
      <c r="L2208" s="34"/>
      <c r="M2208" s="159" t="s">
        <v>1</v>
      </c>
      <c r="N2208" s="160" t="s">
        <v>42</v>
      </c>
      <c r="O2208" s="59"/>
      <c r="P2208" s="161">
        <f t="shared" si="211"/>
        <v>0</v>
      </c>
      <c r="Q2208" s="161">
        <v>0</v>
      </c>
      <c r="R2208" s="161">
        <f t="shared" si="212"/>
        <v>0</v>
      </c>
      <c r="S2208" s="161">
        <v>0</v>
      </c>
      <c r="T2208" s="162">
        <f t="shared" si="213"/>
        <v>0</v>
      </c>
      <c r="U2208" s="33"/>
      <c r="V2208" s="33"/>
      <c r="W2208" s="33"/>
      <c r="X2208" s="33"/>
      <c r="Y2208" s="33"/>
      <c r="Z2208" s="33"/>
      <c r="AA2208" s="33"/>
      <c r="AB2208" s="33"/>
      <c r="AC2208" s="33"/>
      <c r="AD2208" s="33"/>
      <c r="AE2208" s="33"/>
      <c r="AR2208" s="163" t="s">
        <v>264</v>
      </c>
      <c r="AT2208" s="163" t="s">
        <v>224</v>
      </c>
      <c r="AU2208" s="163" t="s">
        <v>86</v>
      </c>
      <c r="AY2208" s="18" t="s">
        <v>222</v>
      </c>
      <c r="BE2208" s="164">
        <f t="shared" si="214"/>
        <v>0</v>
      </c>
      <c r="BF2208" s="164">
        <f t="shared" si="215"/>
        <v>0</v>
      </c>
      <c r="BG2208" s="164">
        <f t="shared" si="216"/>
        <v>0</v>
      </c>
      <c r="BH2208" s="164">
        <f t="shared" si="217"/>
        <v>0</v>
      </c>
      <c r="BI2208" s="164">
        <f t="shared" si="218"/>
        <v>0</v>
      </c>
      <c r="BJ2208" s="18" t="s">
        <v>84</v>
      </c>
      <c r="BK2208" s="164">
        <f t="shared" si="219"/>
        <v>0</v>
      </c>
      <c r="BL2208" s="18" t="s">
        <v>264</v>
      </c>
      <c r="BM2208" s="163" t="s">
        <v>3115</v>
      </c>
    </row>
    <row r="2209" spans="1:65" s="2" customFormat="1" ht="37.9" customHeight="1">
      <c r="A2209" s="33"/>
      <c r="B2209" s="150"/>
      <c r="C2209" s="151" t="s">
        <v>1900</v>
      </c>
      <c r="D2209" s="151" t="s">
        <v>224</v>
      </c>
      <c r="E2209" s="152" t="s">
        <v>3116</v>
      </c>
      <c r="F2209" s="153" t="s">
        <v>3117</v>
      </c>
      <c r="G2209" s="154" t="s">
        <v>348</v>
      </c>
      <c r="H2209" s="155">
        <v>1</v>
      </c>
      <c r="I2209" s="156"/>
      <c r="J2209" s="157">
        <f t="shared" si="210"/>
        <v>0</v>
      </c>
      <c r="K2209" s="158"/>
      <c r="L2209" s="34"/>
      <c r="M2209" s="159" t="s">
        <v>1</v>
      </c>
      <c r="N2209" s="160" t="s">
        <v>42</v>
      </c>
      <c r="O2209" s="59"/>
      <c r="P2209" s="161">
        <f t="shared" si="211"/>
        <v>0</v>
      </c>
      <c r="Q2209" s="161">
        <v>0</v>
      </c>
      <c r="R2209" s="161">
        <f t="shared" si="212"/>
        <v>0</v>
      </c>
      <c r="S2209" s="161">
        <v>0</v>
      </c>
      <c r="T2209" s="162">
        <f t="shared" si="213"/>
        <v>0</v>
      </c>
      <c r="U2209" s="33"/>
      <c r="V2209" s="33"/>
      <c r="W2209" s="33"/>
      <c r="X2209" s="33"/>
      <c r="Y2209" s="33"/>
      <c r="Z2209" s="33"/>
      <c r="AA2209" s="33"/>
      <c r="AB2209" s="33"/>
      <c r="AC2209" s="33"/>
      <c r="AD2209" s="33"/>
      <c r="AE2209" s="33"/>
      <c r="AR2209" s="163" t="s">
        <v>264</v>
      </c>
      <c r="AT2209" s="163" t="s">
        <v>224</v>
      </c>
      <c r="AU2209" s="163" t="s">
        <v>86</v>
      </c>
      <c r="AY2209" s="18" t="s">
        <v>222</v>
      </c>
      <c r="BE2209" s="164">
        <f t="shared" si="214"/>
        <v>0</v>
      </c>
      <c r="BF2209" s="164">
        <f t="shared" si="215"/>
        <v>0</v>
      </c>
      <c r="BG2209" s="164">
        <f t="shared" si="216"/>
        <v>0</v>
      </c>
      <c r="BH2209" s="164">
        <f t="shared" si="217"/>
        <v>0</v>
      </c>
      <c r="BI2209" s="164">
        <f t="shared" si="218"/>
        <v>0</v>
      </c>
      <c r="BJ2209" s="18" t="s">
        <v>84</v>
      </c>
      <c r="BK2209" s="164">
        <f t="shared" si="219"/>
        <v>0</v>
      </c>
      <c r="BL2209" s="18" t="s">
        <v>264</v>
      </c>
      <c r="BM2209" s="163" t="s">
        <v>3118</v>
      </c>
    </row>
    <row r="2210" spans="1:65" s="2" customFormat="1" ht="24.2" customHeight="1">
      <c r="A2210" s="33"/>
      <c r="B2210" s="150"/>
      <c r="C2210" s="151" t="s">
        <v>3119</v>
      </c>
      <c r="D2210" s="151" t="s">
        <v>224</v>
      </c>
      <c r="E2210" s="152" t="s">
        <v>3120</v>
      </c>
      <c r="F2210" s="153" t="s">
        <v>3121</v>
      </c>
      <c r="G2210" s="154" t="s">
        <v>348</v>
      </c>
      <c r="H2210" s="155">
        <v>2</v>
      </c>
      <c r="I2210" s="156"/>
      <c r="J2210" s="157">
        <f t="shared" si="210"/>
        <v>0</v>
      </c>
      <c r="K2210" s="158"/>
      <c r="L2210" s="34"/>
      <c r="M2210" s="159" t="s">
        <v>1</v>
      </c>
      <c r="N2210" s="160" t="s">
        <v>42</v>
      </c>
      <c r="O2210" s="59"/>
      <c r="P2210" s="161">
        <f t="shared" si="211"/>
        <v>0</v>
      </c>
      <c r="Q2210" s="161">
        <v>0</v>
      </c>
      <c r="R2210" s="161">
        <f t="shared" si="212"/>
        <v>0</v>
      </c>
      <c r="S2210" s="161">
        <v>0</v>
      </c>
      <c r="T2210" s="162">
        <f t="shared" si="213"/>
        <v>0</v>
      </c>
      <c r="U2210" s="33"/>
      <c r="V2210" s="33"/>
      <c r="W2210" s="33"/>
      <c r="X2210" s="33"/>
      <c r="Y2210" s="33"/>
      <c r="Z2210" s="33"/>
      <c r="AA2210" s="33"/>
      <c r="AB2210" s="33"/>
      <c r="AC2210" s="33"/>
      <c r="AD2210" s="33"/>
      <c r="AE2210" s="33"/>
      <c r="AR2210" s="163" t="s">
        <v>264</v>
      </c>
      <c r="AT2210" s="163" t="s">
        <v>224</v>
      </c>
      <c r="AU2210" s="163" t="s">
        <v>86</v>
      </c>
      <c r="AY2210" s="18" t="s">
        <v>222</v>
      </c>
      <c r="BE2210" s="164">
        <f t="shared" si="214"/>
        <v>0</v>
      </c>
      <c r="BF2210" s="164">
        <f t="shared" si="215"/>
        <v>0</v>
      </c>
      <c r="BG2210" s="164">
        <f t="shared" si="216"/>
        <v>0</v>
      </c>
      <c r="BH2210" s="164">
        <f t="shared" si="217"/>
        <v>0</v>
      </c>
      <c r="BI2210" s="164">
        <f t="shared" si="218"/>
        <v>0</v>
      </c>
      <c r="BJ2210" s="18" t="s">
        <v>84</v>
      </c>
      <c r="BK2210" s="164">
        <f t="shared" si="219"/>
        <v>0</v>
      </c>
      <c r="BL2210" s="18" t="s">
        <v>264</v>
      </c>
      <c r="BM2210" s="163" t="s">
        <v>3122</v>
      </c>
    </row>
    <row r="2211" spans="1:65" s="2" customFormat="1" ht="37.9" customHeight="1">
      <c r="A2211" s="33"/>
      <c r="B2211" s="150"/>
      <c r="C2211" s="151" t="s">
        <v>1903</v>
      </c>
      <c r="D2211" s="151" t="s">
        <v>224</v>
      </c>
      <c r="E2211" s="152" t="s">
        <v>3123</v>
      </c>
      <c r="F2211" s="153" t="s">
        <v>3124</v>
      </c>
      <c r="G2211" s="154" t="s">
        <v>348</v>
      </c>
      <c r="H2211" s="155">
        <v>1</v>
      </c>
      <c r="I2211" s="156"/>
      <c r="J2211" s="157">
        <f t="shared" si="210"/>
        <v>0</v>
      </c>
      <c r="K2211" s="158"/>
      <c r="L2211" s="34"/>
      <c r="M2211" s="159" t="s">
        <v>1</v>
      </c>
      <c r="N2211" s="160" t="s">
        <v>42</v>
      </c>
      <c r="O2211" s="59"/>
      <c r="P2211" s="161">
        <f t="shared" si="211"/>
        <v>0</v>
      </c>
      <c r="Q2211" s="161">
        <v>0</v>
      </c>
      <c r="R2211" s="161">
        <f t="shared" si="212"/>
        <v>0</v>
      </c>
      <c r="S2211" s="161">
        <v>0</v>
      </c>
      <c r="T2211" s="162">
        <f t="shared" si="213"/>
        <v>0</v>
      </c>
      <c r="U2211" s="33"/>
      <c r="V2211" s="33"/>
      <c r="W2211" s="33"/>
      <c r="X2211" s="33"/>
      <c r="Y2211" s="33"/>
      <c r="Z2211" s="33"/>
      <c r="AA2211" s="33"/>
      <c r="AB2211" s="33"/>
      <c r="AC2211" s="33"/>
      <c r="AD2211" s="33"/>
      <c r="AE2211" s="33"/>
      <c r="AR2211" s="163" t="s">
        <v>264</v>
      </c>
      <c r="AT2211" s="163" t="s">
        <v>224</v>
      </c>
      <c r="AU2211" s="163" t="s">
        <v>86</v>
      </c>
      <c r="AY2211" s="18" t="s">
        <v>222</v>
      </c>
      <c r="BE2211" s="164">
        <f t="shared" si="214"/>
        <v>0</v>
      </c>
      <c r="BF2211" s="164">
        <f t="shared" si="215"/>
        <v>0</v>
      </c>
      <c r="BG2211" s="164">
        <f t="shared" si="216"/>
        <v>0</v>
      </c>
      <c r="BH2211" s="164">
        <f t="shared" si="217"/>
        <v>0</v>
      </c>
      <c r="BI2211" s="164">
        <f t="shared" si="218"/>
        <v>0</v>
      </c>
      <c r="BJ2211" s="18" t="s">
        <v>84</v>
      </c>
      <c r="BK2211" s="164">
        <f t="shared" si="219"/>
        <v>0</v>
      </c>
      <c r="BL2211" s="18" t="s">
        <v>264</v>
      </c>
      <c r="BM2211" s="163" t="s">
        <v>3125</v>
      </c>
    </row>
    <row r="2212" spans="1:65" s="2" customFormat="1" ht="24.2" customHeight="1">
      <c r="A2212" s="33"/>
      <c r="B2212" s="150"/>
      <c r="C2212" s="151" t="s">
        <v>3126</v>
      </c>
      <c r="D2212" s="151" t="s">
        <v>224</v>
      </c>
      <c r="E2212" s="152" t="s">
        <v>3127</v>
      </c>
      <c r="F2212" s="153" t="s">
        <v>3128</v>
      </c>
      <c r="G2212" s="154" t="s">
        <v>348</v>
      </c>
      <c r="H2212" s="155">
        <v>1</v>
      </c>
      <c r="I2212" s="156"/>
      <c r="J2212" s="157">
        <f t="shared" si="210"/>
        <v>0</v>
      </c>
      <c r="K2212" s="158"/>
      <c r="L2212" s="34"/>
      <c r="M2212" s="159" t="s">
        <v>1</v>
      </c>
      <c r="N2212" s="160" t="s">
        <v>42</v>
      </c>
      <c r="O2212" s="59"/>
      <c r="P2212" s="161">
        <f t="shared" si="211"/>
        <v>0</v>
      </c>
      <c r="Q2212" s="161">
        <v>0</v>
      </c>
      <c r="R2212" s="161">
        <f t="shared" si="212"/>
        <v>0</v>
      </c>
      <c r="S2212" s="161">
        <v>0</v>
      </c>
      <c r="T2212" s="162">
        <f t="shared" si="213"/>
        <v>0</v>
      </c>
      <c r="U2212" s="33"/>
      <c r="V2212" s="33"/>
      <c r="W2212" s="33"/>
      <c r="X2212" s="33"/>
      <c r="Y2212" s="33"/>
      <c r="Z2212" s="33"/>
      <c r="AA2212" s="33"/>
      <c r="AB2212" s="33"/>
      <c r="AC2212" s="33"/>
      <c r="AD2212" s="33"/>
      <c r="AE2212" s="33"/>
      <c r="AR2212" s="163" t="s">
        <v>264</v>
      </c>
      <c r="AT2212" s="163" t="s">
        <v>224</v>
      </c>
      <c r="AU2212" s="163" t="s">
        <v>86</v>
      </c>
      <c r="AY2212" s="18" t="s">
        <v>222</v>
      </c>
      <c r="BE2212" s="164">
        <f t="shared" si="214"/>
        <v>0</v>
      </c>
      <c r="BF2212" s="164">
        <f t="shared" si="215"/>
        <v>0</v>
      </c>
      <c r="BG2212" s="164">
        <f t="shared" si="216"/>
        <v>0</v>
      </c>
      <c r="BH2212" s="164">
        <f t="shared" si="217"/>
        <v>0</v>
      </c>
      <c r="BI2212" s="164">
        <f t="shared" si="218"/>
        <v>0</v>
      </c>
      <c r="BJ2212" s="18" t="s">
        <v>84</v>
      </c>
      <c r="BK2212" s="164">
        <f t="shared" si="219"/>
        <v>0</v>
      </c>
      <c r="BL2212" s="18" t="s">
        <v>264</v>
      </c>
      <c r="BM2212" s="163" t="s">
        <v>3129</v>
      </c>
    </row>
    <row r="2213" spans="1:65" s="2" customFormat="1" ht="24.2" customHeight="1">
      <c r="A2213" s="33"/>
      <c r="B2213" s="150"/>
      <c r="C2213" s="151" t="s">
        <v>1908</v>
      </c>
      <c r="D2213" s="151" t="s">
        <v>224</v>
      </c>
      <c r="E2213" s="152" t="s">
        <v>3130</v>
      </c>
      <c r="F2213" s="153" t="s">
        <v>3131</v>
      </c>
      <c r="G2213" s="154" t="s">
        <v>348</v>
      </c>
      <c r="H2213" s="155">
        <v>1</v>
      </c>
      <c r="I2213" s="156"/>
      <c r="J2213" s="157">
        <f t="shared" si="210"/>
        <v>0</v>
      </c>
      <c r="K2213" s="158"/>
      <c r="L2213" s="34"/>
      <c r="M2213" s="159" t="s">
        <v>1</v>
      </c>
      <c r="N2213" s="160" t="s">
        <v>42</v>
      </c>
      <c r="O2213" s="59"/>
      <c r="P2213" s="161">
        <f t="shared" si="211"/>
        <v>0</v>
      </c>
      <c r="Q2213" s="161">
        <v>0</v>
      </c>
      <c r="R2213" s="161">
        <f t="shared" si="212"/>
        <v>0</v>
      </c>
      <c r="S2213" s="161">
        <v>0</v>
      </c>
      <c r="T2213" s="162">
        <f t="shared" si="213"/>
        <v>0</v>
      </c>
      <c r="U2213" s="33"/>
      <c r="V2213" s="33"/>
      <c r="W2213" s="33"/>
      <c r="X2213" s="33"/>
      <c r="Y2213" s="33"/>
      <c r="Z2213" s="33"/>
      <c r="AA2213" s="33"/>
      <c r="AB2213" s="33"/>
      <c r="AC2213" s="33"/>
      <c r="AD2213" s="33"/>
      <c r="AE2213" s="33"/>
      <c r="AR2213" s="163" t="s">
        <v>264</v>
      </c>
      <c r="AT2213" s="163" t="s">
        <v>224</v>
      </c>
      <c r="AU2213" s="163" t="s">
        <v>86</v>
      </c>
      <c r="AY2213" s="18" t="s">
        <v>222</v>
      </c>
      <c r="BE2213" s="164">
        <f t="shared" si="214"/>
        <v>0</v>
      </c>
      <c r="BF2213" s="164">
        <f t="shared" si="215"/>
        <v>0</v>
      </c>
      <c r="BG2213" s="164">
        <f t="shared" si="216"/>
        <v>0</v>
      </c>
      <c r="BH2213" s="164">
        <f t="shared" si="217"/>
        <v>0</v>
      </c>
      <c r="BI2213" s="164">
        <f t="shared" si="218"/>
        <v>0</v>
      </c>
      <c r="BJ2213" s="18" t="s">
        <v>84</v>
      </c>
      <c r="BK2213" s="164">
        <f t="shared" si="219"/>
        <v>0</v>
      </c>
      <c r="BL2213" s="18" t="s">
        <v>264</v>
      </c>
      <c r="BM2213" s="163" t="s">
        <v>3132</v>
      </c>
    </row>
    <row r="2214" spans="1:65" s="2" customFormat="1" ht="24.2" customHeight="1">
      <c r="A2214" s="33"/>
      <c r="B2214" s="150"/>
      <c r="C2214" s="151" t="s">
        <v>3133</v>
      </c>
      <c r="D2214" s="151" t="s">
        <v>224</v>
      </c>
      <c r="E2214" s="152" t="s">
        <v>3134</v>
      </c>
      <c r="F2214" s="153" t="s">
        <v>3135</v>
      </c>
      <c r="G2214" s="154" t="s">
        <v>348</v>
      </c>
      <c r="H2214" s="155">
        <v>1</v>
      </c>
      <c r="I2214" s="156"/>
      <c r="J2214" s="157">
        <f t="shared" si="210"/>
        <v>0</v>
      </c>
      <c r="K2214" s="158"/>
      <c r="L2214" s="34"/>
      <c r="M2214" s="159" t="s">
        <v>1</v>
      </c>
      <c r="N2214" s="160" t="s">
        <v>42</v>
      </c>
      <c r="O2214" s="59"/>
      <c r="P2214" s="161">
        <f t="shared" si="211"/>
        <v>0</v>
      </c>
      <c r="Q2214" s="161">
        <v>0</v>
      </c>
      <c r="R2214" s="161">
        <f t="shared" si="212"/>
        <v>0</v>
      </c>
      <c r="S2214" s="161">
        <v>0</v>
      </c>
      <c r="T2214" s="162">
        <f t="shared" si="213"/>
        <v>0</v>
      </c>
      <c r="U2214" s="33"/>
      <c r="V2214" s="33"/>
      <c r="W2214" s="33"/>
      <c r="X2214" s="33"/>
      <c r="Y2214" s="33"/>
      <c r="Z2214" s="33"/>
      <c r="AA2214" s="33"/>
      <c r="AB2214" s="33"/>
      <c r="AC2214" s="33"/>
      <c r="AD2214" s="33"/>
      <c r="AE2214" s="33"/>
      <c r="AR2214" s="163" t="s">
        <v>264</v>
      </c>
      <c r="AT2214" s="163" t="s">
        <v>224</v>
      </c>
      <c r="AU2214" s="163" t="s">
        <v>86</v>
      </c>
      <c r="AY2214" s="18" t="s">
        <v>222</v>
      </c>
      <c r="BE2214" s="164">
        <f t="shared" si="214"/>
        <v>0</v>
      </c>
      <c r="BF2214" s="164">
        <f t="shared" si="215"/>
        <v>0</v>
      </c>
      <c r="BG2214" s="164">
        <f t="shared" si="216"/>
        <v>0</v>
      </c>
      <c r="BH2214" s="164">
        <f t="shared" si="217"/>
        <v>0</v>
      </c>
      <c r="BI2214" s="164">
        <f t="shared" si="218"/>
        <v>0</v>
      </c>
      <c r="BJ2214" s="18" t="s">
        <v>84</v>
      </c>
      <c r="BK2214" s="164">
        <f t="shared" si="219"/>
        <v>0</v>
      </c>
      <c r="BL2214" s="18" t="s">
        <v>264</v>
      </c>
      <c r="BM2214" s="163" t="s">
        <v>3136</v>
      </c>
    </row>
    <row r="2215" spans="1:65" s="2" customFormat="1" ht="24.2" customHeight="1">
      <c r="A2215" s="33"/>
      <c r="B2215" s="150"/>
      <c r="C2215" s="151" t="s">
        <v>1912</v>
      </c>
      <c r="D2215" s="151" t="s">
        <v>224</v>
      </c>
      <c r="E2215" s="152" t="s">
        <v>3137</v>
      </c>
      <c r="F2215" s="153" t="s">
        <v>3138</v>
      </c>
      <c r="G2215" s="154" t="s">
        <v>348</v>
      </c>
      <c r="H2215" s="155">
        <v>1</v>
      </c>
      <c r="I2215" s="156"/>
      <c r="J2215" s="157">
        <f t="shared" si="210"/>
        <v>0</v>
      </c>
      <c r="K2215" s="158"/>
      <c r="L2215" s="34"/>
      <c r="M2215" s="159" t="s">
        <v>1</v>
      </c>
      <c r="N2215" s="160" t="s">
        <v>42</v>
      </c>
      <c r="O2215" s="59"/>
      <c r="P2215" s="161">
        <f t="shared" si="211"/>
        <v>0</v>
      </c>
      <c r="Q2215" s="161">
        <v>0</v>
      </c>
      <c r="R2215" s="161">
        <f t="shared" si="212"/>
        <v>0</v>
      </c>
      <c r="S2215" s="161">
        <v>0</v>
      </c>
      <c r="T2215" s="162">
        <f t="shared" si="213"/>
        <v>0</v>
      </c>
      <c r="U2215" s="33"/>
      <c r="V2215" s="33"/>
      <c r="W2215" s="33"/>
      <c r="X2215" s="33"/>
      <c r="Y2215" s="33"/>
      <c r="Z2215" s="33"/>
      <c r="AA2215" s="33"/>
      <c r="AB2215" s="33"/>
      <c r="AC2215" s="33"/>
      <c r="AD2215" s="33"/>
      <c r="AE2215" s="33"/>
      <c r="AR2215" s="163" t="s">
        <v>264</v>
      </c>
      <c r="AT2215" s="163" t="s">
        <v>224</v>
      </c>
      <c r="AU2215" s="163" t="s">
        <v>86</v>
      </c>
      <c r="AY2215" s="18" t="s">
        <v>222</v>
      </c>
      <c r="BE2215" s="164">
        <f t="shared" si="214"/>
        <v>0</v>
      </c>
      <c r="BF2215" s="164">
        <f t="shared" si="215"/>
        <v>0</v>
      </c>
      <c r="BG2215" s="164">
        <f t="shared" si="216"/>
        <v>0</v>
      </c>
      <c r="BH2215" s="164">
        <f t="shared" si="217"/>
        <v>0</v>
      </c>
      <c r="BI2215" s="164">
        <f t="shared" si="218"/>
        <v>0</v>
      </c>
      <c r="BJ2215" s="18" t="s">
        <v>84</v>
      </c>
      <c r="BK2215" s="164">
        <f t="shared" si="219"/>
        <v>0</v>
      </c>
      <c r="BL2215" s="18" t="s">
        <v>264</v>
      </c>
      <c r="BM2215" s="163" t="s">
        <v>3139</v>
      </c>
    </row>
    <row r="2216" spans="1:65" s="2" customFormat="1" ht="33" customHeight="1">
      <c r="A2216" s="33"/>
      <c r="B2216" s="150"/>
      <c r="C2216" s="151" t="s">
        <v>3140</v>
      </c>
      <c r="D2216" s="151" t="s">
        <v>224</v>
      </c>
      <c r="E2216" s="152" t="s">
        <v>3141</v>
      </c>
      <c r="F2216" s="153" t="s">
        <v>3142</v>
      </c>
      <c r="G2216" s="154" t="s">
        <v>348</v>
      </c>
      <c r="H2216" s="155">
        <v>1</v>
      </c>
      <c r="I2216" s="156"/>
      <c r="J2216" s="157">
        <f t="shared" si="210"/>
        <v>0</v>
      </c>
      <c r="K2216" s="158"/>
      <c r="L2216" s="34"/>
      <c r="M2216" s="159" t="s">
        <v>1</v>
      </c>
      <c r="N2216" s="160" t="s">
        <v>42</v>
      </c>
      <c r="O2216" s="59"/>
      <c r="P2216" s="161">
        <f t="shared" si="211"/>
        <v>0</v>
      </c>
      <c r="Q2216" s="161">
        <v>0</v>
      </c>
      <c r="R2216" s="161">
        <f t="shared" si="212"/>
        <v>0</v>
      </c>
      <c r="S2216" s="161">
        <v>0</v>
      </c>
      <c r="T2216" s="162">
        <f t="shared" si="213"/>
        <v>0</v>
      </c>
      <c r="U2216" s="33"/>
      <c r="V2216" s="33"/>
      <c r="W2216" s="33"/>
      <c r="X2216" s="33"/>
      <c r="Y2216" s="33"/>
      <c r="Z2216" s="33"/>
      <c r="AA2216" s="33"/>
      <c r="AB2216" s="33"/>
      <c r="AC2216" s="33"/>
      <c r="AD2216" s="33"/>
      <c r="AE2216" s="33"/>
      <c r="AR2216" s="163" t="s">
        <v>264</v>
      </c>
      <c r="AT2216" s="163" t="s">
        <v>224</v>
      </c>
      <c r="AU2216" s="163" t="s">
        <v>86</v>
      </c>
      <c r="AY2216" s="18" t="s">
        <v>222</v>
      </c>
      <c r="BE2216" s="164">
        <f t="shared" si="214"/>
        <v>0</v>
      </c>
      <c r="BF2216" s="164">
        <f t="shared" si="215"/>
        <v>0</v>
      </c>
      <c r="BG2216" s="164">
        <f t="shared" si="216"/>
        <v>0</v>
      </c>
      <c r="BH2216" s="164">
        <f t="shared" si="217"/>
        <v>0</v>
      </c>
      <c r="BI2216" s="164">
        <f t="shared" si="218"/>
        <v>0</v>
      </c>
      <c r="BJ2216" s="18" t="s">
        <v>84</v>
      </c>
      <c r="BK2216" s="164">
        <f t="shared" si="219"/>
        <v>0</v>
      </c>
      <c r="BL2216" s="18" t="s">
        <v>264</v>
      </c>
      <c r="BM2216" s="163" t="s">
        <v>3143</v>
      </c>
    </row>
    <row r="2217" spans="1:65" s="2" customFormat="1" ht="33" customHeight="1">
      <c r="A2217" s="33"/>
      <c r="B2217" s="150"/>
      <c r="C2217" s="151" t="s">
        <v>3144</v>
      </c>
      <c r="D2217" s="151" t="s">
        <v>224</v>
      </c>
      <c r="E2217" s="152" t="s">
        <v>3145</v>
      </c>
      <c r="F2217" s="153" t="s">
        <v>3146</v>
      </c>
      <c r="G2217" s="154" t="s">
        <v>348</v>
      </c>
      <c r="H2217" s="155">
        <v>1</v>
      </c>
      <c r="I2217" s="156"/>
      <c r="J2217" s="157">
        <f t="shared" si="210"/>
        <v>0</v>
      </c>
      <c r="K2217" s="158"/>
      <c r="L2217" s="34"/>
      <c r="M2217" s="159" t="s">
        <v>1</v>
      </c>
      <c r="N2217" s="160" t="s">
        <v>42</v>
      </c>
      <c r="O2217" s="59"/>
      <c r="P2217" s="161">
        <f t="shared" si="211"/>
        <v>0</v>
      </c>
      <c r="Q2217" s="161">
        <v>0</v>
      </c>
      <c r="R2217" s="161">
        <f t="shared" si="212"/>
        <v>0</v>
      </c>
      <c r="S2217" s="161">
        <v>0</v>
      </c>
      <c r="T2217" s="162">
        <f t="shared" si="213"/>
        <v>0</v>
      </c>
      <c r="U2217" s="33"/>
      <c r="V2217" s="33"/>
      <c r="W2217" s="33"/>
      <c r="X2217" s="33"/>
      <c r="Y2217" s="33"/>
      <c r="Z2217" s="33"/>
      <c r="AA2217" s="33"/>
      <c r="AB2217" s="33"/>
      <c r="AC2217" s="33"/>
      <c r="AD2217" s="33"/>
      <c r="AE2217" s="33"/>
      <c r="AR2217" s="163" t="s">
        <v>264</v>
      </c>
      <c r="AT2217" s="163" t="s">
        <v>224</v>
      </c>
      <c r="AU2217" s="163" t="s">
        <v>86</v>
      </c>
      <c r="AY2217" s="18" t="s">
        <v>222</v>
      </c>
      <c r="BE2217" s="164">
        <f t="shared" si="214"/>
        <v>0</v>
      </c>
      <c r="BF2217" s="164">
        <f t="shared" si="215"/>
        <v>0</v>
      </c>
      <c r="BG2217" s="164">
        <f t="shared" si="216"/>
        <v>0</v>
      </c>
      <c r="BH2217" s="164">
        <f t="shared" si="217"/>
        <v>0</v>
      </c>
      <c r="BI2217" s="164">
        <f t="shared" si="218"/>
        <v>0</v>
      </c>
      <c r="BJ2217" s="18" t="s">
        <v>84</v>
      </c>
      <c r="BK2217" s="164">
        <f t="shared" si="219"/>
        <v>0</v>
      </c>
      <c r="BL2217" s="18" t="s">
        <v>264</v>
      </c>
      <c r="BM2217" s="163" t="s">
        <v>3147</v>
      </c>
    </row>
    <row r="2218" spans="1:65" s="2" customFormat="1" ht="33" customHeight="1">
      <c r="A2218" s="33"/>
      <c r="B2218" s="150"/>
      <c r="C2218" s="151" t="s">
        <v>3148</v>
      </c>
      <c r="D2218" s="151" t="s">
        <v>224</v>
      </c>
      <c r="E2218" s="152" t="s">
        <v>3149</v>
      </c>
      <c r="F2218" s="153" t="s">
        <v>3150</v>
      </c>
      <c r="G2218" s="154" t="s">
        <v>348</v>
      </c>
      <c r="H2218" s="155">
        <v>1</v>
      </c>
      <c r="I2218" s="156"/>
      <c r="J2218" s="157">
        <f t="shared" si="210"/>
        <v>0</v>
      </c>
      <c r="K2218" s="158"/>
      <c r="L2218" s="34"/>
      <c r="M2218" s="159" t="s">
        <v>1</v>
      </c>
      <c r="N2218" s="160" t="s">
        <v>42</v>
      </c>
      <c r="O2218" s="59"/>
      <c r="P2218" s="161">
        <f t="shared" si="211"/>
        <v>0</v>
      </c>
      <c r="Q2218" s="161">
        <v>0</v>
      </c>
      <c r="R2218" s="161">
        <f t="shared" si="212"/>
        <v>0</v>
      </c>
      <c r="S2218" s="161">
        <v>0</v>
      </c>
      <c r="T2218" s="162">
        <f t="shared" si="213"/>
        <v>0</v>
      </c>
      <c r="U2218" s="33"/>
      <c r="V2218" s="33"/>
      <c r="W2218" s="33"/>
      <c r="X2218" s="33"/>
      <c r="Y2218" s="33"/>
      <c r="Z2218" s="33"/>
      <c r="AA2218" s="33"/>
      <c r="AB2218" s="33"/>
      <c r="AC2218" s="33"/>
      <c r="AD2218" s="33"/>
      <c r="AE2218" s="33"/>
      <c r="AR2218" s="163" t="s">
        <v>264</v>
      </c>
      <c r="AT2218" s="163" t="s">
        <v>224</v>
      </c>
      <c r="AU2218" s="163" t="s">
        <v>86</v>
      </c>
      <c r="AY2218" s="18" t="s">
        <v>222</v>
      </c>
      <c r="BE2218" s="164">
        <f t="shared" si="214"/>
        <v>0</v>
      </c>
      <c r="BF2218" s="164">
        <f t="shared" si="215"/>
        <v>0</v>
      </c>
      <c r="BG2218" s="164">
        <f t="shared" si="216"/>
        <v>0</v>
      </c>
      <c r="BH2218" s="164">
        <f t="shared" si="217"/>
        <v>0</v>
      </c>
      <c r="BI2218" s="164">
        <f t="shared" si="218"/>
        <v>0</v>
      </c>
      <c r="BJ2218" s="18" t="s">
        <v>84</v>
      </c>
      <c r="BK2218" s="164">
        <f t="shared" si="219"/>
        <v>0</v>
      </c>
      <c r="BL2218" s="18" t="s">
        <v>264</v>
      </c>
      <c r="BM2218" s="163" t="s">
        <v>3151</v>
      </c>
    </row>
    <row r="2219" spans="1:65" s="2" customFormat="1" ht="33" customHeight="1">
      <c r="A2219" s="33"/>
      <c r="B2219" s="150"/>
      <c r="C2219" s="151" t="s">
        <v>1921</v>
      </c>
      <c r="D2219" s="151" t="s">
        <v>224</v>
      </c>
      <c r="E2219" s="152" t="s">
        <v>3152</v>
      </c>
      <c r="F2219" s="153" t="s">
        <v>3153</v>
      </c>
      <c r="G2219" s="154" t="s">
        <v>348</v>
      </c>
      <c r="H2219" s="155">
        <v>1</v>
      </c>
      <c r="I2219" s="156"/>
      <c r="J2219" s="157">
        <f t="shared" si="210"/>
        <v>0</v>
      </c>
      <c r="K2219" s="158"/>
      <c r="L2219" s="34"/>
      <c r="M2219" s="159" t="s">
        <v>1</v>
      </c>
      <c r="N2219" s="160" t="s">
        <v>42</v>
      </c>
      <c r="O2219" s="59"/>
      <c r="P2219" s="161">
        <f t="shared" si="211"/>
        <v>0</v>
      </c>
      <c r="Q2219" s="161">
        <v>0</v>
      </c>
      <c r="R2219" s="161">
        <f t="shared" si="212"/>
        <v>0</v>
      </c>
      <c r="S2219" s="161">
        <v>0</v>
      </c>
      <c r="T2219" s="162">
        <f t="shared" si="213"/>
        <v>0</v>
      </c>
      <c r="U2219" s="33"/>
      <c r="V2219" s="33"/>
      <c r="W2219" s="33"/>
      <c r="X2219" s="33"/>
      <c r="Y2219" s="33"/>
      <c r="Z2219" s="33"/>
      <c r="AA2219" s="33"/>
      <c r="AB2219" s="33"/>
      <c r="AC2219" s="33"/>
      <c r="AD2219" s="33"/>
      <c r="AE2219" s="33"/>
      <c r="AR2219" s="163" t="s">
        <v>264</v>
      </c>
      <c r="AT2219" s="163" t="s">
        <v>224</v>
      </c>
      <c r="AU2219" s="163" t="s">
        <v>86</v>
      </c>
      <c r="AY2219" s="18" t="s">
        <v>222</v>
      </c>
      <c r="BE2219" s="164">
        <f t="shared" si="214"/>
        <v>0</v>
      </c>
      <c r="BF2219" s="164">
        <f t="shared" si="215"/>
        <v>0</v>
      </c>
      <c r="BG2219" s="164">
        <f t="shared" si="216"/>
        <v>0</v>
      </c>
      <c r="BH2219" s="164">
        <f t="shared" si="217"/>
        <v>0</v>
      </c>
      <c r="BI2219" s="164">
        <f t="shared" si="218"/>
        <v>0</v>
      </c>
      <c r="BJ2219" s="18" t="s">
        <v>84</v>
      </c>
      <c r="BK2219" s="164">
        <f t="shared" si="219"/>
        <v>0</v>
      </c>
      <c r="BL2219" s="18" t="s">
        <v>264</v>
      </c>
      <c r="BM2219" s="163" t="s">
        <v>3154</v>
      </c>
    </row>
    <row r="2220" spans="1:65" s="2" customFormat="1" ht="33" customHeight="1">
      <c r="A2220" s="33"/>
      <c r="B2220" s="150"/>
      <c r="C2220" s="151" t="s">
        <v>3155</v>
      </c>
      <c r="D2220" s="151" t="s">
        <v>224</v>
      </c>
      <c r="E2220" s="152" t="s">
        <v>3156</v>
      </c>
      <c r="F2220" s="153" t="s">
        <v>3157</v>
      </c>
      <c r="G2220" s="154" t="s">
        <v>348</v>
      </c>
      <c r="H2220" s="155">
        <v>1</v>
      </c>
      <c r="I2220" s="156"/>
      <c r="J2220" s="157">
        <f t="shared" si="210"/>
        <v>0</v>
      </c>
      <c r="K2220" s="158"/>
      <c r="L2220" s="34"/>
      <c r="M2220" s="159" t="s">
        <v>1</v>
      </c>
      <c r="N2220" s="160" t="s">
        <v>42</v>
      </c>
      <c r="O2220" s="59"/>
      <c r="P2220" s="161">
        <f t="shared" si="211"/>
        <v>0</v>
      </c>
      <c r="Q2220" s="161">
        <v>0</v>
      </c>
      <c r="R2220" s="161">
        <f t="shared" si="212"/>
        <v>0</v>
      </c>
      <c r="S2220" s="161">
        <v>0</v>
      </c>
      <c r="T2220" s="162">
        <f t="shared" si="213"/>
        <v>0</v>
      </c>
      <c r="U2220" s="33"/>
      <c r="V2220" s="33"/>
      <c r="W2220" s="33"/>
      <c r="X2220" s="33"/>
      <c r="Y2220" s="33"/>
      <c r="Z2220" s="33"/>
      <c r="AA2220" s="33"/>
      <c r="AB2220" s="33"/>
      <c r="AC2220" s="33"/>
      <c r="AD2220" s="33"/>
      <c r="AE2220" s="33"/>
      <c r="AR2220" s="163" t="s">
        <v>264</v>
      </c>
      <c r="AT2220" s="163" t="s">
        <v>224</v>
      </c>
      <c r="AU2220" s="163" t="s">
        <v>86</v>
      </c>
      <c r="AY2220" s="18" t="s">
        <v>222</v>
      </c>
      <c r="BE2220" s="164">
        <f t="shared" si="214"/>
        <v>0</v>
      </c>
      <c r="BF2220" s="164">
        <f t="shared" si="215"/>
        <v>0</v>
      </c>
      <c r="BG2220" s="164">
        <f t="shared" si="216"/>
        <v>0</v>
      </c>
      <c r="BH2220" s="164">
        <f t="shared" si="217"/>
        <v>0</v>
      </c>
      <c r="BI2220" s="164">
        <f t="shared" si="218"/>
        <v>0</v>
      </c>
      <c r="BJ2220" s="18" t="s">
        <v>84</v>
      </c>
      <c r="BK2220" s="164">
        <f t="shared" si="219"/>
        <v>0</v>
      </c>
      <c r="BL2220" s="18" t="s">
        <v>264</v>
      </c>
      <c r="BM2220" s="163" t="s">
        <v>3158</v>
      </c>
    </row>
    <row r="2221" spans="1:65" s="2" customFormat="1" ht="33" customHeight="1">
      <c r="A2221" s="33"/>
      <c r="B2221" s="150"/>
      <c r="C2221" s="151" t="s">
        <v>1927</v>
      </c>
      <c r="D2221" s="151" t="s">
        <v>224</v>
      </c>
      <c r="E2221" s="152" t="s">
        <v>3159</v>
      </c>
      <c r="F2221" s="153" t="s">
        <v>3160</v>
      </c>
      <c r="G2221" s="154" t="s">
        <v>348</v>
      </c>
      <c r="H2221" s="155">
        <v>1</v>
      </c>
      <c r="I2221" s="156"/>
      <c r="J2221" s="157">
        <f t="shared" si="210"/>
        <v>0</v>
      </c>
      <c r="K2221" s="158"/>
      <c r="L2221" s="34"/>
      <c r="M2221" s="159" t="s">
        <v>1</v>
      </c>
      <c r="N2221" s="160" t="s">
        <v>42</v>
      </c>
      <c r="O2221" s="59"/>
      <c r="P2221" s="161">
        <f t="shared" si="211"/>
        <v>0</v>
      </c>
      <c r="Q2221" s="161">
        <v>0</v>
      </c>
      <c r="R2221" s="161">
        <f t="shared" si="212"/>
        <v>0</v>
      </c>
      <c r="S2221" s="161">
        <v>0</v>
      </c>
      <c r="T2221" s="162">
        <f t="shared" si="213"/>
        <v>0</v>
      </c>
      <c r="U2221" s="33"/>
      <c r="V2221" s="33"/>
      <c r="W2221" s="33"/>
      <c r="X2221" s="33"/>
      <c r="Y2221" s="33"/>
      <c r="Z2221" s="33"/>
      <c r="AA2221" s="33"/>
      <c r="AB2221" s="33"/>
      <c r="AC2221" s="33"/>
      <c r="AD2221" s="33"/>
      <c r="AE2221" s="33"/>
      <c r="AR2221" s="163" t="s">
        <v>264</v>
      </c>
      <c r="AT2221" s="163" t="s">
        <v>224</v>
      </c>
      <c r="AU2221" s="163" t="s">
        <v>86</v>
      </c>
      <c r="AY2221" s="18" t="s">
        <v>222</v>
      </c>
      <c r="BE2221" s="164">
        <f t="shared" si="214"/>
        <v>0</v>
      </c>
      <c r="BF2221" s="164">
        <f t="shared" si="215"/>
        <v>0</v>
      </c>
      <c r="BG2221" s="164">
        <f t="shared" si="216"/>
        <v>0</v>
      </c>
      <c r="BH2221" s="164">
        <f t="shared" si="217"/>
        <v>0</v>
      </c>
      <c r="BI2221" s="164">
        <f t="shared" si="218"/>
        <v>0</v>
      </c>
      <c r="BJ2221" s="18" t="s">
        <v>84</v>
      </c>
      <c r="BK2221" s="164">
        <f t="shared" si="219"/>
        <v>0</v>
      </c>
      <c r="BL2221" s="18" t="s">
        <v>264</v>
      </c>
      <c r="BM2221" s="163" t="s">
        <v>3161</v>
      </c>
    </row>
    <row r="2222" spans="1:65" s="2" customFormat="1" ht="33" customHeight="1">
      <c r="A2222" s="33"/>
      <c r="B2222" s="150"/>
      <c r="C2222" s="151" t="s">
        <v>3162</v>
      </c>
      <c r="D2222" s="151" t="s">
        <v>224</v>
      </c>
      <c r="E2222" s="152" t="s">
        <v>3163</v>
      </c>
      <c r="F2222" s="153" t="s">
        <v>3164</v>
      </c>
      <c r="G2222" s="154" t="s">
        <v>348</v>
      </c>
      <c r="H2222" s="155">
        <v>1</v>
      </c>
      <c r="I2222" s="156"/>
      <c r="J2222" s="157">
        <f t="shared" si="210"/>
        <v>0</v>
      </c>
      <c r="K2222" s="158"/>
      <c r="L2222" s="34"/>
      <c r="M2222" s="159" t="s">
        <v>1</v>
      </c>
      <c r="N2222" s="160" t="s">
        <v>42</v>
      </c>
      <c r="O2222" s="59"/>
      <c r="P2222" s="161">
        <f t="shared" si="211"/>
        <v>0</v>
      </c>
      <c r="Q2222" s="161">
        <v>0</v>
      </c>
      <c r="R2222" s="161">
        <f t="shared" si="212"/>
        <v>0</v>
      </c>
      <c r="S2222" s="161">
        <v>0</v>
      </c>
      <c r="T2222" s="162">
        <f t="shared" si="213"/>
        <v>0</v>
      </c>
      <c r="U2222" s="33"/>
      <c r="V2222" s="33"/>
      <c r="W2222" s="33"/>
      <c r="X2222" s="33"/>
      <c r="Y2222" s="33"/>
      <c r="Z2222" s="33"/>
      <c r="AA2222" s="33"/>
      <c r="AB2222" s="33"/>
      <c r="AC2222" s="33"/>
      <c r="AD2222" s="33"/>
      <c r="AE2222" s="33"/>
      <c r="AR2222" s="163" t="s">
        <v>264</v>
      </c>
      <c r="AT2222" s="163" t="s">
        <v>224</v>
      </c>
      <c r="AU2222" s="163" t="s">
        <v>86</v>
      </c>
      <c r="AY2222" s="18" t="s">
        <v>222</v>
      </c>
      <c r="BE2222" s="164">
        <f t="shared" si="214"/>
        <v>0</v>
      </c>
      <c r="BF2222" s="164">
        <f t="shared" si="215"/>
        <v>0</v>
      </c>
      <c r="BG2222" s="164">
        <f t="shared" si="216"/>
        <v>0</v>
      </c>
      <c r="BH2222" s="164">
        <f t="shared" si="217"/>
        <v>0</v>
      </c>
      <c r="BI2222" s="164">
        <f t="shared" si="218"/>
        <v>0</v>
      </c>
      <c r="BJ2222" s="18" t="s">
        <v>84</v>
      </c>
      <c r="BK2222" s="164">
        <f t="shared" si="219"/>
        <v>0</v>
      </c>
      <c r="BL2222" s="18" t="s">
        <v>264</v>
      </c>
      <c r="BM2222" s="163" t="s">
        <v>3165</v>
      </c>
    </row>
    <row r="2223" spans="1:65" s="2" customFormat="1" ht="33" customHeight="1">
      <c r="A2223" s="33"/>
      <c r="B2223" s="150"/>
      <c r="C2223" s="151" t="s">
        <v>1932</v>
      </c>
      <c r="D2223" s="151" t="s">
        <v>224</v>
      </c>
      <c r="E2223" s="152" t="s">
        <v>3166</v>
      </c>
      <c r="F2223" s="153" t="s">
        <v>3167</v>
      </c>
      <c r="G2223" s="154" t="s">
        <v>348</v>
      </c>
      <c r="H2223" s="155">
        <v>1</v>
      </c>
      <c r="I2223" s="156"/>
      <c r="J2223" s="157">
        <f t="shared" si="210"/>
        <v>0</v>
      </c>
      <c r="K2223" s="158"/>
      <c r="L2223" s="34"/>
      <c r="M2223" s="159" t="s">
        <v>1</v>
      </c>
      <c r="N2223" s="160" t="s">
        <v>42</v>
      </c>
      <c r="O2223" s="59"/>
      <c r="P2223" s="161">
        <f t="shared" si="211"/>
        <v>0</v>
      </c>
      <c r="Q2223" s="161">
        <v>0</v>
      </c>
      <c r="R2223" s="161">
        <f t="shared" si="212"/>
        <v>0</v>
      </c>
      <c r="S2223" s="161">
        <v>0</v>
      </c>
      <c r="T2223" s="162">
        <f t="shared" si="213"/>
        <v>0</v>
      </c>
      <c r="U2223" s="33"/>
      <c r="V2223" s="33"/>
      <c r="W2223" s="33"/>
      <c r="X2223" s="33"/>
      <c r="Y2223" s="33"/>
      <c r="Z2223" s="33"/>
      <c r="AA2223" s="33"/>
      <c r="AB2223" s="33"/>
      <c r="AC2223" s="33"/>
      <c r="AD2223" s="33"/>
      <c r="AE2223" s="33"/>
      <c r="AR2223" s="163" t="s">
        <v>264</v>
      </c>
      <c r="AT2223" s="163" t="s">
        <v>224</v>
      </c>
      <c r="AU2223" s="163" t="s">
        <v>86</v>
      </c>
      <c r="AY2223" s="18" t="s">
        <v>222</v>
      </c>
      <c r="BE2223" s="164">
        <f t="shared" si="214"/>
        <v>0</v>
      </c>
      <c r="BF2223" s="164">
        <f t="shared" si="215"/>
        <v>0</v>
      </c>
      <c r="BG2223" s="164">
        <f t="shared" si="216"/>
        <v>0</v>
      </c>
      <c r="BH2223" s="164">
        <f t="shared" si="217"/>
        <v>0</v>
      </c>
      <c r="BI2223" s="164">
        <f t="shared" si="218"/>
        <v>0</v>
      </c>
      <c r="BJ2223" s="18" t="s">
        <v>84</v>
      </c>
      <c r="BK2223" s="164">
        <f t="shared" si="219"/>
        <v>0</v>
      </c>
      <c r="BL2223" s="18" t="s">
        <v>264</v>
      </c>
      <c r="BM2223" s="163" t="s">
        <v>3168</v>
      </c>
    </row>
    <row r="2224" spans="1:65" s="2" customFormat="1" ht="33" customHeight="1">
      <c r="A2224" s="33"/>
      <c r="B2224" s="150"/>
      <c r="C2224" s="151" t="s">
        <v>3169</v>
      </c>
      <c r="D2224" s="151" t="s">
        <v>224</v>
      </c>
      <c r="E2224" s="152" t="s">
        <v>3170</v>
      </c>
      <c r="F2224" s="153" t="s">
        <v>3171</v>
      </c>
      <c r="G2224" s="154" t="s">
        <v>348</v>
      </c>
      <c r="H2224" s="155">
        <v>1</v>
      </c>
      <c r="I2224" s="156"/>
      <c r="J2224" s="157">
        <f t="shared" si="210"/>
        <v>0</v>
      </c>
      <c r="K2224" s="158"/>
      <c r="L2224" s="34"/>
      <c r="M2224" s="159" t="s">
        <v>1</v>
      </c>
      <c r="N2224" s="160" t="s">
        <v>42</v>
      </c>
      <c r="O2224" s="59"/>
      <c r="P2224" s="161">
        <f t="shared" si="211"/>
        <v>0</v>
      </c>
      <c r="Q2224" s="161">
        <v>0</v>
      </c>
      <c r="R2224" s="161">
        <f t="shared" si="212"/>
        <v>0</v>
      </c>
      <c r="S2224" s="161">
        <v>0</v>
      </c>
      <c r="T2224" s="162">
        <f t="shared" si="213"/>
        <v>0</v>
      </c>
      <c r="U2224" s="33"/>
      <c r="V2224" s="33"/>
      <c r="W2224" s="33"/>
      <c r="X2224" s="33"/>
      <c r="Y2224" s="33"/>
      <c r="Z2224" s="33"/>
      <c r="AA2224" s="33"/>
      <c r="AB2224" s="33"/>
      <c r="AC2224" s="33"/>
      <c r="AD2224" s="33"/>
      <c r="AE2224" s="33"/>
      <c r="AR2224" s="163" t="s">
        <v>264</v>
      </c>
      <c r="AT2224" s="163" t="s">
        <v>224</v>
      </c>
      <c r="AU2224" s="163" t="s">
        <v>86</v>
      </c>
      <c r="AY2224" s="18" t="s">
        <v>222</v>
      </c>
      <c r="BE2224" s="164">
        <f t="shared" si="214"/>
        <v>0</v>
      </c>
      <c r="BF2224" s="164">
        <f t="shared" si="215"/>
        <v>0</v>
      </c>
      <c r="BG2224" s="164">
        <f t="shared" si="216"/>
        <v>0</v>
      </c>
      <c r="BH2224" s="164">
        <f t="shared" si="217"/>
        <v>0</v>
      </c>
      <c r="BI2224" s="164">
        <f t="shared" si="218"/>
        <v>0</v>
      </c>
      <c r="BJ2224" s="18" t="s">
        <v>84</v>
      </c>
      <c r="BK2224" s="164">
        <f t="shared" si="219"/>
        <v>0</v>
      </c>
      <c r="BL2224" s="18" t="s">
        <v>264</v>
      </c>
      <c r="BM2224" s="163" t="s">
        <v>3172</v>
      </c>
    </row>
    <row r="2225" spans="1:65" s="2" customFormat="1" ht="33" customHeight="1">
      <c r="A2225" s="33"/>
      <c r="B2225" s="150"/>
      <c r="C2225" s="151" t="s">
        <v>1938</v>
      </c>
      <c r="D2225" s="151" t="s">
        <v>224</v>
      </c>
      <c r="E2225" s="152" t="s">
        <v>3173</v>
      </c>
      <c r="F2225" s="153" t="s">
        <v>3174</v>
      </c>
      <c r="G2225" s="154" t="s">
        <v>348</v>
      </c>
      <c r="H2225" s="155">
        <v>1</v>
      </c>
      <c r="I2225" s="156"/>
      <c r="J2225" s="157">
        <f t="shared" si="210"/>
        <v>0</v>
      </c>
      <c r="K2225" s="158"/>
      <c r="L2225" s="34"/>
      <c r="M2225" s="159" t="s">
        <v>1</v>
      </c>
      <c r="N2225" s="160" t="s">
        <v>42</v>
      </c>
      <c r="O2225" s="59"/>
      <c r="P2225" s="161">
        <f t="shared" si="211"/>
        <v>0</v>
      </c>
      <c r="Q2225" s="161">
        <v>0</v>
      </c>
      <c r="R2225" s="161">
        <f t="shared" si="212"/>
        <v>0</v>
      </c>
      <c r="S2225" s="161">
        <v>0</v>
      </c>
      <c r="T2225" s="162">
        <f t="shared" si="213"/>
        <v>0</v>
      </c>
      <c r="U2225" s="33"/>
      <c r="V2225" s="33"/>
      <c r="W2225" s="33"/>
      <c r="X2225" s="33"/>
      <c r="Y2225" s="33"/>
      <c r="Z2225" s="33"/>
      <c r="AA2225" s="33"/>
      <c r="AB2225" s="33"/>
      <c r="AC2225" s="33"/>
      <c r="AD2225" s="33"/>
      <c r="AE2225" s="33"/>
      <c r="AR2225" s="163" t="s">
        <v>264</v>
      </c>
      <c r="AT2225" s="163" t="s">
        <v>224</v>
      </c>
      <c r="AU2225" s="163" t="s">
        <v>86</v>
      </c>
      <c r="AY2225" s="18" t="s">
        <v>222</v>
      </c>
      <c r="BE2225" s="164">
        <f t="shared" si="214"/>
        <v>0</v>
      </c>
      <c r="BF2225" s="164">
        <f t="shared" si="215"/>
        <v>0</v>
      </c>
      <c r="BG2225" s="164">
        <f t="shared" si="216"/>
        <v>0</v>
      </c>
      <c r="BH2225" s="164">
        <f t="shared" si="217"/>
        <v>0</v>
      </c>
      <c r="BI2225" s="164">
        <f t="shared" si="218"/>
        <v>0</v>
      </c>
      <c r="BJ2225" s="18" t="s">
        <v>84</v>
      </c>
      <c r="BK2225" s="164">
        <f t="shared" si="219"/>
        <v>0</v>
      </c>
      <c r="BL2225" s="18" t="s">
        <v>264</v>
      </c>
      <c r="BM2225" s="163" t="s">
        <v>3175</v>
      </c>
    </row>
    <row r="2226" spans="1:65" s="2" customFormat="1" ht="37.9" customHeight="1">
      <c r="A2226" s="33"/>
      <c r="B2226" s="150"/>
      <c r="C2226" s="151" t="s">
        <v>3176</v>
      </c>
      <c r="D2226" s="151" t="s">
        <v>224</v>
      </c>
      <c r="E2226" s="152" t="s">
        <v>3177</v>
      </c>
      <c r="F2226" s="153" t="s">
        <v>3178</v>
      </c>
      <c r="G2226" s="154" t="s">
        <v>348</v>
      </c>
      <c r="H2226" s="155">
        <v>3</v>
      </c>
      <c r="I2226" s="156"/>
      <c r="J2226" s="157">
        <f t="shared" si="210"/>
        <v>0</v>
      </c>
      <c r="K2226" s="158"/>
      <c r="L2226" s="34"/>
      <c r="M2226" s="159" t="s">
        <v>1</v>
      </c>
      <c r="N2226" s="160" t="s">
        <v>42</v>
      </c>
      <c r="O2226" s="59"/>
      <c r="P2226" s="161">
        <f t="shared" si="211"/>
        <v>0</v>
      </c>
      <c r="Q2226" s="161">
        <v>0</v>
      </c>
      <c r="R2226" s="161">
        <f t="shared" si="212"/>
        <v>0</v>
      </c>
      <c r="S2226" s="161">
        <v>0</v>
      </c>
      <c r="T2226" s="162">
        <f t="shared" si="213"/>
        <v>0</v>
      </c>
      <c r="U2226" s="33"/>
      <c r="V2226" s="33"/>
      <c r="W2226" s="33"/>
      <c r="X2226" s="33"/>
      <c r="Y2226" s="33"/>
      <c r="Z2226" s="33"/>
      <c r="AA2226" s="33"/>
      <c r="AB2226" s="33"/>
      <c r="AC2226" s="33"/>
      <c r="AD2226" s="33"/>
      <c r="AE2226" s="33"/>
      <c r="AR2226" s="163" t="s">
        <v>264</v>
      </c>
      <c r="AT2226" s="163" t="s">
        <v>224</v>
      </c>
      <c r="AU2226" s="163" t="s">
        <v>86</v>
      </c>
      <c r="AY2226" s="18" t="s">
        <v>222</v>
      </c>
      <c r="BE2226" s="164">
        <f t="shared" si="214"/>
        <v>0</v>
      </c>
      <c r="BF2226" s="164">
        <f t="shared" si="215"/>
        <v>0</v>
      </c>
      <c r="BG2226" s="164">
        <f t="shared" si="216"/>
        <v>0</v>
      </c>
      <c r="BH2226" s="164">
        <f t="shared" si="217"/>
        <v>0</v>
      </c>
      <c r="BI2226" s="164">
        <f t="shared" si="218"/>
        <v>0</v>
      </c>
      <c r="BJ2226" s="18" t="s">
        <v>84</v>
      </c>
      <c r="BK2226" s="164">
        <f t="shared" si="219"/>
        <v>0</v>
      </c>
      <c r="BL2226" s="18" t="s">
        <v>264</v>
      </c>
      <c r="BM2226" s="163" t="s">
        <v>3179</v>
      </c>
    </row>
    <row r="2227" spans="1:65" s="2" customFormat="1" ht="37.9" customHeight="1">
      <c r="A2227" s="33"/>
      <c r="B2227" s="150"/>
      <c r="C2227" s="151" t="s">
        <v>1947</v>
      </c>
      <c r="D2227" s="151" t="s">
        <v>224</v>
      </c>
      <c r="E2227" s="152" t="s">
        <v>3180</v>
      </c>
      <c r="F2227" s="153" t="s">
        <v>3181</v>
      </c>
      <c r="G2227" s="154" t="s">
        <v>348</v>
      </c>
      <c r="H2227" s="155">
        <v>2</v>
      </c>
      <c r="I2227" s="156"/>
      <c r="J2227" s="157">
        <f t="shared" si="210"/>
        <v>0</v>
      </c>
      <c r="K2227" s="158"/>
      <c r="L2227" s="34"/>
      <c r="M2227" s="159" t="s">
        <v>1</v>
      </c>
      <c r="N2227" s="160" t="s">
        <v>42</v>
      </c>
      <c r="O2227" s="59"/>
      <c r="P2227" s="161">
        <f t="shared" si="211"/>
        <v>0</v>
      </c>
      <c r="Q2227" s="161">
        <v>0</v>
      </c>
      <c r="R2227" s="161">
        <f t="shared" si="212"/>
        <v>0</v>
      </c>
      <c r="S2227" s="161">
        <v>0</v>
      </c>
      <c r="T2227" s="162">
        <f t="shared" si="213"/>
        <v>0</v>
      </c>
      <c r="U2227" s="33"/>
      <c r="V2227" s="33"/>
      <c r="W2227" s="33"/>
      <c r="X2227" s="33"/>
      <c r="Y2227" s="33"/>
      <c r="Z2227" s="33"/>
      <c r="AA2227" s="33"/>
      <c r="AB2227" s="33"/>
      <c r="AC2227" s="33"/>
      <c r="AD2227" s="33"/>
      <c r="AE2227" s="33"/>
      <c r="AR2227" s="163" t="s">
        <v>264</v>
      </c>
      <c r="AT2227" s="163" t="s">
        <v>224</v>
      </c>
      <c r="AU2227" s="163" t="s">
        <v>86</v>
      </c>
      <c r="AY2227" s="18" t="s">
        <v>222</v>
      </c>
      <c r="BE2227" s="164">
        <f t="shared" si="214"/>
        <v>0</v>
      </c>
      <c r="BF2227" s="164">
        <f t="shared" si="215"/>
        <v>0</v>
      </c>
      <c r="BG2227" s="164">
        <f t="shared" si="216"/>
        <v>0</v>
      </c>
      <c r="BH2227" s="164">
        <f t="shared" si="217"/>
        <v>0</v>
      </c>
      <c r="BI2227" s="164">
        <f t="shared" si="218"/>
        <v>0</v>
      </c>
      <c r="BJ2227" s="18" t="s">
        <v>84</v>
      </c>
      <c r="BK2227" s="164">
        <f t="shared" si="219"/>
        <v>0</v>
      </c>
      <c r="BL2227" s="18" t="s">
        <v>264</v>
      </c>
      <c r="BM2227" s="163" t="s">
        <v>3182</v>
      </c>
    </row>
    <row r="2228" spans="1:65" s="2" customFormat="1" ht="37.9" customHeight="1">
      <c r="A2228" s="33"/>
      <c r="B2228" s="150"/>
      <c r="C2228" s="151" t="s">
        <v>3183</v>
      </c>
      <c r="D2228" s="151" t="s">
        <v>224</v>
      </c>
      <c r="E2228" s="152" t="s">
        <v>3184</v>
      </c>
      <c r="F2228" s="153" t="s">
        <v>3185</v>
      </c>
      <c r="G2228" s="154" t="s">
        <v>348</v>
      </c>
      <c r="H2228" s="155">
        <v>1</v>
      </c>
      <c r="I2228" s="156"/>
      <c r="J2228" s="157">
        <f t="shared" si="210"/>
        <v>0</v>
      </c>
      <c r="K2228" s="158"/>
      <c r="L2228" s="34"/>
      <c r="M2228" s="159" t="s">
        <v>1</v>
      </c>
      <c r="N2228" s="160" t="s">
        <v>42</v>
      </c>
      <c r="O2228" s="59"/>
      <c r="P2228" s="161">
        <f t="shared" si="211"/>
        <v>0</v>
      </c>
      <c r="Q2228" s="161">
        <v>0</v>
      </c>
      <c r="R2228" s="161">
        <f t="shared" si="212"/>
        <v>0</v>
      </c>
      <c r="S2228" s="161">
        <v>0</v>
      </c>
      <c r="T2228" s="162">
        <f t="shared" si="213"/>
        <v>0</v>
      </c>
      <c r="U2228" s="33"/>
      <c r="V2228" s="33"/>
      <c r="W2228" s="33"/>
      <c r="X2228" s="33"/>
      <c r="Y2228" s="33"/>
      <c r="Z2228" s="33"/>
      <c r="AA2228" s="33"/>
      <c r="AB2228" s="33"/>
      <c r="AC2228" s="33"/>
      <c r="AD2228" s="33"/>
      <c r="AE2228" s="33"/>
      <c r="AR2228" s="163" t="s">
        <v>264</v>
      </c>
      <c r="AT2228" s="163" t="s">
        <v>224</v>
      </c>
      <c r="AU2228" s="163" t="s">
        <v>86</v>
      </c>
      <c r="AY2228" s="18" t="s">
        <v>222</v>
      </c>
      <c r="BE2228" s="164">
        <f t="shared" si="214"/>
        <v>0</v>
      </c>
      <c r="BF2228" s="164">
        <f t="shared" si="215"/>
        <v>0</v>
      </c>
      <c r="BG2228" s="164">
        <f t="shared" si="216"/>
        <v>0</v>
      </c>
      <c r="BH2228" s="164">
        <f t="shared" si="217"/>
        <v>0</v>
      </c>
      <c r="BI2228" s="164">
        <f t="shared" si="218"/>
        <v>0</v>
      </c>
      <c r="BJ2228" s="18" t="s">
        <v>84</v>
      </c>
      <c r="BK2228" s="164">
        <f t="shared" si="219"/>
        <v>0</v>
      </c>
      <c r="BL2228" s="18" t="s">
        <v>264</v>
      </c>
      <c r="BM2228" s="163" t="s">
        <v>3186</v>
      </c>
    </row>
    <row r="2229" spans="1:65" s="2" customFormat="1" ht="33" customHeight="1">
      <c r="A2229" s="33"/>
      <c r="B2229" s="150"/>
      <c r="C2229" s="151" t="s">
        <v>1955</v>
      </c>
      <c r="D2229" s="151" t="s">
        <v>224</v>
      </c>
      <c r="E2229" s="152" t="s">
        <v>3187</v>
      </c>
      <c r="F2229" s="153" t="s">
        <v>3188</v>
      </c>
      <c r="G2229" s="154" t="s">
        <v>348</v>
      </c>
      <c r="H2229" s="155">
        <v>1</v>
      </c>
      <c r="I2229" s="156"/>
      <c r="J2229" s="157">
        <f t="shared" si="210"/>
        <v>0</v>
      </c>
      <c r="K2229" s="158"/>
      <c r="L2229" s="34"/>
      <c r="M2229" s="159" t="s">
        <v>1</v>
      </c>
      <c r="N2229" s="160" t="s">
        <v>42</v>
      </c>
      <c r="O2229" s="59"/>
      <c r="P2229" s="161">
        <f t="shared" si="211"/>
        <v>0</v>
      </c>
      <c r="Q2229" s="161">
        <v>0</v>
      </c>
      <c r="R2229" s="161">
        <f t="shared" si="212"/>
        <v>0</v>
      </c>
      <c r="S2229" s="161">
        <v>0</v>
      </c>
      <c r="T2229" s="162">
        <f t="shared" si="213"/>
        <v>0</v>
      </c>
      <c r="U2229" s="33"/>
      <c r="V2229" s="33"/>
      <c r="W2229" s="33"/>
      <c r="X2229" s="33"/>
      <c r="Y2229" s="33"/>
      <c r="Z2229" s="33"/>
      <c r="AA2229" s="33"/>
      <c r="AB2229" s="33"/>
      <c r="AC2229" s="33"/>
      <c r="AD2229" s="33"/>
      <c r="AE2229" s="33"/>
      <c r="AR2229" s="163" t="s">
        <v>264</v>
      </c>
      <c r="AT2229" s="163" t="s">
        <v>224</v>
      </c>
      <c r="AU2229" s="163" t="s">
        <v>86</v>
      </c>
      <c r="AY2229" s="18" t="s">
        <v>222</v>
      </c>
      <c r="BE2229" s="164">
        <f t="shared" si="214"/>
        <v>0</v>
      </c>
      <c r="BF2229" s="164">
        <f t="shared" si="215"/>
        <v>0</v>
      </c>
      <c r="BG2229" s="164">
        <f t="shared" si="216"/>
        <v>0</v>
      </c>
      <c r="BH2229" s="164">
        <f t="shared" si="217"/>
        <v>0</v>
      </c>
      <c r="BI2229" s="164">
        <f t="shared" si="218"/>
        <v>0</v>
      </c>
      <c r="BJ2229" s="18" t="s">
        <v>84</v>
      </c>
      <c r="BK2229" s="164">
        <f t="shared" si="219"/>
        <v>0</v>
      </c>
      <c r="BL2229" s="18" t="s">
        <v>264</v>
      </c>
      <c r="BM2229" s="163" t="s">
        <v>3189</v>
      </c>
    </row>
    <row r="2230" spans="1:65" s="2" customFormat="1" ht="33" customHeight="1">
      <c r="A2230" s="33"/>
      <c r="B2230" s="150"/>
      <c r="C2230" s="151" t="s">
        <v>3190</v>
      </c>
      <c r="D2230" s="151" t="s">
        <v>224</v>
      </c>
      <c r="E2230" s="152" t="s">
        <v>3191</v>
      </c>
      <c r="F2230" s="153" t="s">
        <v>3192</v>
      </c>
      <c r="G2230" s="154" t="s">
        <v>348</v>
      </c>
      <c r="H2230" s="155">
        <v>1</v>
      </c>
      <c r="I2230" s="156"/>
      <c r="J2230" s="157">
        <f t="shared" si="210"/>
        <v>0</v>
      </c>
      <c r="K2230" s="158"/>
      <c r="L2230" s="34"/>
      <c r="M2230" s="159" t="s">
        <v>1</v>
      </c>
      <c r="N2230" s="160" t="s">
        <v>42</v>
      </c>
      <c r="O2230" s="59"/>
      <c r="P2230" s="161">
        <f t="shared" si="211"/>
        <v>0</v>
      </c>
      <c r="Q2230" s="161">
        <v>0</v>
      </c>
      <c r="R2230" s="161">
        <f t="shared" si="212"/>
        <v>0</v>
      </c>
      <c r="S2230" s="161">
        <v>0</v>
      </c>
      <c r="T2230" s="162">
        <f t="shared" si="213"/>
        <v>0</v>
      </c>
      <c r="U2230" s="33"/>
      <c r="V2230" s="33"/>
      <c r="W2230" s="33"/>
      <c r="X2230" s="33"/>
      <c r="Y2230" s="33"/>
      <c r="Z2230" s="33"/>
      <c r="AA2230" s="33"/>
      <c r="AB2230" s="33"/>
      <c r="AC2230" s="33"/>
      <c r="AD2230" s="33"/>
      <c r="AE2230" s="33"/>
      <c r="AR2230" s="163" t="s">
        <v>264</v>
      </c>
      <c r="AT2230" s="163" t="s">
        <v>224</v>
      </c>
      <c r="AU2230" s="163" t="s">
        <v>86</v>
      </c>
      <c r="AY2230" s="18" t="s">
        <v>222</v>
      </c>
      <c r="BE2230" s="164">
        <f t="shared" si="214"/>
        <v>0</v>
      </c>
      <c r="BF2230" s="164">
        <f t="shared" si="215"/>
        <v>0</v>
      </c>
      <c r="BG2230" s="164">
        <f t="shared" si="216"/>
        <v>0</v>
      </c>
      <c r="BH2230" s="164">
        <f t="shared" si="217"/>
        <v>0</v>
      </c>
      <c r="BI2230" s="164">
        <f t="shared" si="218"/>
        <v>0</v>
      </c>
      <c r="BJ2230" s="18" t="s">
        <v>84</v>
      </c>
      <c r="BK2230" s="164">
        <f t="shared" si="219"/>
        <v>0</v>
      </c>
      <c r="BL2230" s="18" t="s">
        <v>264</v>
      </c>
      <c r="BM2230" s="163" t="s">
        <v>3193</v>
      </c>
    </row>
    <row r="2231" spans="1:65" s="2" customFormat="1" ht="33" customHeight="1">
      <c r="A2231" s="33"/>
      <c r="B2231" s="150"/>
      <c r="C2231" s="151" t="s">
        <v>1972</v>
      </c>
      <c r="D2231" s="151" t="s">
        <v>224</v>
      </c>
      <c r="E2231" s="152" t="s">
        <v>3194</v>
      </c>
      <c r="F2231" s="153" t="s">
        <v>3195</v>
      </c>
      <c r="G2231" s="154" t="s">
        <v>348</v>
      </c>
      <c r="H2231" s="155">
        <v>1</v>
      </c>
      <c r="I2231" s="156"/>
      <c r="J2231" s="157">
        <f t="shared" si="210"/>
        <v>0</v>
      </c>
      <c r="K2231" s="158"/>
      <c r="L2231" s="34"/>
      <c r="M2231" s="159" t="s">
        <v>1</v>
      </c>
      <c r="N2231" s="160" t="s">
        <v>42</v>
      </c>
      <c r="O2231" s="59"/>
      <c r="P2231" s="161">
        <f t="shared" si="211"/>
        <v>0</v>
      </c>
      <c r="Q2231" s="161">
        <v>0</v>
      </c>
      <c r="R2231" s="161">
        <f t="shared" si="212"/>
        <v>0</v>
      </c>
      <c r="S2231" s="161">
        <v>0</v>
      </c>
      <c r="T2231" s="162">
        <f t="shared" si="213"/>
        <v>0</v>
      </c>
      <c r="U2231" s="33"/>
      <c r="V2231" s="33"/>
      <c r="W2231" s="33"/>
      <c r="X2231" s="33"/>
      <c r="Y2231" s="33"/>
      <c r="Z2231" s="33"/>
      <c r="AA2231" s="33"/>
      <c r="AB2231" s="33"/>
      <c r="AC2231" s="33"/>
      <c r="AD2231" s="33"/>
      <c r="AE2231" s="33"/>
      <c r="AR2231" s="163" t="s">
        <v>264</v>
      </c>
      <c r="AT2231" s="163" t="s">
        <v>224</v>
      </c>
      <c r="AU2231" s="163" t="s">
        <v>86</v>
      </c>
      <c r="AY2231" s="18" t="s">
        <v>222</v>
      </c>
      <c r="BE2231" s="164">
        <f t="shared" si="214"/>
        <v>0</v>
      </c>
      <c r="BF2231" s="164">
        <f t="shared" si="215"/>
        <v>0</v>
      </c>
      <c r="BG2231" s="164">
        <f t="shared" si="216"/>
        <v>0</v>
      </c>
      <c r="BH2231" s="164">
        <f t="shared" si="217"/>
        <v>0</v>
      </c>
      <c r="BI2231" s="164">
        <f t="shared" si="218"/>
        <v>0</v>
      </c>
      <c r="BJ2231" s="18" t="s">
        <v>84</v>
      </c>
      <c r="BK2231" s="164">
        <f t="shared" si="219"/>
        <v>0</v>
      </c>
      <c r="BL2231" s="18" t="s">
        <v>264</v>
      </c>
      <c r="BM2231" s="163" t="s">
        <v>3196</v>
      </c>
    </row>
    <row r="2232" spans="1:65" s="2" customFormat="1" ht="33" customHeight="1">
      <c r="A2232" s="33"/>
      <c r="B2232" s="150"/>
      <c r="C2232" s="151" t="s">
        <v>3197</v>
      </c>
      <c r="D2232" s="151" t="s">
        <v>224</v>
      </c>
      <c r="E2232" s="152" t="s">
        <v>3198</v>
      </c>
      <c r="F2232" s="153" t="s">
        <v>3199</v>
      </c>
      <c r="G2232" s="154" t="s">
        <v>348</v>
      </c>
      <c r="H2232" s="155">
        <v>1</v>
      </c>
      <c r="I2232" s="156"/>
      <c r="J2232" s="157">
        <f t="shared" si="210"/>
        <v>0</v>
      </c>
      <c r="K2232" s="158"/>
      <c r="L2232" s="34"/>
      <c r="M2232" s="159" t="s">
        <v>1</v>
      </c>
      <c r="N2232" s="160" t="s">
        <v>42</v>
      </c>
      <c r="O2232" s="59"/>
      <c r="P2232" s="161">
        <f t="shared" si="211"/>
        <v>0</v>
      </c>
      <c r="Q2232" s="161">
        <v>0</v>
      </c>
      <c r="R2232" s="161">
        <f t="shared" si="212"/>
        <v>0</v>
      </c>
      <c r="S2232" s="161">
        <v>0</v>
      </c>
      <c r="T2232" s="162">
        <f t="shared" si="213"/>
        <v>0</v>
      </c>
      <c r="U2232" s="33"/>
      <c r="V2232" s="33"/>
      <c r="W2232" s="33"/>
      <c r="X2232" s="33"/>
      <c r="Y2232" s="33"/>
      <c r="Z2232" s="33"/>
      <c r="AA2232" s="33"/>
      <c r="AB2232" s="33"/>
      <c r="AC2232" s="33"/>
      <c r="AD2232" s="33"/>
      <c r="AE2232" s="33"/>
      <c r="AR2232" s="163" t="s">
        <v>264</v>
      </c>
      <c r="AT2232" s="163" t="s">
        <v>224</v>
      </c>
      <c r="AU2232" s="163" t="s">
        <v>86</v>
      </c>
      <c r="AY2232" s="18" t="s">
        <v>222</v>
      </c>
      <c r="BE2232" s="164">
        <f t="shared" si="214"/>
        <v>0</v>
      </c>
      <c r="BF2232" s="164">
        <f t="shared" si="215"/>
        <v>0</v>
      </c>
      <c r="BG2232" s="164">
        <f t="shared" si="216"/>
        <v>0</v>
      </c>
      <c r="BH2232" s="164">
        <f t="shared" si="217"/>
        <v>0</v>
      </c>
      <c r="BI2232" s="164">
        <f t="shared" si="218"/>
        <v>0</v>
      </c>
      <c r="BJ2232" s="18" t="s">
        <v>84</v>
      </c>
      <c r="BK2232" s="164">
        <f t="shared" si="219"/>
        <v>0</v>
      </c>
      <c r="BL2232" s="18" t="s">
        <v>264</v>
      </c>
      <c r="BM2232" s="163" t="s">
        <v>3200</v>
      </c>
    </row>
    <row r="2233" spans="1:65" s="2" customFormat="1" ht="37.9" customHeight="1">
      <c r="A2233" s="33"/>
      <c r="B2233" s="150"/>
      <c r="C2233" s="151" t="s">
        <v>1977</v>
      </c>
      <c r="D2233" s="151" t="s">
        <v>224</v>
      </c>
      <c r="E2233" s="152" t="s">
        <v>3201</v>
      </c>
      <c r="F2233" s="153" t="s">
        <v>3202</v>
      </c>
      <c r="G2233" s="154" t="s">
        <v>348</v>
      </c>
      <c r="H2233" s="155">
        <v>1</v>
      </c>
      <c r="I2233" s="156"/>
      <c r="J2233" s="157">
        <f t="shared" si="210"/>
        <v>0</v>
      </c>
      <c r="K2233" s="158"/>
      <c r="L2233" s="34"/>
      <c r="M2233" s="159" t="s">
        <v>1</v>
      </c>
      <c r="N2233" s="160" t="s">
        <v>42</v>
      </c>
      <c r="O2233" s="59"/>
      <c r="P2233" s="161">
        <f t="shared" si="211"/>
        <v>0</v>
      </c>
      <c r="Q2233" s="161">
        <v>0</v>
      </c>
      <c r="R2233" s="161">
        <f t="shared" si="212"/>
        <v>0</v>
      </c>
      <c r="S2233" s="161">
        <v>0</v>
      </c>
      <c r="T2233" s="162">
        <f t="shared" si="213"/>
        <v>0</v>
      </c>
      <c r="U2233" s="33"/>
      <c r="V2233" s="33"/>
      <c r="W2233" s="33"/>
      <c r="X2233" s="33"/>
      <c r="Y2233" s="33"/>
      <c r="Z2233" s="33"/>
      <c r="AA2233" s="33"/>
      <c r="AB2233" s="33"/>
      <c r="AC2233" s="33"/>
      <c r="AD2233" s="33"/>
      <c r="AE2233" s="33"/>
      <c r="AR2233" s="163" t="s">
        <v>264</v>
      </c>
      <c r="AT2233" s="163" t="s">
        <v>224</v>
      </c>
      <c r="AU2233" s="163" t="s">
        <v>86</v>
      </c>
      <c r="AY2233" s="18" t="s">
        <v>222</v>
      </c>
      <c r="BE2233" s="164">
        <f t="shared" si="214"/>
        <v>0</v>
      </c>
      <c r="BF2233" s="164">
        <f t="shared" si="215"/>
        <v>0</v>
      </c>
      <c r="BG2233" s="164">
        <f t="shared" si="216"/>
        <v>0</v>
      </c>
      <c r="BH2233" s="164">
        <f t="shared" si="217"/>
        <v>0</v>
      </c>
      <c r="BI2233" s="164">
        <f t="shared" si="218"/>
        <v>0</v>
      </c>
      <c r="BJ2233" s="18" t="s">
        <v>84</v>
      </c>
      <c r="BK2233" s="164">
        <f t="shared" si="219"/>
        <v>0</v>
      </c>
      <c r="BL2233" s="18" t="s">
        <v>264</v>
      </c>
      <c r="BM2233" s="163" t="s">
        <v>3203</v>
      </c>
    </row>
    <row r="2234" spans="1:65" s="2" customFormat="1" ht="37.9" customHeight="1">
      <c r="A2234" s="33"/>
      <c r="B2234" s="150"/>
      <c r="C2234" s="151" t="s">
        <v>3204</v>
      </c>
      <c r="D2234" s="151" t="s">
        <v>224</v>
      </c>
      <c r="E2234" s="152" t="s">
        <v>3205</v>
      </c>
      <c r="F2234" s="153" t="s">
        <v>3206</v>
      </c>
      <c r="G2234" s="154" t="s">
        <v>348</v>
      </c>
      <c r="H2234" s="155">
        <v>3</v>
      </c>
      <c r="I2234" s="156"/>
      <c r="J2234" s="157">
        <f t="shared" si="210"/>
        <v>0</v>
      </c>
      <c r="K2234" s="158"/>
      <c r="L2234" s="34"/>
      <c r="M2234" s="159" t="s">
        <v>1</v>
      </c>
      <c r="N2234" s="160" t="s">
        <v>42</v>
      </c>
      <c r="O2234" s="59"/>
      <c r="P2234" s="161">
        <f t="shared" si="211"/>
        <v>0</v>
      </c>
      <c r="Q2234" s="161">
        <v>0</v>
      </c>
      <c r="R2234" s="161">
        <f t="shared" si="212"/>
        <v>0</v>
      </c>
      <c r="S2234" s="161">
        <v>0</v>
      </c>
      <c r="T2234" s="162">
        <f t="shared" si="213"/>
        <v>0</v>
      </c>
      <c r="U2234" s="33"/>
      <c r="V2234" s="33"/>
      <c r="W2234" s="33"/>
      <c r="X2234" s="33"/>
      <c r="Y2234" s="33"/>
      <c r="Z2234" s="33"/>
      <c r="AA2234" s="33"/>
      <c r="AB2234" s="33"/>
      <c r="AC2234" s="33"/>
      <c r="AD2234" s="33"/>
      <c r="AE2234" s="33"/>
      <c r="AR2234" s="163" t="s">
        <v>264</v>
      </c>
      <c r="AT2234" s="163" t="s">
        <v>224</v>
      </c>
      <c r="AU2234" s="163" t="s">
        <v>86</v>
      </c>
      <c r="AY2234" s="18" t="s">
        <v>222</v>
      </c>
      <c r="BE2234" s="164">
        <f t="shared" si="214"/>
        <v>0</v>
      </c>
      <c r="BF2234" s="164">
        <f t="shared" si="215"/>
        <v>0</v>
      </c>
      <c r="BG2234" s="164">
        <f t="shared" si="216"/>
        <v>0</v>
      </c>
      <c r="BH2234" s="164">
        <f t="shared" si="217"/>
        <v>0</v>
      </c>
      <c r="BI2234" s="164">
        <f t="shared" si="218"/>
        <v>0</v>
      </c>
      <c r="BJ2234" s="18" t="s">
        <v>84</v>
      </c>
      <c r="BK2234" s="164">
        <f t="shared" si="219"/>
        <v>0</v>
      </c>
      <c r="BL2234" s="18" t="s">
        <v>264</v>
      </c>
      <c r="BM2234" s="163" t="s">
        <v>3207</v>
      </c>
    </row>
    <row r="2235" spans="1:65" s="2" customFormat="1" ht="33" customHeight="1">
      <c r="A2235" s="33"/>
      <c r="B2235" s="150"/>
      <c r="C2235" s="151" t="s">
        <v>1984</v>
      </c>
      <c r="D2235" s="151" t="s">
        <v>224</v>
      </c>
      <c r="E2235" s="152" t="s">
        <v>3208</v>
      </c>
      <c r="F2235" s="153" t="s">
        <v>3209</v>
      </c>
      <c r="G2235" s="154" t="s">
        <v>348</v>
      </c>
      <c r="H2235" s="155">
        <v>1</v>
      </c>
      <c r="I2235" s="156"/>
      <c r="J2235" s="157">
        <f t="shared" si="210"/>
        <v>0</v>
      </c>
      <c r="K2235" s="158"/>
      <c r="L2235" s="34"/>
      <c r="M2235" s="159" t="s">
        <v>1</v>
      </c>
      <c r="N2235" s="160" t="s">
        <v>42</v>
      </c>
      <c r="O2235" s="59"/>
      <c r="P2235" s="161">
        <f t="shared" si="211"/>
        <v>0</v>
      </c>
      <c r="Q2235" s="161">
        <v>0</v>
      </c>
      <c r="R2235" s="161">
        <f t="shared" si="212"/>
        <v>0</v>
      </c>
      <c r="S2235" s="161">
        <v>0</v>
      </c>
      <c r="T2235" s="162">
        <f t="shared" si="213"/>
        <v>0</v>
      </c>
      <c r="U2235" s="33"/>
      <c r="V2235" s="33"/>
      <c r="W2235" s="33"/>
      <c r="X2235" s="33"/>
      <c r="Y2235" s="33"/>
      <c r="Z2235" s="33"/>
      <c r="AA2235" s="33"/>
      <c r="AB2235" s="33"/>
      <c r="AC2235" s="33"/>
      <c r="AD2235" s="33"/>
      <c r="AE2235" s="33"/>
      <c r="AR2235" s="163" t="s">
        <v>264</v>
      </c>
      <c r="AT2235" s="163" t="s">
        <v>224</v>
      </c>
      <c r="AU2235" s="163" t="s">
        <v>86</v>
      </c>
      <c r="AY2235" s="18" t="s">
        <v>222</v>
      </c>
      <c r="BE2235" s="164">
        <f t="shared" si="214"/>
        <v>0</v>
      </c>
      <c r="BF2235" s="164">
        <f t="shared" si="215"/>
        <v>0</v>
      </c>
      <c r="BG2235" s="164">
        <f t="shared" si="216"/>
        <v>0</v>
      </c>
      <c r="BH2235" s="164">
        <f t="shared" si="217"/>
        <v>0</v>
      </c>
      <c r="BI2235" s="164">
        <f t="shared" si="218"/>
        <v>0</v>
      </c>
      <c r="BJ2235" s="18" t="s">
        <v>84</v>
      </c>
      <c r="BK2235" s="164">
        <f t="shared" si="219"/>
        <v>0</v>
      </c>
      <c r="BL2235" s="18" t="s">
        <v>264</v>
      </c>
      <c r="BM2235" s="163" t="s">
        <v>3210</v>
      </c>
    </row>
    <row r="2236" spans="1:65" s="2" customFormat="1" ht="33" customHeight="1">
      <c r="A2236" s="33"/>
      <c r="B2236" s="150"/>
      <c r="C2236" s="151" t="s">
        <v>3211</v>
      </c>
      <c r="D2236" s="151" t="s">
        <v>224</v>
      </c>
      <c r="E2236" s="152" t="s">
        <v>3212</v>
      </c>
      <c r="F2236" s="153" t="s">
        <v>3213</v>
      </c>
      <c r="G2236" s="154" t="s">
        <v>348</v>
      </c>
      <c r="H2236" s="155">
        <v>1</v>
      </c>
      <c r="I2236" s="156"/>
      <c r="J2236" s="157">
        <f t="shared" si="210"/>
        <v>0</v>
      </c>
      <c r="K2236" s="158"/>
      <c r="L2236" s="34"/>
      <c r="M2236" s="159" t="s">
        <v>1</v>
      </c>
      <c r="N2236" s="160" t="s">
        <v>42</v>
      </c>
      <c r="O2236" s="59"/>
      <c r="P2236" s="161">
        <f t="shared" si="211"/>
        <v>0</v>
      </c>
      <c r="Q2236" s="161">
        <v>0</v>
      </c>
      <c r="R2236" s="161">
        <f t="shared" si="212"/>
        <v>0</v>
      </c>
      <c r="S2236" s="161">
        <v>0</v>
      </c>
      <c r="T2236" s="162">
        <f t="shared" si="213"/>
        <v>0</v>
      </c>
      <c r="U2236" s="33"/>
      <c r="V2236" s="33"/>
      <c r="W2236" s="33"/>
      <c r="X2236" s="33"/>
      <c r="Y2236" s="33"/>
      <c r="Z2236" s="33"/>
      <c r="AA2236" s="33"/>
      <c r="AB2236" s="33"/>
      <c r="AC2236" s="33"/>
      <c r="AD2236" s="33"/>
      <c r="AE2236" s="33"/>
      <c r="AR2236" s="163" t="s">
        <v>264</v>
      </c>
      <c r="AT2236" s="163" t="s">
        <v>224</v>
      </c>
      <c r="AU2236" s="163" t="s">
        <v>86</v>
      </c>
      <c r="AY2236" s="18" t="s">
        <v>222</v>
      </c>
      <c r="BE2236" s="164">
        <f t="shared" si="214"/>
        <v>0</v>
      </c>
      <c r="BF2236" s="164">
        <f t="shared" si="215"/>
        <v>0</v>
      </c>
      <c r="BG2236" s="164">
        <f t="shared" si="216"/>
        <v>0</v>
      </c>
      <c r="BH2236" s="164">
        <f t="shared" si="217"/>
        <v>0</v>
      </c>
      <c r="BI2236" s="164">
        <f t="shared" si="218"/>
        <v>0</v>
      </c>
      <c r="BJ2236" s="18" t="s">
        <v>84</v>
      </c>
      <c r="BK2236" s="164">
        <f t="shared" si="219"/>
        <v>0</v>
      </c>
      <c r="BL2236" s="18" t="s">
        <v>264</v>
      </c>
      <c r="BM2236" s="163" t="s">
        <v>3214</v>
      </c>
    </row>
    <row r="2237" spans="1:65" s="2" customFormat="1" ht="24.2" customHeight="1">
      <c r="A2237" s="33"/>
      <c r="B2237" s="150"/>
      <c r="C2237" s="151" t="s">
        <v>1989</v>
      </c>
      <c r="D2237" s="151" t="s">
        <v>224</v>
      </c>
      <c r="E2237" s="152" t="s">
        <v>3215</v>
      </c>
      <c r="F2237" s="153" t="s">
        <v>3216</v>
      </c>
      <c r="G2237" s="154" t="s">
        <v>227</v>
      </c>
      <c r="H2237" s="155">
        <v>2.0699999999999998</v>
      </c>
      <c r="I2237" s="156"/>
      <c r="J2237" s="157">
        <f t="shared" si="210"/>
        <v>0</v>
      </c>
      <c r="K2237" s="158"/>
      <c r="L2237" s="34"/>
      <c r="M2237" s="159" t="s">
        <v>1</v>
      </c>
      <c r="N2237" s="160" t="s">
        <v>42</v>
      </c>
      <c r="O2237" s="59"/>
      <c r="P2237" s="161">
        <f t="shared" si="211"/>
        <v>0</v>
      </c>
      <c r="Q2237" s="161">
        <v>0</v>
      </c>
      <c r="R2237" s="161">
        <f t="shared" si="212"/>
        <v>0</v>
      </c>
      <c r="S2237" s="161">
        <v>0</v>
      </c>
      <c r="T2237" s="162">
        <f t="shared" si="213"/>
        <v>0</v>
      </c>
      <c r="U2237" s="33"/>
      <c r="V2237" s="33"/>
      <c r="W2237" s="33"/>
      <c r="X2237" s="33"/>
      <c r="Y2237" s="33"/>
      <c r="Z2237" s="33"/>
      <c r="AA2237" s="33"/>
      <c r="AB2237" s="33"/>
      <c r="AC2237" s="33"/>
      <c r="AD2237" s="33"/>
      <c r="AE2237" s="33"/>
      <c r="AR2237" s="163" t="s">
        <v>264</v>
      </c>
      <c r="AT2237" s="163" t="s">
        <v>224</v>
      </c>
      <c r="AU2237" s="163" t="s">
        <v>86</v>
      </c>
      <c r="AY2237" s="18" t="s">
        <v>222</v>
      </c>
      <c r="BE2237" s="164">
        <f t="shared" si="214"/>
        <v>0</v>
      </c>
      <c r="BF2237" s="164">
        <f t="shared" si="215"/>
        <v>0</v>
      </c>
      <c r="BG2237" s="164">
        <f t="shared" si="216"/>
        <v>0</v>
      </c>
      <c r="BH2237" s="164">
        <f t="shared" si="217"/>
        <v>0</v>
      </c>
      <c r="BI2237" s="164">
        <f t="shared" si="218"/>
        <v>0</v>
      </c>
      <c r="BJ2237" s="18" t="s">
        <v>84</v>
      </c>
      <c r="BK2237" s="164">
        <f t="shared" si="219"/>
        <v>0</v>
      </c>
      <c r="BL2237" s="18" t="s">
        <v>264</v>
      </c>
      <c r="BM2237" s="163" t="s">
        <v>3217</v>
      </c>
    </row>
    <row r="2238" spans="1:65" s="16" customFormat="1">
      <c r="B2238" s="190"/>
      <c r="D2238" s="166" t="s">
        <v>229</v>
      </c>
      <c r="E2238" s="191" t="s">
        <v>1</v>
      </c>
      <c r="F2238" s="192" t="s">
        <v>3218</v>
      </c>
      <c r="H2238" s="191" t="s">
        <v>1</v>
      </c>
      <c r="I2238" s="193"/>
      <c r="L2238" s="190"/>
      <c r="M2238" s="194"/>
      <c r="N2238" s="195"/>
      <c r="O2238" s="195"/>
      <c r="P2238" s="195"/>
      <c r="Q2238" s="195"/>
      <c r="R2238" s="195"/>
      <c r="S2238" s="195"/>
      <c r="T2238" s="196"/>
      <c r="AT2238" s="191" t="s">
        <v>229</v>
      </c>
      <c r="AU2238" s="191" t="s">
        <v>86</v>
      </c>
      <c r="AV2238" s="16" t="s">
        <v>84</v>
      </c>
      <c r="AW2238" s="16" t="s">
        <v>32</v>
      </c>
      <c r="AX2238" s="16" t="s">
        <v>77</v>
      </c>
      <c r="AY2238" s="191" t="s">
        <v>222</v>
      </c>
    </row>
    <row r="2239" spans="1:65" s="13" customFormat="1">
      <c r="B2239" s="165"/>
      <c r="D2239" s="166" t="s">
        <v>229</v>
      </c>
      <c r="E2239" s="167" t="s">
        <v>1</v>
      </c>
      <c r="F2239" s="168" t="s">
        <v>3219</v>
      </c>
      <c r="H2239" s="169">
        <v>2.0699999999999998</v>
      </c>
      <c r="I2239" s="170"/>
      <c r="L2239" s="165"/>
      <c r="M2239" s="171"/>
      <c r="N2239" s="172"/>
      <c r="O2239" s="172"/>
      <c r="P2239" s="172"/>
      <c r="Q2239" s="172"/>
      <c r="R2239" s="172"/>
      <c r="S2239" s="172"/>
      <c r="T2239" s="173"/>
      <c r="AT2239" s="167" t="s">
        <v>229</v>
      </c>
      <c r="AU2239" s="167" t="s">
        <v>86</v>
      </c>
      <c r="AV2239" s="13" t="s">
        <v>86</v>
      </c>
      <c r="AW2239" s="13" t="s">
        <v>32</v>
      </c>
      <c r="AX2239" s="13" t="s">
        <v>77</v>
      </c>
      <c r="AY2239" s="167" t="s">
        <v>222</v>
      </c>
    </row>
    <row r="2240" spans="1:65" s="14" customFormat="1">
      <c r="B2240" s="174"/>
      <c r="D2240" s="166" t="s">
        <v>229</v>
      </c>
      <c r="E2240" s="175" t="s">
        <v>1</v>
      </c>
      <c r="F2240" s="176" t="s">
        <v>231</v>
      </c>
      <c r="H2240" s="177">
        <v>2.0699999999999998</v>
      </c>
      <c r="I2240" s="178"/>
      <c r="L2240" s="174"/>
      <c r="M2240" s="179"/>
      <c r="N2240" s="180"/>
      <c r="O2240" s="180"/>
      <c r="P2240" s="180"/>
      <c r="Q2240" s="180"/>
      <c r="R2240" s="180"/>
      <c r="S2240" s="180"/>
      <c r="T2240" s="181"/>
      <c r="AT2240" s="175" t="s">
        <v>229</v>
      </c>
      <c r="AU2240" s="175" t="s">
        <v>86</v>
      </c>
      <c r="AV2240" s="14" t="s">
        <v>228</v>
      </c>
      <c r="AW2240" s="14" t="s">
        <v>32</v>
      </c>
      <c r="AX2240" s="14" t="s">
        <v>84</v>
      </c>
      <c r="AY2240" s="175" t="s">
        <v>222</v>
      </c>
    </row>
    <row r="2241" spans="1:65" s="2" customFormat="1" ht="33" customHeight="1">
      <c r="A2241" s="33"/>
      <c r="B2241" s="150"/>
      <c r="C2241" s="151" t="s">
        <v>3220</v>
      </c>
      <c r="D2241" s="151" t="s">
        <v>224</v>
      </c>
      <c r="E2241" s="152" t="s">
        <v>3221</v>
      </c>
      <c r="F2241" s="153" t="s">
        <v>3222</v>
      </c>
      <c r="G2241" s="154" t="s">
        <v>227</v>
      </c>
      <c r="H2241" s="155">
        <v>3.2250000000000001</v>
      </c>
      <c r="I2241" s="156"/>
      <c r="J2241" s="157">
        <f>ROUND(I2241*H2241,2)</f>
        <v>0</v>
      </c>
      <c r="K2241" s="158"/>
      <c r="L2241" s="34"/>
      <c r="M2241" s="159" t="s">
        <v>1</v>
      </c>
      <c r="N2241" s="160" t="s">
        <v>42</v>
      </c>
      <c r="O2241" s="59"/>
      <c r="P2241" s="161">
        <f>O2241*H2241</f>
        <v>0</v>
      </c>
      <c r="Q2241" s="161">
        <v>0</v>
      </c>
      <c r="R2241" s="161">
        <f>Q2241*H2241</f>
        <v>0</v>
      </c>
      <c r="S2241" s="161">
        <v>0</v>
      </c>
      <c r="T2241" s="162">
        <f>S2241*H2241</f>
        <v>0</v>
      </c>
      <c r="U2241" s="33"/>
      <c r="V2241" s="33"/>
      <c r="W2241" s="33"/>
      <c r="X2241" s="33"/>
      <c r="Y2241" s="33"/>
      <c r="Z2241" s="33"/>
      <c r="AA2241" s="33"/>
      <c r="AB2241" s="33"/>
      <c r="AC2241" s="33"/>
      <c r="AD2241" s="33"/>
      <c r="AE2241" s="33"/>
      <c r="AR2241" s="163" t="s">
        <v>264</v>
      </c>
      <c r="AT2241" s="163" t="s">
        <v>224</v>
      </c>
      <c r="AU2241" s="163" t="s">
        <v>86</v>
      </c>
      <c r="AY2241" s="18" t="s">
        <v>222</v>
      </c>
      <c r="BE2241" s="164">
        <f>IF(N2241="základní",J2241,0)</f>
        <v>0</v>
      </c>
      <c r="BF2241" s="164">
        <f>IF(N2241="snížená",J2241,0)</f>
        <v>0</v>
      </c>
      <c r="BG2241" s="164">
        <f>IF(N2241="zákl. přenesená",J2241,0)</f>
        <v>0</v>
      </c>
      <c r="BH2241" s="164">
        <f>IF(N2241="sníž. přenesená",J2241,0)</f>
        <v>0</v>
      </c>
      <c r="BI2241" s="164">
        <f>IF(N2241="nulová",J2241,0)</f>
        <v>0</v>
      </c>
      <c r="BJ2241" s="18" t="s">
        <v>84</v>
      </c>
      <c r="BK2241" s="164">
        <f>ROUND(I2241*H2241,2)</f>
        <v>0</v>
      </c>
      <c r="BL2241" s="18" t="s">
        <v>264</v>
      </c>
      <c r="BM2241" s="163" t="s">
        <v>3223</v>
      </c>
    </row>
    <row r="2242" spans="1:65" s="16" customFormat="1">
      <c r="B2242" s="190"/>
      <c r="D2242" s="166" t="s">
        <v>229</v>
      </c>
      <c r="E2242" s="191" t="s">
        <v>1</v>
      </c>
      <c r="F2242" s="192" t="s">
        <v>3218</v>
      </c>
      <c r="H2242" s="191" t="s">
        <v>1</v>
      </c>
      <c r="I2242" s="193"/>
      <c r="L2242" s="190"/>
      <c r="M2242" s="194"/>
      <c r="N2242" s="195"/>
      <c r="O2242" s="195"/>
      <c r="P2242" s="195"/>
      <c r="Q2242" s="195"/>
      <c r="R2242" s="195"/>
      <c r="S2242" s="195"/>
      <c r="T2242" s="196"/>
      <c r="AT2242" s="191" t="s">
        <v>229</v>
      </c>
      <c r="AU2242" s="191" t="s">
        <v>86</v>
      </c>
      <c r="AV2242" s="16" t="s">
        <v>84</v>
      </c>
      <c r="AW2242" s="16" t="s">
        <v>32</v>
      </c>
      <c r="AX2242" s="16" t="s">
        <v>77</v>
      </c>
      <c r="AY2242" s="191" t="s">
        <v>222</v>
      </c>
    </row>
    <row r="2243" spans="1:65" s="13" customFormat="1">
      <c r="B2243" s="165"/>
      <c r="D2243" s="166" t="s">
        <v>229</v>
      </c>
      <c r="E2243" s="167" t="s">
        <v>1</v>
      </c>
      <c r="F2243" s="168" t="s">
        <v>3224</v>
      </c>
      <c r="H2243" s="169">
        <v>3.2250000000000001</v>
      </c>
      <c r="I2243" s="170"/>
      <c r="L2243" s="165"/>
      <c r="M2243" s="171"/>
      <c r="N2243" s="172"/>
      <c r="O2243" s="172"/>
      <c r="P2243" s="172"/>
      <c r="Q2243" s="172"/>
      <c r="R2243" s="172"/>
      <c r="S2243" s="172"/>
      <c r="T2243" s="173"/>
      <c r="AT2243" s="167" t="s">
        <v>229</v>
      </c>
      <c r="AU2243" s="167" t="s">
        <v>86</v>
      </c>
      <c r="AV2243" s="13" t="s">
        <v>86</v>
      </c>
      <c r="AW2243" s="13" t="s">
        <v>32</v>
      </c>
      <c r="AX2243" s="13" t="s">
        <v>77</v>
      </c>
      <c r="AY2243" s="167" t="s">
        <v>222</v>
      </c>
    </row>
    <row r="2244" spans="1:65" s="14" customFormat="1">
      <c r="B2244" s="174"/>
      <c r="D2244" s="166" t="s">
        <v>229</v>
      </c>
      <c r="E2244" s="175" t="s">
        <v>1</v>
      </c>
      <c r="F2244" s="176" t="s">
        <v>231</v>
      </c>
      <c r="H2244" s="177">
        <v>3.2250000000000001</v>
      </c>
      <c r="I2244" s="178"/>
      <c r="L2244" s="174"/>
      <c r="M2244" s="179"/>
      <c r="N2244" s="180"/>
      <c r="O2244" s="180"/>
      <c r="P2244" s="180"/>
      <c r="Q2244" s="180"/>
      <c r="R2244" s="180"/>
      <c r="S2244" s="180"/>
      <c r="T2244" s="181"/>
      <c r="AT2244" s="175" t="s">
        <v>229</v>
      </c>
      <c r="AU2244" s="175" t="s">
        <v>86</v>
      </c>
      <c r="AV2244" s="14" t="s">
        <v>228</v>
      </c>
      <c r="AW2244" s="14" t="s">
        <v>32</v>
      </c>
      <c r="AX2244" s="14" t="s">
        <v>84</v>
      </c>
      <c r="AY2244" s="175" t="s">
        <v>222</v>
      </c>
    </row>
    <row r="2245" spans="1:65" s="2" customFormat="1" ht="24.2" customHeight="1">
      <c r="A2245" s="33"/>
      <c r="B2245" s="150"/>
      <c r="C2245" s="151" t="s">
        <v>1993</v>
      </c>
      <c r="D2245" s="151" t="s">
        <v>224</v>
      </c>
      <c r="E2245" s="152" t="s">
        <v>3225</v>
      </c>
      <c r="F2245" s="153" t="s">
        <v>3226</v>
      </c>
      <c r="G2245" s="154" t="s">
        <v>227</v>
      </c>
      <c r="H2245" s="155">
        <v>32.19</v>
      </c>
      <c r="I2245" s="156"/>
      <c r="J2245" s="157">
        <f>ROUND(I2245*H2245,2)</f>
        <v>0</v>
      </c>
      <c r="K2245" s="158"/>
      <c r="L2245" s="34"/>
      <c r="M2245" s="159" t="s">
        <v>1</v>
      </c>
      <c r="N2245" s="160" t="s">
        <v>42</v>
      </c>
      <c r="O2245" s="59"/>
      <c r="P2245" s="161">
        <f>O2245*H2245</f>
        <v>0</v>
      </c>
      <c r="Q2245" s="161">
        <v>0</v>
      </c>
      <c r="R2245" s="161">
        <f>Q2245*H2245</f>
        <v>0</v>
      </c>
      <c r="S2245" s="161">
        <v>0</v>
      </c>
      <c r="T2245" s="162">
        <f>S2245*H2245</f>
        <v>0</v>
      </c>
      <c r="U2245" s="33"/>
      <c r="V2245" s="33"/>
      <c r="W2245" s="33"/>
      <c r="X2245" s="33"/>
      <c r="Y2245" s="33"/>
      <c r="Z2245" s="33"/>
      <c r="AA2245" s="33"/>
      <c r="AB2245" s="33"/>
      <c r="AC2245" s="33"/>
      <c r="AD2245" s="33"/>
      <c r="AE2245" s="33"/>
      <c r="AR2245" s="163" t="s">
        <v>264</v>
      </c>
      <c r="AT2245" s="163" t="s">
        <v>224</v>
      </c>
      <c r="AU2245" s="163" t="s">
        <v>86</v>
      </c>
      <c r="AY2245" s="18" t="s">
        <v>222</v>
      </c>
      <c r="BE2245" s="164">
        <f>IF(N2245="základní",J2245,0)</f>
        <v>0</v>
      </c>
      <c r="BF2245" s="164">
        <f>IF(N2245="snížená",J2245,0)</f>
        <v>0</v>
      </c>
      <c r="BG2245" s="164">
        <f>IF(N2245="zákl. přenesená",J2245,0)</f>
        <v>0</v>
      </c>
      <c r="BH2245" s="164">
        <f>IF(N2245="sníž. přenesená",J2245,0)</f>
        <v>0</v>
      </c>
      <c r="BI2245" s="164">
        <f>IF(N2245="nulová",J2245,0)</f>
        <v>0</v>
      </c>
      <c r="BJ2245" s="18" t="s">
        <v>84</v>
      </c>
      <c r="BK2245" s="164">
        <f>ROUND(I2245*H2245,2)</f>
        <v>0</v>
      </c>
      <c r="BL2245" s="18" t="s">
        <v>264</v>
      </c>
      <c r="BM2245" s="163" t="s">
        <v>3227</v>
      </c>
    </row>
    <row r="2246" spans="1:65" s="16" customFormat="1">
      <c r="B2246" s="190"/>
      <c r="D2246" s="166" t="s">
        <v>229</v>
      </c>
      <c r="E2246" s="191" t="s">
        <v>1</v>
      </c>
      <c r="F2246" s="192" t="s">
        <v>3218</v>
      </c>
      <c r="H2246" s="191" t="s">
        <v>1</v>
      </c>
      <c r="I2246" s="193"/>
      <c r="L2246" s="190"/>
      <c r="M2246" s="194"/>
      <c r="N2246" s="195"/>
      <c r="O2246" s="195"/>
      <c r="P2246" s="195"/>
      <c r="Q2246" s="195"/>
      <c r="R2246" s="195"/>
      <c r="S2246" s="195"/>
      <c r="T2246" s="196"/>
      <c r="AT2246" s="191" t="s">
        <v>229</v>
      </c>
      <c r="AU2246" s="191" t="s">
        <v>86</v>
      </c>
      <c r="AV2246" s="16" t="s">
        <v>84</v>
      </c>
      <c r="AW2246" s="16" t="s">
        <v>32</v>
      </c>
      <c r="AX2246" s="16" t="s">
        <v>77</v>
      </c>
      <c r="AY2246" s="191" t="s">
        <v>222</v>
      </c>
    </row>
    <row r="2247" spans="1:65" s="13" customFormat="1">
      <c r="B2247" s="165"/>
      <c r="D2247" s="166" t="s">
        <v>229</v>
      </c>
      <c r="E2247" s="167" t="s">
        <v>1</v>
      </c>
      <c r="F2247" s="168" t="s">
        <v>3228</v>
      </c>
      <c r="H2247" s="169">
        <v>3.41</v>
      </c>
      <c r="I2247" s="170"/>
      <c r="L2247" s="165"/>
      <c r="M2247" s="171"/>
      <c r="N2247" s="172"/>
      <c r="O2247" s="172"/>
      <c r="P2247" s="172"/>
      <c r="Q2247" s="172"/>
      <c r="R2247" s="172"/>
      <c r="S2247" s="172"/>
      <c r="T2247" s="173"/>
      <c r="AT2247" s="167" t="s">
        <v>229</v>
      </c>
      <c r="AU2247" s="167" t="s">
        <v>86</v>
      </c>
      <c r="AV2247" s="13" t="s">
        <v>86</v>
      </c>
      <c r="AW2247" s="13" t="s">
        <v>32</v>
      </c>
      <c r="AX2247" s="13" t="s">
        <v>77</v>
      </c>
      <c r="AY2247" s="167" t="s">
        <v>222</v>
      </c>
    </row>
    <row r="2248" spans="1:65" s="13" customFormat="1">
      <c r="B2248" s="165"/>
      <c r="D2248" s="166" t="s">
        <v>229</v>
      </c>
      <c r="E2248" s="167" t="s">
        <v>1</v>
      </c>
      <c r="F2248" s="168" t="s">
        <v>3229</v>
      </c>
      <c r="H2248" s="169">
        <v>8.8670000000000009</v>
      </c>
      <c r="I2248" s="170"/>
      <c r="L2248" s="165"/>
      <c r="M2248" s="171"/>
      <c r="N2248" s="172"/>
      <c r="O2248" s="172"/>
      <c r="P2248" s="172"/>
      <c r="Q2248" s="172"/>
      <c r="R2248" s="172"/>
      <c r="S2248" s="172"/>
      <c r="T2248" s="173"/>
      <c r="AT2248" s="167" t="s">
        <v>229</v>
      </c>
      <c r="AU2248" s="167" t="s">
        <v>86</v>
      </c>
      <c r="AV2248" s="13" t="s">
        <v>86</v>
      </c>
      <c r="AW2248" s="13" t="s">
        <v>32</v>
      </c>
      <c r="AX2248" s="13" t="s">
        <v>77</v>
      </c>
      <c r="AY2248" s="167" t="s">
        <v>222</v>
      </c>
    </row>
    <row r="2249" spans="1:65" s="13" customFormat="1">
      <c r="B2249" s="165"/>
      <c r="D2249" s="166" t="s">
        <v>229</v>
      </c>
      <c r="E2249" s="167" t="s">
        <v>1</v>
      </c>
      <c r="F2249" s="168" t="s">
        <v>3230</v>
      </c>
      <c r="H2249" s="169">
        <v>10.733000000000001</v>
      </c>
      <c r="I2249" s="170"/>
      <c r="L2249" s="165"/>
      <c r="M2249" s="171"/>
      <c r="N2249" s="172"/>
      <c r="O2249" s="172"/>
      <c r="P2249" s="172"/>
      <c r="Q2249" s="172"/>
      <c r="R2249" s="172"/>
      <c r="S2249" s="172"/>
      <c r="T2249" s="173"/>
      <c r="AT2249" s="167" t="s">
        <v>229</v>
      </c>
      <c r="AU2249" s="167" t="s">
        <v>86</v>
      </c>
      <c r="AV2249" s="13" t="s">
        <v>86</v>
      </c>
      <c r="AW2249" s="13" t="s">
        <v>32</v>
      </c>
      <c r="AX2249" s="13" t="s">
        <v>77</v>
      </c>
      <c r="AY2249" s="167" t="s">
        <v>222</v>
      </c>
    </row>
    <row r="2250" spans="1:65" s="13" customFormat="1">
      <c r="B2250" s="165"/>
      <c r="D2250" s="166" t="s">
        <v>229</v>
      </c>
      <c r="E2250" s="167" t="s">
        <v>1</v>
      </c>
      <c r="F2250" s="168" t="s">
        <v>3231</v>
      </c>
      <c r="H2250" s="169">
        <v>9.18</v>
      </c>
      <c r="I2250" s="170"/>
      <c r="L2250" s="165"/>
      <c r="M2250" s="171"/>
      <c r="N2250" s="172"/>
      <c r="O2250" s="172"/>
      <c r="P2250" s="172"/>
      <c r="Q2250" s="172"/>
      <c r="R2250" s="172"/>
      <c r="S2250" s="172"/>
      <c r="T2250" s="173"/>
      <c r="AT2250" s="167" t="s">
        <v>229</v>
      </c>
      <c r="AU2250" s="167" t="s">
        <v>86</v>
      </c>
      <c r="AV2250" s="13" t="s">
        <v>86</v>
      </c>
      <c r="AW2250" s="13" t="s">
        <v>32</v>
      </c>
      <c r="AX2250" s="13" t="s">
        <v>77</v>
      </c>
      <c r="AY2250" s="167" t="s">
        <v>222</v>
      </c>
    </row>
    <row r="2251" spans="1:65" s="14" customFormat="1">
      <c r="B2251" s="174"/>
      <c r="D2251" s="166" t="s">
        <v>229</v>
      </c>
      <c r="E2251" s="175" t="s">
        <v>1</v>
      </c>
      <c r="F2251" s="176" t="s">
        <v>231</v>
      </c>
      <c r="H2251" s="177">
        <v>32.19</v>
      </c>
      <c r="I2251" s="178"/>
      <c r="L2251" s="174"/>
      <c r="M2251" s="179"/>
      <c r="N2251" s="180"/>
      <c r="O2251" s="180"/>
      <c r="P2251" s="180"/>
      <c r="Q2251" s="180"/>
      <c r="R2251" s="180"/>
      <c r="S2251" s="180"/>
      <c r="T2251" s="181"/>
      <c r="AT2251" s="175" t="s">
        <v>229</v>
      </c>
      <c r="AU2251" s="175" t="s">
        <v>86</v>
      </c>
      <c r="AV2251" s="14" t="s">
        <v>228</v>
      </c>
      <c r="AW2251" s="14" t="s">
        <v>32</v>
      </c>
      <c r="AX2251" s="14" t="s">
        <v>84</v>
      </c>
      <c r="AY2251" s="175" t="s">
        <v>222</v>
      </c>
    </row>
    <row r="2252" spans="1:65" s="2" customFormat="1" ht="24.2" customHeight="1">
      <c r="A2252" s="33"/>
      <c r="B2252" s="150"/>
      <c r="C2252" s="151" t="s">
        <v>3232</v>
      </c>
      <c r="D2252" s="151" t="s">
        <v>224</v>
      </c>
      <c r="E2252" s="152" t="s">
        <v>3233</v>
      </c>
      <c r="F2252" s="153" t="s">
        <v>3234</v>
      </c>
      <c r="G2252" s="154" t="s">
        <v>348</v>
      </c>
      <c r="H2252" s="155">
        <v>68</v>
      </c>
      <c r="I2252" s="156"/>
      <c r="J2252" s="157">
        <f>ROUND(I2252*H2252,2)</f>
        <v>0</v>
      </c>
      <c r="K2252" s="158"/>
      <c r="L2252" s="34"/>
      <c r="M2252" s="159" t="s">
        <v>1</v>
      </c>
      <c r="N2252" s="160" t="s">
        <v>42</v>
      </c>
      <c r="O2252" s="59"/>
      <c r="P2252" s="161">
        <f>O2252*H2252</f>
        <v>0</v>
      </c>
      <c r="Q2252" s="161">
        <v>0</v>
      </c>
      <c r="R2252" s="161">
        <f>Q2252*H2252</f>
        <v>0</v>
      </c>
      <c r="S2252" s="161">
        <v>1.2500000000000001E-2</v>
      </c>
      <c r="T2252" s="162">
        <f>S2252*H2252</f>
        <v>0.85000000000000009</v>
      </c>
      <c r="U2252" s="33"/>
      <c r="V2252" s="33"/>
      <c r="W2252" s="33"/>
      <c r="X2252" s="33"/>
      <c r="Y2252" s="33"/>
      <c r="Z2252" s="33"/>
      <c r="AA2252" s="33"/>
      <c r="AB2252" s="33"/>
      <c r="AC2252" s="33"/>
      <c r="AD2252" s="33"/>
      <c r="AE2252" s="33"/>
      <c r="AR2252" s="163" t="s">
        <v>264</v>
      </c>
      <c r="AT2252" s="163" t="s">
        <v>224</v>
      </c>
      <c r="AU2252" s="163" t="s">
        <v>86</v>
      </c>
      <c r="AY2252" s="18" t="s">
        <v>222</v>
      </c>
      <c r="BE2252" s="164">
        <f>IF(N2252="základní",J2252,0)</f>
        <v>0</v>
      </c>
      <c r="BF2252" s="164">
        <f>IF(N2252="snížená",J2252,0)</f>
        <v>0</v>
      </c>
      <c r="BG2252" s="164">
        <f>IF(N2252="zákl. přenesená",J2252,0)</f>
        <v>0</v>
      </c>
      <c r="BH2252" s="164">
        <f>IF(N2252="sníž. přenesená",J2252,0)</f>
        <v>0</v>
      </c>
      <c r="BI2252" s="164">
        <f>IF(N2252="nulová",J2252,0)</f>
        <v>0</v>
      </c>
      <c r="BJ2252" s="18" t="s">
        <v>84</v>
      </c>
      <c r="BK2252" s="164">
        <f>ROUND(I2252*H2252,2)</f>
        <v>0</v>
      </c>
      <c r="BL2252" s="18" t="s">
        <v>264</v>
      </c>
      <c r="BM2252" s="163" t="s">
        <v>3235</v>
      </c>
    </row>
    <row r="2253" spans="1:65" s="13" customFormat="1">
      <c r="B2253" s="165"/>
      <c r="D2253" s="166" t="s">
        <v>229</v>
      </c>
      <c r="E2253" s="167" t="s">
        <v>1</v>
      </c>
      <c r="F2253" s="168" t="s">
        <v>3236</v>
      </c>
      <c r="H2253" s="169">
        <v>2</v>
      </c>
      <c r="I2253" s="170"/>
      <c r="L2253" s="165"/>
      <c r="M2253" s="171"/>
      <c r="N2253" s="172"/>
      <c r="O2253" s="172"/>
      <c r="P2253" s="172"/>
      <c r="Q2253" s="172"/>
      <c r="R2253" s="172"/>
      <c r="S2253" s="172"/>
      <c r="T2253" s="173"/>
      <c r="AT2253" s="167" t="s">
        <v>229</v>
      </c>
      <c r="AU2253" s="167" t="s">
        <v>86</v>
      </c>
      <c r="AV2253" s="13" t="s">
        <v>86</v>
      </c>
      <c r="AW2253" s="13" t="s">
        <v>32</v>
      </c>
      <c r="AX2253" s="13" t="s">
        <v>77</v>
      </c>
      <c r="AY2253" s="167" t="s">
        <v>222</v>
      </c>
    </row>
    <row r="2254" spans="1:65" s="13" customFormat="1">
      <c r="B2254" s="165"/>
      <c r="D2254" s="166" t="s">
        <v>229</v>
      </c>
      <c r="E2254" s="167" t="s">
        <v>1</v>
      </c>
      <c r="F2254" s="168" t="s">
        <v>3237</v>
      </c>
      <c r="H2254" s="169">
        <v>18</v>
      </c>
      <c r="I2254" s="170"/>
      <c r="L2254" s="165"/>
      <c r="M2254" s="171"/>
      <c r="N2254" s="172"/>
      <c r="O2254" s="172"/>
      <c r="P2254" s="172"/>
      <c r="Q2254" s="172"/>
      <c r="R2254" s="172"/>
      <c r="S2254" s="172"/>
      <c r="T2254" s="173"/>
      <c r="AT2254" s="167" t="s">
        <v>229</v>
      </c>
      <c r="AU2254" s="167" t="s">
        <v>86</v>
      </c>
      <c r="AV2254" s="13" t="s">
        <v>86</v>
      </c>
      <c r="AW2254" s="13" t="s">
        <v>32</v>
      </c>
      <c r="AX2254" s="13" t="s">
        <v>77</v>
      </c>
      <c r="AY2254" s="167" t="s">
        <v>222</v>
      </c>
    </row>
    <row r="2255" spans="1:65" s="13" customFormat="1">
      <c r="B2255" s="165"/>
      <c r="D2255" s="166" t="s">
        <v>229</v>
      </c>
      <c r="E2255" s="167" t="s">
        <v>1</v>
      </c>
      <c r="F2255" s="168" t="s">
        <v>3238</v>
      </c>
      <c r="H2255" s="169">
        <v>36</v>
      </c>
      <c r="I2255" s="170"/>
      <c r="L2255" s="165"/>
      <c r="M2255" s="171"/>
      <c r="N2255" s="172"/>
      <c r="O2255" s="172"/>
      <c r="P2255" s="172"/>
      <c r="Q2255" s="172"/>
      <c r="R2255" s="172"/>
      <c r="S2255" s="172"/>
      <c r="T2255" s="173"/>
      <c r="AT2255" s="167" t="s">
        <v>229</v>
      </c>
      <c r="AU2255" s="167" t="s">
        <v>86</v>
      </c>
      <c r="AV2255" s="13" t="s">
        <v>86</v>
      </c>
      <c r="AW2255" s="13" t="s">
        <v>32</v>
      </c>
      <c r="AX2255" s="13" t="s">
        <v>77</v>
      </c>
      <c r="AY2255" s="167" t="s">
        <v>222</v>
      </c>
    </row>
    <row r="2256" spans="1:65" s="13" customFormat="1">
      <c r="B2256" s="165"/>
      <c r="D2256" s="166" t="s">
        <v>229</v>
      </c>
      <c r="E2256" s="167" t="s">
        <v>1</v>
      </c>
      <c r="F2256" s="168" t="s">
        <v>3239</v>
      </c>
      <c r="H2256" s="169">
        <v>12</v>
      </c>
      <c r="I2256" s="170"/>
      <c r="L2256" s="165"/>
      <c r="M2256" s="171"/>
      <c r="N2256" s="172"/>
      <c r="O2256" s="172"/>
      <c r="P2256" s="172"/>
      <c r="Q2256" s="172"/>
      <c r="R2256" s="172"/>
      <c r="S2256" s="172"/>
      <c r="T2256" s="173"/>
      <c r="AT2256" s="167" t="s">
        <v>229</v>
      </c>
      <c r="AU2256" s="167" t="s">
        <v>86</v>
      </c>
      <c r="AV2256" s="13" t="s">
        <v>86</v>
      </c>
      <c r="AW2256" s="13" t="s">
        <v>32</v>
      </c>
      <c r="AX2256" s="13" t="s">
        <v>77</v>
      </c>
      <c r="AY2256" s="167" t="s">
        <v>222</v>
      </c>
    </row>
    <row r="2257" spans="1:65" s="14" customFormat="1">
      <c r="B2257" s="174"/>
      <c r="D2257" s="166" t="s">
        <v>229</v>
      </c>
      <c r="E2257" s="175" t="s">
        <v>1</v>
      </c>
      <c r="F2257" s="176" t="s">
        <v>231</v>
      </c>
      <c r="H2257" s="177">
        <v>68</v>
      </c>
      <c r="I2257" s="178"/>
      <c r="L2257" s="174"/>
      <c r="M2257" s="179"/>
      <c r="N2257" s="180"/>
      <c r="O2257" s="180"/>
      <c r="P2257" s="180"/>
      <c r="Q2257" s="180"/>
      <c r="R2257" s="180"/>
      <c r="S2257" s="180"/>
      <c r="T2257" s="181"/>
      <c r="AT2257" s="175" t="s">
        <v>229</v>
      </c>
      <c r="AU2257" s="175" t="s">
        <v>86</v>
      </c>
      <c r="AV2257" s="14" t="s">
        <v>228</v>
      </c>
      <c r="AW2257" s="14" t="s">
        <v>32</v>
      </c>
      <c r="AX2257" s="14" t="s">
        <v>84</v>
      </c>
      <c r="AY2257" s="175" t="s">
        <v>222</v>
      </c>
    </row>
    <row r="2258" spans="1:65" s="2" customFormat="1" ht="24.2" customHeight="1">
      <c r="A2258" s="33"/>
      <c r="B2258" s="150"/>
      <c r="C2258" s="151" t="s">
        <v>1997</v>
      </c>
      <c r="D2258" s="151" t="s">
        <v>224</v>
      </c>
      <c r="E2258" s="152" t="s">
        <v>3240</v>
      </c>
      <c r="F2258" s="153" t="s">
        <v>3241</v>
      </c>
      <c r="G2258" s="154" t="s">
        <v>348</v>
      </c>
      <c r="H2258" s="155">
        <v>40</v>
      </c>
      <c r="I2258" s="156"/>
      <c r="J2258" s="157">
        <f>ROUND(I2258*H2258,2)</f>
        <v>0</v>
      </c>
      <c r="K2258" s="158"/>
      <c r="L2258" s="34"/>
      <c r="M2258" s="159" t="s">
        <v>1</v>
      </c>
      <c r="N2258" s="160" t="s">
        <v>42</v>
      </c>
      <c r="O2258" s="59"/>
      <c r="P2258" s="161">
        <f>O2258*H2258</f>
        <v>0</v>
      </c>
      <c r="Q2258" s="161">
        <v>0</v>
      </c>
      <c r="R2258" s="161">
        <f>Q2258*H2258</f>
        <v>0</v>
      </c>
      <c r="S2258" s="161">
        <v>2.4E-2</v>
      </c>
      <c r="T2258" s="162">
        <f>S2258*H2258</f>
        <v>0.96</v>
      </c>
      <c r="U2258" s="33"/>
      <c r="V2258" s="33"/>
      <c r="W2258" s="33"/>
      <c r="X2258" s="33"/>
      <c r="Y2258" s="33"/>
      <c r="Z2258" s="33"/>
      <c r="AA2258" s="33"/>
      <c r="AB2258" s="33"/>
      <c r="AC2258" s="33"/>
      <c r="AD2258" s="33"/>
      <c r="AE2258" s="33"/>
      <c r="AR2258" s="163" t="s">
        <v>264</v>
      </c>
      <c r="AT2258" s="163" t="s">
        <v>224</v>
      </c>
      <c r="AU2258" s="163" t="s">
        <v>86</v>
      </c>
      <c r="AY2258" s="18" t="s">
        <v>222</v>
      </c>
      <c r="BE2258" s="164">
        <f>IF(N2258="základní",J2258,0)</f>
        <v>0</v>
      </c>
      <c r="BF2258" s="164">
        <f>IF(N2258="snížená",J2258,0)</f>
        <v>0</v>
      </c>
      <c r="BG2258" s="164">
        <f>IF(N2258="zákl. přenesená",J2258,0)</f>
        <v>0</v>
      </c>
      <c r="BH2258" s="164">
        <f>IF(N2258="sníž. přenesená",J2258,0)</f>
        <v>0</v>
      </c>
      <c r="BI2258" s="164">
        <f>IF(N2258="nulová",J2258,0)</f>
        <v>0</v>
      </c>
      <c r="BJ2258" s="18" t="s">
        <v>84</v>
      </c>
      <c r="BK2258" s="164">
        <f>ROUND(I2258*H2258,2)</f>
        <v>0</v>
      </c>
      <c r="BL2258" s="18" t="s">
        <v>264</v>
      </c>
      <c r="BM2258" s="163" t="s">
        <v>3242</v>
      </c>
    </row>
    <row r="2259" spans="1:65" s="16" customFormat="1">
      <c r="B2259" s="190"/>
      <c r="D2259" s="166" t="s">
        <v>229</v>
      </c>
      <c r="E2259" s="191" t="s">
        <v>1</v>
      </c>
      <c r="F2259" s="192" t="s">
        <v>3243</v>
      </c>
      <c r="H2259" s="191" t="s">
        <v>1</v>
      </c>
      <c r="I2259" s="193"/>
      <c r="L2259" s="190"/>
      <c r="M2259" s="194"/>
      <c r="N2259" s="195"/>
      <c r="O2259" s="195"/>
      <c r="P2259" s="195"/>
      <c r="Q2259" s="195"/>
      <c r="R2259" s="195"/>
      <c r="S2259" s="195"/>
      <c r="T2259" s="196"/>
      <c r="AT2259" s="191" t="s">
        <v>229</v>
      </c>
      <c r="AU2259" s="191" t="s">
        <v>86</v>
      </c>
      <c r="AV2259" s="16" t="s">
        <v>84</v>
      </c>
      <c r="AW2259" s="16" t="s">
        <v>32</v>
      </c>
      <c r="AX2259" s="16" t="s">
        <v>77</v>
      </c>
      <c r="AY2259" s="191" t="s">
        <v>222</v>
      </c>
    </row>
    <row r="2260" spans="1:65" s="13" customFormat="1">
      <c r="B2260" s="165"/>
      <c r="D2260" s="166" t="s">
        <v>229</v>
      </c>
      <c r="E2260" s="167" t="s">
        <v>1</v>
      </c>
      <c r="F2260" s="168" t="s">
        <v>1978</v>
      </c>
      <c r="H2260" s="169">
        <v>5</v>
      </c>
      <c r="I2260" s="170"/>
      <c r="L2260" s="165"/>
      <c r="M2260" s="171"/>
      <c r="N2260" s="172"/>
      <c r="O2260" s="172"/>
      <c r="P2260" s="172"/>
      <c r="Q2260" s="172"/>
      <c r="R2260" s="172"/>
      <c r="S2260" s="172"/>
      <c r="T2260" s="173"/>
      <c r="AT2260" s="167" t="s">
        <v>229</v>
      </c>
      <c r="AU2260" s="167" t="s">
        <v>86</v>
      </c>
      <c r="AV2260" s="13" t="s">
        <v>86</v>
      </c>
      <c r="AW2260" s="13" t="s">
        <v>32</v>
      </c>
      <c r="AX2260" s="13" t="s">
        <v>77</v>
      </c>
      <c r="AY2260" s="167" t="s">
        <v>222</v>
      </c>
    </row>
    <row r="2261" spans="1:65" s="13" customFormat="1">
      <c r="B2261" s="165"/>
      <c r="D2261" s="166" t="s">
        <v>229</v>
      </c>
      <c r="E2261" s="167" t="s">
        <v>1</v>
      </c>
      <c r="F2261" s="168" t="s">
        <v>1979</v>
      </c>
      <c r="H2261" s="169">
        <v>15</v>
      </c>
      <c r="I2261" s="170"/>
      <c r="L2261" s="165"/>
      <c r="M2261" s="171"/>
      <c r="N2261" s="172"/>
      <c r="O2261" s="172"/>
      <c r="P2261" s="172"/>
      <c r="Q2261" s="172"/>
      <c r="R2261" s="172"/>
      <c r="S2261" s="172"/>
      <c r="T2261" s="173"/>
      <c r="AT2261" s="167" t="s">
        <v>229</v>
      </c>
      <c r="AU2261" s="167" t="s">
        <v>86</v>
      </c>
      <c r="AV2261" s="13" t="s">
        <v>86</v>
      </c>
      <c r="AW2261" s="13" t="s">
        <v>32</v>
      </c>
      <c r="AX2261" s="13" t="s">
        <v>77</v>
      </c>
      <c r="AY2261" s="167" t="s">
        <v>222</v>
      </c>
    </row>
    <row r="2262" spans="1:65" s="13" customFormat="1">
      <c r="B2262" s="165"/>
      <c r="D2262" s="166" t="s">
        <v>229</v>
      </c>
      <c r="E2262" s="167" t="s">
        <v>1</v>
      </c>
      <c r="F2262" s="168" t="s">
        <v>3244</v>
      </c>
      <c r="H2262" s="169">
        <v>10</v>
      </c>
      <c r="I2262" s="170"/>
      <c r="L2262" s="165"/>
      <c r="M2262" s="171"/>
      <c r="N2262" s="172"/>
      <c r="O2262" s="172"/>
      <c r="P2262" s="172"/>
      <c r="Q2262" s="172"/>
      <c r="R2262" s="172"/>
      <c r="S2262" s="172"/>
      <c r="T2262" s="173"/>
      <c r="AT2262" s="167" t="s">
        <v>229</v>
      </c>
      <c r="AU2262" s="167" t="s">
        <v>86</v>
      </c>
      <c r="AV2262" s="13" t="s">
        <v>86</v>
      </c>
      <c r="AW2262" s="13" t="s">
        <v>32</v>
      </c>
      <c r="AX2262" s="13" t="s">
        <v>77</v>
      </c>
      <c r="AY2262" s="167" t="s">
        <v>222</v>
      </c>
    </row>
    <row r="2263" spans="1:65" s="13" customFormat="1">
      <c r="B2263" s="165"/>
      <c r="D2263" s="166" t="s">
        <v>229</v>
      </c>
      <c r="E2263" s="167" t="s">
        <v>1</v>
      </c>
      <c r="F2263" s="168" t="s">
        <v>1981</v>
      </c>
      <c r="H2263" s="169">
        <v>10</v>
      </c>
      <c r="I2263" s="170"/>
      <c r="L2263" s="165"/>
      <c r="M2263" s="171"/>
      <c r="N2263" s="172"/>
      <c r="O2263" s="172"/>
      <c r="P2263" s="172"/>
      <c r="Q2263" s="172"/>
      <c r="R2263" s="172"/>
      <c r="S2263" s="172"/>
      <c r="T2263" s="173"/>
      <c r="AT2263" s="167" t="s">
        <v>229</v>
      </c>
      <c r="AU2263" s="167" t="s">
        <v>86</v>
      </c>
      <c r="AV2263" s="13" t="s">
        <v>86</v>
      </c>
      <c r="AW2263" s="13" t="s">
        <v>32</v>
      </c>
      <c r="AX2263" s="13" t="s">
        <v>77</v>
      </c>
      <c r="AY2263" s="167" t="s">
        <v>222</v>
      </c>
    </row>
    <row r="2264" spans="1:65" s="14" customFormat="1">
      <c r="B2264" s="174"/>
      <c r="D2264" s="166" t="s">
        <v>229</v>
      </c>
      <c r="E2264" s="175" t="s">
        <v>1</v>
      </c>
      <c r="F2264" s="176" t="s">
        <v>231</v>
      </c>
      <c r="H2264" s="177">
        <v>40</v>
      </c>
      <c r="I2264" s="178"/>
      <c r="L2264" s="174"/>
      <c r="M2264" s="179"/>
      <c r="N2264" s="180"/>
      <c r="O2264" s="180"/>
      <c r="P2264" s="180"/>
      <c r="Q2264" s="180"/>
      <c r="R2264" s="180"/>
      <c r="S2264" s="180"/>
      <c r="T2264" s="181"/>
      <c r="AT2264" s="175" t="s">
        <v>229</v>
      </c>
      <c r="AU2264" s="175" t="s">
        <v>86</v>
      </c>
      <c r="AV2264" s="14" t="s">
        <v>228</v>
      </c>
      <c r="AW2264" s="14" t="s">
        <v>32</v>
      </c>
      <c r="AX2264" s="14" t="s">
        <v>84</v>
      </c>
      <c r="AY2264" s="175" t="s">
        <v>222</v>
      </c>
    </row>
    <row r="2265" spans="1:65" s="2" customFormat="1" ht="24.2" customHeight="1">
      <c r="A2265" s="33"/>
      <c r="B2265" s="150"/>
      <c r="C2265" s="151" t="s">
        <v>3245</v>
      </c>
      <c r="D2265" s="151" t="s">
        <v>224</v>
      </c>
      <c r="E2265" s="152" t="s">
        <v>3246</v>
      </c>
      <c r="F2265" s="153" t="s">
        <v>3247</v>
      </c>
      <c r="G2265" s="154" t="s">
        <v>348</v>
      </c>
      <c r="H2265" s="155">
        <v>2</v>
      </c>
      <c r="I2265" s="156"/>
      <c r="J2265" s="157">
        <f>ROUND(I2265*H2265,2)</f>
        <v>0</v>
      </c>
      <c r="K2265" s="158"/>
      <c r="L2265" s="34"/>
      <c r="M2265" s="159" t="s">
        <v>1</v>
      </c>
      <c r="N2265" s="160" t="s">
        <v>42</v>
      </c>
      <c r="O2265" s="59"/>
      <c r="P2265" s="161">
        <f>O2265*H2265</f>
        <v>0</v>
      </c>
      <c r="Q2265" s="161">
        <v>0</v>
      </c>
      <c r="R2265" s="161">
        <f>Q2265*H2265</f>
        <v>0</v>
      </c>
      <c r="S2265" s="161">
        <v>2.8000000000000001E-2</v>
      </c>
      <c r="T2265" s="162">
        <f>S2265*H2265</f>
        <v>5.6000000000000001E-2</v>
      </c>
      <c r="U2265" s="33"/>
      <c r="V2265" s="33"/>
      <c r="W2265" s="33"/>
      <c r="X2265" s="33"/>
      <c r="Y2265" s="33"/>
      <c r="Z2265" s="33"/>
      <c r="AA2265" s="33"/>
      <c r="AB2265" s="33"/>
      <c r="AC2265" s="33"/>
      <c r="AD2265" s="33"/>
      <c r="AE2265" s="33"/>
      <c r="AR2265" s="163" t="s">
        <v>264</v>
      </c>
      <c r="AT2265" s="163" t="s">
        <v>224</v>
      </c>
      <c r="AU2265" s="163" t="s">
        <v>86</v>
      </c>
      <c r="AY2265" s="18" t="s">
        <v>222</v>
      </c>
      <c r="BE2265" s="164">
        <f>IF(N2265="základní",J2265,0)</f>
        <v>0</v>
      </c>
      <c r="BF2265" s="164">
        <f>IF(N2265="snížená",J2265,0)</f>
        <v>0</v>
      </c>
      <c r="BG2265" s="164">
        <f>IF(N2265="zákl. přenesená",J2265,0)</f>
        <v>0</v>
      </c>
      <c r="BH2265" s="164">
        <f>IF(N2265="sníž. přenesená",J2265,0)</f>
        <v>0</v>
      </c>
      <c r="BI2265" s="164">
        <f>IF(N2265="nulová",J2265,0)</f>
        <v>0</v>
      </c>
      <c r="BJ2265" s="18" t="s">
        <v>84</v>
      </c>
      <c r="BK2265" s="164">
        <f>ROUND(I2265*H2265,2)</f>
        <v>0</v>
      </c>
      <c r="BL2265" s="18" t="s">
        <v>264</v>
      </c>
      <c r="BM2265" s="163" t="s">
        <v>3248</v>
      </c>
    </row>
    <row r="2266" spans="1:65" s="16" customFormat="1">
      <c r="B2266" s="190"/>
      <c r="D2266" s="166" t="s">
        <v>229</v>
      </c>
      <c r="E2266" s="191" t="s">
        <v>1</v>
      </c>
      <c r="F2266" s="192" t="s">
        <v>3243</v>
      </c>
      <c r="H2266" s="191" t="s">
        <v>1</v>
      </c>
      <c r="I2266" s="193"/>
      <c r="L2266" s="190"/>
      <c r="M2266" s="194"/>
      <c r="N2266" s="195"/>
      <c r="O2266" s="195"/>
      <c r="P2266" s="195"/>
      <c r="Q2266" s="195"/>
      <c r="R2266" s="195"/>
      <c r="S2266" s="195"/>
      <c r="T2266" s="196"/>
      <c r="AT2266" s="191" t="s">
        <v>229</v>
      </c>
      <c r="AU2266" s="191" t="s">
        <v>86</v>
      </c>
      <c r="AV2266" s="16" t="s">
        <v>84</v>
      </c>
      <c r="AW2266" s="16" t="s">
        <v>32</v>
      </c>
      <c r="AX2266" s="16" t="s">
        <v>77</v>
      </c>
      <c r="AY2266" s="191" t="s">
        <v>222</v>
      </c>
    </row>
    <row r="2267" spans="1:65" s="13" customFormat="1">
      <c r="B2267" s="165"/>
      <c r="D2267" s="166" t="s">
        <v>229</v>
      </c>
      <c r="E2267" s="167" t="s">
        <v>1</v>
      </c>
      <c r="F2267" s="168" t="s">
        <v>1985</v>
      </c>
      <c r="H2267" s="169">
        <v>2</v>
      </c>
      <c r="I2267" s="170"/>
      <c r="L2267" s="165"/>
      <c r="M2267" s="171"/>
      <c r="N2267" s="172"/>
      <c r="O2267" s="172"/>
      <c r="P2267" s="172"/>
      <c r="Q2267" s="172"/>
      <c r="R2267" s="172"/>
      <c r="S2267" s="172"/>
      <c r="T2267" s="173"/>
      <c r="AT2267" s="167" t="s">
        <v>229</v>
      </c>
      <c r="AU2267" s="167" t="s">
        <v>86</v>
      </c>
      <c r="AV2267" s="13" t="s">
        <v>86</v>
      </c>
      <c r="AW2267" s="13" t="s">
        <v>32</v>
      </c>
      <c r="AX2267" s="13" t="s">
        <v>77</v>
      </c>
      <c r="AY2267" s="167" t="s">
        <v>222</v>
      </c>
    </row>
    <row r="2268" spans="1:65" s="14" customFormat="1">
      <c r="B2268" s="174"/>
      <c r="D2268" s="166" t="s">
        <v>229</v>
      </c>
      <c r="E2268" s="175" t="s">
        <v>1</v>
      </c>
      <c r="F2268" s="176" t="s">
        <v>231</v>
      </c>
      <c r="H2268" s="177">
        <v>2</v>
      </c>
      <c r="I2268" s="178"/>
      <c r="L2268" s="174"/>
      <c r="M2268" s="179"/>
      <c r="N2268" s="180"/>
      <c r="O2268" s="180"/>
      <c r="P2268" s="180"/>
      <c r="Q2268" s="180"/>
      <c r="R2268" s="180"/>
      <c r="S2268" s="180"/>
      <c r="T2268" s="181"/>
      <c r="AT2268" s="175" t="s">
        <v>229</v>
      </c>
      <c r="AU2268" s="175" t="s">
        <v>86</v>
      </c>
      <c r="AV2268" s="14" t="s">
        <v>228</v>
      </c>
      <c r="AW2268" s="14" t="s">
        <v>32</v>
      </c>
      <c r="AX2268" s="14" t="s">
        <v>84</v>
      </c>
      <c r="AY2268" s="175" t="s">
        <v>222</v>
      </c>
    </row>
    <row r="2269" spans="1:65" s="2" customFormat="1" ht="16.5" customHeight="1">
      <c r="A2269" s="33"/>
      <c r="B2269" s="150"/>
      <c r="C2269" s="151" t="s">
        <v>2000</v>
      </c>
      <c r="D2269" s="151" t="s">
        <v>224</v>
      </c>
      <c r="E2269" s="152" t="s">
        <v>3249</v>
      </c>
      <c r="F2269" s="153" t="s">
        <v>3250</v>
      </c>
      <c r="G2269" s="154" t="s">
        <v>2075</v>
      </c>
      <c r="H2269" s="155">
        <v>1</v>
      </c>
      <c r="I2269" s="156"/>
      <c r="J2269" s="157">
        <f>ROUND(I2269*H2269,2)</f>
        <v>0</v>
      </c>
      <c r="K2269" s="158"/>
      <c r="L2269" s="34"/>
      <c r="M2269" s="159" t="s">
        <v>1</v>
      </c>
      <c r="N2269" s="160" t="s">
        <v>42</v>
      </c>
      <c r="O2269" s="59"/>
      <c r="P2269" s="161">
        <f>O2269*H2269</f>
        <v>0</v>
      </c>
      <c r="Q2269" s="161">
        <v>0</v>
      </c>
      <c r="R2269" s="161">
        <f>Q2269*H2269</f>
        <v>0</v>
      </c>
      <c r="S2269" s="161">
        <v>0</v>
      </c>
      <c r="T2269" s="162">
        <f>S2269*H2269</f>
        <v>0</v>
      </c>
      <c r="U2269" s="33"/>
      <c r="V2269" s="33"/>
      <c r="W2269" s="33"/>
      <c r="X2269" s="33"/>
      <c r="Y2269" s="33"/>
      <c r="Z2269" s="33"/>
      <c r="AA2269" s="33"/>
      <c r="AB2269" s="33"/>
      <c r="AC2269" s="33"/>
      <c r="AD2269" s="33"/>
      <c r="AE2269" s="33"/>
      <c r="AR2269" s="163" t="s">
        <v>264</v>
      </c>
      <c r="AT2269" s="163" t="s">
        <v>224</v>
      </c>
      <c r="AU2269" s="163" t="s">
        <v>86</v>
      </c>
      <c r="AY2269" s="18" t="s">
        <v>222</v>
      </c>
      <c r="BE2269" s="164">
        <f>IF(N2269="základní",J2269,0)</f>
        <v>0</v>
      </c>
      <c r="BF2269" s="164">
        <f>IF(N2269="snížená",J2269,0)</f>
        <v>0</v>
      </c>
      <c r="BG2269" s="164">
        <f>IF(N2269="zákl. přenesená",J2269,0)</f>
        <v>0</v>
      </c>
      <c r="BH2269" s="164">
        <f>IF(N2269="sníž. přenesená",J2269,0)</f>
        <v>0</v>
      </c>
      <c r="BI2269" s="164">
        <f>IF(N2269="nulová",J2269,0)</f>
        <v>0</v>
      </c>
      <c r="BJ2269" s="18" t="s">
        <v>84</v>
      </c>
      <c r="BK2269" s="164">
        <f>ROUND(I2269*H2269,2)</f>
        <v>0</v>
      </c>
      <c r="BL2269" s="18" t="s">
        <v>264</v>
      </c>
      <c r="BM2269" s="163" t="s">
        <v>3251</v>
      </c>
    </row>
    <row r="2270" spans="1:65" s="2" customFormat="1" ht="24.2" customHeight="1">
      <c r="A2270" s="33"/>
      <c r="B2270" s="150"/>
      <c r="C2270" s="151" t="s">
        <v>3252</v>
      </c>
      <c r="D2270" s="151" t="s">
        <v>224</v>
      </c>
      <c r="E2270" s="152" t="s">
        <v>3253</v>
      </c>
      <c r="F2270" s="153" t="s">
        <v>3254</v>
      </c>
      <c r="G2270" s="154" t="s">
        <v>2233</v>
      </c>
      <c r="H2270" s="212"/>
      <c r="I2270" s="156"/>
      <c r="J2270" s="157">
        <f>ROUND(I2270*H2270,2)</f>
        <v>0</v>
      </c>
      <c r="K2270" s="158"/>
      <c r="L2270" s="34"/>
      <c r="M2270" s="159" t="s">
        <v>1</v>
      </c>
      <c r="N2270" s="160" t="s">
        <v>42</v>
      </c>
      <c r="O2270" s="59"/>
      <c r="P2270" s="161">
        <f>O2270*H2270</f>
        <v>0</v>
      </c>
      <c r="Q2270" s="161">
        <v>0</v>
      </c>
      <c r="R2270" s="161">
        <f>Q2270*H2270</f>
        <v>0</v>
      </c>
      <c r="S2270" s="161">
        <v>0</v>
      </c>
      <c r="T2270" s="162">
        <f>S2270*H2270</f>
        <v>0</v>
      </c>
      <c r="U2270" s="33"/>
      <c r="V2270" s="33"/>
      <c r="W2270" s="33"/>
      <c r="X2270" s="33"/>
      <c r="Y2270" s="33"/>
      <c r="Z2270" s="33"/>
      <c r="AA2270" s="33"/>
      <c r="AB2270" s="33"/>
      <c r="AC2270" s="33"/>
      <c r="AD2270" s="33"/>
      <c r="AE2270" s="33"/>
      <c r="AR2270" s="163" t="s">
        <v>264</v>
      </c>
      <c r="AT2270" s="163" t="s">
        <v>224</v>
      </c>
      <c r="AU2270" s="163" t="s">
        <v>86</v>
      </c>
      <c r="AY2270" s="18" t="s">
        <v>222</v>
      </c>
      <c r="BE2270" s="164">
        <f>IF(N2270="základní",J2270,0)</f>
        <v>0</v>
      </c>
      <c r="BF2270" s="164">
        <f>IF(N2270="snížená",J2270,0)</f>
        <v>0</v>
      </c>
      <c r="BG2270" s="164">
        <f>IF(N2270="zákl. přenesená",J2270,0)</f>
        <v>0</v>
      </c>
      <c r="BH2270" s="164">
        <f>IF(N2270="sníž. přenesená",J2270,0)</f>
        <v>0</v>
      </c>
      <c r="BI2270" s="164">
        <f>IF(N2270="nulová",J2270,0)</f>
        <v>0</v>
      </c>
      <c r="BJ2270" s="18" t="s">
        <v>84</v>
      </c>
      <c r="BK2270" s="164">
        <f>ROUND(I2270*H2270,2)</f>
        <v>0</v>
      </c>
      <c r="BL2270" s="18" t="s">
        <v>264</v>
      </c>
      <c r="BM2270" s="163" t="s">
        <v>3255</v>
      </c>
    </row>
    <row r="2271" spans="1:65" s="12" customFormat="1" ht="22.9" customHeight="1">
      <c r="B2271" s="137"/>
      <c r="D2271" s="138" t="s">
        <v>76</v>
      </c>
      <c r="E2271" s="148" t="s">
        <v>3256</v>
      </c>
      <c r="F2271" s="148" t="s">
        <v>3257</v>
      </c>
      <c r="I2271" s="140"/>
      <c r="J2271" s="149">
        <f>BK2271</f>
        <v>0</v>
      </c>
      <c r="L2271" s="137"/>
      <c r="M2271" s="142"/>
      <c r="N2271" s="143"/>
      <c r="O2271" s="143"/>
      <c r="P2271" s="144">
        <f>SUM(P2272:P2463)</f>
        <v>0</v>
      </c>
      <c r="Q2271" s="143"/>
      <c r="R2271" s="144">
        <f>SUM(R2272:R2463)</f>
        <v>0.41755454999999997</v>
      </c>
      <c r="S2271" s="143"/>
      <c r="T2271" s="145">
        <f>SUM(T2272:T2463)</f>
        <v>4.9800000000000004</v>
      </c>
      <c r="AR2271" s="138" t="s">
        <v>86</v>
      </c>
      <c r="AT2271" s="146" t="s">
        <v>76</v>
      </c>
      <c r="AU2271" s="146" t="s">
        <v>84</v>
      </c>
      <c r="AY2271" s="138" t="s">
        <v>222</v>
      </c>
      <c r="BK2271" s="147">
        <f>SUM(BK2272:BK2463)</f>
        <v>0</v>
      </c>
    </row>
    <row r="2272" spans="1:65" s="2" customFormat="1" ht="21.75" customHeight="1">
      <c r="A2272" s="33"/>
      <c r="B2272" s="150"/>
      <c r="C2272" s="151" t="s">
        <v>2004</v>
      </c>
      <c r="D2272" s="151" t="s">
        <v>224</v>
      </c>
      <c r="E2272" s="152" t="s">
        <v>3258</v>
      </c>
      <c r="F2272" s="153" t="s">
        <v>3259</v>
      </c>
      <c r="G2272" s="154" t="s">
        <v>227</v>
      </c>
      <c r="H2272" s="155">
        <v>45.258000000000003</v>
      </c>
      <c r="I2272" s="156"/>
      <c r="J2272" s="157">
        <f>ROUND(I2272*H2272,2)</f>
        <v>0</v>
      </c>
      <c r="K2272" s="158"/>
      <c r="L2272" s="34"/>
      <c r="M2272" s="159" t="s">
        <v>1</v>
      </c>
      <c r="N2272" s="160" t="s">
        <v>42</v>
      </c>
      <c r="O2272" s="59"/>
      <c r="P2272" s="161">
        <f>O2272*H2272</f>
        <v>0</v>
      </c>
      <c r="Q2272" s="161">
        <v>0</v>
      </c>
      <c r="R2272" s="161">
        <f>Q2272*H2272</f>
        <v>0</v>
      </c>
      <c r="S2272" s="161">
        <v>0</v>
      </c>
      <c r="T2272" s="162">
        <f>S2272*H2272</f>
        <v>0</v>
      </c>
      <c r="U2272" s="33"/>
      <c r="V2272" s="33"/>
      <c r="W2272" s="33"/>
      <c r="X2272" s="33"/>
      <c r="Y2272" s="33"/>
      <c r="Z2272" s="33"/>
      <c r="AA2272" s="33"/>
      <c r="AB2272" s="33"/>
      <c r="AC2272" s="33"/>
      <c r="AD2272" s="33"/>
      <c r="AE2272" s="33"/>
      <c r="AR2272" s="163" t="s">
        <v>264</v>
      </c>
      <c r="AT2272" s="163" t="s">
        <v>224</v>
      </c>
      <c r="AU2272" s="163" t="s">
        <v>86</v>
      </c>
      <c r="AY2272" s="18" t="s">
        <v>222</v>
      </c>
      <c r="BE2272" s="164">
        <f>IF(N2272="základní",J2272,0)</f>
        <v>0</v>
      </c>
      <c r="BF2272" s="164">
        <f>IF(N2272="snížená",J2272,0)</f>
        <v>0</v>
      </c>
      <c r="BG2272" s="164">
        <f>IF(N2272="zákl. přenesená",J2272,0)</f>
        <v>0</v>
      </c>
      <c r="BH2272" s="164">
        <f>IF(N2272="sníž. přenesená",J2272,0)</f>
        <v>0</v>
      </c>
      <c r="BI2272" s="164">
        <f>IF(N2272="nulová",J2272,0)</f>
        <v>0</v>
      </c>
      <c r="BJ2272" s="18" t="s">
        <v>84</v>
      </c>
      <c r="BK2272" s="164">
        <f>ROUND(I2272*H2272,2)</f>
        <v>0</v>
      </c>
      <c r="BL2272" s="18" t="s">
        <v>264</v>
      </c>
      <c r="BM2272" s="163" t="s">
        <v>3260</v>
      </c>
    </row>
    <row r="2273" spans="1:65" s="2" customFormat="1" ht="24.2" customHeight="1">
      <c r="A2273" s="33"/>
      <c r="B2273" s="150"/>
      <c r="C2273" s="197" t="s">
        <v>3261</v>
      </c>
      <c r="D2273" s="197" t="s">
        <v>310</v>
      </c>
      <c r="E2273" s="198" t="s">
        <v>3262</v>
      </c>
      <c r="F2273" s="199" t="s">
        <v>3263</v>
      </c>
      <c r="G2273" s="200" t="s">
        <v>227</v>
      </c>
      <c r="H2273" s="201">
        <v>45.258000000000003</v>
      </c>
      <c r="I2273" s="202"/>
      <c r="J2273" s="203">
        <f>ROUND(I2273*H2273,2)</f>
        <v>0</v>
      </c>
      <c r="K2273" s="204"/>
      <c r="L2273" s="205"/>
      <c r="M2273" s="206" t="s">
        <v>1</v>
      </c>
      <c r="N2273" s="207" t="s">
        <v>42</v>
      </c>
      <c r="O2273" s="59"/>
      <c r="P2273" s="161">
        <f>O2273*H2273</f>
        <v>0</v>
      </c>
      <c r="Q2273" s="161">
        <v>0</v>
      </c>
      <c r="R2273" s="161">
        <f>Q2273*H2273</f>
        <v>0</v>
      </c>
      <c r="S2273" s="161">
        <v>0</v>
      </c>
      <c r="T2273" s="162">
        <f>S2273*H2273</f>
        <v>0</v>
      </c>
      <c r="U2273" s="33"/>
      <c r="V2273" s="33"/>
      <c r="W2273" s="33"/>
      <c r="X2273" s="33"/>
      <c r="Y2273" s="33"/>
      <c r="Z2273" s="33"/>
      <c r="AA2273" s="33"/>
      <c r="AB2273" s="33"/>
      <c r="AC2273" s="33"/>
      <c r="AD2273" s="33"/>
      <c r="AE2273" s="33"/>
      <c r="AR2273" s="163" t="s">
        <v>318</v>
      </c>
      <c r="AT2273" s="163" t="s">
        <v>310</v>
      </c>
      <c r="AU2273" s="163" t="s">
        <v>86</v>
      </c>
      <c r="AY2273" s="18" t="s">
        <v>222</v>
      </c>
      <c r="BE2273" s="164">
        <f>IF(N2273="základní",J2273,0)</f>
        <v>0</v>
      </c>
      <c r="BF2273" s="164">
        <f>IF(N2273="snížená",J2273,0)</f>
        <v>0</v>
      </c>
      <c r="BG2273" s="164">
        <f>IF(N2273="zákl. přenesená",J2273,0)</f>
        <v>0</v>
      </c>
      <c r="BH2273" s="164">
        <f>IF(N2273="sníž. přenesená",J2273,0)</f>
        <v>0</v>
      </c>
      <c r="BI2273" s="164">
        <f>IF(N2273="nulová",J2273,0)</f>
        <v>0</v>
      </c>
      <c r="BJ2273" s="18" t="s">
        <v>84</v>
      </c>
      <c r="BK2273" s="164">
        <f>ROUND(I2273*H2273,2)</f>
        <v>0</v>
      </c>
      <c r="BL2273" s="18" t="s">
        <v>264</v>
      </c>
      <c r="BM2273" s="163" t="s">
        <v>3264</v>
      </c>
    </row>
    <row r="2274" spans="1:65" s="2" customFormat="1" ht="21.75" customHeight="1">
      <c r="A2274" s="33"/>
      <c r="B2274" s="150"/>
      <c r="C2274" s="151" t="s">
        <v>2013</v>
      </c>
      <c r="D2274" s="151" t="s">
        <v>224</v>
      </c>
      <c r="E2274" s="152" t="s">
        <v>3265</v>
      </c>
      <c r="F2274" s="153" t="s">
        <v>3266</v>
      </c>
      <c r="G2274" s="154" t="s">
        <v>227</v>
      </c>
      <c r="H2274" s="155">
        <v>45.258000000000003</v>
      </c>
      <c r="I2274" s="156"/>
      <c r="J2274" s="157">
        <f>ROUND(I2274*H2274,2)</f>
        <v>0</v>
      </c>
      <c r="K2274" s="158"/>
      <c r="L2274" s="34"/>
      <c r="M2274" s="159" t="s">
        <v>1</v>
      </c>
      <c r="N2274" s="160" t="s">
        <v>42</v>
      </c>
      <c r="O2274" s="59"/>
      <c r="P2274" s="161">
        <f>O2274*H2274</f>
        <v>0</v>
      </c>
      <c r="Q2274" s="161">
        <v>0</v>
      </c>
      <c r="R2274" s="161">
        <f>Q2274*H2274</f>
        <v>0</v>
      </c>
      <c r="S2274" s="161">
        <v>0</v>
      </c>
      <c r="T2274" s="162">
        <f>S2274*H2274</f>
        <v>0</v>
      </c>
      <c r="U2274" s="33"/>
      <c r="V2274" s="33"/>
      <c r="W2274" s="33"/>
      <c r="X2274" s="33"/>
      <c r="Y2274" s="33"/>
      <c r="Z2274" s="33"/>
      <c r="AA2274" s="33"/>
      <c r="AB2274" s="33"/>
      <c r="AC2274" s="33"/>
      <c r="AD2274" s="33"/>
      <c r="AE2274" s="33"/>
      <c r="AR2274" s="163" t="s">
        <v>264</v>
      </c>
      <c r="AT2274" s="163" t="s">
        <v>224</v>
      </c>
      <c r="AU2274" s="163" t="s">
        <v>86</v>
      </c>
      <c r="AY2274" s="18" t="s">
        <v>222</v>
      </c>
      <c r="BE2274" s="164">
        <f>IF(N2274="základní",J2274,0)</f>
        <v>0</v>
      </c>
      <c r="BF2274" s="164">
        <f>IF(N2274="snížená",J2274,0)</f>
        <v>0</v>
      </c>
      <c r="BG2274" s="164">
        <f>IF(N2274="zákl. přenesená",J2274,0)</f>
        <v>0</v>
      </c>
      <c r="BH2274" s="164">
        <f>IF(N2274="sníž. přenesená",J2274,0)</f>
        <v>0</v>
      </c>
      <c r="BI2274" s="164">
        <f>IF(N2274="nulová",J2274,0)</f>
        <v>0</v>
      </c>
      <c r="BJ2274" s="18" t="s">
        <v>84</v>
      </c>
      <c r="BK2274" s="164">
        <f>ROUND(I2274*H2274,2)</f>
        <v>0</v>
      </c>
      <c r="BL2274" s="18" t="s">
        <v>264</v>
      </c>
      <c r="BM2274" s="163" t="s">
        <v>3267</v>
      </c>
    </row>
    <row r="2275" spans="1:65" s="2" customFormat="1" ht="33" customHeight="1">
      <c r="A2275" s="33"/>
      <c r="B2275" s="150"/>
      <c r="C2275" s="151" t="s">
        <v>3268</v>
      </c>
      <c r="D2275" s="151" t="s">
        <v>224</v>
      </c>
      <c r="E2275" s="152" t="s">
        <v>3269</v>
      </c>
      <c r="F2275" s="153" t="s">
        <v>3270</v>
      </c>
      <c r="G2275" s="154" t="s">
        <v>3271</v>
      </c>
      <c r="H2275" s="155">
        <v>4980</v>
      </c>
      <c r="I2275" s="156"/>
      <c r="J2275" s="157">
        <f>ROUND(I2275*H2275,2)</f>
        <v>0</v>
      </c>
      <c r="K2275" s="158"/>
      <c r="L2275" s="34"/>
      <c r="M2275" s="159" t="s">
        <v>1</v>
      </c>
      <c r="N2275" s="160" t="s">
        <v>42</v>
      </c>
      <c r="O2275" s="59"/>
      <c r="P2275" s="161">
        <f>O2275*H2275</f>
        <v>0</v>
      </c>
      <c r="Q2275" s="161">
        <v>0</v>
      </c>
      <c r="R2275" s="161">
        <f>Q2275*H2275</f>
        <v>0</v>
      </c>
      <c r="S2275" s="161">
        <v>1E-3</v>
      </c>
      <c r="T2275" s="162">
        <f>S2275*H2275</f>
        <v>4.9800000000000004</v>
      </c>
      <c r="U2275" s="33"/>
      <c r="V2275" s="33"/>
      <c r="W2275" s="33"/>
      <c r="X2275" s="33"/>
      <c r="Y2275" s="33"/>
      <c r="Z2275" s="33"/>
      <c r="AA2275" s="33"/>
      <c r="AB2275" s="33"/>
      <c r="AC2275" s="33"/>
      <c r="AD2275" s="33"/>
      <c r="AE2275" s="33"/>
      <c r="AR2275" s="163" t="s">
        <v>264</v>
      </c>
      <c r="AT2275" s="163" t="s">
        <v>224</v>
      </c>
      <c r="AU2275" s="163" t="s">
        <v>86</v>
      </c>
      <c r="AY2275" s="18" t="s">
        <v>222</v>
      </c>
      <c r="BE2275" s="164">
        <f>IF(N2275="základní",J2275,0)</f>
        <v>0</v>
      </c>
      <c r="BF2275" s="164">
        <f>IF(N2275="snížená",J2275,0)</f>
        <v>0</v>
      </c>
      <c r="BG2275" s="164">
        <f>IF(N2275="zákl. přenesená",J2275,0)</f>
        <v>0</v>
      </c>
      <c r="BH2275" s="164">
        <f>IF(N2275="sníž. přenesená",J2275,0)</f>
        <v>0</v>
      </c>
      <c r="BI2275" s="164">
        <f>IF(N2275="nulová",J2275,0)</f>
        <v>0</v>
      </c>
      <c r="BJ2275" s="18" t="s">
        <v>84</v>
      </c>
      <c r="BK2275" s="164">
        <f>ROUND(I2275*H2275,2)</f>
        <v>0</v>
      </c>
      <c r="BL2275" s="18" t="s">
        <v>264</v>
      </c>
      <c r="BM2275" s="163" t="s">
        <v>3272</v>
      </c>
    </row>
    <row r="2276" spans="1:65" s="16" customFormat="1">
      <c r="B2276" s="190"/>
      <c r="D2276" s="166" t="s">
        <v>229</v>
      </c>
      <c r="E2276" s="191" t="s">
        <v>1</v>
      </c>
      <c r="F2276" s="192" t="s">
        <v>3273</v>
      </c>
      <c r="H2276" s="191" t="s">
        <v>1</v>
      </c>
      <c r="I2276" s="193"/>
      <c r="L2276" s="190"/>
      <c r="M2276" s="194"/>
      <c r="N2276" s="195"/>
      <c r="O2276" s="195"/>
      <c r="P2276" s="195"/>
      <c r="Q2276" s="195"/>
      <c r="R2276" s="195"/>
      <c r="S2276" s="195"/>
      <c r="T2276" s="196"/>
      <c r="AT2276" s="191" t="s">
        <v>229</v>
      </c>
      <c r="AU2276" s="191" t="s">
        <v>86</v>
      </c>
      <c r="AV2276" s="16" t="s">
        <v>84</v>
      </c>
      <c r="AW2276" s="16" t="s">
        <v>32</v>
      </c>
      <c r="AX2276" s="16" t="s">
        <v>77</v>
      </c>
      <c r="AY2276" s="191" t="s">
        <v>222</v>
      </c>
    </row>
    <row r="2277" spans="1:65" s="16" customFormat="1">
      <c r="B2277" s="190"/>
      <c r="D2277" s="166" t="s">
        <v>229</v>
      </c>
      <c r="E2277" s="191" t="s">
        <v>1</v>
      </c>
      <c r="F2277" s="192" t="s">
        <v>3274</v>
      </c>
      <c r="H2277" s="191" t="s">
        <v>1</v>
      </c>
      <c r="I2277" s="193"/>
      <c r="L2277" s="190"/>
      <c r="M2277" s="194"/>
      <c r="N2277" s="195"/>
      <c r="O2277" s="195"/>
      <c r="P2277" s="195"/>
      <c r="Q2277" s="195"/>
      <c r="R2277" s="195"/>
      <c r="S2277" s="195"/>
      <c r="T2277" s="196"/>
      <c r="AT2277" s="191" t="s">
        <v>229</v>
      </c>
      <c r="AU2277" s="191" t="s">
        <v>86</v>
      </c>
      <c r="AV2277" s="16" t="s">
        <v>84</v>
      </c>
      <c r="AW2277" s="16" t="s">
        <v>32</v>
      </c>
      <c r="AX2277" s="16" t="s">
        <v>77</v>
      </c>
      <c r="AY2277" s="191" t="s">
        <v>222</v>
      </c>
    </row>
    <row r="2278" spans="1:65" s="13" customFormat="1">
      <c r="B2278" s="165"/>
      <c r="D2278" s="166" t="s">
        <v>229</v>
      </c>
      <c r="E2278" s="167" t="s">
        <v>1</v>
      </c>
      <c r="F2278" s="168" t="s">
        <v>3275</v>
      </c>
      <c r="H2278" s="169">
        <v>360</v>
      </c>
      <c r="I2278" s="170"/>
      <c r="L2278" s="165"/>
      <c r="M2278" s="171"/>
      <c r="N2278" s="172"/>
      <c r="O2278" s="172"/>
      <c r="P2278" s="172"/>
      <c r="Q2278" s="172"/>
      <c r="R2278" s="172"/>
      <c r="S2278" s="172"/>
      <c r="T2278" s="173"/>
      <c r="AT2278" s="167" t="s">
        <v>229</v>
      </c>
      <c r="AU2278" s="167" t="s">
        <v>86</v>
      </c>
      <c r="AV2278" s="13" t="s">
        <v>86</v>
      </c>
      <c r="AW2278" s="13" t="s">
        <v>32</v>
      </c>
      <c r="AX2278" s="13" t="s">
        <v>77</v>
      </c>
      <c r="AY2278" s="167" t="s">
        <v>222</v>
      </c>
    </row>
    <row r="2279" spans="1:65" s="13" customFormat="1">
      <c r="B2279" s="165"/>
      <c r="D2279" s="166" t="s">
        <v>229</v>
      </c>
      <c r="E2279" s="167" t="s">
        <v>1</v>
      </c>
      <c r="F2279" s="168" t="s">
        <v>3276</v>
      </c>
      <c r="H2279" s="169">
        <v>160</v>
      </c>
      <c r="I2279" s="170"/>
      <c r="L2279" s="165"/>
      <c r="M2279" s="171"/>
      <c r="N2279" s="172"/>
      <c r="O2279" s="172"/>
      <c r="P2279" s="172"/>
      <c r="Q2279" s="172"/>
      <c r="R2279" s="172"/>
      <c r="S2279" s="172"/>
      <c r="T2279" s="173"/>
      <c r="AT2279" s="167" t="s">
        <v>229</v>
      </c>
      <c r="AU2279" s="167" t="s">
        <v>86</v>
      </c>
      <c r="AV2279" s="13" t="s">
        <v>86</v>
      </c>
      <c r="AW2279" s="13" t="s">
        <v>32</v>
      </c>
      <c r="AX2279" s="13" t="s">
        <v>77</v>
      </c>
      <c r="AY2279" s="167" t="s">
        <v>222</v>
      </c>
    </row>
    <row r="2280" spans="1:65" s="13" customFormat="1">
      <c r="B2280" s="165"/>
      <c r="D2280" s="166" t="s">
        <v>229</v>
      </c>
      <c r="E2280" s="167" t="s">
        <v>1</v>
      </c>
      <c r="F2280" s="168" t="s">
        <v>3277</v>
      </c>
      <c r="H2280" s="169">
        <v>140</v>
      </c>
      <c r="I2280" s="170"/>
      <c r="L2280" s="165"/>
      <c r="M2280" s="171"/>
      <c r="N2280" s="172"/>
      <c r="O2280" s="172"/>
      <c r="P2280" s="172"/>
      <c r="Q2280" s="172"/>
      <c r="R2280" s="172"/>
      <c r="S2280" s="172"/>
      <c r="T2280" s="173"/>
      <c r="AT2280" s="167" t="s">
        <v>229</v>
      </c>
      <c r="AU2280" s="167" t="s">
        <v>86</v>
      </c>
      <c r="AV2280" s="13" t="s">
        <v>86</v>
      </c>
      <c r="AW2280" s="13" t="s">
        <v>32</v>
      </c>
      <c r="AX2280" s="13" t="s">
        <v>77</v>
      </c>
      <c r="AY2280" s="167" t="s">
        <v>222</v>
      </c>
    </row>
    <row r="2281" spans="1:65" s="13" customFormat="1">
      <c r="B2281" s="165"/>
      <c r="D2281" s="166" t="s">
        <v>229</v>
      </c>
      <c r="E2281" s="167" t="s">
        <v>1</v>
      </c>
      <c r="F2281" s="168" t="s">
        <v>3278</v>
      </c>
      <c r="H2281" s="169">
        <v>2800</v>
      </c>
      <c r="I2281" s="170"/>
      <c r="L2281" s="165"/>
      <c r="M2281" s="171"/>
      <c r="N2281" s="172"/>
      <c r="O2281" s="172"/>
      <c r="P2281" s="172"/>
      <c r="Q2281" s="172"/>
      <c r="R2281" s="172"/>
      <c r="S2281" s="172"/>
      <c r="T2281" s="173"/>
      <c r="AT2281" s="167" t="s">
        <v>229</v>
      </c>
      <c r="AU2281" s="167" t="s">
        <v>86</v>
      </c>
      <c r="AV2281" s="13" t="s">
        <v>86</v>
      </c>
      <c r="AW2281" s="13" t="s">
        <v>32</v>
      </c>
      <c r="AX2281" s="13" t="s">
        <v>77</v>
      </c>
      <c r="AY2281" s="167" t="s">
        <v>222</v>
      </c>
    </row>
    <row r="2282" spans="1:65" s="13" customFormat="1">
      <c r="B2282" s="165"/>
      <c r="D2282" s="166" t="s">
        <v>229</v>
      </c>
      <c r="E2282" s="167" t="s">
        <v>1</v>
      </c>
      <c r="F2282" s="168" t="s">
        <v>3279</v>
      </c>
      <c r="H2282" s="169">
        <v>1520</v>
      </c>
      <c r="I2282" s="170"/>
      <c r="L2282" s="165"/>
      <c r="M2282" s="171"/>
      <c r="N2282" s="172"/>
      <c r="O2282" s="172"/>
      <c r="P2282" s="172"/>
      <c r="Q2282" s="172"/>
      <c r="R2282" s="172"/>
      <c r="S2282" s="172"/>
      <c r="T2282" s="173"/>
      <c r="AT2282" s="167" t="s">
        <v>229</v>
      </c>
      <c r="AU2282" s="167" t="s">
        <v>86</v>
      </c>
      <c r="AV2282" s="13" t="s">
        <v>86</v>
      </c>
      <c r="AW2282" s="13" t="s">
        <v>32</v>
      </c>
      <c r="AX2282" s="13" t="s">
        <v>77</v>
      </c>
      <c r="AY2282" s="167" t="s">
        <v>222</v>
      </c>
    </row>
    <row r="2283" spans="1:65" s="14" customFormat="1">
      <c r="B2283" s="174"/>
      <c r="D2283" s="166" t="s">
        <v>229</v>
      </c>
      <c r="E2283" s="175" t="s">
        <v>1</v>
      </c>
      <c r="F2283" s="176" t="s">
        <v>231</v>
      </c>
      <c r="H2283" s="177">
        <v>4980</v>
      </c>
      <c r="I2283" s="178"/>
      <c r="L2283" s="174"/>
      <c r="M2283" s="179"/>
      <c r="N2283" s="180"/>
      <c r="O2283" s="180"/>
      <c r="P2283" s="180"/>
      <c r="Q2283" s="180"/>
      <c r="R2283" s="180"/>
      <c r="S2283" s="180"/>
      <c r="T2283" s="181"/>
      <c r="AT2283" s="175" t="s">
        <v>229</v>
      </c>
      <c r="AU2283" s="175" t="s">
        <v>86</v>
      </c>
      <c r="AV2283" s="14" t="s">
        <v>228</v>
      </c>
      <c r="AW2283" s="14" t="s">
        <v>32</v>
      </c>
      <c r="AX2283" s="14" t="s">
        <v>84</v>
      </c>
      <c r="AY2283" s="175" t="s">
        <v>222</v>
      </c>
    </row>
    <row r="2284" spans="1:65" s="2" customFormat="1" ht="24.2" customHeight="1">
      <c r="A2284" s="33"/>
      <c r="B2284" s="150"/>
      <c r="C2284" s="151" t="s">
        <v>2022</v>
      </c>
      <c r="D2284" s="151" t="s">
        <v>224</v>
      </c>
      <c r="E2284" s="152" t="s">
        <v>3280</v>
      </c>
      <c r="F2284" s="153" t="s">
        <v>3281</v>
      </c>
      <c r="G2284" s="154" t="s">
        <v>227</v>
      </c>
      <c r="H2284" s="155">
        <v>14.779</v>
      </c>
      <c r="I2284" s="156"/>
      <c r="J2284" s="157">
        <f>ROUND(I2284*H2284,2)</f>
        <v>0</v>
      </c>
      <c r="K2284" s="158"/>
      <c r="L2284" s="34"/>
      <c r="M2284" s="159" t="s">
        <v>1</v>
      </c>
      <c r="N2284" s="160" t="s">
        <v>42</v>
      </c>
      <c r="O2284" s="59"/>
      <c r="P2284" s="161">
        <f>O2284*H2284</f>
        <v>0</v>
      </c>
      <c r="Q2284" s="161">
        <v>0</v>
      </c>
      <c r="R2284" s="161">
        <f>Q2284*H2284</f>
        <v>0</v>
      </c>
      <c r="S2284" s="161">
        <v>0</v>
      </c>
      <c r="T2284" s="162">
        <f>S2284*H2284</f>
        <v>0</v>
      </c>
      <c r="U2284" s="33"/>
      <c r="V2284" s="33"/>
      <c r="W2284" s="33"/>
      <c r="X2284" s="33"/>
      <c r="Y2284" s="33"/>
      <c r="Z2284" s="33"/>
      <c r="AA2284" s="33"/>
      <c r="AB2284" s="33"/>
      <c r="AC2284" s="33"/>
      <c r="AD2284" s="33"/>
      <c r="AE2284" s="33"/>
      <c r="AR2284" s="163" t="s">
        <v>264</v>
      </c>
      <c r="AT2284" s="163" t="s">
        <v>224</v>
      </c>
      <c r="AU2284" s="163" t="s">
        <v>86</v>
      </c>
      <c r="AY2284" s="18" t="s">
        <v>222</v>
      </c>
      <c r="BE2284" s="164">
        <f>IF(N2284="základní",J2284,0)</f>
        <v>0</v>
      </c>
      <c r="BF2284" s="164">
        <f>IF(N2284="snížená",J2284,0)</f>
        <v>0</v>
      </c>
      <c r="BG2284" s="164">
        <f>IF(N2284="zákl. přenesená",J2284,0)</f>
        <v>0</v>
      </c>
      <c r="BH2284" s="164">
        <f>IF(N2284="sníž. přenesená",J2284,0)</f>
        <v>0</v>
      </c>
      <c r="BI2284" s="164">
        <f>IF(N2284="nulová",J2284,0)</f>
        <v>0</v>
      </c>
      <c r="BJ2284" s="18" t="s">
        <v>84</v>
      </c>
      <c r="BK2284" s="164">
        <f>ROUND(I2284*H2284,2)</f>
        <v>0</v>
      </c>
      <c r="BL2284" s="18" t="s">
        <v>264</v>
      </c>
      <c r="BM2284" s="163" t="s">
        <v>3282</v>
      </c>
    </row>
    <row r="2285" spans="1:65" s="13" customFormat="1">
      <c r="B2285" s="165"/>
      <c r="D2285" s="166" t="s">
        <v>229</v>
      </c>
      <c r="E2285" s="167" t="s">
        <v>1</v>
      </c>
      <c r="F2285" s="168" t="s">
        <v>3283</v>
      </c>
      <c r="H2285" s="169">
        <v>8.1340000000000003</v>
      </c>
      <c r="I2285" s="170"/>
      <c r="L2285" s="165"/>
      <c r="M2285" s="171"/>
      <c r="N2285" s="172"/>
      <c r="O2285" s="172"/>
      <c r="P2285" s="172"/>
      <c r="Q2285" s="172"/>
      <c r="R2285" s="172"/>
      <c r="S2285" s="172"/>
      <c r="T2285" s="173"/>
      <c r="AT2285" s="167" t="s">
        <v>229</v>
      </c>
      <c r="AU2285" s="167" t="s">
        <v>86</v>
      </c>
      <c r="AV2285" s="13" t="s">
        <v>86</v>
      </c>
      <c r="AW2285" s="13" t="s">
        <v>32</v>
      </c>
      <c r="AX2285" s="13" t="s">
        <v>77</v>
      </c>
      <c r="AY2285" s="167" t="s">
        <v>222</v>
      </c>
    </row>
    <row r="2286" spans="1:65" s="13" customFormat="1">
      <c r="B2286" s="165"/>
      <c r="D2286" s="166" t="s">
        <v>229</v>
      </c>
      <c r="E2286" s="167" t="s">
        <v>1</v>
      </c>
      <c r="F2286" s="168" t="s">
        <v>3284</v>
      </c>
      <c r="H2286" s="169">
        <v>3</v>
      </c>
      <c r="I2286" s="170"/>
      <c r="L2286" s="165"/>
      <c r="M2286" s="171"/>
      <c r="N2286" s="172"/>
      <c r="O2286" s="172"/>
      <c r="P2286" s="172"/>
      <c r="Q2286" s="172"/>
      <c r="R2286" s="172"/>
      <c r="S2286" s="172"/>
      <c r="T2286" s="173"/>
      <c r="AT2286" s="167" t="s">
        <v>229</v>
      </c>
      <c r="AU2286" s="167" t="s">
        <v>86</v>
      </c>
      <c r="AV2286" s="13" t="s">
        <v>86</v>
      </c>
      <c r="AW2286" s="13" t="s">
        <v>32</v>
      </c>
      <c r="AX2286" s="13" t="s">
        <v>77</v>
      </c>
      <c r="AY2286" s="167" t="s">
        <v>222</v>
      </c>
    </row>
    <row r="2287" spans="1:65" s="13" customFormat="1">
      <c r="B2287" s="165"/>
      <c r="D2287" s="166" t="s">
        <v>229</v>
      </c>
      <c r="E2287" s="167" t="s">
        <v>1</v>
      </c>
      <c r="F2287" s="168" t="s">
        <v>3285</v>
      </c>
      <c r="H2287" s="169">
        <v>1.37</v>
      </c>
      <c r="I2287" s="170"/>
      <c r="L2287" s="165"/>
      <c r="M2287" s="171"/>
      <c r="N2287" s="172"/>
      <c r="O2287" s="172"/>
      <c r="P2287" s="172"/>
      <c r="Q2287" s="172"/>
      <c r="R2287" s="172"/>
      <c r="S2287" s="172"/>
      <c r="T2287" s="173"/>
      <c r="AT2287" s="167" t="s">
        <v>229</v>
      </c>
      <c r="AU2287" s="167" t="s">
        <v>86</v>
      </c>
      <c r="AV2287" s="13" t="s">
        <v>86</v>
      </c>
      <c r="AW2287" s="13" t="s">
        <v>32</v>
      </c>
      <c r="AX2287" s="13" t="s">
        <v>77</v>
      </c>
      <c r="AY2287" s="167" t="s">
        <v>222</v>
      </c>
    </row>
    <row r="2288" spans="1:65" s="13" customFormat="1">
      <c r="B2288" s="165"/>
      <c r="D2288" s="166" t="s">
        <v>229</v>
      </c>
      <c r="E2288" s="167" t="s">
        <v>1</v>
      </c>
      <c r="F2288" s="168" t="s">
        <v>3286</v>
      </c>
      <c r="H2288" s="169">
        <v>2.2749999999999999</v>
      </c>
      <c r="I2288" s="170"/>
      <c r="L2288" s="165"/>
      <c r="M2288" s="171"/>
      <c r="N2288" s="172"/>
      <c r="O2288" s="172"/>
      <c r="P2288" s="172"/>
      <c r="Q2288" s="172"/>
      <c r="R2288" s="172"/>
      <c r="S2288" s="172"/>
      <c r="T2288" s="173"/>
      <c r="AT2288" s="167" t="s">
        <v>229</v>
      </c>
      <c r="AU2288" s="167" t="s">
        <v>86</v>
      </c>
      <c r="AV2288" s="13" t="s">
        <v>86</v>
      </c>
      <c r="AW2288" s="13" t="s">
        <v>32</v>
      </c>
      <c r="AX2288" s="13" t="s">
        <v>77</v>
      </c>
      <c r="AY2288" s="167" t="s">
        <v>222</v>
      </c>
    </row>
    <row r="2289" spans="1:65" s="14" customFormat="1">
      <c r="B2289" s="174"/>
      <c r="D2289" s="166" t="s">
        <v>229</v>
      </c>
      <c r="E2289" s="175" t="s">
        <v>1</v>
      </c>
      <c r="F2289" s="176" t="s">
        <v>231</v>
      </c>
      <c r="H2289" s="177">
        <v>14.779</v>
      </c>
      <c r="I2289" s="178"/>
      <c r="L2289" s="174"/>
      <c r="M2289" s="179"/>
      <c r="N2289" s="180"/>
      <c r="O2289" s="180"/>
      <c r="P2289" s="180"/>
      <c r="Q2289" s="180"/>
      <c r="R2289" s="180"/>
      <c r="S2289" s="180"/>
      <c r="T2289" s="181"/>
      <c r="AT2289" s="175" t="s">
        <v>229</v>
      </c>
      <c r="AU2289" s="175" t="s">
        <v>86</v>
      </c>
      <c r="AV2289" s="14" t="s">
        <v>228</v>
      </c>
      <c r="AW2289" s="14" t="s">
        <v>32</v>
      </c>
      <c r="AX2289" s="14" t="s">
        <v>84</v>
      </c>
      <c r="AY2289" s="175" t="s">
        <v>222</v>
      </c>
    </row>
    <row r="2290" spans="1:65" s="2" customFormat="1" ht="33" customHeight="1">
      <c r="A2290" s="33"/>
      <c r="B2290" s="150"/>
      <c r="C2290" s="197" t="s">
        <v>3287</v>
      </c>
      <c r="D2290" s="197" t="s">
        <v>310</v>
      </c>
      <c r="E2290" s="198" t="s">
        <v>3288</v>
      </c>
      <c r="F2290" s="199" t="s">
        <v>3289</v>
      </c>
      <c r="G2290" s="200" t="s">
        <v>227</v>
      </c>
      <c r="H2290" s="201">
        <v>10.929</v>
      </c>
      <c r="I2290" s="202"/>
      <c r="J2290" s="203">
        <f>ROUND(I2290*H2290,2)</f>
        <v>0</v>
      </c>
      <c r="K2290" s="204"/>
      <c r="L2290" s="205"/>
      <c r="M2290" s="206" t="s">
        <v>1</v>
      </c>
      <c r="N2290" s="207" t="s">
        <v>42</v>
      </c>
      <c r="O2290" s="59"/>
      <c r="P2290" s="161">
        <f>O2290*H2290</f>
        <v>0</v>
      </c>
      <c r="Q2290" s="161">
        <v>0</v>
      </c>
      <c r="R2290" s="161">
        <f>Q2290*H2290</f>
        <v>0</v>
      </c>
      <c r="S2290" s="161">
        <v>0</v>
      </c>
      <c r="T2290" s="162">
        <f>S2290*H2290</f>
        <v>0</v>
      </c>
      <c r="U2290" s="33"/>
      <c r="V2290" s="33"/>
      <c r="W2290" s="33"/>
      <c r="X2290" s="33"/>
      <c r="Y2290" s="33"/>
      <c r="Z2290" s="33"/>
      <c r="AA2290" s="33"/>
      <c r="AB2290" s="33"/>
      <c r="AC2290" s="33"/>
      <c r="AD2290" s="33"/>
      <c r="AE2290" s="33"/>
      <c r="AR2290" s="163" t="s">
        <v>318</v>
      </c>
      <c r="AT2290" s="163" t="s">
        <v>310</v>
      </c>
      <c r="AU2290" s="163" t="s">
        <v>86</v>
      </c>
      <c r="AY2290" s="18" t="s">
        <v>222</v>
      </c>
      <c r="BE2290" s="164">
        <f>IF(N2290="základní",J2290,0)</f>
        <v>0</v>
      </c>
      <c r="BF2290" s="164">
        <f>IF(N2290="snížená",J2290,0)</f>
        <v>0</v>
      </c>
      <c r="BG2290" s="164">
        <f>IF(N2290="zákl. přenesená",J2290,0)</f>
        <v>0</v>
      </c>
      <c r="BH2290" s="164">
        <f>IF(N2290="sníž. přenesená",J2290,0)</f>
        <v>0</v>
      </c>
      <c r="BI2290" s="164">
        <f>IF(N2290="nulová",J2290,0)</f>
        <v>0</v>
      </c>
      <c r="BJ2290" s="18" t="s">
        <v>84</v>
      </c>
      <c r="BK2290" s="164">
        <f>ROUND(I2290*H2290,2)</f>
        <v>0</v>
      </c>
      <c r="BL2290" s="18" t="s">
        <v>264</v>
      </c>
      <c r="BM2290" s="163" t="s">
        <v>3290</v>
      </c>
    </row>
    <row r="2291" spans="1:65" s="2" customFormat="1" ht="33" customHeight="1">
      <c r="A2291" s="33"/>
      <c r="B2291" s="150"/>
      <c r="C2291" s="197" t="s">
        <v>2029</v>
      </c>
      <c r="D2291" s="197" t="s">
        <v>310</v>
      </c>
      <c r="E2291" s="198" t="s">
        <v>3291</v>
      </c>
      <c r="F2291" s="199" t="s">
        <v>3292</v>
      </c>
      <c r="G2291" s="200" t="s">
        <v>227</v>
      </c>
      <c r="H2291" s="201">
        <v>4.5890000000000004</v>
      </c>
      <c r="I2291" s="202"/>
      <c r="J2291" s="203">
        <f>ROUND(I2291*H2291,2)</f>
        <v>0</v>
      </c>
      <c r="K2291" s="204"/>
      <c r="L2291" s="205"/>
      <c r="M2291" s="206" t="s">
        <v>1</v>
      </c>
      <c r="N2291" s="207" t="s">
        <v>42</v>
      </c>
      <c r="O2291" s="59"/>
      <c r="P2291" s="161">
        <f>O2291*H2291</f>
        <v>0</v>
      </c>
      <c r="Q2291" s="161">
        <v>0</v>
      </c>
      <c r="R2291" s="161">
        <f>Q2291*H2291</f>
        <v>0</v>
      </c>
      <c r="S2291" s="161">
        <v>0</v>
      </c>
      <c r="T2291" s="162">
        <f>S2291*H2291</f>
        <v>0</v>
      </c>
      <c r="U2291" s="33"/>
      <c r="V2291" s="33"/>
      <c r="W2291" s="33"/>
      <c r="X2291" s="33"/>
      <c r="Y2291" s="33"/>
      <c r="Z2291" s="33"/>
      <c r="AA2291" s="33"/>
      <c r="AB2291" s="33"/>
      <c r="AC2291" s="33"/>
      <c r="AD2291" s="33"/>
      <c r="AE2291" s="33"/>
      <c r="AR2291" s="163" t="s">
        <v>318</v>
      </c>
      <c r="AT2291" s="163" t="s">
        <v>310</v>
      </c>
      <c r="AU2291" s="163" t="s">
        <v>86</v>
      </c>
      <c r="AY2291" s="18" t="s">
        <v>222</v>
      </c>
      <c r="BE2291" s="164">
        <f>IF(N2291="základní",J2291,0)</f>
        <v>0</v>
      </c>
      <c r="BF2291" s="164">
        <f>IF(N2291="snížená",J2291,0)</f>
        <v>0</v>
      </c>
      <c r="BG2291" s="164">
        <f>IF(N2291="zákl. přenesená",J2291,0)</f>
        <v>0</v>
      </c>
      <c r="BH2291" s="164">
        <f>IF(N2291="sníž. přenesená",J2291,0)</f>
        <v>0</v>
      </c>
      <c r="BI2291" s="164">
        <f>IF(N2291="nulová",J2291,0)</f>
        <v>0</v>
      </c>
      <c r="BJ2291" s="18" t="s">
        <v>84</v>
      </c>
      <c r="BK2291" s="164">
        <f>ROUND(I2291*H2291,2)</f>
        <v>0</v>
      </c>
      <c r="BL2291" s="18" t="s">
        <v>264</v>
      </c>
      <c r="BM2291" s="163" t="s">
        <v>3293</v>
      </c>
    </row>
    <row r="2292" spans="1:65" s="2" customFormat="1" ht="16.5" customHeight="1">
      <c r="A2292" s="33"/>
      <c r="B2292" s="150"/>
      <c r="C2292" s="197" t="s">
        <v>3294</v>
      </c>
      <c r="D2292" s="197" t="s">
        <v>310</v>
      </c>
      <c r="E2292" s="198" t="s">
        <v>3295</v>
      </c>
      <c r="F2292" s="199" t="s">
        <v>3296</v>
      </c>
      <c r="G2292" s="200" t="s">
        <v>242</v>
      </c>
      <c r="H2292" s="201">
        <v>12.327</v>
      </c>
      <c r="I2292" s="202"/>
      <c r="J2292" s="203">
        <f>ROUND(I2292*H2292,2)</f>
        <v>0</v>
      </c>
      <c r="K2292" s="204"/>
      <c r="L2292" s="205"/>
      <c r="M2292" s="206" t="s">
        <v>1</v>
      </c>
      <c r="N2292" s="207" t="s">
        <v>42</v>
      </c>
      <c r="O2292" s="59"/>
      <c r="P2292" s="161">
        <f>O2292*H2292</f>
        <v>0</v>
      </c>
      <c r="Q2292" s="161">
        <v>0</v>
      </c>
      <c r="R2292" s="161">
        <f>Q2292*H2292</f>
        <v>0</v>
      </c>
      <c r="S2292" s="161">
        <v>0</v>
      </c>
      <c r="T2292" s="162">
        <f>S2292*H2292</f>
        <v>0</v>
      </c>
      <c r="U2292" s="33"/>
      <c r="V2292" s="33"/>
      <c r="W2292" s="33"/>
      <c r="X2292" s="33"/>
      <c r="Y2292" s="33"/>
      <c r="Z2292" s="33"/>
      <c r="AA2292" s="33"/>
      <c r="AB2292" s="33"/>
      <c r="AC2292" s="33"/>
      <c r="AD2292" s="33"/>
      <c r="AE2292" s="33"/>
      <c r="AR2292" s="163" t="s">
        <v>318</v>
      </c>
      <c r="AT2292" s="163" t="s">
        <v>310</v>
      </c>
      <c r="AU2292" s="163" t="s">
        <v>86</v>
      </c>
      <c r="AY2292" s="18" t="s">
        <v>222</v>
      </c>
      <c r="BE2292" s="164">
        <f>IF(N2292="základní",J2292,0)</f>
        <v>0</v>
      </c>
      <c r="BF2292" s="164">
        <f>IF(N2292="snížená",J2292,0)</f>
        <v>0</v>
      </c>
      <c r="BG2292" s="164">
        <f>IF(N2292="zákl. přenesená",J2292,0)</f>
        <v>0</v>
      </c>
      <c r="BH2292" s="164">
        <f>IF(N2292="sníž. přenesená",J2292,0)</f>
        <v>0</v>
      </c>
      <c r="BI2292" s="164">
        <f>IF(N2292="nulová",J2292,0)</f>
        <v>0</v>
      </c>
      <c r="BJ2292" s="18" t="s">
        <v>84</v>
      </c>
      <c r="BK2292" s="164">
        <f>ROUND(I2292*H2292,2)</f>
        <v>0</v>
      </c>
      <c r="BL2292" s="18" t="s">
        <v>264</v>
      </c>
      <c r="BM2292" s="163" t="s">
        <v>3297</v>
      </c>
    </row>
    <row r="2293" spans="1:65" s="2" customFormat="1" ht="24.2" customHeight="1">
      <c r="A2293" s="33"/>
      <c r="B2293" s="150"/>
      <c r="C2293" s="151" t="s">
        <v>2035</v>
      </c>
      <c r="D2293" s="151" t="s">
        <v>224</v>
      </c>
      <c r="E2293" s="152" t="s">
        <v>3298</v>
      </c>
      <c r="F2293" s="153" t="s">
        <v>3299</v>
      </c>
      <c r="G2293" s="154" t="s">
        <v>3271</v>
      </c>
      <c r="H2293" s="155">
        <v>451.09100000000001</v>
      </c>
      <c r="I2293" s="156"/>
      <c r="J2293" s="157">
        <f>ROUND(I2293*H2293,2)</f>
        <v>0</v>
      </c>
      <c r="K2293" s="158"/>
      <c r="L2293" s="34"/>
      <c r="M2293" s="159" t="s">
        <v>1</v>
      </c>
      <c r="N2293" s="160" t="s">
        <v>42</v>
      </c>
      <c r="O2293" s="59"/>
      <c r="P2293" s="161">
        <f>O2293*H2293</f>
        <v>0</v>
      </c>
      <c r="Q2293" s="161">
        <v>5.0000000000000002E-5</v>
      </c>
      <c r="R2293" s="161">
        <f>Q2293*H2293</f>
        <v>2.2554550000000003E-2</v>
      </c>
      <c r="S2293" s="161">
        <v>0</v>
      </c>
      <c r="T2293" s="162">
        <f>S2293*H2293</f>
        <v>0</v>
      </c>
      <c r="U2293" s="33"/>
      <c r="V2293" s="33"/>
      <c r="W2293" s="33"/>
      <c r="X2293" s="33"/>
      <c r="Y2293" s="33"/>
      <c r="Z2293" s="33"/>
      <c r="AA2293" s="33"/>
      <c r="AB2293" s="33"/>
      <c r="AC2293" s="33"/>
      <c r="AD2293" s="33"/>
      <c r="AE2293" s="33"/>
      <c r="AR2293" s="163" t="s">
        <v>264</v>
      </c>
      <c r="AT2293" s="163" t="s">
        <v>224</v>
      </c>
      <c r="AU2293" s="163" t="s">
        <v>86</v>
      </c>
      <c r="AY2293" s="18" t="s">
        <v>222</v>
      </c>
      <c r="BE2293" s="164">
        <f>IF(N2293="základní",J2293,0)</f>
        <v>0</v>
      </c>
      <c r="BF2293" s="164">
        <f>IF(N2293="snížená",J2293,0)</f>
        <v>0</v>
      </c>
      <c r="BG2293" s="164">
        <f>IF(N2293="zákl. přenesená",J2293,0)</f>
        <v>0</v>
      </c>
      <c r="BH2293" s="164">
        <f>IF(N2293="sníž. přenesená",J2293,0)</f>
        <v>0</v>
      </c>
      <c r="BI2293" s="164">
        <f>IF(N2293="nulová",J2293,0)</f>
        <v>0</v>
      </c>
      <c r="BJ2293" s="18" t="s">
        <v>84</v>
      </c>
      <c r="BK2293" s="164">
        <f>ROUND(I2293*H2293,2)</f>
        <v>0</v>
      </c>
      <c r="BL2293" s="18" t="s">
        <v>264</v>
      </c>
      <c r="BM2293" s="163" t="s">
        <v>3300</v>
      </c>
    </row>
    <row r="2294" spans="1:65" s="16" customFormat="1">
      <c r="B2294" s="190"/>
      <c r="D2294" s="166" t="s">
        <v>229</v>
      </c>
      <c r="E2294" s="191" t="s">
        <v>1</v>
      </c>
      <c r="F2294" s="192" t="s">
        <v>3301</v>
      </c>
      <c r="H2294" s="191" t="s">
        <v>1</v>
      </c>
      <c r="I2294" s="193"/>
      <c r="L2294" s="190"/>
      <c r="M2294" s="194"/>
      <c r="N2294" s="195"/>
      <c r="O2294" s="195"/>
      <c r="P2294" s="195"/>
      <c r="Q2294" s="195"/>
      <c r="R2294" s="195"/>
      <c r="S2294" s="195"/>
      <c r="T2294" s="196"/>
      <c r="AT2294" s="191" t="s">
        <v>229</v>
      </c>
      <c r="AU2294" s="191" t="s">
        <v>86</v>
      </c>
      <c r="AV2294" s="16" t="s">
        <v>84</v>
      </c>
      <c r="AW2294" s="16" t="s">
        <v>32</v>
      </c>
      <c r="AX2294" s="16" t="s">
        <v>77</v>
      </c>
      <c r="AY2294" s="191" t="s">
        <v>222</v>
      </c>
    </row>
    <row r="2295" spans="1:65" s="13" customFormat="1">
      <c r="B2295" s="165"/>
      <c r="D2295" s="166" t="s">
        <v>229</v>
      </c>
      <c r="E2295" s="167" t="s">
        <v>1</v>
      </c>
      <c r="F2295" s="168" t="s">
        <v>3302</v>
      </c>
      <c r="H2295" s="169">
        <v>104.01300000000001</v>
      </c>
      <c r="I2295" s="170"/>
      <c r="L2295" s="165"/>
      <c r="M2295" s="171"/>
      <c r="N2295" s="172"/>
      <c r="O2295" s="172"/>
      <c r="P2295" s="172"/>
      <c r="Q2295" s="172"/>
      <c r="R2295" s="172"/>
      <c r="S2295" s="172"/>
      <c r="T2295" s="173"/>
      <c r="AT2295" s="167" t="s">
        <v>229</v>
      </c>
      <c r="AU2295" s="167" t="s">
        <v>86</v>
      </c>
      <c r="AV2295" s="13" t="s">
        <v>86</v>
      </c>
      <c r="AW2295" s="13" t="s">
        <v>32</v>
      </c>
      <c r="AX2295" s="13" t="s">
        <v>77</v>
      </c>
      <c r="AY2295" s="167" t="s">
        <v>222</v>
      </c>
    </row>
    <row r="2296" spans="1:65" s="13" customFormat="1">
      <c r="B2296" s="165"/>
      <c r="D2296" s="166" t="s">
        <v>229</v>
      </c>
      <c r="E2296" s="167" t="s">
        <v>1</v>
      </c>
      <c r="F2296" s="168" t="s">
        <v>3303</v>
      </c>
      <c r="H2296" s="169">
        <v>199.8</v>
      </c>
      <c r="I2296" s="170"/>
      <c r="L2296" s="165"/>
      <c r="M2296" s="171"/>
      <c r="N2296" s="172"/>
      <c r="O2296" s="172"/>
      <c r="P2296" s="172"/>
      <c r="Q2296" s="172"/>
      <c r="R2296" s="172"/>
      <c r="S2296" s="172"/>
      <c r="T2296" s="173"/>
      <c r="AT2296" s="167" t="s">
        <v>229</v>
      </c>
      <c r="AU2296" s="167" t="s">
        <v>86</v>
      </c>
      <c r="AV2296" s="13" t="s">
        <v>86</v>
      </c>
      <c r="AW2296" s="13" t="s">
        <v>32</v>
      </c>
      <c r="AX2296" s="13" t="s">
        <v>77</v>
      </c>
      <c r="AY2296" s="167" t="s">
        <v>222</v>
      </c>
    </row>
    <row r="2297" spans="1:65" s="13" customFormat="1">
      <c r="B2297" s="165"/>
      <c r="D2297" s="166" t="s">
        <v>229</v>
      </c>
      <c r="E2297" s="167" t="s">
        <v>1</v>
      </c>
      <c r="F2297" s="168" t="s">
        <v>3304</v>
      </c>
      <c r="H2297" s="169">
        <v>38.94</v>
      </c>
      <c r="I2297" s="170"/>
      <c r="L2297" s="165"/>
      <c r="M2297" s="171"/>
      <c r="N2297" s="172"/>
      <c r="O2297" s="172"/>
      <c r="P2297" s="172"/>
      <c r="Q2297" s="172"/>
      <c r="R2297" s="172"/>
      <c r="S2297" s="172"/>
      <c r="T2297" s="173"/>
      <c r="AT2297" s="167" t="s">
        <v>229</v>
      </c>
      <c r="AU2297" s="167" t="s">
        <v>86</v>
      </c>
      <c r="AV2297" s="13" t="s">
        <v>86</v>
      </c>
      <c r="AW2297" s="13" t="s">
        <v>32</v>
      </c>
      <c r="AX2297" s="13" t="s">
        <v>77</v>
      </c>
      <c r="AY2297" s="167" t="s">
        <v>222</v>
      </c>
    </row>
    <row r="2298" spans="1:65" s="13" customFormat="1">
      <c r="B2298" s="165"/>
      <c r="D2298" s="166" t="s">
        <v>229</v>
      </c>
      <c r="E2298" s="167" t="s">
        <v>1</v>
      </c>
      <c r="F2298" s="168" t="s">
        <v>3305</v>
      </c>
      <c r="H2298" s="169">
        <v>108.33799999999999</v>
      </c>
      <c r="I2298" s="170"/>
      <c r="L2298" s="165"/>
      <c r="M2298" s="171"/>
      <c r="N2298" s="172"/>
      <c r="O2298" s="172"/>
      <c r="P2298" s="172"/>
      <c r="Q2298" s="172"/>
      <c r="R2298" s="172"/>
      <c r="S2298" s="172"/>
      <c r="T2298" s="173"/>
      <c r="AT2298" s="167" t="s">
        <v>229</v>
      </c>
      <c r="AU2298" s="167" t="s">
        <v>86</v>
      </c>
      <c r="AV2298" s="13" t="s">
        <v>86</v>
      </c>
      <c r="AW2298" s="13" t="s">
        <v>32</v>
      </c>
      <c r="AX2298" s="13" t="s">
        <v>77</v>
      </c>
      <c r="AY2298" s="167" t="s">
        <v>222</v>
      </c>
    </row>
    <row r="2299" spans="1:65" s="14" customFormat="1">
      <c r="B2299" s="174"/>
      <c r="D2299" s="166" t="s">
        <v>229</v>
      </c>
      <c r="E2299" s="175" t="s">
        <v>1</v>
      </c>
      <c r="F2299" s="176" t="s">
        <v>231</v>
      </c>
      <c r="H2299" s="177">
        <v>451.09100000000001</v>
      </c>
      <c r="I2299" s="178"/>
      <c r="L2299" s="174"/>
      <c r="M2299" s="179"/>
      <c r="N2299" s="180"/>
      <c r="O2299" s="180"/>
      <c r="P2299" s="180"/>
      <c r="Q2299" s="180"/>
      <c r="R2299" s="180"/>
      <c r="S2299" s="180"/>
      <c r="T2299" s="181"/>
      <c r="AT2299" s="175" t="s">
        <v>229</v>
      </c>
      <c r="AU2299" s="175" t="s">
        <v>86</v>
      </c>
      <c r="AV2299" s="14" t="s">
        <v>228</v>
      </c>
      <c r="AW2299" s="14" t="s">
        <v>32</v>
      </c>
      <c r="AX2299" s="14" t="s">
        <v>84</v>
      </c>
      <c r="AY2299" s="175" t="s">
        <v>222</v>
      </c>
    </row>
    <row r="2300" spans="1:65" s="2" customFormat="1" ht="21.75" customHeight="1">
      <c r="A2300" s="33"/>
      <c r="B2300" s="150"/>
      <c r="C2300" s="197" t="s">
        <v>3306</v>
      </c>
      <c r="D2300" s="197" t="s">
        <v>310</v>
      </c>
      <c r="E2300" s="198" t="s">
        <v>3307</v>
      </c>
      <c r="F2300" s="199" t="s">
        <v>3308</v>
      </c>
      <c r="G2300" s="200" t="s">
        <v>313</v>
      </c>
      <c r="H2300" s="201">
        <v>0.12</v>
      </c>
      <c r="I2300" s="202"/>
      <c r="J2300" s="203">
        <f t="shared" ref="J2300:J2331" si="220">ROUND(I2300*H2300,2)</f>
        <v>0</v>
      </c>
      <c r="K2300" s="204"/>
      <c r="L2300" s="205"/>
      <c r="M2300" s="206" t="s">
        <v>1</v>
      </c>
      <c r="N2300" s="207" t="s">
        <v>42</v>
      </c>
      <c r="O2300" s="59"/>
      <c r="P2300" s="161">
        <f t="shared" ref="P2300:P2331" si="221">O2300*H2300</f>
        <v>0</v>
      </c>
      <c r="Q2300" s="161">
        <v>1</v>
      </c>
      <c r="R2300" s="161">
        <f t="shared" ref="R2300:R2331" si="222">Q2300*H2300</f>
        <v>0.12</v>
      </c>
      <c r="S2300" s="161">
        <v>0</v>
      </c>
      <c r="T2300" s="162">
        <f t="shared" ref="T2300:T2331" si="223">S2300*H2300</f>
        <v>0</v>
      </c>
      <c r="U2300" s="33"/>
      <c r="V2300" s="33"/>
      <c r="W2300" s="33"/>
      <c r="X2300" s="33"/>
      <c r="Y2300" s="33"/>
      <c r="Z2300" s="33"/>
      <c r="AA2300" s="33"/>
      <c r="AB2300" s="33"/>
      <c r="AC2300" s="33"/>
      <c r="AD2300" s="33"/>
      <c r="AE2300" s="33"/>
      <c r="AR2300" s="163" t="s">
        <v>318</v>
      </c>
      <c r="AT2300" s="163" t="s">
        <v>310</v>
      </c>
      <c r="AU2300" s="163" t="s">
        <v>86</v>
      </c>
      <c r="AY2300" s="18" t="s">
        <v>222</v>
      </c>
      <c r="BE2300" s="164">
        <f t="shared" ref="BE2300:BE2331" si="224">IF(N2300="základní",J2300,0)</f>
        <v>0</v>
      </c>
      <c r="BF2300" s="164">
        <f t="shared" ref="BF2300:BF2331" si="225">IF(N2300="snížená",J2300,0)</f>
        <v>0</v>
      </c>
      <c r="BG2300" s="164">
        <f t="shared" ref="BG2300:BG2331" si="226">IF(N2300="zákl. přenesená",J2300,0)</f>
        <v>0</v>
      </c>
      <c r="BH2300" s="164">
        <f t="shared" ref="BH2300:BH2331" si="227">IF(N2300="sníž. přenesená",J2300,0)</f>
        <v>0</v>
      </c>
      <c r="BI2300" s="164">
        <f t="shared" ref="BI2300:BI2331" si="228">IF(N2300="nulová",J2300,0)</f>
        <v>0</v>
      </c>
      <c r="BJ2300" s="18" t="s">
        <v>84</v>
      </c>
      <c r="BK2300" s="164">
        <f t="shared" ref="BK2300:BK2331" si="229">ROUND(I2300*H2300,2)</f>
        <v>0</v>
      </c>
      <c r="BL2300" s="18" t="s">
        <v>264</v>
      </c>
      <c r="BM2300" s="163" t="s">
        <v>3309</v>
      </c>
    </row>
    <row r="2301" spans="1:65" s="2" customFormat="1" ht="21.75" customHeight="1">
      <c r="A2301" s="33"/>
      <c r="B2301" s="150"/>
      <c r="C2301" s="197" t="s">
        <v>2041</v>
      </c>
      <c r="D2301" s="197" t="s">
        <v>310</v>
      </c>
      <c r="E2301" s="198" t="s">
        <v>3310</v>
      </c>
      <c r="F2301" s="199" t="s">
        <v>3311</v>
      </c>
      <c r="G2301" s="200" t="s">
        <v>313</v>
      </c>
      <c r="H2301" s="201">
        <v>4.4999999999999998E-2</v>
      </c>
      <c r="I2301" s="202"/>
      <c r="J2301" s="203">
        <f t="shared" si="220"/>
        <v>0</v>
      </c>
      <c r="K2301" s="204"/>
      <c r="L2301" s="205"/>
      <c r="M2301" s="206" t="s">
        <v>1</v>
      </c>
      <c r="N2301" s="207" t="s">
        <v>42</v>
      </c>
      <c r="O2301" s="59"/>
      <c r="P2301" s="161">
        <f t="shared" si="221"/>
        <v>0</v>
      </c>
      <c r="Q2301" s="161">
        <v>1</v>
      </c>
      <c r="R2301" s="161">
        <f t="shared" si="222"/>
        <v>4.4999999999999998E-2</v>
      </c>
      <c r="S2301" s="161">
        <v>0</v>
      </c>
      <c r="T2301" s="162">
        <f t="shared" si="223"/>
        <v>0</v>
      </c>
      <c r="U2301" s="33"/>
      <c r="V2301" s="33"/>
      <c r="W2301" s="33"/>
      <c r="X2301" s="33"/>
      <c r="Y2301" s="33"/>
      <c r="Z2301" s="33"/>
      <c r="AA2301" s="33"/>
      <c r="AB2301" s="33"/>
      <c r="AC2301" s="33"/>
      <c r="AD2301" s="33"/>
      <c r="AE2301" s="33"/>
      <c r="AR2301" s="163" t="s">
        <v>318</v>
      </c>
      <c r="AT2301" s="163" t="s">
        <v>310</v>
      </c>
      <c r="AU2301" s="163" t="s">
        <v>86</v>
      </c>
      <c r="AY2301" s="18" t="s">
        <v>222</v>
      </c>
      <c r="BE2301" s="164">
        <f t="shared" si="224"/>
        <v>0</v>
      </c>
      <c r="BF2301" s="164">
        <f t="shared" si="225"/>
        <v>0</v>
      </c>
      <c r="BG2301" s="164">
        <f t="shared" si="226"/>
        <v>0</v>
      </c>
      <c r="BH2301" s="164">
        <f t="shared" si="227"/>
        <v>0</v>
      </c>
      <c r="BI2301" s="164">
        <f t="shared" si="228"/>
        <v>0</v>
      </c>
      <c r="BJ2301" s="18" t="s">
        <v>84</v>
      </c>
      <c r="BK2301" s="164">
        <f t="shared" si="229"/>
        <v>0</v>
      </c>
      <c r="BL2301" s="18" t="s">
        <v>264</v>
      </c>
      <c r="BM2301" s="163" t="s">
        <v>3312</v>
      </c>
    </row>
    <row r="2302" spans="1:65" s="2" customFormat="1" ht="24.2" customHeight="1">
      <c r="A2302" s="33"/>
      <c r="B2302" s="150"/>
      <c r="C2302" s="197" t="s">
        <v>3313</v>
      </c>
      <c r="D2302" s="197" t="s">
        <v>310</v>
      </c>
      <c r="E2302" s="198" t="s">
        <v>3314</v>
      </c>
      <c r="F2302" s="199" t="s">
        <v>3315</v>
      </c>
      <c r="G2302" s="200" t="s">
        <v>313</v>
      </c>
      <c r="H2302" s="201">
        <v>0.23</v>
      </c>
      <c r="I2302" s="202"/>
      <c r="J2302" s="203">
        <f t="shared" si="220"/>
        <v>0</v>
      </c>
      <c r="K2302" s="204"/>
      <c r="L2302" s="205"/>
      <c r="M2302" s="206" t="s">
        <v>1</v>
      </c>
      <c r="N2302" s="207" t="s">
        <v>42</v>
      </c>
      <c r="O2302" s="59"/>
      <c r="P2302" s="161">
        <f t="shared" si="221"/>
        <v>0</v>
      </c>
      <c r="Q2302" s="161">
        <v>1</v>
      </c>
      <c r="R2302" s="161">
        <f t="shared" si="222"/>
        <v>0.23</v>
      </c>
      <c r="S2302" s="161">
        <v>0</v>
      </c>
      <c r="T2302" s="162">
        <f t="shared" si="223"/>
        <v>0</v>
      </c>
      <c r="U2302" s="33"/>
      <c r="V2302" s="33"/>
      <c r="W2302" s="33"/>
      <c r="X2302" s="33"/>
      <c r="Y2302" s="33"/>
      <c r="Z2302" s="33"/>
      <c r="AA2302" s="33"/>
      <c r="AB2302" s="33"/>
      <c r="AC2302" s="33"/>
      <c r="AD2302" s="33"/>
      <c r="AE2302" s="33"/>
      <c r="AR2302" s="163" t="s">
        <v>318</v>
      </c>
      <c r="AT2302" s="163" t="s">
        <v>310</v>
      </c>
      <c r="AU2302" s="163" t="s">
        <v>86</v>
      </c>
      <c r="AY2302" s="18" t="s">
        <v>222</v>
      </c>
      <c r="BE2302" s="164">
        <f t="shared" si="224"/>
        <v>0</v>
      </c>
      <c r="BF2302" s="164">
        <f t="shared" si="225"/>
        <v>0</v>
      </c>
      <c r="BG2302" s="164">
        <f t="shared" si="226"/>
        <v>0</v>
      </c>
      <c r="BH2302" s="164">
        <f t="shared" si="227"/>
        <v>0</v>
      </c>
      <c r="BI2302" s="164">
        <f t="shared" si="228"/>
        <v>0</v>
      </c>
      <c r="BJ2302" s="18" t="s">
        <v>84</v>
      </c>
      <c r="BK2302" s="164">
        <f t="shared" si="229"/>
        <v>0</v>
      </c>
      <c r="BL2302" s="18" t="s">
        <v>264</v>
      </c>
      <c r="BM2302" s="163" t="s">
        <v>3316</v>
      </c>
    </row>
    <row r="2303" spans="1:65" s="2" customFormat="1" ht="24.2" customHeight="1">
      <c r="A2303" s="33"/>
      <c r="B2303" s="150"/>
      <c r="C2303" s="197" t="s">
        <v>2047</v>
      </c>
      <c r="D2303" s="197" t="s">
        <v>310</v>
      </c>
      <c r="E2303" s="198" t="s">
        <v>3317</v>
      </c>
      <c r="F2303" s="199" t="s">
        <v>3318</v>
      </c>
      <c r="G2303" s="200" t="s">
        <v>313</v>
      </c>
      <c r="H2303" s="201">
        <v>0.124</v>
      </c>
      <c r="I2303" s="202"/>
      <c r="J2303" s="203">
        <f t="shared" si="220"/>
        <v>0</v>
      </c>
      <c r="K2303" s="204"/>
      <c r="L2303" s="205"/>
      <c r="M2303" s="206" t="s">
        <v>1</v>
      </c>
      <c r="N2303" s="207" t="s">
        <v>42</v>
      </c>
      <c r="O2303" s="59"/>
      <c r="P2303" s="161">
        <f t="shared" si="221"/>
        <v>0</v>
      </c>
      <c r="Q2303" s="161">
        <v>0</v>
      </c>
      <c r="R2303" s="161">
        <f t="shared" si="222"/>
        <v>0</v>
      </c>
      <c r="S2303" s="161">
        <v>0</v>
      </c>
      <c r="T2303" s="162">
        <f t="shared" si="223"/>
        <v>0</v>
      </c>
      <c r="U2303" s="33"/>
      <c r="V2303" s="33"/>
      <c r="W2303" s="33"/>
      <c r="X2303" s="33"/>
      <c r="Y2303" s="33"/>
      <c r="Z2303" s="33"/>
      <c r="AA2303" s="33"/>
      <c r="AB2303" s="33"/>
      <c r="AC2303" s="33"/>
      <c r="AD2303" s="33"/>
      <c r="AE2303" s="33"/>
      <c r="AR2303" s="163" t="s">
        <v>318</v>
      </c>
      <c r="AT2303" s="163" t="s">
        <v>310</v>
      </c>
      <c r="AU2303" s="163" t="s">
        <v>86</v>
      </c>
      <c r="AY2303" s="18" t="s">
        <v>222</v>
      </c>
      <c r="BE2303" s="164">
        <f t="shared" si="224"/>
        <v>0</v>
      </c>
      <c r="BF2303" s="164">
        <f t="shared" si="225"/>
        <v>0</v>
      </c>
      <c r="BG2303" s="164">
        <f t="shared" si="226"/>
        <v>0</v>
      </c>
      <c r="BH2303" s="164">
        <f t="shared" si="227"/>
        <v>0</v>
      </c>
      <c r="BI2303" s="164">
        <f t="shared" si="228"/>
        <v>0</v>
      </c>
      <c r="BJ2303" s="18" t="s">
        <v>84</v>
      </c>
      <c r="BK2303" s="164">
        <f t="shared" si="229"/>
        <v>0</v>
      </c>
      <c r="BL2303" s="18" t="s">
        <v>264</v>
      </c>
      <c r="BM2303" s="163" t="s">
        <v>3319</v>
      </c>
    </row>
    <row r="2304" spans="1:65" s="2" customFormat="1" ht="37.9" customHeight="1">
      <c r="A2304" s="33"/>
      <c r="B2304" s="150"/>
      <c r="C2304" s="151" t="s">
        <v>3320</v>
      </c>
      <c r="D2304" s="151" t="s">
        <v>224</v>
      </c>
      <c r="E2304" s="152" t="s">
        <v>3321</v>
      </c>
      <c r="F2304" s="153" t="s">
        <v>3322</v>
      </c>
      <c r="G2304" s="154" t="s">
        <v>2075</v>
      </c>
      <c r="H2304" s="155">
        <v>1</v>
      </c>
      <c r="I2304" s="156"/>
      <c r="J2304" s="157">
        <f t="shared" si="220"/>
        <v>0</v>
      </c>
      <c r="K2304" s="158"/>
      <c r="L2304" s="34"/>
      <c r="M2304" s="159" t="s">
        <v>1</v>
      </c>
      <c r="N2304" s="160" t="s">
        <v>42</v>
      </c>
      <c r="O2304" s="59"/>
      <c r="P2304" s="161">
        <f t="shared" si="221"/>
        <v>0</v>
      </c>
      <c r="Q2304" s="161">
        <v>0</v>
      </c>
      <c r="R2304" s="161">
        <f t="shared" si="222"/>
        <v>0</v>
      </c>
      <c r="S2304" s="161">
        <v>0</v>
      </c>
      <c r="T2304" s="162">
        <f t="shared" si="223"/>
        <v>0</v>
      </c>
      <c r="U2304" s="33"/>
      <c r="V2304" s="33"/>
      <c r="W2304" s="33"/>
      <c r="X2304" s="33"/>
      <c r="Y2304" s="33"/>
      <c r="Z2304" s="33"/>
      <c r="AA2304" s="33"/>
      <c r="AB2304" s="33"/>
      <c r="AC2304" s="33"/>
      <c r="AD2304" s="33"/>
      <c r="AE2304" s="33"/>
      <c r="AR2304" s="163" t="s">
        <v>264</v>
      </c>
      <c r="AT2304" s="163" t="s">
        <v>224</v>
      </c>
      <c r="AU2304" s="163" t="s">
        <v>86</v>
      </c>
      <c r="AY2304" s="18" t="s">
        <v>222</v>
      </c>
      <c r="BE2304" s="164">
        <f t="shared" si="224"/>
        <v>0</v>
      </c>
      <c r="BF2304" s="164">
        <f t="shared" si="225"/>
        <v>0</v>
      </c>
      <c r="BG2304" s="164">
        <f t="shared" si="226"/>
        <v>0</v>
      </c>
      <c r="BH2304" s="164">
        <f t="shared" si="227"/>
        <v>0</v>
      </c>
      <c r="BI2304" s="164">
        <f t="shared" si="228"/>
        <v>0</v>
      </c>
      <c r="BJ2304" s="18" t="s">
        <v>84</v>
      </c>
      <c r="BK2304" s="164">
        <f t="shared" si="229"/>
        <v>0</v>
      </c>
      <c r="BL2304" s="18" t="s">
        <v>264</v>
      </c>
      <c r="BM2304" s="163" t="s">
        <v>3323</v>
      </c>
    </row>
    <row r="2305" spans="1:65" s="2" customFormat="1" ht="37.9" customHeight="1">
      <c r="A2305" s="33"/>
      <c r="B2305" s="150"/>
      <c r="C2305" s="151" t="s">
        <v>2051</v>
      </c>
      <c r="D2305" s="151" t="s">
        <v>224</v>
      </c>
      <c r="E2305" s="152" t="s">
        <v>3324</v>
      </c>
      <c r="F2305" s="153" t="s">
        <v>3325</v>
      </c>
      <c r="G2305" s="154" t="s">
        <v>2075</v>
      </c>
      <c r="H2305" s="155">
        <v>1</v>
      </c>
      <c r="I2305" s="156"/>
      <c r="J2305" s="157">
        <f t="shared" si="220"/>
        <v>0</v>
      </c>
      <c r="K2305" s="158"/>
      <c r="L2305" s="34"/>
      <c r="M2305" s="159" t="s">
        <v>1</v>
      </c>
      <c r="N2305" s="160" t="s">
        <v>42</v>
      </c>
      <c r="O2305" s="59"/>
      <c r="P2305" s="161">
        <f t="shared" si="221"/>
        <v>0</v>
      </c>
      <c r="Q2305" s="161">
        <v>0</v>
      </c>
      <c r="R2305" s="161">
        <f t="shared" si="222"/>
        <v>0</v>
      </c>
      <c r="S2305" s="161">
        <v>0</v>
      </c>
      <c r="T2305" s="162">
        <f t="shared" si="223"/>
        <v>0</v>
      </c>
      <c r="U2305" s="33"/>
      <c r="V2305" s="33"/>
      <c r="W2305" s="33"/>
      <c r="X2305" s="33"/>
      <c r="Y2305" s="33"/>
      <c r="Z2305" s="33"/>
      <c r="AA2305" s="33"/>
      <c r="AB2305" s="33"/>
      <c r="AC2305" s="33"/>
      <c r="AD2305" s="33"/>
      <c r="AE2305" s="33"/>
      <c r="AR2305" s="163" t="s">
        <v>264</v>
      </c>
      <c r="AT2305" s="163" t="s">
        <v>224</v>
      </c>
      <c r="AU2305" s="163" t="s">
        <v>86</v>
      </c>
      <c r="AY2305" s="18" t="s">
        <v>222</v>
      </c>
      <c r="BE2305" s="164">
        <f t="shared" si="224"/>
        <v>0</v>
      </c>
      <c r="BF2305" s="164">
        <f t="shared" si="225"/>
        <v>0</v>
      </c>
      <c r="BG2305" s="164">
        <f t="shared" si="226"/>
        <v>0</v>
      </c>
      <c r="BH2305" s="164">
        <f t="shared" si="227"/>
        <v>0</v>
      </c>
      <c r="BI2305" s="164">
        <f t="shared" si="228"/>
        <v>0</v>
      </c>
      <c r="BJ2305" s="18" t="s">
        <v>84</v>
      </c>
      <c r="BK2305" s="164">
        <f t="shared" si="229"/>
        <v>0</v>
      </c>
      <c r="BL2305" s="18" t="s">
        <v>264</v>
      </c>
      <c r="BM2305" s="163" t="s">
        <v>3326</v>
      </c>
    </row>
    <row r="2306" spans="1:65" s="2" customFormat="1" ht="37.9" customHeight="1">
      <c r="A2306" s="33"/>
      <c r="B2306" s="150"/>
      <c r="C2306" s="151" t="s">
        <v>3327</v>
      </c>
      <c r="D2306" s="151" t="s">
        <v>224</v>
      </c>
      <c r="E2306" s="152" t="s">
        <v>3328</v>
      </c>
      <c r="F2306" s="153" t="s">
        <v>3329</v>
      </c>
      <c r="G2306" s="154" t="s">
        <v>2075</v>
      </c>
      <c r="H2306" s="155">
        <v>3</v>
      </c>
      <c r="I2306" s="156"/>
      <c r="J2306" s="157">
        <f t="shared" si="220"/>
        <v>0</v>
      </c>
      <c r="K2306" s="158"/>
      <c r="L2306" s="34"/>
      <c r="M2306" s="159" t="s">
        <v>1</v>
      </c>
      <c r="N2306" s="160" t="s">
        <v>42</v>
      </c>
      <c r="O2306" s="59"/>
      <c r="P2306" s="161">
        <f t="shared" si="221"/>
        <v>0</v>
      </c>
      <c r="Q2306" s="161">
        <v>0</v>
      </c>
      <c r="R2306" s="161">
        <f t="shared" si="222"/>
        <v>0</v>
      </c>
      <c r="S2306" s="161">
        <v>0</v>
      </c>
      <c r="T2306" s="162">
        <f t="shared" si="223"/>
        <v>0</v>
      </c>
      <c r="U2306" s="33"/>
      <c r="V2306" s="33"/>
      <c r="W2306" s="33"/>
      <c r="X2306" s="33"/>
      <c r="Y2306" s="33"/>
      <c r="Z2306" s="33"/>
      <c r="AA2306" s="33"/>
      <c r="AB2306" s="33"/>
      <c r="AC2306" s="33"/>
      <c r="AD2306" s="33"/>
      <c r="AE2306" s="33"/>
      <c r="AR2306" s="163" t="s">
        <v>264</v>
      </c>
      <c r="AT2306" s="163" t="s">
        <v>224</v>
      </c>
      <c r="AU2306" s="163" t="s">
        <v>86</v>
      </c>
      <c r="AY2306" s="18" t="s">
        <v>222</v>
      </c>
      <c r="BE2306" s="164">
        <f t="shared" si="224"/>
        <v>0</v>
      </c>
      <c r="BF2306" s="164">
        <f t="shared" si="225"/>
        <v>0</v>
      </c>
      <c r="BG2306" s="164">
        <f t="shared" si="226"/>
        <v>0</v>
      </c>
      <c r="BH2306" s="164">
        <f t="shared" si="227"/>
        <v>0</v>
      </c>
      <c r="BI2306" s="164">
        <f t="shared" si="228"/>
        <v>0</v>
      </c>
      <c r="BJ2306" s="18" t="s">
        <v>84</v>
      </c>
      <c r="BK2306" s="164">
        <f t="shared" si="229"/>
        <v>0</v>
      </c>
      <c r="BL2306" s="18" t="s">
        <v>264</v>
      </c>
      <c r="BM2306" s="163" t="s">
        <v>3330</v>
      </c>
    </row>
    <row r="2307" spans="1:65" s="2" customFormat="1" ht="37.9" customHeight="1">
      <c r="A2307" s="33"/>
      <c r="B2307" s="150"/>
      <c r="C2307" s="151" t="s">
        <v>2056</v>
      </c>
      <c r="D2307" s="151" t="s">
        <v>224</v>
      </c>
      <c r="E2307" s="152" t="s">
        <v>3331</v>
      </c>
      <c r="F2307" s="153" t="s">
        <v>3332</v>
      </c>
      <c r="G2307" s="154" t="s">
        <v>2075</v>
      </c>
      <c r="H2307" s="155">
        <v>2</v>
      </c>
      <c r="I2307" s="156"/>
      <c r="J2307" s="157">
        <f t="shared" si="220"/>
        <v>0</v>
      </c>
      <c r="K2307" s="158"/>
      <c r="L2307" s="34"/>
      <c r="M2307" s="159" t="s">
        <v>1</v>
      </c>
      <c r="N2307" s="160" t="s">
        <v>42</v>
      </c>
      <c r="O2307" s="59"/>
      <c r="P2307" s="161">
        <f t="shared" si="221"/>
        <v>0</v>
      </c>
      <c r="Q2307" s="161">
        <v>0</v>
      </c>
      <c r="R2307" s="161">
        <f t="shared" si="222"/>
        <v>0</v>
      </c>
      <c r="S2307" s="161">
        <v>0</v>
      </c>
      <c r="T2307" s="162">
        <f t="shared" si="223"/>
        <v>0</v>
      </c>
      <c r="U2307" s="33"/>
      <c r="V2307" s="33"/>
      <c r="W2307" s="33"/>
      <c r="X2307" s="33"/>
      <c r="Y2307" s="33"/>
      <c r="Z2307" s="33"/>
      <c r="AA2307" s="33"/>
      <c r="AB2307" s="33"/>
      <c r="AC2307" s="33"/>
      <c r="AD2307" s="33"/>
      <c r="AE2307" s="33"/>
      <c r="AR2307" s="163" t="s">
        <v>264</v>
      </c>
      <c r="AT2307" s="163" t="s">
        <v>224</v>
      </c>
      <c r="AU2307" s="163" t="s">
        <v>86</v>
      </c>
      <c r="AY2307" s="18" t="s">
        <v>222</v>
      </c>
      <c r="BE2307" s="164">
        <f t="shared" si="224"/>
        <v>0</v>
      </c>
      <c r="BF2307" s="164">
        <f t="shared" si="225"/>
        <v>0</v>
      </c>
      <c r="BG2307" s="164">
        <f t="shared" si="226"/>
        <v>0</v>
      </c>
      <c r="BH2307" s="164">
        <f t="shared" si="227"/>
        <v>0</v>
      </c>
      <c r="BI2307" s="164">
        <f t="shared" si="228"/>
        <v>0</v>
      </c>
      <c r="BJ2307" s="18" t="s">
        <v>84</v>
      </c>
      <c r="BK2307" s="164">
        <f t="shared" si="229"/>
        <v>0</v>
      </c>
      <c r="BL2307" s="18" t="s">
        <v>264</v>
      </c>
      <c r="BM2307" s="163" t="s">
        <v>3333</v>
      </c>
    </row>
    <row r="2308" spans="1:65" s="2" customFormat="1" ht="37.9" customHeight="1">
      <c r="A2308" s="33"/>
      <c r="B2308" s="150"/>
      <c r="C2308" s="151" t="s">
        <v>3334</v>
      </c>
      <c r="D2308" s="151" t="s">
        <v>224</v>
      </c>
      <c r="E2308" s="152" t="s">
        <v>3335</v>
      </c>
      <c r="F2308" s="153" t="s">
        <v>3336</v>
      </c>
      <c r="G2308" s="154" t="s">
        <v>348</v>
      </c>
      <c r="H2308" s="155">
        <v>1</v>
      </c>
      <c r="I2308" s="156"/>
      <c r="J2308" s="157">
        <f t="shared" si="220"/>
        <v>0</v>
      </c>
      <c r="K2308" s="158"/>
      <c r="L2308" s="34"/>
      <c r="M2308" s="159" t="s">
        <v>1</v>
      </c>
      <c r="N2308" s="160" t="s">
        <v>42</v>
      </c>
      <c r="O2308" s="59"/>
      <c r="P2308" s="161">
        <f t="shared" si="221"/>
        <v>0</v>
      </c>
      <c r="Q2308" s="161">
        <v>0</v>
      </c>
      <c r="R2308" s="161">
        <f t="shared" si="222"/>
        <v>0</v>
      </c>
      <c r="S2308" s="161">
        <v>0</v>
      </c>
      <c r="T2308" s="162">
        <f t="shared" si="223"/>
        <v>0</v>
      </c>
      <c r="U2308" s="33"/>
      <c r="V2308" s="33"/>
      <c r="W2308" s="33"/>
      <c r="X2308" s="33"/>
      <c r="Y2308" s="33"/>
      <c r="Z2308" s="33"/>
      <c r="AA2308" s="33"/>
      <c r="AB2308" s="33"/>
      <c r="AC2308" s="33"/>
      <c r="AD2308" s="33"/>
      <c r="AE2308" s="33"/>
      <c r="AR2308" s="163" t="s">
        <v>264</v>
      </c>
      <c r="AT2308" s="163" t="s">
        <v>224</v>
      </c>
      <c r="AU2308" s="163" t="s">
        <v>86</v>
      </c>
      <c r="AY2308" s="18" t="s">
        <v>222</v>
      </c>
      <c r="BE2308" s="164">
        <f t="shared" si="224"/>
        <v>0</v>
      </c>
      <c r="BF2308" s="164">
        <f t="shared" si="225"/>
        <v>0</v>
      </c>
      <c r="BG2308" s="164">
        <f t="shared" si="226"/>
        <v>0</v>
      </c>
      <c r="BH2308" s="164">
        <f t="shared" si="227"/>
        <v>0</v>
      </c>
      <c r="BI2308" s="164">
        <f t="shared" si="228"/>
        <v>0</v>
      </c>
      <c r="BJ2308" s="18" t="s">
        <v>84</v>
      </c>
      <c r="BK2308" s="164">
        <f t="shared" si="229"/>
        <v>0</v>
      </c>
      <c r="BL2308" s="18" t="s">
        <v>264</v>
      </c>
      <c r="BM2308" s="163" t="s">
        <v>3337</v>
      </c>
    </row>
    <row r="2309" spans="1:65" s="2" customFormat="1" ht="37.9" customHeight="1">
      <c r="A2309" s="33"/>
      <c r="B2309" s="150"/>
      <c r="C2309" s="151" t="s">
        <v>2071</v>
      </c>
      <c r="D2309" s="151" t="s">
        <v>224</v>
      </c>
      <c r="E2309" s="152" t="s">
        <v>3338</v>
      </c>
      <c r="F2309" s="153" t="s">
        <v>3339</v>
      </c>
      <c r="G2309" s="154" t="s">
        <v>348</v>
      </c>
      <c r="H2309" s="155">
        <v>1</v>
      </c>
      <c r="I2309" s="156"/>
      <c r="J2309" s="157">
        <f t="shared" si="220"/>
        <v>0</v>
      </c>
      <c r="K2309" s="158"/>
      <c r="L2309" s="34"/>
      <c r="M2309" s="159" t="s">
        <v>1</v>
      </c>
      <c r="N2309" s="160" t="s">
        <v>42</v>
      </c>
      <c r="O2309" s="59"/>
      <c r="P2309" s="161">
        <f t="shared" si="221"/>
        <v>0</v>
      </c>
      <c r="Q2309" s="161">
        <v>0</v>
      </c>
      <c r="R2309" s="161">
        <f t="shared" si="222"/>
        <v>0</v>
      </c>
      <c r="S2309" s="161">
        <v>0</v>
      </c>
      <c r="T2309" s="162">
        <f t="shared" si="223"/>
        <v>0</v>
      </c>
      <c r="U2309" s="33"/>
      <c r="V2309" s="33"/>
      <c r="W2309" s="33"/>
      <c r="X2309" s="33"/>
      <c r="Y2309" s="33"/>
      <c r="Z2309" s="33"/>
      <c r="AA2309" s="33"/>
      <c r="AB2309" s="33"/>
      <c r="AC2309" s="33"/>
      <c r="AD2309" s="33"/>
      <c r="AE2309" s="33"/>
      <c r="AR2309" s="163" t="s">
        <v>264</v>
      </c>
      <c r="AT2309" s="163" t="s">
        <v>224</v>
      </c>
      <c r="AU2309" s="163" t="s">
        <v>86</v>
      </c>
      <c r="AY2309" s="18" t="s">
        <v>222</v>
      </c>
      <c r="BE2309" s="164">
        <f t="shared" si="224"/>
        <v>0</v>
      </c>
      <c r="BF2309" s="164">
        <f t="shared" si="225"/>
        <v>0</v>
      </c>
      <c r="BG2309" s="164">
        <f t="shared" si="226"/>
        <v>0</v>
      </c>
      <c r="BH2309" s="164">
        <f t="shared" si="227"/>
        <v>0</v>
      </c>
      <c r="BI2309" s="164">
        <f t="shared" si="228"/>
        <v>0</v>
      </c>
      <c r="BJ2309" s="18" t="s">
        <v>84</v>
      </c>
      <c r="BK2309" s="164">
        <f t="shared" si="229"/>
        <v>0</v>
      </c>
      <c r="BL2309" s="18" t="s">
        <v>264</v>
      </c>
      <c r="BM2309" s="163" t="s">
        <v>3340</v>
      </c>
    </row>
    <row r="2310" spans="1:65" s="2" customFormat="1" ht="37.9" customHeight="1">
      <c r="A2310" s="33"/>
      <c r="B2310" s="150"/>
      <c r="C2310" s="151" t="s">
        <v>3341</v>
      </c>
      <c r="D2310" s="151" t="s">
        <v>224</v>
      </c>
      <c r="E2310" s="152" t="s">
        <v>3342</v>
      </c>
      <c r="F2310" s="153" t="s">
        <v>3343</v>
      </c>
      <c r="G2310" s="154" t="s">
        <v>348</v>
      </c>
      <c r="H2310" s="155">
        <v>2</v>
      </c>
      <c r="I2310" s="156"/>
      <c r="J2310" s="157">
        <f t="shared" si="220"/>
        <v>0</v>
      </c>
      <c r="K2310" s="158"/>
      <c r="L2310" s="34"/>
      <c r="M2310" s="159" t="s">
        <v>1</v>
      </c>
      <c r="N2310" s="160" t="s">
        <v>42</v>
      </c>
      <c r="O2310" s="59"/>
      <c r="P2310" s="161">
        <f t="shared" si="221"/>
        <v>0</v>
      </c>
      <c r="Q2310" s="161">
        <v>0</v>
      </c>
      <c r="R2310" s="161">
        <f t="shared" si="222"/>
        <v>0</v>
      </c>
      <c r="S2310" s="161">
        <v>0</v>
      </c>
      <c r="T2310" s="162">
        <f t="shared" si="223"/>
        <v>0</v>
      </c>
      <c r="U2310" s="33"/>
      <c r="V2310" s="33"/>
      <c r="W2310" s="33"/>
      <c r="X2310" s="33"/>
      <c r="Y2310" s="33"/>
      <c r="Z2310" s="33"/>
      <c r="AA2310" s="33"/>
      <c r="AB2310" s="33"/>
      <c r="AC2310" s="33"/>
      <c r="AD2310" s="33"/>
      <c r="AE2310" s="33"/>
      <c r="AR2310" s="163" t="s">
        <v>264</v>
      </c>
      <c r="AT2310" s="163" t="s">
        <v>224</v>
      </c>
      <c r="AU2310" s="163" t="s">
        <v>86</v>
      </c>
      <c r="AY2310" s="18" t="s">
        <v>222</v>
      </c>
      <c r="BE2310" s="164">
        <f t="shared" si="224"/>
        <v>0</v>
      </c>
      <c r="BF2310" s="164">
        <f t="shared" si="225"/>
        <v>0</v>
      </c>
      <c r="BG2310" s="164">
        <f t="shared" si="226"/>
        <v>0</v>
      </c>
      <c r="BH2310" s="164">
        <f t="shared" si="227"/>
        <v>0</v>
      </c>
      <c r="BI2310" s="164">
        <f t="shared" si="228"/>
        <v>0</v>
      </c>
      <c r="BJ2310" s="18" t="s">
        <v>84</v>
      </c>
      <c r="BK2310" s="164">
        <f t="shared" si="229"/>
        <v>0</v>
      </c>
      <c r="BL2310" s="18" t="s">
        <v>264</v>
      </c>
      <c r="BM2310" s="163" t="s">
        <v>3344</v>
      </c>
    </row>
    <row r="2311" spans="1:65" s="2" customFormat="1" ht="37.9" customHeight="1">
      <c r="A2311" s="33"/>
      <c r="B2311" s="150"/>
      <c r="C2311" s="151" t="s">
        <v>2076</v>
      </c>
      <c r="D2311" s="151" t="s">
        <v>224</v>
      </c>
      <c r="E2311" s="152" t="s">
        <v>3345</v>
      </c>
      <c r="F2311" s="153" t="s">
        <v>3346</v>
      </c>
      <c r="G2311" s="154" t="s">
        <v>348</v>
      </c>
      <c r="H2311" s="155">
        <v>1</v>
      </c>
      <c r="I2311" s="156"/>
      <c r="J2311" s="157">
        <f t="shared" si="220"/>
        <v>0</v>
      </c>
      <c r="K2311" s="158"/>
      <c r="L2311" s="34"/>
      <c r="M2311" s="159" t="s">
        <v>1</v>
      </c>
      <c r="N2311" s="160" t="s">
        <v>42</v>
      </c>
      <c r="O2311" s="59"/>
      <c r="P2311" s="161">
        <f t="shared" si="221"/>
        <v>0</v>
      </c>
      <c r="Q2311" s="161">
        <v>0</v>
      </c>
      <c r="R2311" s="161">
        <f t="shared" si="222"/>
        <v>0</v>
      </c>
      <c r="S2311" s="161">
        <v>0</v>
      </c>
      <c r="T2311" s="162">
        <f t="shared" si="223"/>
        <v>0</v>
      </c>
      <c r="U2311" s="33"/>
      <c r="V2311" s="33"/>
      <c r="W2311" s="33"/>
      <c r="X2311" s="33"/>
      <c r="Y2311" s="33"/>
      <c r="Z2311" s="33"/>
      <c r="AA2311" s="33"/>
      <c r="AB2311" s="33"/>
      <c r="AC2311" s="33"/>
      <c r="AD2311" s="33"/>
      <c r="AE2311" s="33"/>
      <c r="AR2311" s="163" t="s">
        <v>264</v>
      </c>
      <c r="AT2311" s="163" t="s">
        <v>224</v>
      </c>
      <c r="AU2311" s="163" t="s">
        <v>86</v>
      </c>
      <c r="AY2311" s="18" t="s">
        <v>222</v>
      </c>
      <c r="BE2311" s="164">
        <f t="shared" si="224"/>
        <v>0</v>
      </c>
      <c r="BF2311" s="164">
        <f t="shared" si="225"/>
        <v>0</v>
      </c>
      <c r="BG2311" s="164">
        <f t="shared" si="226"/>
        <v>0</v>
      </c>
      <c r="BH2311" s="164">
        <f t="shared" si="227"/>
        <v>0</v>
      </c>
      <c r="BI2311" s="164">
        <f t="shared" si="228"/>
        <v>0</v>
      </c>
      <c r="BJ2311" s="18" t="s">
        <v>84</v>
      </c>
      <c r="BK2311" s="164">
        <f t="shared" si="229"/>
        <v>0</v>
      </c>
      <c r="BL2311" s="18" t="s">
        <v>264</v>
      </c>
      <c r="BM2311" s="163" t="s">
        <v>3347</v>
      </c>
    </row>
    <row r="2312" spans="1:65" s="2" customFormat="1" ht="33" customHeight="1">
      <c r="A2312" s="33"/>
      <c r="B2312" s="150"/>
      <c r="C2312" s="151" t="s">
        <v>3348</v>
      </c>
      <c r="D2312" s="151" t="s">
        <v>224</v>
      </c>
      <c r="E2312" s="152" t="s">
        <v>3349</v>
      </c>
      <c r="F2312" s="153" t="s">
        <v>3350</v>
      </c>
      <c r="G2312" s="154" t="s">
        <v>242</v>
      </c>
      <c r="H2312" s="155">
        <v>19</v>
      </c>
      <c r="I2312" s="156"/>
      <c r="J2312" s="157">
        <f t="shared" si="220"/>
        <v>0</v>
      </c>
      <c r="K2312" s="158"/>
      <c r="L2312" s="34"/>
      <c r="M2312" s="159" t="s">
        <v>1</v>
      </c>
      <c r="N2312" s="160" t="s">
        <v>42</v>
      </c>
      <c r="O2312" s="59"/>
      <c r="P2312" s="161">
        <f t="shared" si="221"/>
        <v>0</v>
      </c>
      <c r="Q2312" s="161">
        <v>0</v>
      </c>
      <c r="R2312" s="161">
        <f t="shared" si="222"/>
        <v>0</v>
      </c>
      <c r="S2312" s="161">
        <v>0</v>
      </c>
      <c r="T2312" s="162">
        <f t="shared" si="223"/>
        <v>0</v>
      </c>
      <c r="U2312" s="33"/>
      <c r="V2312" s="33"/>
      <c r="W2312" s="33"/>
      <c r="X2312" s="33"/>
      <c r="Y2312" s="33"/>
      <c r="Z2312" s="33"/>
      <c r="AA2312" s="33"/>
      <c r="AB2312" s="33"/>
      <c r="AC2312" s="33"/>
      <c r="AD2312" s="33"/>
      <c r="AE2312" s="33"/>
      <c r="AR2312" s="163" t="s">
        <v>264</v>
      </c>
      <c r="AT2312" s="163" t="s">
        <v>224</v>
      </c>
      <c r="AU2312" s="163" t="s">
        <v>86</v>
      </c>
      <c r="AY2312" s="18" t="s">
        <v>222</v>
      </c>
      <c r="BE2312" s="164">
        <f t="shared" si="224"/>
        <v>0</v>
      </c>
      <c r="BF2312" s="164">
        <f t="shared" si="225"/>
        <v>0</v>
      </c>
      <c r="BG2312" s="164">
        <f t="shared" si="226"/>
        <v>0</v>
      </c>
      <c r="BH2312" s="164">
        <f t="shared" si="227"/>
        <v>0</v>
      </c>
      <c r="BI2312" s="164">
        <f t="shared" si="228"/>
        <v>0</v>
      </c>
      <c r="BJ2312" s="18" t="s">
        <v>84</v>
      </c>
      <c r="BK2312" s="164">
        <f t="shared" si="229"/>
        <v>0</v>
      </c>
      <c r="BL2312" s="18" t="s">
        <v>264</v>
      </c>
      <c r="BM2312" s="163" t="s">
        <v>3351</v>
      </c>
    </row>
    <row r="2313" spans="1:65" s="2" customFormat="1" ht="24.2" customHeight="1">
      <c r="A2313" s="33"/>
      <c r="B2313" s="150"/>
      <c r="C2313" s="151" t="s">
        <v>2079</v>
      </c>
      <c r="D2313" s="151" t="s">
        <v>224</v>
      </c>
      <c r="E2313" s="152" t="s">
        <v>3352</v>
      </c>
      <c r="F2313" s="153" t="s">
        <v>3353</v>
      </c>
      <c r="G2313" s="154" t="s">
        <v>227</v>
      </c>
      <c r="H2313" s="155">
        <v>140</v>
      </c>
      <c r="I2313" s="156"/>
      <c r="J2313" s="157">
        <f t="shared" si="220"/>
        <v>0</v>
      </c>
      <c r="K2313" s="158"/>
      <c r="L2313" s="34"/>
      <c r="M2313" s="159" t="s">
        <v>1</v>
      </c>
      <c r="N2313" s="160" t="s">
        <v>42</v>
      </c>
      <c r="O2313" s="59"/>
      <c r="P2313" s="161">
        <f t="shared" si="221"/>
        <v>0</v>
      </c>
      <c r="Q2313" s="161">
        <v>0</v>
      </c>
      <c r="R2313" s="161">
        <f t="shared" si="222"/>
        <v>0</v>
      </c>
      <c r="S2313" s="161">
        <v>0</v>
      </c>
      <c r="T2313" s="162">
        <f t="shared" si="223"/>
        <v>0</v>
      </c>
      <c r="U2313" s="33"/>
      <c r="V2313" s="33"/>
      <c r="W2313" s="33"/>
      <c r="X2313" s="33"/>
      <c r="Y2313" s="33"/>
      <c r="Z2313" s="33"/>
      <c r="AA2313" s="33"/>
      <c r="AB2313" s="33"/>
      <c r="AC2313" s="33"/>
      <c r="AD2313" s="33"/>
      <c r="AE2313" s="33"/>
      <c r="AR2313" s="163" t="s">
        <v>264</v>
      </c>
      <c r="AT2313" s="163" t="s">
        <v>224</v>
      </c>
      <c r="AU2313" s="163" t="s">
        <v>86</v>
      </c>
      <c r="AY2313" s="18" t="s">
        <v>222</v>
      </c>
      <c r="BE2313" s="164">
        <f t="shared" si="224"/>
        <v>0</v>
      </c>
      <c r="BF2313" s="164">
        <f t="shared" si="225"/>
        <v>0</v>
      </c>
      <c r="BG2313" s="164">
        <f t="shared" si="226"/>
        <v>0</v>
      </c>
      <c r="BH2313" s="164">
        <f t="shared" si="227"/>
        <v>0</v>
      </c>
      <c r="BI2313" s="164">
        <f t="shared" si="228"/>
        <v>0</v>
      </c>
      <c r="BJ2313" s="18" t="s">
        <v>84</v>
      </c>
      <c r="BK2313" s="164">
        <f t="shared" si="229"/>
        <v>0</v>
      </c>
      <c r="BL2313" s="18" t="s">
        <v>264</v>
      </c>
      <c r="BM2313" s="163" t="s">
        <v>3354</v>
      </c>
    </row>
    <row r="2314" spans="1:65" s="2" customFormat="1" ht="33" customHeight="1">
      <c r="A2314" s="33"/>
      <c r="B2314" s="150"/>
      <c r="C2314" s="151" t="s">
        <v>3355</v>
      </c>
      <c r="D2314" s="151" t="s">
        <v>224</v>
      </c>
      <c r="E2314" s="152" t="s">
        <v>3356</v>
      </c>
      <c r="F2314" s="153" t="s">
        <v>3357</v>
      </c>
      <c r="G2314" s="154" t="s">
        <v>348</v>
      </c>
      <c r="H2314" s="155">
        <v>4</v>
      </c>
      <c r="I2314" s="156"/>
      <c r="J2314" s="157">
        <f t="shared" si="220"/>
        <v>0</v>
      </c>
      <c r="K2314" s="158"/>
      <c r="L2314" s="34"/>
      <c r="M2314" s="159" t="s">
        <v>1</v>
      </c>
      <c r="N2314" s="160" t="s">
        <v>42</v>
      </c>
      <c r="O2314" s="59"/>
      <c r="P2314" s="161">
        <f t="shared" si="221"/>
        <v>0</v>
      </c>
      <c r="Q2314" s="161">
        <v>0</v>
      </c>
      <c r="R2314" s="161">
        <f t="shared" si="222"/>
        <v>0</v>
      </c>
      <c r="S2314" s="161">
        <v>0</v>
      </c>
      <c r="T2314" s="162">
        <f t="shared" si="223"/>
        <v>0</v>
      </c>
      <c r="U2314" s="33"/>
      <c r="V2314" s="33"/>
      <c r="W2314" s="33"/>
      <c r="X2314" s="33"/>
      <c r="Y2314" s="33"/>
      <c r="Z2314" s="33"/>
      <c r="AA2314" s="33"/>
      <c r="AB2314" s="33"/>
      <c r="AC2314" s="33"/>
      <c r="AD2314" s="33"/>
      <c r="AE2314" s="33"/>
      <c r="AR2314" s="163" t="s">
        <v>264</v>
      </c>
      <c r="AT2314" s="163" t="s">
        <v>224</v>
      </c>
      <c r="AU2314" s="163" t="s">
        <v>86</v>
      </c>
      <c r="AY2314" s="18" t="s">
        <v>222</v>
      </c>
      <c r="BE2314" s="164">
        <f t="shared" si="224"/>
        <v>0</v>
      </c>
      <c r="BF2314" s="164">
        <f t="shared" si="225"/>
        <v>0</v>
      </c>
      <c r="BG2314" s="164">
        <f t="shared" si="226"/>
        <v>0</v>
      </c>
      <c r="BH2314" s="164">
        <f t="shared" si="227"/>
        <v>0</v>
      </c>
      <c r="BI2314" s="164">
        <f t="shared" si="228"/>
        <v>0</v>
      </c>
      <c r="BJ2314" s="18" t="s">
        <v>84</v>
      </c>
      <c r="BK2314" s="164">
        <f t="shared" si="229"/>
        <v>0</v>
      </c>
      <c r="BL2314" s="18" t="s">
        <v>264</v>
      </c>
      <c r="BM2314" s="163" t="s">
        <v>3358</v>
      </c>
    </row>
    <row r="2315" spans="1:65" s="2" customFormat="1" ht="33" customHeight="1">
      <c r="A2315" s="33"/>
      <c r="B2315" s="150"/>
      <c r="C2315" s="151" t="s">
        <v>2083</v>
      </c>
      <c r="D2315" s="151" t="s">
        <v>224</v>
      </c>
      <c r="E2315" s="152" t="s">
        <v>3359</v>
      </c>
      <c r="F2315" s="153" t="s">
        <v>3360</v>
      </c>
      <c r="G2315" s="154" t="s">
        <v>348</v>
      </c>
      <c r="H2315" s="155">
        <v>2</v>
      </c>
      <c r="I2315" s="156"/>
      <c r="J2315" s="157">
        <f t="shared" si="220"/>
        <v>0</v>
      </c>
      <c r="K2315" s="158"/>
      <c r="L2315" s="34"/>
      <c r="M2315" s="159" t="s">
        <v>1</v>
      </c>
      <c r="N2315" s="160" t="s">
        <v>42</v>
      </c>
      <c r="O2315" s="59"/>
      <c r="P2315" s="161">
        <f t="shared" si="221"/>
        <v>0</v>
      </c>
      <c r="Q2315" s="161">
        <v>0</v>
      </c>
      <c r="R2315" s="161">
        <f t="shared" si="222"/>
        <v>0</v>
      </c>
      <c r="S2315" s="161">
        <v>0</v>
      </c>
      <c r="T2315" s="162">
        <f t="shared" si="223"/>
        <v>0</v>
      </c>
      <c r="U2315" s="33"/>
      <c r="V2315" s="33"/>
      <c r="W2315" s="33"/>
      <c r="X2315" s="33"/>
      <c r="Y2315" s="33"/>
      <c r="Z2315" s="33"/>
      <c r="AA2315" s="33"/>
      <c r="AB2315" s="33"/>
      <c r="AC2315" s="33"/>
      <c r="AD2315" s="33"/>
      <c r="AE2315" s="33"/>
      <c r="AR2315" s="163" t="s">
        <v>264</v>
      </c>
      <c r="AT2315" s="163" t="s">
        <v>224</v>
      </c>
      <c r="AU2315" s="163" t="s">
        <v>86</v>
      </c>
      <c r="AY2315" s="18" t="s">
        <v>222</v>
      </c>
      <c r="BE2315" s="164">
        <f t="shared" si="224"/>
        <v>0</v>
      </c>
      <c r="BF2315" s="164">
        <f t="shared" si="225"/>
        <v>0</v>
      </c>
      <c r="BG2315" s="164">
        <f t="shared" si="226"/>
        <v>0</v>
      </c>
      <c r="BH2315" s="164">
        <f t="shared" si="227"/>
        <v>0</v>
      </c>
      <c r="BI2315" s="164">
        <f t="shared" si="228"/>
        <v>0</v>
      </c>
      <c r="BJ2315" s="18" t="s">
        <v>84</v>
      </c>
      <c r="BK2315" s="164">
        <f t="shared" si="229"/>
        <v>0</v>
      </c>
      <c r="BL2315" s="18" t="s">
        <v>264</v>
      </c>
      <c r="BM2315" s="163" t="s">
        <v>3361</v>
      </c>
    </row>
    <row r="2316" spans="1:65" s="2" customFormat="1" ht="24.2" customHeight="1">
      <c r="A2316" s="33"/>
      <c r="B2316" s="150"/>
      <c r="C2316" s="151" t="s">
        <v>3362</v>
      </c>
      <c r="D2316" s="151" t="s">
        <v>224</v>
      </c>
      <c r="E2316" s="152" t="s">
        <v>3363</v>
      </c>
      <c r="F2316" s="153" t="s">
        <v>3364</v>
      </c>
      <c r="G2316" s="154" t="s">
        <v>348</v>
      </c>
      <c r="H2316" s="155">
        <v>4</v>
      </c>
      <c r="I2316" s="156"/>
      <c r="J2316" s="157">
        <f t="shared" si="220"/>
        <v>0</v>
      </c>
      <c r="K2316" s="158"/>
      <c r="L2316" s="34"/>
      <c r="M2316" s="159" t="s">
        <v>1</v>
      </c>
      <c r="N2316" s="160" t="s">
        <v>42</v>
      </c>
      <c r="O2316" s="59"/>
      <c r="P2316" s="161">
        <f t="shared" si="221"/>
        <v>0</v>
      </c>
      <c r="Q2316" s="161">
        <v>0</v>
      </c>
      <c r="R2316" s="161">
        <f t="shared" si="222"/>
        <v>0</v>
      </c>
      <c r="S2316" s="161">
        <v>0</v>
      </c>
      <c r="T2316" s="162">
        <f t="shared" si="223"/>
        <v>0</v>
      </c>
      <c r="U2316" s="33"/>
      <c r="V2316" s="33"/>
      <c r="W2316" s="33"/>
      <c r="X2316" s="33"/>
      <c r="Y2316" s="33"/>
      <c r="Z2316" s="33"/>
      <c r="AA2316" s="33"/>
      <c r="AB2316" s="33"/>
      <c r="AC2316" s="33"/>
      <c r="AD2316" s="33"/>
      <c r="AE2316" s="33"/>
      <c r="AR2316" s="163" t="s">
        <v>264</v>
      </c>
      <c r="AT2316" s="163" t="s">
        <v>224</v>
      </c>
      <c r="AU2316" s="163" t="s">
        <v>86</v>
      </c>
      <c r="AY2316" s="18" t="s">
        <v>222</v>
      </c>
      <c r="BE2316" s="164">
        <f t="shared" si="224"/>
        <v>0</v>
      </c>
      <c r="BF2316" s="164">
        <f t="shared" si="225"/>
        <v>0</v>
      </c>
      <c r="BG2316" s="164">
        <f t="shared" si="226"/>
        <v>0</v>
      </c>
      <c r="BH2316" s="164">
        <f t="shared" si="227"/>
        <v>0</v>
      </c>
      <c r="BI2316" s="164">
        <f t="shared" si="228"/>
        <v>0</v>
      </c>
      <c r="BJ2316" s="18" t="s">
        <v>84</v>
      </c>
      <c r="BK2316" s="164">
        <f t="shared" si="229"/>
        <v>0</v>
      </c>
      <c r="BL2316" s="18" t="s">
        <v>264</v>
      </c>
      <c r="BM2316" s="163" t="s">
        <v>3365</v>
      </c>
    </row>
    <row r="2317" spans="1:65" s="2" customFormat="1" ht="24.2" customHeight="1">
      <c r="A2317" s="33"/>
      <c r="B2317" s="150"/>
      <c r="C2317" s="151" t="s">
        <v>2086</v>
      </c>
      <c r="D2317" s="151" t="s">
        <v>224</v>
      </c>
      <c r="E2317" s="152" t="s">
        <v>3366</v>
      </c>
      <c r="F2317" s="153" t="s">
        <v>3367</v>
      </c>
      <c r="G2317" s="154" t="s">
        <v>348</v>
      </c>
      <c r="H2317" s="155">
        <v>2</v>
      </c>
      <c r="I2317" s="156"/>
      <c r="J2317" s="157">
        <f t="shared" si="220"/>
        <v>0</v>
      </c>
      <c r="K2317" s="158"/>
      <c r="L2317" s="34"/>
      <c r="M2317" s="159" t="s">
        <v>1</v>
      </c>
      <c r="N2317" s="160" t="s">
        <v>42</v>
      </c>
      <c r="O2317" s="59"/>
      <c r="P2317" s="161">
        <f t="shared" si="221"/>
        <v>0</v>
      </c>
      <c r="Q2317" s="161">
        <v>0</v>
      </c>
      <c r="R2317" s="161">
        <f t="shared" si="222"/>
        <v>0</v>
      </c>
      <c r="S2317" s="161">
        <v>0</v>
      </c>
      <c r="T2317" s="162">
        <f t="shared" si="223"/>
        <v>0</v>
      </c>
      <c r="U2317" s="33"/>
      <c r="V2317" s="33"/>
      <c r="W2317" s="33"/>
      <c r="X2317" s="33"/>
      <c r="Y2317" s="33"/>
      <c r="Z2317" s="33"/>
      <c r="AA2317" s="33"/>
      <c r="AB2317" s="33"/>
      <c r="AC2317" s="33"/>
      <c r="AD2317" s="33"/>
      <c r="AE2317" s="33"/>
      <c r="AR2317" s="163" t="s">
        <v>264</v>
      </c>
      <c r="AT2317" s="163" t="s">
        <v>224</v>
      </c>
      <c r="AU2317" s="163" t="s">
        <v>86</v>
      </c>
      <c r="AY2317" s="18" t="s">
        <v>222</v>
      </c>
      <c r="BE2317" s="164">
        <f t="shared" si="224"/>
        <v>0</v>
      </c>
      <c r="BF2317" s="164">
        <f t="shared" si="225"/>
        <v>0</v>
      </c>
      <c r="BG2317" s="164">
        <f t="shared" si="226"/>
        <v>0</v>
      </c>
      <c r="BH2317" s="164">
        <f t="shared" si="227"/>
        <v>0</v>
      </c>
      <c r="BI2317" s="164">
        <f t="shared" si="228"/>
        <v>0</v>
      </c>
      <c r="BJ2317" s="18" t="s">
        <v>84</v>
      </c>
      <c r="BK2317" s="164">
        <f t="shared" si="229"/>
        <v>0</v>
      </c>
      <c r="BL2317" s="18" t="s">
        <v>264</v>
      </c>
      <c r="BM2317" s="163" t="s">
        <v>3368</v>
      </c>
    </row>
    <row r="2318" spans="1:65" s="2" customFormat="1" ht="24.2" customHeight="1">
      <c r="A2318" s="33"/>
      <c r="B2318" s="150"/>
      <c r="C2318" s="151" t="s">
        <v>3369</v>
      </c>
      <c r="D2318" s="151" t="s">
        <v>224</v>
      </c>
      <c r="E2318" s="152" t="s">
        <v>3370</v>
      </c>
      <c r="F2318" s="153" t="s">
        <v>3371</v>
      </c>
      <c r="G2318" s="154" t="s">
        <v>348</v>
      </c>
      <c r="H2318" s="155">
        <v>1</v>
      </c>
      <c r="I2318" s="156"/>
      <c r="J2318" s="157">
        <f t="shared" si="220"/>
        <v>0</v>
      </c>
      <c r="K2318" s="158"/>
      <c r="L2318" s="34"/>
      <c r="M2318" s="159" t="s">
        <v>1</v>
      </c>
      <c r="N2318" s="160" t="s">
        <v>42</v>
      </c>
      <c r="O2318" s="59"/>
      <c r="P2318" s="161">
        <f t="shared" si="221"/>
        <v>0</v>
      </c>
      <c r="Q2318" s="161">
        <v>0</v>
      </c>
      <c r="R2318" s="161">
        <f t="shared" si="222"/>
        <v>0</v>
      </c>
      <c r="S2318" s="161">
        <v>0</v>
      </c>
      <c r="T2318" s="162">
        <f t="shared" si="223"/>
        <v>0</v>
      </c>
      <c r="U2318" s="33"/>
      <c r="V2318" s="33"/>
      <c r="W2318" s="33"/>
      <c r="X2318" s="33"/>
      <c r="Y2318" s="33"/>
      <c r="Z2318" s="33"/>
      <c r="AA2318" s="33"/>
      <c r="AB2318" s="33"/>
      <c r="AC2318" s="33"/>
      <c r="AD2318" s="33"/>
      <c r="AE2318" s="33"/>
      <c r="AR2318" s="163" t="s">
        <v>264</v>
      </c>
      <c r="AT2318" s="163" t="s">
        <v>224</v>
      </c>
      <c r="AU2318" s="163" t="s">
        <v>86</v>
      </c>
      <c r="AY2318" s="18" t="s">
        <v>222</v>
      </c>
      <c r="BE2318" s="164">
        <f t="shared" si="224"/>
        <v>0</v>
      </c>
      <c r="BF2318" s="164">
        <f t="shared" si="225"/>
        <v>0</v>
      </c>
      <c r="BG2318" s="164">
        <f t="shared" si="226"/>
        <v>0</v>
      </c>
      <c r="BH2318" s="164">
        <f t="shared" si="227"/>
        <v>0</v>
      </c>
      <c r="BI2318" s="164">
        <f t="shared" si="228"/>
        <v>0</v>
      </c>
      <c r="BJ2318" s="18" t="s">
        <v>84</v>
      </c>
      <c r="BK2318" s="164">
        <f t="shared" si="229"/>
        <v>0</v>
      </c>
      <c r="BL2318" s="18" t="s">
        <v>264</v>
      </c>
      <c r="BM2318" s="163" t="s">
        <v>3372</v>
      </c>
    </row>
    <row r="2319" spans="1:65" s="2" customFormat="1" ht="24.2" customHeight="1">
      <c r="A2319" s="33"/>
      <c r="B2319" s="150"/>
      <c r="C2319" s="151" t="s">
        <v>2090</v>
      </c>
      <c r="D2319" s="151" t="s">
        <v>224</v>
      </c>
      <c r="E2319" s="152" t="s">
        <v>3373</v>
      </c>
      <c r="F2319" s="153" t="s">
        <v>3374</v>
      </c>
      <c r="G2319" s="154" t="s">
        <v>348</v>
      </c>
      <c r="H2319" s="155">
        <v>2</v>
      </c>
      <c r="I2319" s="156"/>
      <c r="J2319" s="157">
        <f t="shared" si="220"/>
        <v>0</v>
      </c>
      <c r="K2319" s="158"/>
      <c r="L2319" s="34"/>
      <c r="M2319" s="159" t="s">
        <v>1</v>
      </c>
      <c r="N2319" s="160" t="s">
        <v>42</v>
      </c>
      <c r="O2319" s="59"/>
      <c r="P2319" s="161">
        <f t="shared" si="221"/>
        <v>0</v>
      </c>
      <c r="Q2319" s="161">
        <v>0</v>
      </c>
      <c r="R2319" s="161">
        <f t="shared" si="222"/>
        <v>0</v>
      </c>
      <c r="S2319" s="161">
        <v>0</v>
      </c>
      <c r="T2319" s="162">
        <f t="shared" si="223"/>
        <v>0</v>
      </c>
      <c r="U2319" s="33"/>
      <c r="V2319" s="33"/>
      <c r="W2319" s="33"/>
      <c r="X2319" s="33"/>
      <c r="Y2319" s="33"/>
      <c r="Z2319" s="33"/>
      <c r="AA2319" s="33"/>
      <c r="AB2319" s="33"/>
      <c r="AC2319" s="33"/>
      <c r="AD2319" s="33"/>
      <c r="AE2319" s="33"/>
      <c r="AR2319" s="163" t="s">
        <v>264</v>
      </c>
      <c r="AT2319" s="163" t="s">
        <v>224</v>
      </c>
      <c r="AU2319" s="163" t="s">
        <v>86</v>
      </c>
      <c r="AY2319" s="18" t="s">
        <v>222</v>
      </c>
      <c r="BE2319" s="164">
        <f t="shared" si="224"/>
        <v>0</v>
      </c>
      <c r="BF2319" s="164">
        <f t="shared" si="225"/>
        <v>0</v>
      </c>
      <c r="BG2319" s="164">
        <f t="shared" si="226"/>
        <v>0</v>
      </c>
      <c r="BH2319" s="164">
        <f t="shared" si="227"/>
        <v>0</v>
      </c>
      <c r="BI2319" s="164">
        <f t="shared" si="228"/>
        <v>0</v>
      </c>
      <c r="BJ2319" s="18" t="s">
        <v>84</v>
      </c>
      <c r="BK2319" s="164">
        <f t="shared" si="229"/>
        <v>0</v>
      </c>
      <c r="BL2319" s="18" t="s">
        <v>264</v>
      </c>
      <c r="BM2319" s="163" t="s">
        <v>3375</v>
      </c>
    </row>
    <row r="2320" spans="1:65" s="2" customFormat="1" ht="24.2" customHeight="1">
      <c r="A2320" s="33"/>
      <c r="B2320" s="150"/>
      <c r="C2320" s="151" t="s">
        <v>3376</v>
      </c>
      <c r="D2320" s="151" t="s">
        <v>224</v>
      </c>
      <c r="E2320" s="152" t="s">
        <v>3377</v>
      </c>
      <c r="F2320" s="153" t="s">
        <v>3378</v>
      </c>
      <c r="G2320" s="154" t="s">
        <v>348</v>
      </c>
      <c r="H2320" s="155">
        <v>8</v>
      </c>
      <c r="I2320" s="156"/>
      <c r="J2320" s="157">
        <f t="shared" si="220"/>
        <v>0</v>
      </c>
      <c r="K2320" s="158"/>
      <c r="L2320" s="34"/>
      <c r="M2320" s="159" t="s">
        <v>1</v>
      </c>
      <c r="N2320" s="160" t="s">
        <v>42</v>
      </c>
      <c r="O2320" s="59"/>
      <c r="P2320" s="161">
        <f t="shared" si="221"/>
        <v>0</v>
      </c>
      <c r="Q2320" s="161">
        <v>0</v>
      </c>
      <c r="R2320" s="161">
        <f t="shared" si="222"/>
        <v>0</v>
      </c>
      <c r="S2320" s="161">
        <v>0</v>
      </c>
      <c r="T2320" s="162">
        <f t="shared" si="223"/>
        <v>0</v>
      </c>
      <c r="U2320" s="33"/>
      <c r="V2320" s="33"/>
      <c r="W2320" s="33"/>
      <c r="X2320" s="33"/>
      <c r="Y2320" s="33"/>
      <c r="Z2320" s="33"/>
      <c r="AA2320" s="33"/>
      <c r="AB2320" s="33"/>
      <c r="AC2320" s="33"/>
      <c r="AD2320" s="33"/>
      <c r="AE2320" s="33"/>
      <c r="AR2320" s="163" t="s">
        <v>264</v>
      </c>
      <c r="AT2320" s="163" t="s">
        <v>224</v>
      </c>
      <c r="AU2320" s="163" t="s">
        <v>86</v>
      </c>
      <c r="AY2320" s="18" t="s">
        <v>222</v>
      </c>
      <c r="BE2320" s="164">
        <f t="shared" si="224"/>
        <v>0</v>
      </c>
      <c r="BF2320" s="164">
        <f t="shared" si="225"/>
        <v>0</v>
      </c>
      <c r="BG2320" s="164">
        <f t="shared" si="226"/>
        <v>0</v>
      </c>
      <c r="BH2320" s="164">
        <f t="shared" si="227"/>
        <v>0</v>
      </c>
      <c r="BI2320" s="164">
        <f t="shared" si="228"/>
        <v>0</v>
      </c>
      <c r="BJ2320" s="18" t="s">
        <v>84</v>
      </c>
      <c r="BK2320" s="164">
        <f t="shared" si="229"/>
        <v>0</v>
      </c>
      <c r="BL2320" s="18" t="s">
        <v>264</v>
      </c>
      <c r="BM2320" s="163" t="s">
        <v>3379</v>
      </c>
    </row>
    <row r="2321" spans="1:65" s="2" customFormat="1" ht="24.2" customHeight="1">
      <c r="A2321" s="33"/>
      <c r="B2321" s="150"/>
      <c r="C2321" s="151" t="s">
        <v>2094</v>
      </c>
      <c r="D2321" s="151" t="s">
        <v>224</v>
      </c>
      <c r="E2321" s="152" t="s">
        <v>3380</v>
      </c>
      <c r="F2321" s="153" t="s">
        <v>3381</v>
      </c>
      <c r="G2321" s="154" t="s">
        <v>348</v>
      </c>
      <c r="H2321" s="155">
        <v>1</v>
      </c>
      <c r="I2321" s="156"/>
      <c r="J2321" s="157">
        <f t="shared" si="220"/>
        <v>0</v>
      </c>
      <c r="K2321" s="158"/>
      <c r="L2321" s="34"/>
      <c r="M2321" s="159" t="s">
        <v>1</v>
      </c>
      <c r="N2321" s="160" t="s">
        <v>42</v>
      </c>
      <c r="O2321" s="59"/>
      <c r="P2321" s="161">
        <f t="shared" si="221"/>
        <v>0</v>
      </c>
      <c r="Q2321" s="161">
        <v>0</v>
      </c>
      <c r="R2321" s="161">
        <f t="shared" si="222"/>
        <v>0</v>
      </c>
      <c r="S2321" s="161">
        <v>0</v>
      </c>
      <c r="T2321" s="162">
        <f t="shared" si="223"/>
        <v>0</v>
      </c>
      <c r="U2321" s="33"/>
      <c r="V2321" s="33"/>
      <c r="W2321" s="33"/>
      <c r="X2321" s="33"/>
      <c r="Y2321" s="33"/>
      <c r="Z2321" s="33"/>
      <c r="AA2321" s="33"/>
      <c r="AB2321" s="33"/>
      <c r="AC2321" s="33"/>
      <c r="AD2321" s="33"/>
      <c r="AE2321" s="33"/>
      <c r="AR2321" s="163" t="s">
        <v>264</v>
      </c>
      <c r="AT2321" s="163" t="s">
        <v>224</v>
      </c>
      <c r="AU2321" s="163" t="s">
        <v>86</v>
      </c>
      <c r="AY2321" s="18" t="s">
        <v>222</v>
      </c>
      <c r="BE2321" s="164">
        <f t="shared" si="224"/>
        <v>0</v>
      </c>
      <c r="BF2321" s="164">
        <f t="shared" si="225"/>
        <v>0</v>
      </c>
      <c r="BG2321" s="164">
        <f t="shared" si="226"/>
        <v>0</v>
      </c>
      <c r="BH2321" s="164">
        <f t="shared" si="227"/>
        <v>0</v>
      </c>
      <c r="BI2321" s="164">
        <f t="shared" si="228"/>
        <v>0</v>
      </c>
      <c r="BJ2321" s="18" t="s">
        <v>84</v>
      </c>
      <c r="BK2321" s="164">
        <f t="shared" si="229"/>
        <v>0</v>
      </c>
      <c r="BL2321" s="18" t="s">
        <v>264</v>
      </c>
      <c r="BM2321" s="163" t="s">
        <v>3382</v>
      </c>
    </row>
    <row r="2322" spans="1:65" s="2" customFormat="1" ht="24.2" customHeight="1">
      <c r="A2322" s="33"/>
      <c r="B2322" s="150"/>
      <c r="C2322" s="151" t="s">
        <v>3383</v>
      </c>
      <c r="D2322" s="151" t="s">
        <v>224</v>
      </c>
      <c r="E2322" s="152" t="s">
        <v>3384</v>
      </c>
      <c r="F2322" s="153" t="s">
        <v>3385</v>
      </c>
      <c r="G2322" s="154" t="s">
        <v>348</v>
      </c>
      <c r="H2322" s="155">
        <v>1</v>
      </c>
      <c r="I2322" s="156"/>
      <c r="J2322" s="157">
        <f t="shared" si="220"/>
        <v>0</v>
      </c>
      <c r="K2322" s="158"/>
      <c r="L2322" s="34"/>
      <c r="M2322" s="159" t="s">
        <v>1</v>
      </c>
      <c r="N2322" s="160" t="s">
        <v>42</v>
      </c>
      <c r="O2322" s="59"/>
      <c r="P2322" s="161">
        <f t="shared" si="221"/>
        <v>0</v>
      </c>
      <c r="Q2322" s="161">
        <v>0</v>
      </c>
      <c r="R2322" s="161">
        <f t="shared" si="222"/>
        <v>0</v>
      </c>
      <c r="S2322" s="161">
        <v>0</v>
      </c>
      <c r="T2322" s="162">
        <f t="shared" si="223"/>
        <v>0</v>
      </c>
      <c r="U2322" s="33"/>
      <c r="V2322" s="33"/>
      <c r="W2322" s="33"/>
      <c r="X2322" s="33"/>
      <c r="Y2322" s="33"/>
      <c r="Z2322" s="33"/>
      <c r="AA2322" s="33"/>
      <c r="AB2322" s="33"/>
      <c r="AC2322" s="33"/>
      <c r="AD2322" s="33"/>
      <c r="AE2322" s="33"/>
      <c r="AR2322" s="163" t="s">
        <v>264</v>
      </c>
      <c r="AT2322" s="163" t="s">
        <v>224</v>
      </c>
      <c r="AU2322" s="163" t="s">
        <v>86</v>
      </c>
      <c r="AY2322" s="18" t="s">
        <v>222</v>
      </c>
      <c r="BE2322" s="164">
        <f t="shared" si="224"/>
        <v>0</v>
      </c>
      <c r="BF2322" s="164">
        <f t="shared" si="225"/>
        <v>0</v>
      </c>
      <c r="BG2322" s="164">
        <f t="shared" si="226"/>
        <v>0</v>
      </c>
      <c r="BH2322" s="164">
        <f t="shared" si="227"/>
        <v>0</v>
      </c>
      <c r="BI2322" s="164">
        <f t="shared" si="228"/>
        <v>0</v>
      </c>
      <c r="BJ2322" s="18" t="s">
        <v>84</v>
      </c>
      <c r="BK2322" s="164">
        <f t="shared" si="229"/>
        <v>0</v>
      </c>
      <c r="BL2322" s="18" t="s">
        <v>264</v>
      </c>
      <c r="BM2322" s="163" t="s">
        <v>3386</v>
      </c>
    </row>
    <row r="2323" spans="1:65" s="2" customFormat="1" ht="24.2" customHeight="1">
      <c r="A2323" s="33"/>
      <c r="B2323" s="150"/>
      <c r="C2323" s="151" t="s">
        <v>2099</v>
      </c>
      <c r="D2323" s="151" t="s">
        <v>224</v>
      </c>
      <c r="E2323" s="152" t="s">
        <v>3387</v>
      </c>
      <c r="F2323" s="153" t="s">
        <v>3388</v>
      </c>
      <c r="G2323" s="154" t="s">
        <v>348</v>
      </c>
      <c r="H2323" s="155">
        <v>1</v>
      </c>
      <c r="I2323" s="156"/>
      <c r="J2323" s="157">
        <f t="shared" si="220"/>
        <v>0</v>
      </c>
      <c r="K2323" s="158"/>
      <c r="L2323" s="34"/>
      <c r="M2323" s="159" t="s">
        <v>1</v>
      </c>
      <c r="N2323" s="160" t="s">
        <v>42</v>
      </c>
      <c r="O2323" s="59"/>
      <c r="P2323" s="161">
        <f t="shared" si="221"/>
        <v>0</v>
      </c>
      <c r="Q2323" s="161">
        <v>0</v>
      </c>
      <c r="R2323" s="161">
        <f t="shared" si="222"/>
        <v>0</v>
      </c>
      <c r="S2323" s="161">
        <v>0</v>
      </c>
      <c r="T2323" s="162">
        <f t="shared" si="223"/>
        <v>0</v>
      </c>
      <c r="U2323" s="33"/>
      <c r="V2323" s="33"/>
      <c r="W2323" s="33"/>
      <c r="X2323" s="33"/>
      <c r="Y2323" s="33"/>
      <c r="Z2323" s="33"/>
      <c r="AA2323" s="33"/>
      <c r="AB2323" s="33"/>
      <c r="AC2323" s="33"/>
      <c r="AD2323" s="33"/>
      <c r="AE2323" s="33"/>
      <c r="AR2323" s="163" t="s">
        <v>264</v>
      </c>
      <c r="AT2323" s="163" t="s">
        <v>224</v>
      </c>
      <c r="AU2323" s="163" t="s">
        <v>86</v>
      </c>
      <c r="AY2323" s="18" t="s">
        <v>222</v>
      </c>
      <c r="BE2323" s="164">
        <f t="shared" si="224"/>
        <v>0</v>
      </c>
      <c r="BF2323" s="164">
        <f t="shared" si="225"/>
        <v>0</v>
      </c>
      <c r="BG2323" s="164">
        <f t="shared" si="226"/>
        <v>0</v>
      </c>
      <c r="BH2323" s="164">
        <f t="shared" si="227"/>
        <v>0</v>
      </c>
      <c r="BI2323" s="164">
        <f t="shared" si="228"/>
        <v>0</v>
      </c>
      <c r="BJ2323" s="18" t="s">
        <v>84</v>
      </c>
      <c r="BK2323" s="164">
        <f t="shared" si="229"/>
        <v>0</v>
      </c>
      <c r="BL2323" s="18" t="s">
        <v>264</v>
      </c>
      <c r="BM2323" s="163" t="s">
        <v>3389</v>
      </c>
    </row>
    <row r="2324" spans="1:65" s="2" customFormat="1" ht="24.2" customHeight="1">
      <c r="A2324" s="33"/>
      <c r="B2324" s="150"/>
      <c r="C2324" s="151" t="s">
        <v>3390</v>
      </c>
      <c r="D2324" s="151" t="s">
        <v>224</v>
      </c>
      <c r="E2324" s="152" t="s">
        <v>3391</v>
      </c>
      <c r="F2324" s="153" t="s">
        <v>3392</v>
      </c>
      <c r="G2324" s="154" t="s">
        <v>348</v>
      </c>
      <c r="H2324" s="155">
        <v>1</v>
      </c>
      <c r="I2324" s="156"/>
      <c r="J2324" s="157">
        <f t="shared" si="220"/>
        <v>0</v>
      </c>
      <c r="K2324" s="158"/>
      <c r="L2324" s="34"/>
      <c r="M2324" s="159" t="s">
        <v>1</v>
      </c>
      <c r="N2324" s="160" t="s">
        <v>42</v>
      </c>
      <c r="O2324" s="59"/>
      <c r="P2324" s="161">
        <f t="shared" si="221"/>
        <v>0</v>
      </c>
      <c r="Q2324" s="161">
        <v>0</v>
      </c>
      <c r="R2324" s="161">
        <f t="shared" si="222"/>
        <v>0</v>
      </c>
      <c r="S2324" s="161">
        <v>0</v>
      </c>
      <c r="T2324" s="162">
        <f t="shared" si="223"/>
        <v>0</v>
      </c>
      <c r="U2324" s="33"/>
      <c r="V2324" s="33"/>
      <c r="W2324" s="33"/>
      <c r="X2324" s="33"/>
      <c r="Y2324" s="33"/>
      <c r="Z2324" s="33"/>
      <c r="AA2324" s="33"/>
      <c r="AB2324" s="33"/>
      <c r="AC2324" s="33"/>
      <c r="AD2324" s="33"/>
      <c r="AE2324" s="33"/>
      <c r="AR2324" s="163" t="s">
        <v>264</v>
      </c>
      <c r="AT2324" s="163" t="s">
        <v>224</v>
      </c>
      <c r="AU2324" s="163" t="s">
        <v>86</v>
      </c>
      <c r="AY2324" s="18" t="s">
        <v>222</v>
      </c>
      <c r="BE2324" s="164">
        <f t="shared" si="224"/>
        <v>0</v>
      </c>
      <c r="BF2324" s="164">
        <f t="shared" si="225"/>
        <v>0</v>
      </c>
      <c r="BG2324" s="164">
        <f t="shared" si="226"/>
        <v>0</v>
      </c>
      <c r="BH2324" s="164">
        <f t="shared" si="227"/>
        <v>0</v>
      </c>
      <c r="BI2324" s="164">
        <f t="shared" si="228"/>
        <v>0</v>
      </c>
      <c r="BJ2324" s="18" t="s">
        <v>84</v>
      </c>
      <c r="BK2324" s="164">
        <f t="shared" si="229"/>
        <v>0</v>
      </c>
      <c r="BL2324" s="18" t="s">
        <v>264</v>
      </c>
      <c r="BM2324" s="163" t="s">
        <v>3393</v>
      </c>
    </row>
    <row r="2325" spans="1:65" s="2" customFormat="1" ht="24.2" customHeight="1">
      <c r="A2325" s="33"/>
      <c r="B2325" s="150"/>
      <c r="C2325" s="151" t="s">
        <v>2102</v>
      </c>
      <c r="D2325" s="151" t="s">
        <v>224</v>
      </c>
      <c r="E2325" s="152" t="s">
        <v>3394</v>
      </c>
      <c r="F2325" s="153" t="s">
        <v>3395</v>
      </c>
      <c r="G2325" s="154" t="s">
        <v>348</v>
      </c>
      <c r="H2325" s="155">
        <v>1</v>
      </c>
      <c r="I2325" s="156"/>
      <c r="J2325" s="157">
        <f t="shared" si="220"/>
        <v>0</v>
      </c>
      <c r="K2325" s="158"/>
      <c r="L2325" s="34"/>
      <c r="M2325" s="159" t="s">
        <v>1</v>
      </c>
      <c r="N2325" s="160" t="s">
        <v>42</v>
      </c>
      <c r="O2325" s="59"/>
      <c r="P2325" s="161">
        <f t="shared" si="221"/>
        <v>0</v>
      </c>
      <c r="Q2325" s="161">
        <v>0</v>
      </c>
      <c r="R2325" s="161">
        <f t="shared" si="222"/>
        <v>0</v>
      </c>
      <c r="S2325" s="161">
        <v>0</v>
      </c>
      <c r="T2325" s="162">
        <f t="shared" si="223"/>
        <v>0</v>
      </c>
      <c r="U2325" s="33"/>
      <c r="V2325" s="33"/>
      <c r="W2325" s="33"/>
      <c r="X2325" s="33"/>
      <c r="Y2325" s="33"/>
      <c r="Z2325" s="33"/>
      <c r="AA2325" s="33"/>
      <c r="AB2325" s="33"/>
      <c r="AC2325" s="33"/>
      <c r="AD2325" s="33"/>
      <c r="AE2325" s="33"/>
      <c r="AR2325" s="163" t="s">
        <v>264</v>
      </c>
      <c r="AT2325" s="163" t="s">
        <v>224</v>
      </c>
      <c r="AU2325" s="163" t="s">
        <v>86</v>
      </c>
      <c r="AY2325" s="18" t="s">
        <v>222</v>
      </c>
      <c r="BE2325" s="164">
        <f t="shared" si="224"/>
        <v>0</v>
      </c>
      <c r="BF2325" s="164">
        <f t="shared" si="225"/>
        <v>0</v>
      </c>
      <c r="BG2325" s="164">
        <f t="shared" si="226"/>
        <v>0</v>
      </c>
      <c r="BH2325" s="164">
        <f t="shared" si="227"/>
        <v>0</v>
      </c>
      <c r="BI2325" s="164">
        <f t="shared" si="228"/>
        <v>0</v>
      </c>
      <c r="BJ2325" s="18" t="s">
        <v>84</v>
      </c>
      <c r="BK2325" s="164">
        <f t="shared" si="229"/>
        <v>0</v>
      </c>
      <c r="BL2325" s="18" t="s">
        <v>264</v>
      </c>
      <c r="BM2325" s="163" t="s">
        <v>3396</v>
      </c>
    </row>
    <row r="2326" spans="1:65" s="2" customFormat="1" ht="16.5" customHeight="1">
      <c r="A2326" s="33"/>
      <c r="B2326" s="150"/>
      <c r="C2326" s="151" t="s">
        <v>3397</v>
      </c>
      <c r="D2326" s="151" t="s">
        <v>224</v>
      </c>
      <c r="E2326" s="152" t="s">
        <v>3398</v>
      </c>
      <c r="F2326" s="153" t="s">
        <v>3399</v>
      </c>
      <c r="G2326" s="154" t="s">
        <v>348</v>
      </c>
      <c r="H2326" s="155">
        <v>7</v>
      </c>
      <c r="I2326" s="156"/>
      <c r="J2326" s="157">
        <f t="shared" si="220"/>
        <v>0</v>
      </c>
      <c r="K2326" s="158"/>
      <c r="L2326" s="34"/>
      <c r="M2326" s="159" t="s">
        <v>1</v>
      </c>
      <c r="N2326" s="160" t="s">
        <v>42</v>
      </c>
      <c r="O2326" s="59"/>
      <c r="P2326" s="161">
        <f t="shared" si="221"/>
        <v>0</v>
      </c>
      <c r="Q2326" s="161">
        <v>0</v>
      </c>
      <c r="R2326" s="161">
        <f t="shared" si="222"/>
        <v>0</v>
      </c>
      <c r="S2326" s="161">
        <v>0</v>
      </c>
      <c r="T2326" s="162">
        <f t="shared" si="223"/>
        <v>0</v>
      </c>
      <c r="U2326" s="33"/>
      <c r="V2326" s="33"/>
      <c r="W2326" s="33"/>
      <c r="X2326" s="33"/>
      <c r="Y2326" s="33"/>
      <c r="Z2326" s="33"/>
      <c r="AA2326" s="33"/>
      <c r="AB2326" s="33"/>
      <c r="AC2326" s="33"/>
      <c r="AD2326" s="33"/>
      <c r="AE2326" s="33"/>
      <c r="AR2326" s="163" t="s">
        <v>264</v>
      </c>
      <c r="AT2326" s="163" t="s">
        <v>224</v>
      </c>
      <c r="AU2326" s="163" t="s">
        <v>86</v>
      </c>
      <c r="AY2326" s="18" t="s">
        <v>222</v>
      </c>
      <c r="BE2326" s="164">
        <f t="shared" si="224"/>
        <v>0</v>
      </c>
      <c r="BF2326" s="164">
        <f t="shared" si="225"/>
        <v>0</v>
      </c>
      <c r="BG2326" s="164">
        <f t="shared" si="226"/>
        <v>0</v>
      </c>
      <c r="BH2326" s="164">
        <f t="shared" si="227"/>
        <v>0</v>
      </c>
      <c r="BI2326" s="164">
        <f t="shared" si="228"/>
        <v>0</v>
      </c>
      <c r="BJ2326" s="18" t="s">
        <v>84</v>
      </c>
      <c r="BK2326" s="164">
        <f t="shared" si="229"/>
        <v>0</v>
      </c>
      <c r="BL2326" s="18" t="s">
        <v>264</v>
      </c>
      <c r="BM2326" s="163" t="s">
        <v>3400</v>
      </c>
    </row>
    <row r="2327" spans="1:65" s="2" customFormat="1" ht="16.5" customHeight="1">
      <c r="A2327" s="33"/>
      <c r="B2327" s="150"/>
      <c r="C2327" s="151" t="s">
        <v>2106</v>
      </c>
      <c r="D2327" s="151" t="s">
        <v>224</v>
      </c>
      <c r="E2327" s="152" t="s">
        <v>3401</v>
      </c>
      <c r="F2327" s="153" t="s">
        <v>3402</v>
      </c>
      <c r="G2327" s="154" t="s">
        <v>348</v>
      </c>
      <c r="H2327" s="155">
        <v>1</v>
      </c>
      <c r="I2327" s="156"/>
      <c r="J2327" s="157">
        <f t="shared" si="220"/>
        <v>0</v>
      </c>
      <c r="K2327" s="158"/>
      <c r="L2327" s="34"/>
      <c r="M2327" s="159" t="s">
        <v>1</v>
      </c>
      <c r="N2327" s="160" t="s">
        <v>42</v>
      </c>
      <c r="O2327" s="59"/>
      <c r="P2327" s="161">
        <f t="shared" si="221"/>
        <v>0</v>
      </c>
      <c r="Q2327" s="161">
        <v>0</v>
      </c>
      <c r="R2327" s="161">
        <f t="shared" si="222"/>
        <v>0</v>
      </c>
      <c r="S2327" s="161">
        <v>0</v>
      </c>
      <c r="T2327" s="162">
        <f t="shared" si="223"/>
        <v>0</v>
      </c>
      <c r="U2327" s="33"/>
      <c r="V2327" s="33"/>
      <c r="W2327" s="33"/>
      <c r="X2327" s="33"/>
      <c r="Y2327" s="33"/>
      <c r="Z2327" s="33"/>
      <c r="AA2327" s="33"/>
      <c r="AB2327" s="33"/>
      <c r="AC2327" s="33"/>
      <c r="AD2327" s="33"/>
      <c r="AE2327" s="33"/>
      <c r="AR2327" s="163" t="s">
        <v>264</v>
      </c>
      <c r="AT2327" s="163" t="s">
        <v>224</v>
      </c>
      <c r="AU2327" s="163" t="s">
        <v>86</v>
      </c>
      <c r="AY2327" s="18" t="s">
        <v>222</v>
      </c>
      <c r="BE2327" s="164">
        <f t="shared" si="224"/>
        <v>0</v>
      </c>
      <c r="BF2327" s="164">
        <f t="shared" si="225"/>
        <v>0</v>
      </c>
      <c r="BG2327" s="164">
        <f t="shared" si="226"/>
        <v>0</v>
      </c>
      <c r="BH2327" s="164">
        <f t="shared" si="227"/>
        <v>0</v>
      </c>
      <c r="BI2327" s="164">
        <f t="shared" si="228"/>
        <v>0</v>
      </c>
      <c r="BJ2327" s="18" t="s">
        <v>84</v>
      </c>
      <c r="BK2327" s="164">
        <f t="shared" si="229"/>
        <v>0</v>
      </c>
      <c r="BL2327" s="18" t="s">
        <v>264</v>
      </c>
      <c r="BM2327" s="163" t="s">
        <v>3403</v>
      </c>
    </row>
    <row r="2328" spans="1:65" s="2" customFormat="1" ht="24.2" customHeight="1">
      <c r="A2328" s="33"/>
      <c r="B2328" s="150"/>
      <c r="C2328" s="151" t="s">
        <v>3404</v>
      </c>
      <c r="D2328" s="151" t="s">
        <v>224</v>
      </c>
      <c r="E2328" s="152" t="s">
        <v>3405</v>
      </c>
      <c r="F2328" s="153" t="s">
        <v>3406</v>
      </c>
      <c r="G2328" s="154" t="s">
        <v>348</v>
      </c>
      <c r="H2328" s="155">
        <v>7</v>
      </c>
      <c r="I2328" s="156"/>
      <c r="J2328" s="157">
        <f t="shared" si="220"/>
        <v>0</v>
      </c>
      <c r="K2328" s="158"/>
      <c r="L2328" s="34"/>
      <c r="M2328" s="159" t="s">
        <v>1</v>
      </c>
      <c r="N2328" s="160" t="s">
        <v>42</v>
      </c>
      <c r="O2328" s="59"/>
      <c r="P2328" s="161">
        <f t="shared" si="221"/>
        <v>0</v>
      </c>
      <c r="Q2328" s="161">
        <v>0</v>
      </c>
      <c r="R2328" s="161">
        <f t="shared" si="222"/>
        <v>0</v>
      </c>
      <c r="S2328" s="161">
        <v>0</v>
      </c>
      <c r="T2328" s="162">
        <f t="shared" si="223"/>
        <v>0</v>
      </c>
      <c r="U2328" s="33"/>
      <c r="V2328" s="33"/>
      <c r="W2328" s="33"/>
      <c r="X2328" s="33"/>
      <c r="Y2328" s="33"/>
      <c r="Z2328" s="33"/>
      <c r="AA2328" s="33"/>
      <c r="AB2328" s="33"/>
      <c r="AC2328" s="33"/>
      <c r="AD2328" s="33"/>
      <c r="AE2328" s="33"/>
      <c r="AR2328" s="163" t="s">
        <v>264</v>
      </c>
      <c r="AT2328" s="163" t="s">
        <v>224</v>
      </c>
      <c r="AU2328" s="163" t="s">
        <v>86</v>
      </c>
      <c r="AY2328" s="18" t="s">
        <v>222</v>
      </c>
      <c r="BE2328" s="164">
        <f t="shared" si="224"/>
        <v>0</v>
      </c>
      <c r="BF2328" s="164">
        <f t="shared" si="225"/>
        <v>0</v>
      </c>
      <c r="BG2328" s="164">
        <f t="shared" si="226"/>
        <v>0</v>
      </c>
      <c r="BH2328" s="164">
        <f t="shared" si="227"/>
        <v>0</v>
      </c>
      <c r="BI2328" s="164">
        <f t="shared" si="228"/>
        <v>0</v>
      </c>
      <c r="BJ2328" s="18" t="s">
        <v>84</v>
      </c>
      <c r="BK2328" s="164">
        <f t="shared" si="229"/>
        <v>0</v>
      </c>
      <c r="BL2328" s="18" t="s">
        <v>264</v>
      </c>
      <c r="BM2328" s="163" t="s">
        <v>3407</v>
      </c>
    </row>
    <row r="2329" spans="1:65" s="2" customFormat="1" ht="33" customHeight="1">
      <c r="A2329" s="33"/>
      <c r="B2329" s="150"/>
      <c r="C2329" s="151" t="s">
        <v>2109</v>
      </c>
      <c r="D2329" s="151" t="s">
        <v>224</v>
      </c>
      <c r="E2329" s="152" t="s">
        <v>3408</v>
      </c>
      <c r="F2329" s="153" t="s">
        <v>3409</v>
      </c>
      <c r="G2329" s="154" t="s">
        <v>2075</v>
      </c>
      <c r="H2329" s="155">
        <v>1</v>
      </c>
      <c r="I2329" s="156"/>
      <c r="J2329" s="157">
        <f t="shared" si="220"/>
        <v>0</v>
      </c>
      <c r="K2329" s="158"/>
      <c r="L2329" s="34"/>
      <c r="M2329" s="159" t="s">
        <v>1</v>
      </c>
      <c r="N2329" s="160" t="s">
        <v>42</v>
      </c>
      <c r="O2329" s="59"/>
      <c r="P2329" s="161">
        <f t="shared" si="221"/>
        <v>0</v>
      </c>
      <c r="Q2329" s="161">
        <v>0</v>
      </c>
      <c r="R2329" s="161">
        <f t="shared" si="222"/>
        <v>0</v>
      </c>
      <c r="S2329" s="161">
        <v>0</v>
      </c>
      <c r="T2329" s="162">
        <f t="shared" si="223"/>
        <v>0</v>
      </c>
      <c r="U2329" s="33"/>
      <c r="V2329" s="33"/>
      <c r="W2329" s="33"/>
      <c r="X2329" s="33"/>
      <c r="Y2329" s="33"/>
      <c r="Z2329" s="33"/>
      <c r="AA2329" s="33"/>
      <c r="AB2329" s="33"/>
      <c r="AC2329" s="33"/>
      <c r="AD2329" s="33"/>
      <c r="AE2329" s="33"/>
      <c r="AR2329" s="163" t="s">
        <v>264</v>
      </c>
      <c r="AT2329" s="163" t="s">
        <v>224</v>
      </c>
      <c r="AU2329" s="163" t="s">
        <v>86</v>
      </c>
      <c r="AY2329" s="18" t="s">
        <v>222</v>
      </c>
      <c r="BE2329" s="164">
        <f t="shared" si="224"/>
        <v>0</v>
      </c>
      <c r="BF2329" s="164">
        <f t="shared" si="225"/>
        <v>0</v>
      </c>
      <c r="BG2329" s="164">
        <f t="shared" si="226"/>
        <v>0</v>
      </c>
      <c r="BH2329" s="164">
        <f t="shared" si="227"/>
        <v>0</v>
      </c>
      <c r="BI2329" s="164">
        <f t="shared" si="228"/>
        <v>0</v>
      </c>
      <c r="BJ2329" s="18" t="s">
        <v>84</v>
      </c>
      <c r="BK2329" s="164">
        <f t="shared" si="229"/>
        <v>0</v>
      </c>
      <c r="BL2329" s="18" t="s">
        <v>264</v>
      </c>
      <c r="BM2329" s="163" t="s">
        <v>3410</v>
      </c>
    </row>
    <row r="2330" spans="1:65" s="2" customFormat="1" ht="33" customHeight="1">
      <c r="A2330" s="33"/>
      <c r="B2330" s="150"/>
      <c r="C2330" s="151" t="s">
        <v>3411</v>
      </c>
      <c r="D2330" s="151" t="s">
        <v>224</v>
      </c>
      <c r="E2330" s="152" t="s">
        <v>3412</v>
      </c>
      <c r="F2330" s="153" t="s">
        <v>3413</v>
      </c>
      <c r="G2330" s="154" t="s">
        <v>348</v>
      </c>
      <c r="H2330" s="155">
        <v>2</v>
      </c>
      <c r="I2330" s="156"/>
      <c r="J2330" s="157">
        <f t="shared" si="220"/>
        <v>0</v>
      </c>
      <c r="K2330" s="158"/>
      <c r="L2330" s="34"/>
      <c r="M2330" s="159" t="s">
        <v>1</v>
      </c>
      <c r="N2330" s="160" t="s">
        <v>42</v>
      </c>
      <c r="O2330" s="59"/>
      <c r="P2330" s="161">
        <f t="shared" si="221"/>
        <v>0</v>
      </c>
      <c r="Q2330" s="161">
        <v>0</v>
      </c>
      <c r="R2330" s="161">
        <f t="shared" si="222"/>
        <v>0</v>
      </c>
      <c r="S2330" s="161">
        <v>0</v>
      </c>
      <c r="T2330" s="162">
        <f t="shared" si="223"/>
        <v>0</v>
      </c>
      <c r="U2330" s="33"/>
      <c r="V2330" s="33"/>
      <c r="W2330" s="33"/>
      <c r="X2330" s="33"/>
      <c r="Y2330" s="33"/>
      <c r="Z2330" s="33"/>
      <c r="AA2330" s="33"/>
      <c r="AB2330" s="33"/>
      <c r="AC2330" s="33"/>
      <c r="AD2330" s="33"/>
      <c r="AE2330" s="33"/>
      <c r="AR2330" s="163" t="s">
        <v>264</v>
      </c>
      <c r="AT2330" s="163" t="s">
        <v>224</v>
      </c>
      <c r="AU2330" s="163" t="s">
        <v>86</v>
      </c>
      <c r="AY2330" s="18" t="s">
        <v>222</v>
      </c>
      <c r="BE2330" s="164">
        <f t="shared" si="224"/>
        <v>0</v>
      </c>
      <c r="BF2330" s="164">
        <f t="shared" si="225"/>
        <v>0</v>
      </c>
      <c r="BG2330" s="164">
        <f t="shared" si="226"/>
        <v>0</v>
      </c>
      <c r="BH2330" s="164">
        <f t="shared" si="227"/>
        <v>0</v>
      </c>
      <c r="BI2330" s="164">
        <f t="shared" si="228"/>
        <v>0</v>
      </c>
      <c r="BJ2330" s="18" t="s">
        <v>84</v>
      </c>
      <c r="BK2330" s="164">
        <f t="shared" si="229"/>
        <v>0</v>
      </c>
      <c r="BL2330" s="18" t="s">
        <v>264</v>
      </c>
      <c r="BM2330" s="163" t="s">
        <v>3414</v>
      </c>
    </row>
    <row r="2331" spans="1:65" s="2" customFormat="1" ht="24.2" customHeight="1">
      <c r="A2331" s="33"/>
      <c r="B2331" s="150"/>
      <c r="C2331" s="151" t="s">
        <v>2114</v>
      </c>
      <c r="D2331" s="151" t="s">
        <v>224</v>
      </c>
      <c r="E2331" s="152" t="s">
        <v>3415</v>
      </c>
      <c r="F2331" s="153" t="s">
        <v>3416</v>
      </c>
      <c r="G2331" s="154" t="s">
        <v>348</v>
      </c>
      <c r="H2331" s="155">
        <v>2</v>
      </c>
      <c r="I2331" s="156"/>
      <c r="J2331" s="157">
        <f t="shared" si="220"/>
        <v>0</v>
      </c>
      <c r="K2331" s="158"/>
      <c r="L2331" s="34"/>
      <c r="M2331" s="159" t="s">
        <v>1</v>
      </c>
      <c r="N2331" s="160" t="s">
        <v>42</v>
      </c>
      <c r="O2331" s="59"/>
      <c r="P2331" s="161">
        <f t="shared" si="221"/>
        <v>0</v>
      </c>
      <c r="Q2331" s="161">
        <v>0</v>
      </c>
      <c r="R2331" s="161">
        <f t="shared" si="222"/>
        <v>0</v>
      </c>
      <c r="S2331" s="161">
        <v>0</v>
      </c>
      <c r="T2331" s="162">
        <f t="shared" si="223"/>
        <v>0</v>
      </c>
      <c r="U2331" s="33"/>
      <c r="V2331" s="33"/>
      <c r="W2331" s="33"/>
      <c r="X2331" s="33"/>
      <c r="Y2331" s="33"/>
      <c r="Z2331" s="33"/>
      <c r="AA2331" s="33"/>
      <c r="AB2331" s="33"/>
      <c r="AC2331" s="33"/>
      <c r="AD2331" s="33"/>
      <c r="AE2331" s="33"/>
      <c r="AR2331" s="163" t="s">
        <v>264</v>
      </c>
      <c r="AT2331" s="163" t="s">
        <v>224</v>
      </c>
      <c r="AU2331" s="163" t="s">
        <v>86</v>
      </c>
      <c r="AY2331" s="18" t="s">
        <v>222</v>
      </c>
      <c r="BE2331" s="164">
        <f t="shared" si="224"/>
        <v>0</v>
      </c>
      <c r="BF2331" s="164">
        <f t="shared" si="225"/>
        <v>0</v>
      </c>
      <c r="BG2331" s="164">
        <f t="shared" si="226"/>
        <v>0</v>
      </c>
      <c r="BH2331" s="164">
        <f t="shared" si="227"/>
        <v>0</v>
      </c>
      <c r="BI2331" s="164">
        <f t="shared" si="228"/>
        <v>0</v>
      </c>
      <c r="BJ2331" s="18" t="s">
        <v>84</v>
      </c>
      <c r="BK2331" s="164">
        <f t="shared" si="229"/>
        <v>0</v>
      </c>
      <c r="BL2331" s="18" t="s">
        <v>264</v>
      </c>
      <c r="BM2331" s="163" t="s">
        <v>3417</v>
      </c>
    </row>
    <row r="2332" spans="1:65" s="2" customFormat="1" ht="24.2" customHeight="1">
      <c r="A2332" s="33"/>
      <c r="B2332" s="150"/>
      <c r="C2332" s="151" t="s">
        <v>3418</v>
      </c>
      <c r="D2332" s="151" t="s">
        <v>224</v>
      </c>
      <c r="E2332" s="152" t="s">
        <v>3419</v>
      </c>
      <c r="F2332" s="153" t="s">
        <v>3420</v>
      </c>
      <c r="G2332" s="154" t="s">
        <v>348</v>
      </c>
      <c r="H2332" s="155">
        <v>2</v>
      </c>
      <c r="I2332" s="156"/>
      <c r="J2332" s="157">
        <f t="shared" ref="J2332:J2363" si="230">ROUND(I2332*H2332,2)</f>
        <v>0</v>
      </c>
      <c r="K2332" s="158"/>
      <c r="L2332" s="34"/>
      <c r="M2332" s="159" t="s">
        <v>1</v>
      </c>
      <c r="N2332" s="160" t="s">
        <v>42</v>
      </c>
      <c r="O2332" s="59"/>
      <c r="P2332" s="161">
        <f t="shared" ref="P2332:P2363" si="231">O2332*H2332</f>
        <v>0</v>
      </c>
      <c r="Q2332" s="161">
        <v>0</v>
      </c>
      <c r="R2332" s="161">
        <f t="shared" ref="R2332:R2363" si="232">Q2332*H2332</f>
        <v>0</v>
      </c>
      <c r="S2332" s="161">
        <v>0</v>
      </c>
      <c r="T2332" s="162">
        <f t="shared" ref="T2332:T2363" si="233">S2332*H2332</f>
        <v>0</v>
      </c>
      <c r="U2332" s="33"/>
      <c r="V2332" s="33"/>
      <c r="W2332" s="33"/>
      <c r="X2332" s="33"/>
      <c r="Y2332" s="33"/>
      <c r="Z2332" s="33"/>
      <c r="AA2332" s="33"/>
      <c r="AB2332" s="33"/>
      <c r="AC2332" s="33"/>
      <c r="AD2332" s="33"/>
      <c r="AE2332" s="33"/>
      <c r="AR2332" s="163" t="s">
        <v>264</v>
      </c>
      <c r="AT2332" s="163" t="s">
        <v>224</v>
      </c>
      <c r="AU2332" s="163" t="s">
        <v>86</v>
      </c>
      <c r="AY2332" s="18" t="s">
        <v>222</v>
      </c>
      <c r="BE2332" s="164">
        <f t="shared" ref="BE2332:BE2363" si="234">IF(N2332="základní",J2332,0)</f>
        <v>0</v>
      </c>
      <c r="BF2332" s="164">
        <f t="shared" ref="BF2332:BF2363" si="235">IF(N2332="snížená",J2332,0)</f>
        <v>0</v>
      </c>
      <c r="BG2332" s="164">
        <f t="shared" ref="BG2332:BG2363" si="236">IF(N2332="zákl. přenesená",J2332,0)</f>
        <v>0</v>
      </c>
      <c r="BH2332" s="164">
        <f t="shared" ref="BH2332:BH2363" si="237">IF(N2332="sníž. přenesená",J2332,0)</f>
        <v>0</v>
      </c>
      <c r="BI2332" s="164">
        <f t="shared" ref="BI2332:BI2363" si="238">IF(N2332="nulová",J2332,0)</f>
        <v>0</v>
      </c>
      <c r="BJ2332" s="18" t="s">
        <v>84</v>
      </c>
      <c r="BK2332" s="164">
        <f t="shared" ref="BK2332:BK2363" si="239">ROUND(I2332*H2332,2)</f>
        <v>0</v>
      </c>
      <c r="BL2332" s="18" t="s">
        <v>264</v>
      </c>
      <c r="BM2332" s="163" t="s">
        <v>3421</v>
      </c>
    </row>
    <row r="2333" spans="1:65" s="2" customFormat="1" ht="24.2" customHeight="1">
      <c r="A2333" s="33"/>
      <c r="B2333" s="150"/>
      <c r="C2333" s="151" t="s">
        <v>2117</v>
      </c>
      <c r="D2333" s="151" t="s">
        <v>224</v>
      </c>
      <c r="E2333" s="152" t="s">
        <v>3422</v>
      </c>
      <c r="F2333" s="153" t="s">
        <v>3423</v>
      </c>
      <c r="G2333" s="154" t="s">
        <v>348</v>
      </c>
      <c r="H2333" s="155">
        <v>23</v>
      </c>
      <c r="I2333" s="156"/>
      <c r="J2333" s="157">
        <f t="shared" si="230"/>
        <v>0</v>
      </c>
      <c r="K2333" s="158"/>
      <c r="L2333" s="34"/>
      <c r="M2333" s="159" t="s">
        <v>1</v>
      </c>
      <c r="N2333" s="160" t="s">
        <v>42</v>
      </c>
      <c r="O2333" s="59"/>
      <c r="P2333" s="161">
        <f t="shared" si="231"/>
        <v>0</v>
      </c>
      <c r="Q2333" s="161">
        <v>0</v>
      </c>
      <c r="R2333" s="161">
        <f t="shared" si="232"/>
        <v>0</v>
      </c>
      <c r="S2333" s="161">
        <v>0</v>
      </c>
      <c r="T2333" s="162">
        <f t="shared" si="233"/>
        <v>0</v>
      </c>
      <c r="U2333" s="33"/>
      <c r="V2333" s="33"/>
      <c r="W2333" s="33"/>
      <c r="X2333" s="33"/>
      <c r="Y2333" s="33"/>
      <c r="Z2333" s="33"/>
      <c r="AA2333" s="33"/>
      <c r="AB2333" s="33"/>
      <c r="AC2333" s="33"/>
      <c r="AD2333" s="33"/>
      <c r="AE2333" s="33"/>
      <c r="AR2333" s="163" t="s">
        <v>264</v>
      </c>
      <c r="AT2333" s="163" t="s">
        <v>224</v>
      </c>
      <c r="AU2333" s="163" t="s">
        <v>86</v>
      </c>
      <c r="AY2333" s="18" t="s">
        <v>222</v>
      </c>
      <c r="BE2333" s="164">
        <f t="shared" si="234"/>
        <v>0</v>
      </c>
      <c r="BF2333" s="164">
        <f t="shared" si="235"/>
        <v>0</v>
      </c>
      <c r="BG2333" s="164">
        <f t="shared" si="236"/>
        <v>0</v>
      </c>
      <c r="BH2333" s="164">
        <f t="shared" si="237"/>
        <v>0</v>
      </c>
      <c r="BI2333" s="164">
        <f t="shared" si="238"/>
        <v>0</v>
      </c>
      <c r="BJ2333" s="18" t="s">
        <v>84</v>
      </c>
      <c r="BK2333" s="164">
        <f t="shared" si="239"/>
        <v>0</v>
      </c>
      <c r="BL2333" s="18" t="s">
        <v>264</v>
      </c>
      <c r="BM2333" s="163" t="s">
        <v>3424</v>
      </c>
    </row>
    <row r="2334" spans="1:65" s="2" customFormat="1" ht="24.2" customHeight="1">
      <c r="A2334" s="33"/>
      <c r="B2334" s="150"/>
      <c r="C2334" s="151" t="s">
        <v>3425</v>
      </c>
      <c r="D2334" s="151" t="s">
        <v>224</v>
      </c>
      <c r="E2334" s="152" t="s">
        <v>3426</v>
      </c>
      <c r="F2334" s="153" t="s">
        <v>3427</v>
      </c>
      <c r="G2334" s="154" t="s">
        <v>348</v>
      </c>
      <c r="H2334" s="155">
        <v>16</v>
      </c>
      <c r="I2334" s="156"/>
      <c r="J2334" s="157">
        <f t="shared" si="230"/>
        <v>0</v>
      </c>
      <c r="K2334" s="158"/>
      <c r="L2334" s="34"/>
      <c r="M2334" s="159" t="s">
        <v>1</v>
      </c>
      <c r="N2334" s="160" t="s">
        <v>42</v>
      </c>
      <c r="O2334" s="59"/>
      <c r="P2334" s="161">
        <f t="shared" si="231"/>
        <v>0</v>
      </c>
      <c r="Q2334" s="161">
        <v>0</v>
      </c>
      <c r="R2334" s="161">
        <f t="shared" si="232"/>
        <v>0</v>
      </c>
      <c r="S2334" s="161">
        <v>0</v>
      </c>
      <c r="T2334" s="162">
        <f t="shared" si="233"/>
        <v>0</v>
      </c>
      <c r="U2334" s="33"/>
      <c r="V2334" s="33"/>
      <c r="W2334" s="33"/>
      <c r="X2334" s="33"/>
      <c r="Y2334" s="33"/>
      <c r="Z2334" s="33"/>
      <c r="AA2334" s="33"/>
      <c r="AB2334" s="33"/>
      <c r="AC2334" s="33"/>
      <c r="AD2334" s="33"/>
      <c r="AE2334" s="33"/>
      <c r="AR2334" s="163" t="s">
        <v>264</v>
      </c>
      <c r="AT2334" s="163" t="s">
        <v>224</v>
      </c>
      <c r="AU2334" s="163" t="s">
        <v>86</v>
      </c>
      <c r="AY2334" s="18" t="s">
        <v>222</v>
      </c>
      <c r="BE2334" s="164">
        <f t="shared" si="234"/>
        <v>0</v>
      </c>
      <c r="BF2334" s="164">
        <f t="shared" si="235"/>
        <v>0</v>
      </c>
      <c r="BG2334" s="164">
        <f t="shared" si="236"/>
        <v>0</v>
      </c>
      <c r="BH2334" s="164">
        <f t="shared" si="237"/>
        <v>0</v>
      </c>
      <c r="BI2334" s="164">
        <f t="shared" si="238"/>
        <v>0</v>
      </c>
      <c r="BJ2334" s="18" t="s">
        <v>84</v>
      </c>
      <c r="BK2334" s="164">
        <f t="shared" si="239"/>
        <v>0</v>
      </c>
      <c r="BL2334" s="18" t="s">
        <v>264</v>
      </c>
      <c r="BM2334" s="163" t="s">
        <v>3428</v>
      </c>
    </row>
    <row r="2335" spans="1:65" s="2" customFormat="1" ht="24.2" customHeight="1">
      <c r="A2335" s="33"/>
      <c r="B2335" s="150"/>
      <c r="C2335" s="151" t="s">
        <v>2122</v>
      </c>
      <c r="D2335" s="151" t="s">
        <v>224</v>
      </c>
      <c r="E2335" s="152" t="s">
        <v>3429</v>
      </c>
      <c r="F2335" s="153" t="s">
        <v>3430</v>
      </c>
      <c r="G2335" s="154" t="s">
        <v>348</v>
      </c>
      <c r="H2335" s="155">
        <v>16</v>
      </c>
      <c r="I2335" s="156"/>
      <c r="J2335" s="157">
        <f t="shared" si="230"/>
        <v>0</v>
      </c>
      <c r="K2335" s="158"/>
      <c r="L2335" s="34"/>
      <c r="M2335" s="159" t="s">
        <v>1</v>
      </c>
      <c r="N2335" s="160" t="s">
        <v>42</v>
      </c>
      <c r="O2335" s="59"/>
      <c r="P2335" s="161">
        <f t="shared" si="231"/>
        <v>0</v>
      </c>
      <c r="Q2335" s="161">
        <v>0</v>
      </c>
      <c r="R2335" s="161">
        <f t="shared" si="232"/>
        <v>0</v>
      </c>
      <c r="S2335" s="161">
        <v>0</v>
      </c>
      <c r="T2335" s="162">
        <f t="shared" si="233"/>
        <v>0</v>
      </c>
      <c r="U2335" s="33"/>
      <c r="V2335" s="33"/>
      <c r="W2335" s="33"/>
      <c r="X2335" s="33"/>
      <c r="Y2335" s="33"/>
      <c r="Z2335" s="33"/>
      <c r="AA2335" s="33"/>
      <c r="AB2335" s="33"/>
      <c r="AC2335" s="33"/>
      <c r="AD2335" s="33"/>
      <c r="AE2335" s="33"/>
      <c r="AR2335" s="163" t="s">
        <v>264</v>
      </c>
      <c r="AT2335" s="163" t="s">
        <v>224</v>
      </c>
      <c r="AU2335" s="163" t="s">
        <v>86</v>
      </c>
      <c r="AY2335" s="18" t="s">
        <v>222</v>
      </c>
      <c r="BE2335" s="164">
        <f t="shared" si="234"/>
        <v>0</v>
      </c>
      <c r="BF2335" s="164">
        <f t="shared" si="235"/>
        <v>0</v>
      </c>
      <c r="BG2335" s="164">
        <f t="shared" si="236"/>
        <v>0</v>
      </c>
      <c r="BH2335" s="164">
        <f t="shared" si="237"/>
        <v>0</v>
      </c>
      <c r="BI2335" s="164">
        <f t="shared" si="238"/>
        <v>0</v>
      </c>
      <c r="BJ2335" s="18" t="s">
        <v>84</v>
      </c>
      <c r="BK2335" s="164">
        <f t="shared" si="239"/>
        <v>0</v>
      </c>
      <c r="BL2335" s="18" t="s">
        <v>264</v>
      </c>
      <c r="BM2335" s="163" t="s">
        <v>3431</v>
      </c>
    </row>
    <row r="2336" spans="1:65" s="2" customFormat="1" ht="24.2" customHeight="1">
      <c r="A2336" s="33"/>
      <c r="B2336" s="150"/>
      <c r="C2336" s="151" t="s">
        <v>3432</v>
      </c>
      <c r="D2336" s="151" t="s">
        <v>224</v>
      </c>
      <c r="E2336" s="152" t="s">
        <v>3433</v>
      </c>
      <c r="F2336" s="153" t="s">
        <v>3434</v>
      </c>
      <c r="G2336" s="154" t="s">
        <v>348</v>
      </c>
      <c r="H2336" s="155">
        <v>17</v>
      </c>
      <c r="I2336" s="156"/>
      <c r="J2336" s="157">
        <f t="shared" si="230"/>
        <v>0</v>
      </c>
      <c r="K2336" s="158"/>
      <c r="L2336" s="34"/>
      <c r="M2336" s="159" t="s">
        <v>1</v>
      </c>
      <c r="N2336" s="160" t="s">
        <v>42</v>
      </c>
      <c r="O2336" s="59"/>
      <c r="P2336" s="161">
        <f t="shared" si="231"/>
        <v>0</v>
      </c>
      <c r="Q2336" s="161">
        <v>0</v>
      </c>
      <c r="R2336" s="161">
        <f t="shared" si="232"/>
        <v>0</v>
      </c>
      <c r="S2336" s="161">
        <v>0</v>
      </c>
      <c r="T2336" s="162">
        <f t="shared" si="233"/>
        <v>0</v>
      </c>
      <c r="U2336" s="33"/>
      <c r="V2336" s="33"/>
      <c r="W2336" s="33"/>
      <c r="X2336" s="33"/>
      <c r="Y2336" s="33"/>
      <c r="Z2336" s="33"/>
      <c r="AA2336" s="33"/>
      <c r="AB2336" s="33"/>
      <c r="AC2336" s="33"/>
      <c r="AD2336" s="33"/>
      <c r="AE2336" s="33"/>
      <c r="AR2336" s="163" t="s">
        <v>264</v>
      </c>
      <c r="AT2336" s="163" t="s">
        <v>224</v>
      </c>
      <c r="AU2336" s="163" t="s">
        <v>86</v>
      </c>
      <c r="AY2336" s="18" t="s">
        <v>222</v>
      </c>
      <c r="BE2336" s="164">
        <f t="shared" si="234"/>
        <v>0</v>
      </c>
      <c r="BF2336" s="164">
        <f t="shared" si="235"/>
        <v>0</v>
      </c>
      <c r="BG2336" s="164">
        <f t="shared" si="236"/>
        <v>0</v>
      </c>
      <c r="BH2336" s="164">
        <f t="shared" si="237"/>
        <v>0</v>
      </c>
      <c r="BI2336" s="164">
        <f t="shared" si="238"/>
        <v>0</v>
      </c>
      <c r="BJ2336" s="18" t="s">
        <v>84</v>
      </c>
      <c r="BK2336" s="164">
        <f t="shared" si="239"/>
        <v>0</v>
      </c>
      <c r="BL2336" s="18" t="s">
        <v>264</v>
      </c>
      <c r="BM2336" s="163" t="s">
        <v>3435</v>
      </c>
    </row>
    <row r="2337" spans="1:65" s="2" customFormat="1" ht="37.9" customHeight="1">
      <c r="A2337" s="33"/>
      <c r="B2337" s="150"/>
      <c r="C2337" s="151" t="s">
        <v>2126</v>
      </c>
      <c r="D2337" s="151" t="s">
        <v>224</v>
      </c>
      <c r="E2337" s="152" t="s">
        <v>3436</v>
      </c>
      <c r="F2337" s="153" t="s">
        <v>3437</v>
      </c>
      <c r="G2337" s="154" t="s">
        <v>348</v>
      </c>
      <c r="H2337" s="155">
        <v>1</v>
      </c>
      <c r="I2337" s="156"/>
      <c r="J2337" s="157">
        <f t="shared" si="230"/>
        <v>0</v>
      </c>
      <c r="K2337" s="158"/>
      <c r="L2337" s="34"/>
      <c r="M2337" s="159" t="s">
        <v>1</v>
      </c>
      <c r="N2337" s="160" t="s">
        <v>42</v>
      </c>
      <c r="O2337" s="59"/>
      <c r="P2337" s="161">
        <f t="shared" si="231"/>
        <v>0</v>
      </c>
      <c r="Q2337" s="161">
        <v>0</v>
      </c>
      <c r="R2337" s="161">
        <f t="shared" si="232"/>
        <v>0</v>
      </c>
      <c r="S2337" s="161">
        <v>0</v>
      </c>
      <c r="T2337" s="162">
        <f t="shared" si="233"/>
        <v>0</v>
      </c>
      <c r="U2337" s="33"/>
      <c r="V2337" s="33"/>
      <c r="W2337" s="33"/>
      <c r="X2337" s="33"/>
      <c r="Y2337" s="33"/>
      <c r="Z2337" s="33"/>
      <c r="AA2337" s="33"/>
      <c r="AB2337" s="33"/>
      <c r="AC2337" s="33"/>
      <c r="AD2337" s="33"/>
      <c r="AE2337" s="33"/>
      <c r="AR2337" s="163" t="s">
        <v>264</v>
      </c>
      <c r="AT2337" s="163" t="s">
        <v>224</v>
      </c>
      <c r="AU2337" s="163" t="s">
        <v>86</v>
      </c>
      <c r="AY2337" s="18" t="s">
        <v>222</v>
      </c>
      <c r="BE2337" s="164">
        <f t="shared" si="234"/>
        <v>0</v>
      </c>
      <c r="BF2337" s="164">
        <f t="shared" si="235"/>
        <v>0</v>
      </c>
      <c r="BG2337" s="164">
        <f t="shared" si="236"/>
        <v>0</v>
      </c>
      <c r="BH2337" s="164">
        <f t="shared" si="237"/>
        <v>0</v>
      </c>
      <c r="BI2337" s="164">
        <f t="shared" si="238"/>
        <v>0</v>
      </c>
      <c r="BJ2337" s="18" t="s">
        <v>84</v>
      </c>
      <c r="BK2337" s="164">
        <f t="shared" si="239"/>
        <v>0</v>
      </c>
      <c r="BL2337" s="18" t="s">
        <v>264</v>
      </c>
      <c r="BM2337" s="163" t="s">
        <v>3438</v>
      </c>
    </row>
    <row r="2338" spans="1:65" s="2" customFormat="1" ht="37.9" customHeight="1">
      <c r="A2338" s="33"/>
      <c r="B2338" s="150"/>
      <c r="C2338" s="151" t="s">
        <v>3439</v>
      </c>
      <c r="D2338" s="151" t="s">
        <v>224</v>
      </c>
      <c r="E2338" s="152" t="s">
        <v>3440</v>
      </c>
      <c r="F2338" s="153" t="s">
        <v>3441</v>
      </c>
      <c r="G2338" s="154" t="s">
        <v>348</v>
      </c>
      <c r="H2338" s="155">
        <v>1</v>
      </c>
      <c r="I2338" s="156"/>
      <c r="J2338" s="157">
        <f t="shared" si="230"/>
        <v>0</v>
      </c>
      <c r="K2338" s="158"/>
      <c r="L2338" s="34"/>
      <c r="M2338" s="159" t="s">
        <v>1</v>
      </c>
      <c r="N2338" s="160" t="s">
        <v>42</v>
      </c>
      <c r="O2338" s="59"/>
      <c r="P2338" s="161">
        <f t="shared" si="231"/>
        <v>0</v>
      </c>
      <c r="Q2338" s="161">
        <v>0</v>
      </c>
      <c r="R2338" s="161">
        <f t="shared" si="232"/>
        <v>0</v>
      </c>
      <c r="S2338" s="161">
        <v>0</v>
      </c>
      <c r="T2338" s="162">
        <f t="shared" si="233"/>
        <v>0</v>
      </c>
      <c r="U2338" s="33"/>
      <c r="V2338" s="33"/>
      <c r="W2338" s="33"/>
      <c r="X2338" s="33"/>
      <c r="Y2338" s="33"/>
      <c r="Z2338" s="33"/>
      <c r="AA2338" s="33"/>
      <c r="AB2338" s="33"/>
      <c r="AC2338" s="33"/>
      <c r="AD2338" s="33"/>
      <c r="AE2338" s="33"/>
      <c r="AR2338" s="163" t="s">
        <v>264</v>
      </c>
      <c r="AT2338" s="163" t="s">
        <v>224</v>
      </c>
      <c r="AU2338" s="163" t="s">
        <v>86</v>
      </c>
      <c r="AY2338" s="18" t="s">
        <v>222</v>
      </c>
      <c r="BE2338" s="164">
        <f t="shared" si="234"/>
        <v>0</v>
      </c>
      <c r="BF2338" s="164">
        <f t="shared" si="235"/>
        <v>0</v>
      </c>
      <c r="BG2338" s="164">
        <f t="shared" si="236"/>
        <v>0</v>
      </c>
      <c r="BH2338" s="164">
        <f t="shared" si="237"/>
        <v>0</v>
      </c>
      <c r="BI2338" s="164">
        <f t="shared" si="238"/>
        <v>0</v>
      </c>
      <c r="BJ2338" s="18" t="s">
        <v>84</v>
      </c>
      <c r="BK2338" s="164">
        <f t="shared" si="239"/>
        <v>0</v>
      </c>
      <c r="BL2338" s="18" t="s">
        <v>264</v>
      </c>
      <c r="BM2338" s="163" t="s">
        <v>3442</v>
      </c>
    </row>
    <row r="2339" spans="1:65" s="2" customFormat="1" ht="33" customHeight="1">
      <c r="A2339" s="33"/>
      <c r="B2339" s="150"/>
      <c r="C2339" s="151" t="s">
        <v>2131</v>
      </c>
      <c r="D2339" s="151" t="s">
        <v>224</v>
      </c>
      <c r="E2339" s="152" t="s">
        <v>3443</v>
      </c>
      <c r="F2339" s="153" t="s">
        <v>3444</v>
      </c>
      <c r="G2339" s="154" t="s">
        <v>348</v>
      </c>
      <c r="H2339" s="155">
        <v>1</v>
      </c>
      <c r="I2339" s="156"/>
      <c r="J2339" s="157">
        <f t="shared" si="230"/>
        <v>0</v>
      </c>
      <c r="K2339" s="158"/>
      <c r="L2339" s="34"/>
      <c r="M2339" s="159" t="s">
        <v>1</v>
      </c>
      <c r="N2339" s="160" t="s">
        <v>42</v>
      </c>
      <c r="O2339" s="59"/>
      <c r="P2339" s="161">
        <f t="shared" si="231"/>
        <v>0</v>
      </c>
      <c r="Q2339" s="161">
        <v>0</v>
      </c>
      <c r="R2339" s="161">
        <f t="shared" si="232"/>
        <v>0</v>
      </c>
      <c r="S2339" s="161">
        <v>0</v>
      </c>
      <c r="T2339" s="162">
        <f t="shared" si="233"/>
        <v>0</v>
      </c>
      <c r="U2339" s="33"/>
      <c r="V2339" s="33"/>
      <c r="W2339" s="33"/>
      <c r="X2339" s="33"/>
      <c r="Y2339" s="33"/>
      <c r="Z2339" s="33"/>
      <c r="AA2339" s="33"/>
      <c r="AB2339" s="33"/>
      <c r="AC2339" s="33"/>
      <c r="AD2339" s="33"/>
      <c r="AE2339" s="33"/>
      <c r="AR2339" s="163" t="s">
        <v>264</v>
      </c>
      <c r="AT2339" s="163" t="s">
        <v>224</v>
      </c>
      <c r="AU2339" s="163" t="s">
        <v>86</v>
      </c>
      <c r="AY2339" s="18" t="s">
        <v>222</v>
      </c>
      <c r="BE2339" s="164">
        <f t="shared" si="234"/>
        <v>0</v>
      </c>
      <c r="BF2339" s="164">
        <f t="shared" si="235"/>
        <v>0</v>
      </c>
      <c r="BG2339" s="164">
        <f t="shared" si="236"/>
        <v>0</v>
      </c>
      <c r="BH2339" s="164">
        <f t="shared" si="237"/>
        <v>0</v>
      </c>
      <c r="BI2339" s="164">
        <f t="shared" si="238"/>
        <v>0</v>
      </c>
      <c r="BJ2339" s="18" t="s">
        <v>84</v>
      </c>
      <c r="BK2339" s="164">
        <f t="shared" si="239"/>
        <v>0</v>
      </c>
      <c r="BL2339" s="18" t="s">
        <v>264</v>
      </c>
      <c r="BM2339" s="163" t="s">
        <v>3445</v>
      </c>
    </row>
    <row r="2340" spans="1:65" s="2" customFormat="1" ht="37.9" customHeight="1">
      <c r="A2340" s="33"/>
      <c r="B2340" s="150"/>
      <c r="C2340" s="151" t="s">
        <v>3446</v>
      </c>
      <c r="D2340" s="151" t="s">
        <v>224</v>
      </c>
      <c r="E2340" s="152" t="s">
        <v>3447</v>
      </c>
      <c r="F2340" s="153" t="s">
        <v>3448</v>
      </c>
      <c r="G2340" s="154" t="s">
        <v>348</v>
      </c>
      <c r="H2340" s="155">
        <v>1</v>
      </c>
      <c r="I2340" s="156"/>
      <c r="J2340" s="157">
        <f t="shared" si="230"/>
        <v>0</v>
      </c>
      <c r="K2340" s="158"/>
      <c r="L2340" s="34"/>
      <c r="M2340" s="159" t="s">
        <v>1</v>
      </c>
      <c r="N2340" s="160" t="s">
        <v>42</v>
      </c>
      <c r="O2340" s="59"/>
      <c r="P2340" s="161">
        <f t="shared" si="231"/>
        <v>0</v>
      </c>
      <c r="Q2340" s="161">
        <v>0</v>
      </c>
      <c r="R2340" s="161">
        <f t="shared" si="232"/>
        <v>0</v>
      </c>
      <c r="S2340" s="161">
        <v>0</v>
      </c>
      <c r="T2340" s="162">
        <f t="shared" si="233"/>
        <v>0</v>
      </c>
      <c r="U2340" s="33"/>
      <c r="V2340" s="33"/>
      <c r="W2340" s="33"/>
      <c r="X2340" s="33"/>
      <c r="Y2340" s="33"/>
      <c r="Z2340" s="33"/>
      <c r="AA2340" s="33"/>
      <c r="AB2340" s="33"/>
      <c r="AC2340" s="33"/>
      <c r="AD2340" s="33"/>
      <c r="AE2340" s="33"/>
      <c r="AR2340" s="163" t="s">
        <v>264</v>
      </c>
      <c r="AT2340" s="163" t="s">
        <v>224</v>
      </c>
      <c r="AU2340" s="163" t="s">
        <v>86</v>
      </c>
      <c r="AY2340" s="18" t="s">
        <v>222</v>
      </c>
      <c r="BE2340" s="164">
        <f t="shared" si="234"/>
        <v>0</v>
      </c>
      <c r="BF2340" s="164">
        <f t="shared" si="235"/>
        <v>0</v>
      </c>
      <c r="BG2340" s="164">
        <f t="shared" si="236"/>
        <v>0</v>
      </c>
      <c r="BH2340" s="164">
        <f t="shared" si="237"/>
        <v>0</v>
      </c>
      <c r="BI2340" s="164">
        <f t="shared" si="238"/>
        <v>0</v>
      </c>
      <c r="BJ2340" s="18" t="s">
        <v>84</v>
      </c>
      <c r="BK2340" s="164">
        <f t="shared" si="239"/>
        <v>0</v>
      </c>
      <c r="BL2340" s="18" t="s">
        <v>264</v>
      </c>
      <c r="BM2340" s="163" t="s">
        <v>3449</v>
      </c>
    </row>
    <row r="2341" spans="1:65" s="2" customFormat="1" ht="33" customHeight="1">
      <c r="A2341" s="33"/>
      <c r="B2341" s="150"/>
      <c r="C2341" s="151" t="s">
        <v>2135</v>
      </c>
      <c r="D2341" s="151" t="s">
        <v>224</v>
      </c>
      <c r="E2341" s="152" t="s">
        <v>3450</v>
      </c>
      <c r="F2341" s="153" t="s">
        <v>3451</v>
      </c>
      <c r="G2341" s="154" t="s">
        <v>348</v>
      </c>
      <c r="H2341" s="155">
        <v>1</v>
      </c>
      <c r="I2341" s="156"/>
      <c r="J2341" s="157">
        <f t="shared" si="230"/>
        <v>0</v>
      </c>
      <c r="K2341" s="158"/>
      <c r="L2341" s="34"/>
      <c r="M2341" s="159" t="s">
        <v>1</v>
      </c>
      <c r="N2341" s="160" t="s">
        <v>42</v>
      </c>
      <c r="O2341" s="59"/>
      <c r="P2341" s="161">
        <f t="shared" si="231"/>
        <v>0</v>
      </c>
      <c r="Q2341" s="161">
        <v>0</v>
      </c>
      <c r="R2341" s="161">
        <f t="shared" si="232"/>
        <v>0</v>
      </c>
      <c r="S2341" s="161">
        <v>0</v>
      </c>
      <c r="T2341" s="162">
        <f t="shared" si="233"/>
        <v>0</v>
      </c>
      <c r="U2341" s="33"/>
      <c r="V2341" s="33"/>
      <c r="W2341" s="33"/>
      <c r="X2341" s="33"/>
      <c r="Y2341" s="33"/>
      <c r="Z2341" s="33"/>
      <c r="AA2341" s="33"/>
      <c r="AB2341" s="33"/>
      <c r="AC2341" s="33"/>
      <c r="AD2341" s="33"/>
      <c r="AE2341" s="33"/>
      <c r="AR2341" s="163" t="s">
        <v>264</v>
      </c>
      <c r="AT2341" s="163" t="s">
        <v>224</v>
      </c>
      <c r="AU2341" s="163" t="s">
        <v>86</v>
      </c>
      <c r="AY2341" s="18" t="s">
        <v>222</v>
      </c>
      <c r="BE2341" s="164">
        <f t="shared" si="234"/>
        <v>0</v>
      </c>
      <c r="BF2341" s="164">
        <f t="shared" si="235"/>
        <v>0</v>
      </c>
      <c r="BG2341" s="164">
        <f t="shared" si="236"/>
        <v>0</v>
      </c>
      <c r="BH2341" s="164">
        <f t="shared" si="237"/>
        <v>0</v>
      </c>
      <c r="BI2341" s="164">
        <f t="shared" si="238"/>
        <v>0</v>
      </c>
      <c r="BJ2341" s="18" t="s">
        <v>84</v>
      </c>
      <c r="BK2341" s="164">
        <f t="shared" si="239"/>
        <v>0</v>
      </c>
      <c r="BL2341" s="18" t="s">
        <v>264</v>
      </c>
      <c r="BM2341" s="163" t="s">
        <v>3452</v>
      </c>
    </row>
    <row r="2342" spans="1:65" s="2" customFormat="1" ht="33" customHeight="1">
      <c r="A2342" s="33"/>
      <c r="B2342" s="150"/>
      <c r="C2342" s="151" t="s">
        <v>3453</v>
      </c>
      <c r="D2342" s="151" t="s">
        <v>224</v>
      </c>
      <c r="E2342" s="152" t="s">
        <v>3454</v>
      </c>
      <c r="F2342" s="153" t="s">
        <v>3455</v>
      </c>
      <c r="G2342" s="154" t="s">
        <v>348</v>
      </c>
      <c r="H2342" s="155">
        <v>1</v>
      </c>
      <c r="I2342" s="156"/>
      <c r="J2342" s="157">
        <f t="shared" si="230"/>
        <v>0</v>
      </c>
      <c r="K2342" s="158"/>
      <c r="L2342" s="34"/>
      <c r="M2342" s="159" t="s">
        <v>1</v>
      </c>
      <c r="N2342" s="160" t="s">
        <v>42</v>
      </c>
      <c r="O2342" s="59"/>
      <c r="P2342" s="161">
        <f t="shared" si="231"/>
        <v>0</v>
      </c>
      <c r="Q2342" s="161">
        <v>0</v>
      </c>
      <c r="R2342" s="161">
        <f t="shared" si="232"/>
        <v>0</v>
      </c>
      <c r="S2342" s="161">
        <v>0</v>
      </c>
      <c r="T2342" s="162">
        <f t="shared" si="233"/>
        <v>0</v>
      </c>
      <c r="U2342" s="33"/>
      <c r="V2342" s="33"/>
      <c r="W2342" s="33"/>
      <c r="X2342" s="33"/>
      <c r="Y2342" s="33"/>
      <c r="Z2342" s="33"/>
      <c r="AA2342" s="33"/>
      <c r="AB2342" s="33"/>
      <c r="AC2342" s="33"/>
      <c r="AD2342" s="33"/>
      <c r="AE2342" s="33"/>
      <c r="AR2342" s="163" t="s">
        <v>264</v>
      </c>
      <c r="AT2342" s="163" t="s">
        <v>224</v>
      </c>
      <c r="AU2342" s="163" t="s">
        <v>86</v>
      </c>
      <c r="AY2342" s="18" t="s">
        <v>222</v>
      </c>
      <c r="BE2342" s="164">
        <f t="shared" si="234"/>
        <v>0</v>
      </c>
      <c r="BF2342" s="164">
        <f t="shared" si="235"/>
        <v>0</v>
      </c>
      <c r="BG2342" s="164">
        <f t="shared" si="236"/>
        <v>0</v>
      </c>
      <c r="BH2342" s="164">
        <f t="shared" si="237"/>
        <v>0</v>
      </c>
      <c r="BI2342" s="164">
        <f t="shared" si="238"/>
        <v>0</v>
      </c>
      <c r="BJ2342" s="18" t="s">
        <v>84</v>
      </c>
      <c r="BK2342" s="164">
        <f t="shared" si="239"/>
        <v>0</v>
      </c>
      <c r="BL2342" s="18" t="s">
        <v>264</v>
      </c>
      <c r="BM2342" s="163" t="s">
        <v>3456</v>
      </c>
    </row>
    <row r="2343" spans="1:65" s="2" customFormat="1" ht="33" customHeight="1">
      <c r="A2343" s="33"/>
      <c r="B2343" s="150"/>
      <c r="C2343" s="151" t="s">
        <v>2139</v>
      </c>
      <c r="D2343" s="151" t="s">
        <v>224</v>
      </c>
      <c r="E2343" s="152" t="s">
        <v>3457</v>
      </c>
      <c r="F2343" s="153" t="s">
        <v>3458</v>
      </c>
      <c r="G2343" s="154" t="s">
        <v>348</v>
      </c>
      <c r="H2343" s="155">
        <v>1</v>
      </c>
      <c r="I2343" s="156"/>
      <c r="J2343" s="157">
        <f t="shared" si="230"/>
        <v>0</v>
      </c>
      <c r="K2343" s="158"/>
      <c r="L2343" s="34"/>
      <c r="M2343" s="159" t="s">
        <v>1</v>
      </c>
      <c r="N2343" s="160" t="s">
        <v>42</v>
      </c>
      <c r="O2343" s="59"/>
      <c r="P2343" s="161">
        <f t="shared" si="231"/>
        <v>0</v>
      </c>
      <c r="Q2343" s="161">
        <v>0</v>
      </c>
      <c r="R2343" s="161">
        <f t="shared" si="232"/>
        <v>0</v>
      </c>
      <c r="S2343" s="161">
        <v>0</v>
      </c>
      <c r="T2343" s="162">
        <f t="shared" si="233"/>
        <v>0</v>
      </c>
      <c r="U2343" s="33"/>
      <c r="V2343" s="33"/>
      <c r="W2343" s="33"/>
      <c r="X2343" s="33"/>
      <c r="Y2343" s="33"/>
      <c r="Z2343" s="33"/>
      <c r="AA2343" s="33"/>
      <c r="AB2343" s="33"/>
      <c r="AC2343" s="33"/>
      <c r="AD2343" s="33"/>
      <c r="AE2343" s="33"/>
      <c r="AR2343" s="163" t="s">
        <v>264</v>
      </c>
      <c r="AT2343" s="163" t="s">
        <v>224</v>
      </c>
      <c r="AU2343" s="163" t="s">
        <v>86</v>
      </c>
      <c r="AY2343" s="18" t="s">
        <v>222</v>
      </c>
      <c r="BE2343" s="164">
        <f t="shared" si="234"/>
        <v>0</v>
      </c>
      <c r="BF2343" s="164">
        <f t="shared" si="235"/>
        <v>0</v>
      </c>
      <c r="BG2343" s="164">
        <f t="shared" si="236"/>
        <v>0</v>
      </c>
      <c r="BH2343" s="164">
        <f t="shared" si="237"/>
        <v>0</v>
      </c>
      <c r="BI2343" s="164">
        <f t="shared" si="238"/>
        <v>0</v>
      </c>
      <c r="BJ2343" s="18" t="s">
        <v>84</v>
      </c>
      <c r="BK2343" s="164">
        <f t="shared" si="239"/>
        <v>0</v>
      </c>
      <c r="BL2343" s="18" t="s">
        <v>264</v>
      </c>
      <c r="BM2343" s="163" t="s">
        <v>3459</v>
      </c>
    </row>
    <row r="2344" spans="1:65" s="2" customFormat="1" ht="37.9" customHeight="1">
      <c r="A2344" s="33"/>
      <c r="B2344" s="150"/>
      <c r="C2344" s="151" t="s">
        <v>3460</v>
      </c>
      <c r="D2344" s="151" t="s">
        <v>224</v>
      </c>
      <c r="E2344" s="152" t="s">
        <v>3461</v>
      </c>
      <c r="F2344" s="153" t="s">
        <v>3462</v>
      </c>
      <c r="G2344" s="154" t="s">
        <v>348</v>
      </c>
      <c r="H2344" s="155">
        <v>1</v>
      </c>
      <c r="I2344" s="156"/>
      <c r="J2344" s="157">
        <f t="shared" si="230"/>
        <v>0</v>
      </c>
      <c r="K2344" s="158"/>
      <c r="L2344" s="34"/>
      <c r="M2344" s="159" t="s">
        <v>1</v>
      </c>
      <c r="N2344" s="160" t="s">
        <v>42</v>
      </c>
      <c r="O2344" s="59"/>
      <c r="P2344" s="161">
        <f t="shared" si="231"/>
        <v>0</v>
      </c>
      <c r="Q2344" s="161">
        <v>0</v>
      </c>
      <c r="R2344" s="161">
        <f t="shared" si="232"/>
        <v>0</v>
      </c>
      <c r="S2344" s="161">
        <v>0</v>
      </c>
      <c r="T2344" s="162">
        <f t="shared" si="233"/>
        <v>0</v>
      </c>
      <c r="U2344" s="33"/>
      <c r="V2344" s="33"/>
      <c r="W2344" s="33"/>
      <c r="X2344" s="33"/>
      <c r="Y2344" s="33"/>
      <c r="Z2344" s="33"/>
      <c r="AA2344" s="33"/>
      <c r="AB2344" s="33"/>
      <c r="AC2344" s="33"/>
      <c r="AD2344" s="33"/>
      <c r="AE2344" s="33"/>
      <c r="AR2344" s="163" t="s">
        <v>264</v>
      </c>
      <c r="AT2344" s="163" t="s">
        <v>224</v>
      </c>
      <c r="AU2344" s="163" t="s">
        <v>86</v>
      </c>
      <c r="AY2344" s="18" t="s">
        <v>222</v>
      </c>
      <c r="BE2344" s="164">
        <f t="shared" si="234"/>
        <v>0</v>
      </c>
      <c r="BF2344" s="164">
        <f t="shared" si="235"/>
        <v>0</v>
      </c>
      <c r="BG2344" s="164">
        <f t="shared" si="236"/>
        <v>0</v>
      </c>
      <c r="BH2344" s="164">
        <f t="shared" si="237"/>
        <v>0</v>
      </c>
      <c r="BI2344" s="164">
        <f t="shared" si="238"/>
        <v>0</v>
      </c>
      <c r="BJ2344" s="18" t="s">
        <v>84</v>
      </c>
      <c r="BK2344" s="164">
        <f t="shared" si="239"/>
        <v>0</v>
      </c>
      <c r="BL2344" s="18" t="s">
        <v>264</v>
      </c>
      <c r="BM2344" s="163" t="s">
        <v>3463</v>
      </c>
    </row>
    <row r="2345" spans="1:65" s="2" customFormat="1" ht="37.9" customHeight="1">
      <c r="A2345" s="33"/>
      <c r="B2345" s="150"/>
      <c r="C2345" s="151" t="s">
        <v>2142</v>
      </c>
      <c r="D2345" s="151" t="s">
        <v>224</v>
      </c>
      <c r="E2345" s="152" t="s">
        <v>3464</v>
      </c>
      <c r="F2345" s="153" t="s">
        <v>3465</v>
      </c>
      <c r="G2345" s="154" t="s">
        <v>348</v>
      </c>
      <c r="H2345" s="155">
        <v>2</v>
      </c>
      <c r="I2345" s="156"/>
      <c r="J2345" s="157">
        <f t="shared" si="230"/>
        <v>0</v>
      </c>
      <c r="K2345" s="158"/>
      <c r="L2345" s="34"/>
      <c r="M2345" s="159" t="s">
        <v>1</v>
      </c>
      <c r="N2345" s="160" t="s">
        <v>42</v>
      </c>
      <c r="O2345" s="59"/>
      <c r="P2345" s="161">
        <f t="shared" si="231"/>
        <v>0</v>
      </c>
      <c r="Q2345" s="161">
        <v>0</v>
      </c>
      <c r="R2345" s="161">
        <f t="shared" si="232"/>
        <v>0</v>
      </c>
      <c r="S2345" s="161">
        <v>0</v>
      </c>
      <c r="T2345" s="162">
        <f t="shared" si="233"/>
        <v>0</v>
      </c>
      <c r="U2345" s="33"/>
      <c r="V2345" s="33"/>
      <c r="W2345" s="33"/>
      <c r="X2345" s="33"/>
      <c r="Y2345" s="33"/>
      <c r="Z2345" s="33"/>
      <c r="AA2345" s="33"/>
      <c r="AB2345" s="33"/>
      <c r="AC2345" s="33"/>
      <c r="AD2345" s="33"/>
      <c r="AE2345" s="33"/>
      <c r="AR2345" s="163" t="s">
        <v>264</v>
      </c>
      <c r="AT2345" s="163" t="s">
        <v>224</v>
      </c>
      <c r="AU2345" s="163" t="s">
        <v>86</v>
      </c>
      <c r="AY2345" s="18" t="s">
        <v>222</v>
      </c>
      <c r="BE2345" s="164">
        <f t="shared" si="234"/>
        <v>0</v>
      </c>
      <c r="BF2345" s="164">
        <f t="shared" si="235"/>
        <v>0</v>
      </c>
      <c r="BG2345" s="164">
        <f t="shared" si="236"/>
        <v>0</v>
      </c>
      <c r="BH2345" s="164">
        <f t="shared" si="237"/>
        <v>0</v>
      </c>
      <c r="BI2345" s="164">
        <f t="shared" si="238"/>
        <v>0</v>
      </c>
      <c r="BJ2345" s="18" t="s">
        <v>84</v>
      </c>
      <c r="BK2345" s="164">
        <f t="shared" si="239"/>
        <v>0</v>
      </c>
      <c r="BL2345" s="18" t="s">
        <v>264</v>
      </c>
      <c r="BM2345" s="163" t="s">
        <v>3466</v>
      </c>
    </row>
    <row r="2346" spans="1:65" s="2" customFormat="1" ht="33" customHeight="1">
      <c r="A2346" s="33"/>
      <c r="B2346" s="150"/>
      <c r="C2346" s="151" t="s">
        <v>3467</v>
      </c>
      <c r="D2346" s="151" t="s">
        <v>224</v>
      </c>
      <c r="E2346" s="152" t="s">
        <v>3468</v>
      </c>
      <c r="F2346" s="153" t="s">
        <v>3469</v>
      </c>
      <c r="G2346" s="154" t="s">
        <v>348</v>
      </c>
      <c r="H2346" s="155">
        <v>1</v>
      </c>
      <c r="I2346" s="156"/>
      <c r="J2346" s="157">
        <f t="shared" si="230"/>
        <v>0</v>
      </c>
      <c r="K2346" s="158"/>
      <c r="L2346" s="34"/>
      <c r="M2346" s="159" t="s">
        <v>1</v>
      </c>
      <c r="N2346" s="160" t="s">
        <v>42</v>
      </c>
      <c r="O2346" s="59"/>
      <c r="P2346" s="161">
        <f t="shared" si="231"/>
        <v>0</v>
      </c>
      <c r="Q2346" s="161">
        <v>0</v>
      </c>
      <c r="R2346" s="161">
        <f t="shared" si="232"/>
        <v>0</v>
      </c>
      <c r="S2346" s="161">
        <v>0</v>
      </c>
      <c r="T2346" s="162">
        <f t="shared" si="233"/>
        <v>0</v>
      </c>
      <c r="U2346" s="33"/>
      <c r="V2346" s="33"/>
      <c r="W2346" s="33"/>
      <c r="X2346" s="33"/>
      <c r="Y2346" s="33"/>
      <c r="Z2346" s="33"/>
      <c r="AA2346" s="33"/>
      <c r="AB2346" s="33"/>
      <c r="AC2346" s="33"/>
      <c r="AD2346" s="33"/>
      <c r="AE2346" s="33"/>
      <c r="AR2346" s="163" t="s">
        <v>264</v>
      </c>
      <c r="AT2346" s="163" t="s">
        <v>224</v>
      </c>
      <c r="AU2346" s="163" t="s">
        <v>86</v>
      </c>
      <c r="AY2346" s="18" t="s">
        <v>222</v>
      </c>
      <c r="BE2346" s="164">
        <f t="shared" si="234"/>
        <v>0</v>
      </c>
      <c r="BF2346" s="164">
        <f t="shared" si="235"/>
        <v>0</v>
      </c>
      <c r="BG2346" s="164">
        <f t="shared" si="236"/>
        <v>0</v>
      </c>
      <c r="BH2346" s="164">
        <f t="shared" si="237"/>
        <v>0</v>
      </c>
      <c r="BI2346" s="164">
        <f t="shared" si="238"/>
        <v>0</v>
      </c>
      <c r="BJ2346" s="18" t="s">
        <v>84</v>
      </c>
      <c r="BK2346" s="164">
        <f t="shared" si="239"/>
        <v>0</v>
      </c>
      <c r="BL2346" s="18" t="s">
        <v>264</v>
      </c>
      <c r="BM2346" s="163" t="s">
        <v>3470</v>
      </c>
    </row>
    <row r="2347" spans="1:65" s="2" customFormat="1" ht="37.9" customHeight="1">
      <c r="A2347" s="33"/>
      <c r="B2347" s="150"/>
      <c r="C2347" s="151" t="s">
        <v>2150</v>
      </c>
      <c r="D2347" s="151" t="s">
        <v>224</v>
      </c>
      <c r="E2347" s="152" t="s">
        <v>3471</v>
      </c>
      <c r="F2347" s="153" t="s">
        <v>3472</v>
      </c>
      <c r="G2347" s="154" t="s">
        <v>348</v>
      </c>
      <c r="H2347" s="155">
        <v>17</v>
      </c>
      <c r="I2347" s="156"/>
      <c r="J2347" s="157">
        <f t="shared" si="230"/>
        <v>0</v>
      </c>
      <c r="K2347" s="158"/>
      <c r="L2347" s="34"/>
      <c r="M2347" s="159" t="s">
        <v>1</v>
      </c>
      <c r="N2347" s="160" t="s">
        <v>42</v>
      </c>
      <c r="O2347" s="59"/>
      <c r="P2347" s="161">
        <f t="shared" si="231"/>
        <v>0</v>
      </c>
      <c r="Q2347" s="161">
        <v>0</v>
      </c>
      <c r="R2347" s="161">
        <f t="shared" si="232"/>
        <v>0</v>
      </c>
      <c r="S2347" s="161">
        <v>0</v>
      </c>
      <c r="T2347" s="162">
        <f t="shared" si="233"/>
        <v>0</v>
      </c>
      <c r="U2347" s="33"/>
      <c r="V2347" s="33"/>
      <c r="W2347" s="33"/>
      <c r="X2347" s="33"/>
      <c r="Y2347" s="33"/>
      <c r="Z2347" s="33"/>
      <c r="AA2347" s="33"/>
      <c r="AB2347" s="33"/>
      <c r="AC2347" s="33"/>
      <c r="AD2347" s="33"/>
      <c r="AE2347" s="33"/>
      <c r="AR2347" s="163" t="s">
        <v>264</v>
      </c>
      <c r="AT2347" s="163" t="s">
        <v>224</v>
      </c>
      <c r="AU2347" s="163" t="s">
        <v>86</v>
      </c>
      <c r="AY2347" s="18" t="s">
        <v>222</v>
      </c>
      <c r="BE2347" s="164">
        <f t="shared" si="234"/>
        <v>0</v>
      </c>
      <c r="BF2347" s="164">
        <f t="shared" si="235"/>
        <v>0</v>
      </c>
      <c r="BG2347" s="164">
        <f t="shared" si="236"/>
        <v>0</v>
      </c>
      <c r="BH2347" s="164">
        <f t="shared" si="237"/>
        <v>0</v>
      </c>
      <c r="BI2347" s="164">
        <f t="shared" si="238"/>
        <v>0</v>
      </c>
      <c r="BJ2347" s="18" t="s">
        <v>84</v>
      </c>
      <c r="BK2347" s="164">
        <f t="shared" si="239"/>
        <v>0</v>
      </c>
      <c r="BL2347" s="18" t="s">
        <v>264</v>
      </c>
      <c r="BM2347" s="163" t="s">
        <v>3473</v>
      </c>
    </row>
    <row r="2348" spans="1:65" s="2" customFormat="1" ht="37.9" customHeight="1">
      <c r="A2348" s="33"/>
      <c r="B2348" s="150"/>
      <c r="C2348" s="151" t="s">
        <v>3474</v>
      </c>
      <c r="D2348" s="151" t="s">
        <v>224</v>
      </c>
      <c r="E2348" s="152" t="s">
        <v>3475</v>
      </c>
      <c r="F2348" s="153" t="s">
        <v>3476</v>
      </c>
      <c r="G2348" s="154" t="s">
        <v>348</v>
      </c>
      <c r="H2348" s="155">
        <v>1</v>
      </c>
      <c r="I2348" s="156"/>
      <c r="J2348" s="157">
        <f t="shared" si="230"/>
        <v>0</v>
      </c>
      <c r="K2348" s="158"/>
      <c r="L2348" s="34"/>
      <c r="M2348" s="159" t="s">
        <v>1</v>
      </c>
      <c r="N2348" s="160" t="s">
        <v>42</v>
      </c>
      <c r="O2348" s="59"/>
      <c r="P2348" s="161">
        <f t="shared" si="231"/>
        <v>0</v>
      </c>
      <c r="Q2348" s="161">
        <v>0</v>
      </c>
      <c r="R2348" s="161">
        <f t="shared" si="232"/>
        <v>0</v>
      </c>
      <c r="S2348" s="161">
        <v>0</v>
      </c>
      <c r="T2348" s="162">
        <f t="shared" si="233"/>
        <v>0</v>
      </c>
      <c r="U2348" s="33"/>
      <c r="V2348" s="33"/>
      <c r="W2348" s="33"/>
      <c r="X2348" s="33"/>
      <c r="Y2348" s="33"/>
      <c r="Z2348" s="33"/>
      <c r="AA2348" s="33"/>
      <c r="AB2348" s="33"/>
      <c r="AC2348" s="33"/>
      <c r="AD2348" s="33"/>
      <c r="AE2348" s="33"/>
      <c r="AR2348" s="163" t="s">
        <v>264</v>
      </c>
      <c r="AT2348" s="163" t="s">
        <v>224</v>
      </c>
      <c r="AU2348" s="163" t="s">
        <v>86</v>
      </c>
      <c r="AY2348" s="18" t="s">
        <v>222</v>
      </c>
      <c r="BE2348" s="164">
        <f t="shared" si="234"/>
        <v>0</v>
      </c>
      <c r="BF2348" s="164">
        <f t="shared" si="235"/>
        <v>0</v>
      </c>
      <c r="BG2348" s="164">
        <f t="shared" si="236"/>
        <v>0</v>
      </c>
      <c r="BH2348" s="164">
        <f t="shared" si="237"/>
        <v>0</v>
      </c>
      <c r="BI2348" s="164">
        <f t="shared" si="238"/>
        <v>0</v>
      </c>
      <c r="BJ2348" s="18" t="s">
        <v>84</v>
      </c>
      <c r="BK2348" s="164">
        <f t="shared" si="239"/>
        <v>0</v>
      </c>
      <c r="BL2348" s="18" t="s">
        <v>264</v>
      </c>
      <c r="BM2348" s="163" t="s">
        <v>3477</v>
      </c>
    </row>
    <row r="2349" spans="1:65" s="2" customFormat="1" ht="37.9" customHeight="1">
      <c r="A2349" s="33"/>
      <c r="B2349" s="150"/>
      <c r="C2349" s="151" t="s">
        <v>3478</v>
      </c>
      <c r="D2349" s="151" t="s">
        <v>224</v>
      </c>
      <c r="E2349" s="152" t="s">
        <v>3479</v>
      </c>
      <c r="F2349" s="153" t="s">
        <v>3480</v>
      </c>
      <c r="G2349" s="154" t="s">
        <v>348</v>
      </c>
      <c r="H2349" s="155">
        <v>1</v>
      </c>
      <c r="I2349" s="156"/>
      <c r="J2349" s="157">
        <f t="shared" si="230"/>
        <v>0</v>
      </c>
      <c r="K2349" s="158"/>
      <c r="L2349" s="34"/>
      <c r="M2349" s="159" t="s">
        <v>1</v>
      </c>
      <c r="N2349" s="160" t="s">
        <v>42</v>
      </c>
      <c r="O2349" s="59"/>
      <c r="P2349" s="161">
        <f t="shared" si="231"/>
        <v>0</v>
      </c>
      <c r="Q2349" s="161">
        <v>0</v>
      </c>
      <c r="R2349" s="161">
        <f t="shared" si="232"/>
        <v>0</v>
      </c>
      <c r="S2349" s="161">
        <v>0</v>
      </c>
      <c r="T2349" s="162">
        <f t="shared" si="233"/>
        <v>0</v>
      </c>
      <c r="U2349" s="33"/>
      <c r="V2349" s="33"/>
      <c r="W2349" s="33"/>
      <c r="X2349" s="33"/>
      <c r="Y2349" s="33"/>
      <c r="Z2349" s="33"/>
      <c r="AA2349" s="33"/>
      <c r="AB2349" s="33"/>
      <c r="AC2349" s="33"/>
      <c r="AD2349" s="33"/>
      <c r="AE2349" s="33"/>
      <c r="AR2349" s="163" t="s">
        <v>264</v>
      </c>
      <c r="AT2349" s="163" t="s">
        <v>224</v>
      </c>
      <c r="AU2349" s="163" t="s">
        <v>86</v>
      </c>
      <c r="AY2349" s="18" t="s">
        <v>222</v>
      </c>
      <c r="BE2349" s="164">
        <f t="shared" si="234"/>
        <v>0</v>
      </c>
      <c r="BF2349" s="164">
        <f t="shared" si="235"/>
        <v>0</v>
      </c>
      <c r="BG2349" s="164">
        <f t="shared" si="236"/>
        <v>0</v>
      </c>
      <c r="BH2349" s="164">
        <f t="shared" si="237"/>
        <v>0</v>
      </c>
      <c r="BI2349" s="164">
        <f t="shared" si="238"/>
        <v>0</v>
      </c>
      <c r="BJ2349" s="18" t="s">
        <v>84</v>
      </c>
      <c r="BK2349" s="164">
        <f t="shared" si="239"/>
        <v>0</v>
      </c>
      <c r="BL2349" s="18" t="s">
        <v>264</v>
      </c>
      <c r="BM2349" s="163" t="s">
        <v>3481</v>
      </c>
    </row>
    <row r="2350" spans="1:65" s="2" customFormat="1" ht="37.9" customHeight="1">
      <c r="A2350" s="33"/>
      <c r="B2350" s="150"/>
      <c r="C2350" s="151" t="s">
        <v>3482</v>
      </c>
      <c r="D2350" s="151" t="s">
        <v>224</v>
      </c>
      <c r="E2350" s="152" t="s">
        <v>3483</v>
      </c>
      <c r="F2350" s="153" t="s">
        <v>3484</v>
      </c>
      <c r="G2350" s="154" t="s">
        <v>348</v>
      </c>
      <c r="H2350" s="155">
        <v>2</v>
      </c>
      <c r="I2350" s="156"/>
      <c r="J2350" s="157">
        <f t="shared" si="230"/>
        <v>0</v>
      </c>
      <c r="K2350" s="158"/>
      <c r="L2350" s="34"/>
      <c r="M2350" s="159" t="s">
        <v>1</v>
      </c>
      <c r="N2350" s="160" t="s">
        <v>42</v>
      </c>
      <c r="O2350" s="59"/>
      <c r="P2350" s="161">
        <f t="shared" si="231"/>
        <v>0</v>
      </c>
      <c r="Q2350" s="161">
        <v>0</v>
      </c>
      <c r="R2350" s="161">
        <f t="shared" si="232"/>
        <v>0</v>
      </c>
      <c r="S2350" s="161">
        <v>0</v>
      </c>
      <c r="T2350" s="162">
        <f t="shared" si="233"/>
        <v>0</v>
      </c>
      <c r="U2350" s="33"/>
      <c r="V2350" s="33"/>
      <c r="W2350" s="33"/>
      <c r="X2350" s="33"/>
      <c r="Y2350" s="33"/>
      <c r="Z2350" s="33"/>
      <c r="AA2350" s="33"/>
      <c r="AB2350" s="33"/>
      <c r="AC2350" s="33"/>
      <c r="AD2350" s="33"/>
      <c r="AE2350" s="33"/>
      <c r="AR2350" s="163" t="s">
        <v>264</v>
      </c>
      <c r="AT2350" s="163" t="s">
        <v>224</v>
      </c>
      <c r="AU2350" s="163" t="s">
        <v>86</v>
      </c>
      <c r="AY2350" s="18" t="s">
        <v>222</v>
      </c>
      <c r="BE2350" s="164">
        <f t="shared" si="234"/>
        <v>0</v>
      </c>
      <c r="BF2350" s="164">
        <f t="shared" si="235"/>
        <v>0</v>
      </c>
      <c r="BG2350" s="164">
        <f t="shared" si="236"/>
        <v>0</v>
      </c>
      <c r="BH2350" s="164">
        <f t="shared" si="237"/>
        <v>0</v>
      </c>
      <c r="BI2350" s="164">
        <f t="shared" si="238"/>
        <v>0</v>
      </c>
      <c r="BJ2350" s="18" t="s">
        <v>84</v>
      </c>
      <c r="BK2350" s="164">
        <f t="shared" si="239"/>
        <v>0</v>
      </c>
      <c r="BL2350" s="18" t="s">
        <v>264</v>
      </c>
      <c r="BM2350" s="163" t="s">
        <v>3485</v>
      </c>
    </row>
    <row r="2351" spans="1:65" s="2" customFormat="1" ht="24.2" customHeight="1">
      <c r="A2351" s="33"/>
      <c r="B2351" s="150"/>
      <c r="C2351" s="151" t="s">
        <v>2157</v>
      </c>
      <c r="D2351" s="151" t="s">
        <v>224</v>
      </c>
      <c r="E2351" s="152" t="s">
        <v>3486</v>
      </c>
      <c r="F2351" s="153" t="s">
        <v>3487</v>
      </c>
      <c r="G2351" s="154" t="s">
        <v>348</v>
      </c>
      <c r="H2351" s="155">
        <v>2</v>
      </c>
      <c r="I2351" s="156"/>
      <c r="J2351" s="157">
        <f t="shared" si="230"/>
        <v>0</v>
      </c>
      <c r="K2351" s="158"/>
      <c r="L2351" s="34"/>
      <c r="M2351" s="159" t="s">
        <v>1</v>
      </c>
      <c r="N2351" s="160" t="s">
        <v>42</v>
      </c>
      <c r="O2351" s="59"/>
      <c r="P2351" s="161">
        <f t="shared" si="231"/>
        <v>0</v>
      </c>
      <c r="Q2351" s="161">
        <v>0</v>
      </c>
      <c r="R2351" s="161">
        <f t="shared" si="232"/>
        <v>0</v>
      </c>
      <c r="S2351" s="161">
        <v>0</v>
      </c>
      <c r="T2351" s="162">
        <f t="shared" si="233"/>
        <v>0</v>
      </c>
      <c r="U2351" s="33"/>
      <c r="V2351" s="33"/>
      <c r="W2351" s="33"/>
      <c r="X2351" s="33"/>
      <c r="Y2351" s="33"/>
      <c r="Z2351" s="33"/>
      <c r="AA2351" s="33"/>
      <c r="AB2351" s="33"/>
      <c r="AC2351" s="33"/>
      <c r="AD2351" s="33"/>
      <c r="AE2351" s="33"/>
      <c r="AR2351" s="163" t="s">
        <v>264</v>
      </c>
      <c r="AT2351" s="163" t="s">
        <v>224</v>
      </c>
      <c r="AU2351" s="163" t="s">
        <v>86</v>
      </c>
      <c r="AY2351" s="18" t="s">
        <v>222</v>
      </c>
      <c r="BE2351" s="164">
        <f t="shared" si="234"/>
        <v>0</v>
      </c>
      <c r="BF2351" s="164">
        <f t="shared" si="235"/>
        <v>0</v>
      </c>
      <c r="BG2351" s="164">
        <f t="shared" si="236"/>
        <v>0</v>
      </c>
      <c r="BH2351" s="164">
        <f t="shared" si="237"/>
        <v>0</v>
      </c>
      <c r="BI2351" s="164">
        <f t="shared" si="238"/>
        <v>0</v>
      </c>
      <c r="BJ2351" s="18" t="s">
        <v>84</v>
      </c>
      <c r="BK2351" s="164">
        <f t="shared" si="239"/>
        <v>0</v>
      </c>
      <c r="BL2351" s="18" t="s">
        <v>264</v>
      </c>
      <c r="BM2351" s="163" t="s">
        <v>3488</v>
      </c>
    </row>
    <row r="2352" spans="1:65" s="2" customFormat="1" ht="24.2" customHeight="1">
      <c r="A2352" s="33"/>
      <c r="B2352" s="150"/>
      <c r="C2352" s="151" t="s">
        <v>3489</v>
      </c>
      <c r="D2352" s="151" t="s">
        <v>224</v>
      </c>
      <c r="E2352" s="152" t="s">
        <v>3490</v>
      </c>
      <c r="F2352" s="153" t="s">
        <v>3491</v>
      </c>
      <c r="G2352" s="154" t="s">
        <v>348</v>
      </c>
      <c r="H2352" s="155">
        <v>4</v>
      </c>
      <c r="I2352" s="156"/>
      <c r="J2352" s="157">
        <f t="shared" si="230"/>
        <v>0</v>
      </c>
      <c r="K2352" s="158"/>
      <c r="L2352" s="34"/>
      <c r="M2352" s="159" t="s">
        <v>1</v>
      </c>
      <c r="N2352" s="160" t="s">
        <v>42</v>
      </c>
      <c r="O2352" s="59"/>
      <c r="P2352" s="161">
        <f t="shared" si="231"/>
        <v>0</v>
      </c>
      <c r="Q2352" s="161">
        <v>0</v>
      </c>
      <c r="R2352" s="161">
        <f t="shared" si="232"/>
        <v>0</v>
      </c>
      <c r="S2352" s="161">
        <v>0</v>
      </c>
      <c r="T2352" s="162">
        <f t="shared" si="233"/>
        <v>0</v>
      </c>
      <c r="U2352" s="33"/>
      <c r="V2352" s="33"/>
      <c r="W2352" s="33"/>
      <c r="X2352" s="33"/>
      <c r="Y2352" s="33"/>
      <c r="Z2352" s="33"/>
      <c r="AA2352" s="33"/>
      <c r="AB2352" s="33"/>
      <c r="AC2352" s="33"/>
      <c r="AD2352" s="33"/>
      <c r="AE2352" s="33"/>
      <c r="AR2352" s="163" t="s">
        <v>264</v>
      </c>
      <c r="AT2352" s="163" t="s">
        <v>224</v>
      </c>
      <c r="AU2352" s="163" t="s">
        <v>86</v>
      </c>
      <c r="AY2352" s="18" t="s">
        <v>222</v>
      </c>
      <c r="BE2352" s="164">
        <f t="shared" si="234"/>
        <v>0</v>
      </c>
      <c r="BF2352" s="164">
        <f t="shared" si="235"/>
        <v>0</v>
      </c>
      <c r="BG2352" s="164">
        <f t="shared" si="236"/>
        <v>0</v>
      </c>
      <c r="BH2352" s="164">
        <f t="shared" si="237"/>
        <v>0</v>
      </c>
      <c r="BI2352" s="164">
        <f t="shared" si="238"/>
        <v>0</v>
      </c>
      <c r="BJ2352" s="18" t="s">
        <v>84</v>
      </c>
      <c r="BK2352" s="164">
        <f t="shared" si="239"/>
        <v>0</v>
      </c>
      <c r="BL2352" s="18" t="s">
        <v>264</v>
      </c>
      <c r="BM2352" s="163" t="s">
        <v>3492</v>
      </c>
    </row>
    <row r="2353" spans="1:65" s="2" customFormat="1" ht="24.2" customHeight="1">
      <c r="A2353" s="33"/>
      <c r="B2353" s="150"/>
      <c r="C2353" s="151" t="s">
        <v>2161</v>
      </c>
      <c r="D2353" s="151" t="s">
        <v>224</v>
      </c>
      <c r="E2353" s="152" t="s">
        <v>3493</v>
      </c>
      <c r="F2353" s="153" t="s">
        <v>3494</v>
      </c>
      <c r="G2353" s="154" t="s">
        <v>348</v>
      </c>
      <c r="H2353" s="155">
        <v>1</v>
      </c>
      <c r="I2353" s="156"/>
      <c r="J2353" s="157">
        <f t="shared" si="230"/>
        <v>0</v>
      </c>
      <c r="K2353" s="158"/>
      <c r="L2353" s="34"/>
      <c r="M2353" s="159" t="s">
        <v>1</v>
      </c>
      <c r="N2353" s="160" t="s">
        <v>42</v>
      </c>
      <c r="O2353" s="59"/>
      <c r="P2353" s="161">
        <f t="shared" si="231"/>
        <v>0</v>
      </c>
      <c r="Q2353" s="161">
        <v>0</v>
      </c>
      <c r="R2353" s="161">
        <f t="shared" si="232"/>
        <v>0</v>
      </c>
      <c r="S2353" s="161">
        <v>0</v>
      </c>
      <c r="T2353" s="162">
        <f t="shared" si="233"/>
        <v>0</v>
      </c>
      <c r="U2353" s="33"/>
      <c r="V2353" s="33"/>
      <c r="W2353" s="33"/>
      <c r="X2353" s="33"/>
      <c r="Y2353" s="33"/>
      <c r="Z2353" s="33"/>
      <c r="AA2353" s="33"/>
      <c r="AB2353" s="33"/>
      <c r="AC2353" s="33"/>
      <c r="AD2353" s="33"/>
      <c r="AE2353" s="33"/>
      <c r="AR2353" s="163" t="s">
        <v>264</v>
      </c>
      <c r="AT2353" s="163" t="s">
        <v>224</v>
      </c>
      <c r="AU2353" s="163" t="s">
        <v>86</v>
      </c>
      <c r="AY2353" s="18" t="s">
        <v>222</v>
      </c>
      <c r="BE2353" s="164">
        <f t="shared" si="234"/>
        <v>0</v>
      </c>
      <c r="BF2353" s="164">
        <f t="shared" si="235"/>
        <v>0</v>
      </c>
      <c r="BG2353" s="164">
        <f t="shared" si="236"/>
        <v>0</v>
      </c>
      <c r="BH2353" s="164">
        <f t="shared" si="237"/>
        <v>0</v>
      </c>
      <c r="BI2353" s="164">
        <f t="shared" si="238"/>
        <v>0</v>
      </c>
      <c r="BJ2353" s="18" t="s">
        <v>84</v>
      </c>
      <c r="BK2353" s="164">
        <f t="shared" si="239"/>
        <v>0</v>
      </c>
      <c r="BL2353" s="18" t="s">
        <v>264</v>
      </c>
      <c r="BM2353" s="163" t="s">
        <v>3495</v>
      </c>
    </row>
    <row r="2354" spans="1:65" s="2" customFormat="1" ht="24.2" customHeight="1">
      <c r="A2354" s="33"/>
      <c r="B2354" s="150"/>
      <c r="C2354" s="151" t="s">
        <v>3496</v>
      </c>
      <c r="D2354" s="151" t="s">
        <v>224</v>
      </c>
      <c r="E2354" s="152" t="s">
        <v>3497</v>
      </c>
      <c r="F2354" s="153" t="s">
        <v>3498</v>
      </c>
      <c r="G2354" s="154" t="s">
        <v>348</v>
      </c>
      <c r="H2354" s="155">
        <v>4</v>
      </c>
      <c r="I2354" s="156"/>
      <c r="J2354" s="157">
        <f t="shared" si="230"/>
        <v>0</v>
      </c>
      <c r="K2354" s="158"/>
      <c r="L2354" s="34"/>
      <c r="M2354" s="159" t="s">
        <v>1</v>
      </c>
      <c r="N2354" s="160" t="s">
        <v>42</v>
      </c>
      <c r="O2354" s="59"/>
      <c r="P2354" s="161">
        <f t="shared" si="231"/>
        <v>0</v>
      </c>
      <c r="Q2354" s="161">
        <v>0</v>
      </c>
      <c r="R2354" s="161">
        <f t="shared" si="232"/>
        <v>0</v>
      </c>
      <c r="S2354" s="161">
        <v>0</v>
      </c>
      <c r="T2354" s="162">
        <f t="shared" si="233"/>
        <v>0</v>
      </c>
      <c r="U2354" s="33"/>
      <c r="V2354" s="33"/>
      <c r="W2354" s="33"/>
      <c r="X2354" s="33"/>
      <c r="Y2354" s="33"/>
      <c r="Z2354" s="33"/>
      <c r="AA2354" s="33"/>
      <c r="AB2354" s="33"/>
      <c r="AC2354" s="33"/>
      <c r="AD2354" s="33"/>
      <c r="AE2354" s="33"/>
      <c r="AR2354" s="163" t="s">
        <v>264</v>
      </c>
      <c r="AT2354" s="163" t="s">
        <v>224</v>
      </c>
      <c r="AU2354" s="163" t="s">
        <v>86</v>
      </c>
      <c r="AY2354" s="18" t="s">
        <v>222</v>
      </c>
      <c r="BE2354" s="164">
        <f t="shared" si="234"/>
        <v>0</v>
      </c>
      <c r="BF2354" s="164">
        <f t="shared" si="235"/>
        <v>0</v>
      </c>
      <c r="BG2354" s="164">
        <f t="shared" si="236"/>
        <v>0</v>
      </c>
      <c r="BH2354" s="164">
        <f t="shared" si="237"/>
        <v>0</v>
      </c>
      <c r="BI2354" s="164">
        <f t="shared" si="238"/>
        <v>0</v>
      </c>
      <c r="BJ2354" s="18" t="s">
        <v>84</v>
      </c>
      <c r="BK2354" s="164">
        <f t="shared" si="239"/>
        <v>0</v>
      </c>
      <c r="BL2354" s="18" t="s">
        <v>264</v>
      </c>
      <c r="BM2354" s="163" t="s">
        <v>3499</v>
      </c>
    </row>
    <row r="2355" spans="1:65" s="2" customFormat="1" ht="24.2" customHeight="1">
      <c r="A2355" s="33"/>
      <c r="B2355" s="150"/>
      <c r="C2355" s="151" t="s">
        <v>2165</v>
      </c>
      <c r="D2355" s="151" t="s">
        <v>224</v>
      </c>
      <c r="E2355" s="152" t="s">
        <v>3500</v>
      </c>
      <c r="F2355" s="153" t="s">
        <v>3501</v>
      </c>
      <c r="G2355" s="154" t="s">
        <v>348</v>
      </c>
      <c r="H2355" s="155">
        <v>1</v>
      </c>
      <c r="I2355" s="156"/>
      <c r="J2355" s="157">
        <f t="shared" si="230"/>
        <v>0</v>
      </c>
      <c r="K2355" s="158"/>
      <c r="L2355" s="34"/>
      <c r="M2355" s="159" t="s">
        <v>1</v>
      </c>
      <c r="N2355" s="160" t="s">
        <v>42</v>
      </c>
      <c r="O2355" s="59"/>
      <c r="P2355" s="161">
        <f t="shared" si="231"/>
        <v>0</v>
      </c>
      <c r="Q2355" s="161">
        <v>0</v>
      </c>
      <c r="R2355" s="161">
        <f t="shared" si="232"/>
        <v>0</v>
      </c>
      <c r="S2355" s="161">
        <v>0</v>
      </c>
      <c r="T2355" s="162">
        <f t="shared" si="233"/>
        <v>0</v>
      </c>
      <c r="U2355" s="33"/>
      <c r="V2355" s="33"/>
      <c r="W2355" s="33"/>
      <c r="X2355" s="33"/>
      <c r="Y2355" s="33"/>
      <c r="Z2355" s="33"/>
      <c r="AA2355" s="33"/>
      <c r="AB2355" s="33"/>
      <c r="AC2355" s="33"/>
      <c r="AD2355" s="33"/>
      <c r="AE2355" s="33"/>
      <c r="AR2355" s="163" t="s">
        <v>264</v>
      </c>
      <c r="AT2355" s="163" t="s">
        <v>224</v>
      </c>
      <c r="AU2355" s="163" t="s">
        <v>86</v>
      </c>
      <c r="AY2355" s="18" t="s">
        <v>222</v>
      </c>
      <c r="BE2355" s="164">
        <f t="shared" si="234"/>
        <v>0</v>
      </c>
      <c r="BF2355" s="164">
        <f t="shared" si="235"/>
        <v>0</v>
      </c>
      <c r="BG2355" s="164">
        <f t="shared" si="236"/>
        <v>0</v>
      </c>
      <c r="BH2355" s="164">
        <f t="shared" si="237"/>
        <v>0</v>
      </c>
      <c r="BI2355" s="164">
        <f t="shared" si="238"/>
        <v>0</v>
      </c>
      <c r="BJ2355" s="18" t="s">
        <v>84</v>
      </c>
      <c r="BK2355" s="164">
        <f t="shared" si="239"/>
        <v>0</v>
      </c>
      <c r="BL2355" s="18" t="s">
        <v>264</v>
      </c>
      <c r="BM2355" s="163" t="s">
        <v>3502</v>
      </c>
    </row>
    <row r="2356" spans="1:65" s="2" customFormat="1" ht="24.2" customHeight="1">
      <c r="A2356" s="33"/>
      <c r="B2356" s="150"/>
      <c r="C2356" s="151" t="s">
        <v>3503</v>
      </c>
      <c r="D2356" s="151" t="s">
        <v>224</v>
      </c>
      <c r="E2356" s="152" t="s">
        <v>3504</v>
      </c>
      <c r="F2356" s="153" t="s">
        <v>3505</v>
      </c>
      <c r="G2356" s="154" t="s">
        <v>348</v>
      </c>
      <c r="H2356" s="155">
        <v>1</v>
      </c>
      <c r="I2356" s="156"/>
      <c r="J2356" s="157">
        <f t="shared" si="230"/>
        <v>0</v>
      </c>
      <c r="K2356" s="158"/>
      <c r="L2356" s="34"/>
      <c r="M2356" s="159" t="s">
        <v>1</v>
      </c>
      <c r="N2356" s="160" t="s">
        <v>42</v>
      </c>
      <c r="O2356" s="59"/>
      <c r="P2356" s="161">
        <f t="shared" si="231"/>
        <v>0</v>
      </c>
      <c r="Q2356" s="161">
        <v>0</v>
      </c>
      <c r="R2356" s="161">
        <f t="shared" si="232"/>
        <v>0</v>
      </c>
      <c r="S2356" s="161">
        <v>0</v>
      </c>
      <c r="T2356" s="162">
        <f t="shared" si="233"/>
        <v>0</v>
      </c>
      <c r="U2356" s="33"/>
      <c r="V2356" s="33"/>
      <c r="W2356" s="33"/>
      <c r="X2356" s="33"/>
      <c r="Y2356" s="33"/>
      <c r="Z2356" s="33"/>
      <c r="AA2356" s="33"/>
      <c r="AB2356" s="33"/>
      <c r="AC2356" s="33"/>
      <c r="AD2356" s="33"/>
      <c r="AE2356" s="33"/>
      <c r="AR2356" s="163" t="s">
        <v>264</v>
      </c>
      <c r="AT2356" s="163" t="s">
        <v>224</v>
      </c>
      <c r="AU2356" s="163" t="s">
        <v>86</v>
      </c>
      <c r="AY2356" s="18" t="s">
        <v>222</v>
      </c>
      <c r="BE2356" s="164">
        <f t="shared" si="234"/>
        <v>0</v>
      </c>
      <c r="BF2356" s="164">
        <f t="shared" si="235"/>
        <v>0</v>
      </c>
      <c r="BG2356" s="164">
        <f t="shared" si="236"/>
        <v>0</v>
      </c>
      <c r="BH2356" s="164">
        <f t="shared" si="237"/>
        <v>0</v>
      </c>
      <c r="BI2356" s="164">
        <f t="shared" si="238"/>
        <v>0</v>
      </c>
      <c r="BJ2356" s="18" t="s">
        <v>84</v>
      </c>
      <c r="BK2356" s="164">
        <f t="shared" si="239"/>
        <v>0</v>
      </c>
      <c r="BL2356" s="18" t="s">
        <v>264</v>
      </c>
      <c r="BM2356" s="163" t="s">
        <v>3506</v>
      </c>
    </row>
    <row r="2357" spans="1:65" s="2" customFormat="1" ht="24.2" customHeight="1">
      <c r="A2357" s="33"/>
      <c r="B2357" s="150"/>
      <c r="C2357" s="151" t="s">
        <v>2168</v>
      </c>
      <c r="D2357" s="151" t="s">
        <v>224</v>
      </c>
      <c r="E2357" s="152" t="s">
        <v>3507</v>
      </c>
      <c r="F2357" s="153" t="s">
        <v>3508</v>
      </c>
      <c r="G2357" s="154" t="s">
        <v>242</v>
      </c>
      <c r="H2357" s="155">
        <v>37</v>
      </c>
      <c r="I2357" s="156"/>
      <c r="J2357" s="157">
        <f t="shared" si="230"/>
        <v>0</v>
      </c>
      <c r="K2357" s="158"/>
      <c r="L2357" s="34"/>
      <c r="M2357" s="159" t="s">
        <v>1</v>
      </c>
      <c r="N2357" s="160" t="s">
        <v>42</v>
      </c>
      <c r="O2357" s="59"/>
      <c r="P2357" s="161">
        <f t="shared" si="231"/>
        <v>0</v>
      </c>
      <c r="Q2357" s="161">
        <v>0</v>
      </c>
      <c r="R2357" s="161">
        <f t="shared" si="232"/>
        <v>0</v>
      </c>
      <c r="S2357" s="161">
        <v>0</v>
      </c>
      <c r="T2357" s="162">
        <f t="shared" si="233"/>
        <v>0</v>
      </c>
      <c r="U2357" s="33"/>
      <c r="V2357" s="33"/>
      <c r="W2357" s="33"/>
      <c r="X2357" s="33"/>
      <c r="Y2357" s="33"/>
      <c r="Z2357" s="33"/>
      <c r="AA2357" s="33"/>
      <c r="AB2357" s="33"/>
      <c r="AC2357" s="33"/>
      <c r="AD2357" s="33"/>
      <c r="AE2357" s="33"/>
      <c r="AR2357" s="163" t="s">
        <v>264</v>
      </c>
      <c r="AT2357" s="163" t="s">
        <v>224</v>
      </c>
      <c r="AU2357" s="163" t="s">
        <v>86</v>
      </c>
      <c r="AY2357" s="18" t="s">
        <v>222</v>
      </c>
      <c r="BE2357" s="164">
        <f t="shared" si="234"/>
        <v>0</v>
      </c>
      <c r="BF2357" s="164">
        <f t="shared" si="235"/>
        <v>0</v>
      </c>
      <c r="BG2357" s="164">
        <f t="shared" si="236"/>
        <v>0</v>
      </c>
      <c r="BH2357" s="164">
        <f t="shared" si="237"/>
        <v>0</v>
      </c>
      <c r="BI2357" s="164">
        <f t="shared" si="238"/>
        <v>0</v>
      </c>
      <c r="BJ2357" s="18" t="s">
        <v>84</v>
      </c>
      <c r="BK2357" s="164">
        <f t="shared" si="239"/>
        <v>0</v>
      </c>
      <c r="BL2357" s="18" t="s">
        <v>264</v>
      </c>
      <c r="BM2357" s="163" t="s">
        <v>3509</v>
      </c>
    </row>
    <row r="2358" spans="1:65" s="2" customFormat="1" ht="24.2" customHeight="1">
      <c r="A2358" s="33"/>
      <c r="B2358" s="150"/>
      <c r="C2358" s="151" t="s">
        <v>3510</v>
      </c>
      <c r="D2358" s="151" t="s">
        <v>224</v>
      </c>
      <c r="E2358" s="152" t="s">
        <v>3511</v>
      </c>
      <c r="F2358" s="153" t="s">
        <v>3512</v>
      </c>
      <c r="G2358" s="154" t="s">
        <v>348</v>
      </c>
      <c r="H2358" s="155">
        <v>4</v>
      </c>
      <c r="I2358" s="156"/>
      <c r="J2358" s="157">
        <f t="shared" si="230"/>
        <v>0</v>
      </c>
      <c r="K2358" s="158"/>
      <c r="L2358" s="34"/>
      <c r="M2358" s="159" t="s">
        <v>1</v>
      </c>
      <c r="N2358" s="160" t="s">
        <v>42</v>
      </c>
      <c r="O2358" s="59"/>
      <c r="P2358" s="161">
        <f t="shared" si="231"/>
        <v>0</v>
      </c>
      <c r="Q2358" s="161">
        <v>0</v>
      </c>
      <c r="R2358" s="161">
        <f t="shared" si="232"/>
        <v>0</v>
      </c>
      <c r="S2358" s="161">
        <v>0</v>
      </c>
      <c r="T2358" s="162">
        <f t="shared" si="233"/>
        <v>0</v>
      </c>
      <c r="U2358" s="33"/>
      <c r="V2358" s="33"/>
      <c r="W2358" s="33"/>
      <c r="X2358" s="33"/>
      <c r="Y2358" s="33"/>
      <c r="Z2358" s="33"/>
      <c r="AA2358" s="33"/>
      <c r="AB2358" s="33"/>
      <c r="AC2358" s="33"/>
      <c r="AD2358" s="33"/>
      <c r="AE2358" s="33"/>
      <c r="AR2358" s="163" t="s">
        <v>264</v>
      </c>
      <c r="AT2358" s="163" t="s">
        <v>224</v>
      </c>
      <c r="AU2358" s="163" t="s">
        <v>86</v>
      </c>
      <c r="AY2358" s="18" t="s">
        <v>222</v>
      </c>
      <c r="BE2358" s="164">
        <f t="shared" si="234"/>
        <v>0</v>
      </c>
      <c r="BF2358" s="164">
        <f t="shared" si="235"/>
        <v>0</v>
      </c>
      <c r="BG2358" s="164">
        <f t="shared" si="236"/>
        <v>0</v>
      </c>
      <c r="BH2358" s="164">
        <f t="shared" si="237"/>
        <v>0</v>
      </c>
      <c r="BI2358" s="164">
        <f t="shared" si="238"/>
        <v>0</v>
      </c>
      <c r="BJ2358" s="18" t="s">
        <v>84</v>
      </c>
      <c r="BK2358" s="164">
        <f t="shared" si="239"/>
        <v>0</v>
      </c>
      <c r="BL2358" s="18" t="s">
        <v>264</v>
      </c>
      <c r="BM2358" s="163" t="s">
        <v>3513</v>
      </c>
    </row>
    <row r="2359" spans="1:65" s="2" customFormat="1" ht="24.2" customHeight="1">
      <c r="A2359" s="33"/>
      <c r="B2359" s="150"/>
      <c r="C2359" s="151" t="s">
        <v>2173</v>
      </c>
      <c r="D2359" s="151" t="s">
        <v>224</v>
      </c>
      <c r="E2359" s="152" t="s">
        <v>3514</v>
      </c>
      <c r="F2359" s="153" t="s">
        <v>3515</v>
      </c>
      <c r="G2359" s="154" t="s">
        <v>348</v>
      </c>
      <c r="H2359" s="155">
        <v>5</v>
      </c>
      <c r="I2359" s="156"/>
      <c r="J2359" s="157">
        <f t="shared" si="230"/>
        <v>0</v>
      </c>
      <c r="K2359" s="158"/>
      <c r="L2359" s="34"/>
      <c r="M2359" s="159" t="s">
        <v>1</v>
      </c>
      <c r="N2359" s="160" t="s">
        <v>42</v>
      </c>
      <c r="O2359" s="59"/>
      <c r="P2359" s="161">
        <f t="shared" si="231"/>
        <v>0</v>
      </c>
      <c r="Q2359" s="161">
        <v>0</v>
      </c>
      <c r="R2359" s="161">
        <f t="shared" si="232"/>
        <v>0</v>
      </c>
      <c r="S2359" s="161">
        <v>0</v>
      </c>
      <c r="T2359" s="162">
        <f t="shared" si="233"/>
        <v>0</v>
      </c>
      <c r="U2359" s="33"/>
      <c r="V2359" s="33"/>
      <c r="W2359" s="33"/>
      <c r="X2359" s="33"/>
      <c r="Y2359" s="33"/>
      <c r="Z2359" s="33"/>
      <c r="AA2359" s="33"/>
      <c r="AB2359" s="33"/>
      <c r="AC2359" s="33"/>
      <c r="AD2359" s="33"/>
      <c r="AE2359" s="33"/>
      <c r="AR2359" s="163" t="s">
        <v>264</v>
      </c>
      <c r="AT2359" s="163" t="s">
        <v>224</v>
      </c>
      <c r="AU2359" s="163" t="s">
        <v>86</v>
      </c>
      <c r="AY2359" s="18" t="s">
        <v>222</v>
      </c>
      <c r="BE2359" s="164">
        <f t="shared" si="234"/>
        <v>0</v>
      </c>
      <c r="BF2359" s="164">
        <f t="shared" si="235"/>
        <v>0</v>
      </c>
      <c r="BG2359" s="164">
        <f t="shared" si="236"/>
        <v>0</v>
      </c>
      <c r="BH2359" s="164">
        <f t="shared" si="237"/>
        <v>0</v>
      </c>
      <c r="BI2359" s="164">
        <f t="shared" si="238"/>
        <v>0</v>
      </c>
      <c r="BJ2359" s="18" t="s">
        <v>84</v>
      </c>
      <c r="BK2359" s="164">
        <f t="shared" si="239"/>
        <v>0</v>
      </c>
      <c r="BL2359" s="18" t="s">
        <v>264</v>
      </c>
      <c r="BM2359" s="163" t="s">
        <v>3516</v>
      </c>
    </row>
    <row r="2360" spans="1:65" s="2" customFormat="1" ht="24.2" customHeight="1">
      <c r="A2360" s="33"/>
      <c r="B2360" s="150"/>
      <c r="C2360" s="151" t="s">
        <v>3517</v>
      </c>
      <c r="D2360" s="151" t="s">
        <v>224</v>
      </c>
      <c r="E2360" s="152" t="s">
        <v>3518</v>
      </c>
      <c r="F2360" s="153" t="s">
        <v>3519</v>
      </c>
      <c r="G2360" s="154" t="s">
        <v>348</v>
      </c>
      <c r="H2360" s="155">
        <v>2</v>
      </c>
      <c r="I2360" s="156"/>
      <c r="J2360" s="157">
        <f t="shared" si="230"/>
        <v>0</v>
      </c>
      <c r="K2360" s="158"/>
      <c r="L2360" s="34"/>
      <c r="M2360" s="159" t="s">
        <v>1</v>
      </c>
      <c r="N2360" s="160" t="s">
        <v>42</v>
      </c>
      <c r="O2360" s="59"/>
      <c r="P2360" s="161">
        <f t="shared" si="231"/>
        <v>0</v>
      </c>
      <c r="Q2360" s="161">
        <v>0</v>
      </c>
      <c r="R2360" s="161">
        <f t="shared" si="232"/>
        <v>0</v>
      </c>
      <c r="S2360" s="161">
        <v>0</v>
      </c>
      <c r="T2360" s="162">
        <f t="shared" si="233"/>
        <v>0</v>
      </c>
      <c r="U2360" s="33"/>
      <c r="V2360" s="33"/>
      <c r="W2360" s="33"/>
      <c r="X2360" s="33"/>
      <c r="Y2360" s="33"/>
      <c r="Z2360" s="33"/>
      <c r="AA2360" s="33"/>
      <c r="AB2360" s="33"/>
      <c r="AC2360" s="33"/>
      <c r="AD2360" s="33"/>
      <c r="AE2360" s="33"/>
      <c r="AR2360" s="163" t="s">
        <v>264</v>
      </c>
      <c r="AT2360" s="163" t="s">
        <v>224</v>
      </c>
      <c r="AU2360" s="163" t="s">
        <v>86</v>
      </c>
      <c r="AY2360" s="18" t="s">
        <v>222</v>
      </c>
      <c r="BE2360" s="164">
        <f t="shared" si="234"/>
        <v>0</v>
      </c>
      <c r="BF2360" s="164">
        <f t="shared" si="235"/>
        <v>0</v>
      </c>
      <c r="BG2360" s="164">
        <f t="shared" si="236"/>
        <v>0</v>
      </c>
      <c r="BH2360" s="164">
        <f t="shared" si="237"/>
        <v>0</v>
      </c>
      <c r="BI2360" s="164">
        <f t="shared" si="238"/>
        <v>0</v>
      </c>
      <c r="BJ2360" s="18" t="s">
        <v>84</v>
      </c>
      <c r="BK2360" s="164">
        <f t="shared" si="239"/>
        <v>0</v>
      </c>
      <c r="BL2360" s="18" t="s">
        <v>264</v>
      </c>
      <c r="BM2360" s="163" t="s">
        <v>3520</v>
      </c>
    </row>
    <row r="2361" spans="1:65" s="2" customFormat="1" ht="24.2" customHeight="1">
      <c r="A2361" s="33"/>
      <c r="B2361" s="150"/>
      <c r="C2361" s="151" t="s">
        <v>2174</v>
      </c>
      <c r="D2361" s="151" t="s">
        <v>224</v>
      </c>
      <c r="E2361" s="152" t="s">
        <v>3521</v>
      </c>
      <c r="F2361" s="153" t="s">
        <v>3522</v>
      </c>
      <c r="G2361" s="154" t="s">
        <v>348</v>
      </c>
      <c r="H2361" s="155">
        <v>10</v>
      </c>
      <c r="I2361" s="156"/>
      <c r="J2361" s="157">
        <f t="shared" si="230"/>
        <v>0</v>
      </c>
      <c r="K2361" s="158"/>
      <c r="L2361" s="34"/>
      <c r="M2361" s="159" t="s">
        <v>1</v>
      </c>
      <c r="N2361" s="160" t="s">
        <v>42</v>
      </c>
      <c r="O2361" s="59"/>
      <c r="P2361" s="161">
        <f t="shared" si="231"/>
        <v>0</v>
      </c>
      <c r="Q2361" s="161">
        <v>0</v>
      </c>
      <c r="R2361" s="161">
        <f t="shared" si="232"/>
        <v>0</v>
      </c>
      <c r="S2361" s="161">
        <v>0</v>
      </c>
      <c r="T2361" s="162">
        <f t="shared" si="233"/>
        <v>0</v>
      </c>
      <c r="U2361" s="33"/>
      <c r="V2361" s="33"/>
      <c r="W2361" s="33"/>
      <c r="X2361" s="33"/>
      <c r="Y2361" s="33"/>
      <c r="Z2361" s="33"/>
      <c r="AA2361" s="33"/>
      <c r="AB2361" s="33"/>
      <c r="AC2361" s="33"/>
      <c r="AD2361" s="33"/>
      <c r="AE2361" s="33"/>
      <c r="AR2361" s="163" t="s">
        <v>264</v>
      </c>
      <c r="AT2361" s="163" t="s">
        <v>224</v>
      </c>
      <c r="AU2361" s="163" t="s">
        <v>86</v>
      </c>
      <c r="AY2361" s="18" t="s">
        <v>222</v>
      </c>
      <c r="BE2361" s="164">
        <f t="shared" si="234"/>
        <v>0</v>
      </c>
      <c r="BF2361" s="164">
        <f t="shared" si="235"/>
        <v>0</v>
      </c>
      <c r="BG2361" s="164">
        <f t="shared" si="236"/>
        <v>0</v>
      </c>
      <c r="BH2361" s="164">
        <f t="shared" si="237"/>
        <v>0</v>
      </c>
      <c r="BI2361" s="164">
        <f t="shared" si="238"/>
        <v>0</v>
      </c>
      <c r="BJ2361" s="18" t="s">
        <v>84</v>
      </c>
      <c r="BK2361" s="164">
        <f t="shared" si="239"/>
        <v>0</v>
      </c>
      <c r="BL2361" s="18" t="s">
        <v>264</v>
      </c>
      <c r="BM2361" s="163" t="s">
        <v>3523</v>
      </c>
    </row>
    <row r="2362" spans="1:65" s="2" customFormat="1" ht="24.2" customHeight="1">
      <c r="A2362" s="33"/>
      <c r="B2362" s="150"/>
      <c r="C2362" s="151" t="s">
        <v>3524</v>
      </c>
      <c r="D2362" s="151" t="s">
        <v>224</v>
      </c>
      <c r="E2362" s="152" t="s">
        <v>3525</v>
      </c>
      <c r="F2362" s="153" t="s">
        <v>3526</v>
      </c>
      <c r="G2362" s="154" t="s">
        <v>348</v>
      </c>
      <c r="H2362" s="155">
        <v>6</v>
      </c>
      <c r="I2362" s="156"/>
      <c r="J2362" s="157">
        <f t="shared" si="230"/>
        <v>0</v>
      </c>
      <c r="K2362" s="158"/>
      <c r="L2362" s="34"/>
      <c r="M2362" s="159" t="s">
        <v>1</v>
      </c>
      <c r="N2362" s="160" t="s">
        <v>42</v>
      </c>
      <c r="O2362" s="59"/>
      <c r="P2362" s="161">
        <f t="shared" si="231"/>
        <v>0</v>
      </c>
      <c r="Q2362" s="161">
        <v>0</v>
      </c>
      <c r="R2362" s="161">
        <f t="shared" si="232"/>
        <v>0</v>
      </c>
      <c r="S2362" s="161">
        <v>0</v>
      </c>
      <c r="T2362" s="162">
        <f t="shared" si="233"/>
        <v>0</v>
      </c>
      <c r="U2362" s="33"/>
      <c r="V2362" s="33"/>
      <c r="W2362" s="33"/>
      <c r="X2362" s="33"/>
      <c r="Y2362" s="33"/>
      <c r="Z2362" s="33"/>
      <c r="AA2362" s="33"/>
      <c r="AB2362" s="33"/>
      <c r="AC2362" s="33"/>
      <c r="AD2362" s="33"/>
      <c r="AE2362" s="33"/>
      <c r="AR2362" s="163" t="s">
        <v>264</v>
      </c>
      <c r="AT2362" s="163" t="s">
        <v>224</v>
      </c>
      <c r="AU2362" s="163" t="s">
        <v>86</v>
      </c>
      <c r="AY2362" s="18" t="s">
        <v>222</v>
      </c>
      <c r="BE2362" s="164">
        <f t="shared" si="234"/>
        <v>0</v>
      </c>
      <c r="BF2362" s="164">
        <f t="shared" si="235"/>
        <v>0</v>
      </c>
      <c r="BG2362" s="164">
        <f t="shared" si="236"/>
        <v>0</v>
      </c>
      <c r="BH2362" s="164">
        <f t="shared" si="237"/>
        <v>0</v>
      </c>
      <c r="BI2362" s="164">
        <f t="shared" si="238"/>
        <v>0</v>
      </c>
      <c r="BJ2362" s="18" t="s">
        <v>84</v>
      </c>
      <c r="BK2362" s="164">
        <f t="shared" si="239"/>
        <v>0</v>
      </c>
      <c r="BL2362" s="18" t="s">
        <v>264</v>
      </c>
      <c r="BM2362" s="163" t="s">
        <v>3527</v>
      </c>
    </row>
    <row r="2363" spans="1:65" s="2" customFormat="1" ht="24.2" customHeight="1">
      <c r="A2363" s="33"/>
      <c r="B2363" s="150"/>
      <c r="C2363" s="151" t="s">
        <v>2178</v>
      </c>
      <c r="D2363" s="151" t="s">
        <v>224</v>
      </c>
      <c r="E2363" s="152" t="s">
        <v>3528</v>
      </c>
      <c r="F2363" s="153" t="s">
        <v>3529</v>
      </c>
      <c r="G2363" s="154" t="s">
        <v>348</v>
      </c>
      <c r="H2363" s="155">
        <v>2</v>
      </c>
      <c r="I2363" s="156"/>
      <c r="J2363" s="157">
        <f t="shared" si="230"/>
        <v>0</v>
      </c>
      <c r="K2363" s="158"/>
      <c r="L2363" s="34"/>
      <c r="M2363" s="159" t="s">
        <v>1</v>
      </c>
      <c r="N2363" s="160" t="s">
        <v>42</v>
      </c>
      <c r="O2363" s="59"/>
      <c r="P2363" s="161">
        <f t="shared" si="231"/>
        <v>0</v>
      </c>
      <c r="Q2363" s="161">
        <v>0</v>
      </c>
      <c r="R2363" s="161">
        <f t="shared" si="232"/>
        <v>0</v>
      </c>
      <c r="S2363" s="161">
        <v>0</v>
      </c>
      <c r="T2363" s="162">
        <f t="shared" si="233"/>
        <v>0</v>
      </c>
      <c r="U2363" s="33"/>
      <c r="V2363" s="33"/>
      <c r="W2363" s="33"/>
      <c r="X2363" s="33"/>
      <c r="Y2363" s="33"/>
      <c r="Z2363" s="33"/>
      <c r="AA2363" s="33"/>
      <c r="AB2363" s="33"/>
      <c r="AC2363" s="33"/>
      <c r="AD2363" s="33"/>
      <c r="AE2363" s="33"/>
      <c r="AR2363" s="163" t="s">
        <v>264</v>
      </c>
      <c r="AT2363" s="163" t="s">
        <v>224</v>
      </c>
      <c r="AU2363" s="163" t="s">
        <v>86</v>
      </c>
      <c r="AY2363" s="18" t="s">
        <v>222</v>
      </c>
      <c r="BE2363" s="164">
        <f t="shared" si="234"/>
        <v>0</v>
      </c>
      <c r="BF2363" s="164">
        <f t="shared" si="235"/>
        <v>0</v>
      </c>
      <c r="BG2363" s="164">
        <f t="shared" si="236"/>
        <v>0</v>
      </c>
      <c r="BH2363" s="164">
        <f t="shared" si="237"/>
        <v>0</v>
      </c>
      <c r="BI2363" s="164">
        <f t="shared" si="238"/>
        <v>0</v>
      </c>
      <c r="BJ2363" s="18" t="s">
        <v>84</v>
      </c>
      <c r="BK2363" s="164">
        <f t="shared" si="239"/>
        <v>0</v>
      </c>
      <c r="BL2363" s="18" t="s">
        <v>264</v>
      </c>
      <c r="BM2363" s="163" t="s">
        <v>3530</v>
      </c>
    </row>
    <row r="2364" spans="1:65" s="2" customFormat="1" ht="33" customHeight="1">
      <c r="A2364" s="33"/>
      <c r="B2364" s="150"/>
      <c r="C2364" s="151" t="s">
        <v>3531</v>
      </c>
      <c r="D2364" s="151" t="s">
        <v>224</v>
      </c>
      <c r="E2364" s="152" t="s">
        <v>3532</v>
      </c>
      <c r="F2364" s="153" t="s">
        <v>3533</v>
      </c>
      <c r="G2364" s="154" t="s">
        <v>348</v>
      </c>
      <c r="H2364" s="155">
        <v>1</v>
      </c>
      <c r="I2364" s="156"/>
      <c r="J2364" s="157">
        <f t="shared" ref="J2364:J2395" si="240">ROUND(I2364*H2364,2)</f>
        <v>0</v>
      </c>
      <c r="K2364" s="158"/>
      <c r="L2364" s="34"/>
      <c r="M2364" s="159" t="s">
        <v>1</v>
      </c>
      <c r="N2364" s="160" t="s">
        <v>42</v>
      </c>
      <c r="O2364" s="59"/>
      <c r="P2364" s="161">
        <f t="shared" ref="P2364:P2395" si="241">O2364*H2364</f>
        <v>0</v>
      </c>
      <c r="Q2364" s="161">
        <v>0</v>
      </c>
      <c r="R2364" s="161">
        <f t="shared" ref="R2364:R2395" si="242">Q2364*H2364</f>
        <v>0</v>
      </c>
      <c r="S2364" s="161">
        <v>0</v>
      </c>
      <c r="T2364" s="162">
        <f t="shared" ref="T2364:T2395" si="243">S2364*H2364</f>
        <v>0</v>
      </c>
      <c r="U2364" s="33"/>
      <c r="V2364" s="33"/>
      <c r="W2364" s="33"/>
      <c r="X2364" s="33"/>
      <c r="Y2364" s="33"/>
      <c r="Z2364" s="33"/>
      <c r="AA2364" s="33"/>
      <c r="AB2364" s="33"/>
      <c r="AC2364" s="33"/>
      <c r="AD2364" s="33"/>
      <c r="AE2364" s="33"/>
      <c r="AR2364" s="163" t="s">
        <v>264</v>
      </c>
      <c r="AT2364" s="163" t="s">
        <v>224</v>
      </c>
      <c r="AU2364" s="163" t="s">
        <v>86</v>
      </c>
      <c r="AY2364" s="18" t="s">
        <v>222</v>
      </c>
      <c r="BE2364" s="164">
        <f t="shared" ref="BE2364:BE2395" si="244">IF(N2364="základní",J2364,0)</f>
        <v>0</v>
      </c>
      <c r="BF2364" s="164">
        <f t="shared" ref="BF2364:BF2395" si="245">IF(N2364="snížená",J2364,0)</f>
        <v>0</v>
      </c>
      <c r="BG2364" s="164">
        <f t="shared" ref="BG2364:BG2395" si="246">IF(N2364="zákl. přenesená",J2364,0)</f>
        <v>0</v>
      </c>
      <c r="BH2364" s="164">
        <f t="shared" ref="BH2364:BH2395" si="247">IF(N2364="sníž. přenesená",J2364,0)</f>
        <v>0</v>
      </c>
      <c r="BI2364" s="164">
        <f t="shared" ref="BI2364:BI2395" si="248">IF(N2364="nulová",J2364,0)</f>
        <v>0</v>
      </c>
      <c r="BJ2364" s="18" t="s">
        <v>84</v>
      </c>
      <c r="BK2364" s="164">
        <f t="shared" ref="BK2364:BK2395" si="249">ROUND(I2364*H2364,2)</f>
        <v>0</v>
      </c>
      <c r="BL2364" s="18" t="s">
        <v>264</v>
      </c>
      <c r="BM2364" s="163" t="s">
        <v>3534</v>
      </c>
    </row>
    <row r="2365" spans="1:65" s="2" customFormat="1" ht="24.2" customHeight="1">
      <c r="A2365" s="33"/>
      <c r="B2365" s="150"/>
      <c r="C2365" s="151" t="s">
        <v>2181</v>
      </c>
      <c r="D2365" s="151" t="s">
        <v>224</v>
      </c>
      <c r="E2365" s="152" t="s">
        <v>3535</v>
      </c>
      <c r="F2365" s="153" t="s">
        <v>3536</v>
      </c>
      <c r="G2365" s="154" t="s">
        <v>242</v>
      </c>
      <c r="H2365" s="155">
        <v>96.6</v>
      </c>
      <c r="I2365" s="156"/>
      <c r="J2365" s="157">
        <f t="shared" si="240"/>
        <v>0</v>
      </c>
      <c r="K2365" s="158"/>
      <c r="L2365" s="34"/>
      <c r="M2365" s="159" t="s">
        <v>1</v>
      </c>
      <c r="N2365" s="160" t="s">
        <v>42</v>
      </c>
      <c r="O2365" s="59"/>
      <c r="P2365" s="161">
        <f t="shared" si="241"/>
        <v>0</v>
      </c>
      <c r="Q2365" s="161">
        <v>0</v>
      </c>
      <c r="R2365" s="161">
        <f t="shared" si="242"/>
        <v>0</v>
      </c>
      <c r="S2365" s="161">
        <v>0</v>
      </c>
      <c r="T2365" s="162">
        <f t="shared" si="243"/>
        <v>0</v>
      </c>
      <c r="U2365" s="33"/>
      <c r="V2365" s="33"/>
      <c r="W2365" s="33"/>
      <c r="X2365" s="33"/>
      <c r="Y2365" s="33"/>
      <c r="Z2365" s="33"/>
      <c r="AA2365" s="33"/>
      <c r="AB2365" s="33"/>
      <c r="AC2365" s="33"/>
      <c r="AD2365" s="33"/>
      <c r="AE2365" s="33"/>
      <c r="AR2365" s="163" t="s">
        <v>264</v>
      </c>
      <c r="AT2365" s="163" t="s">
        <v>224</v>
      </c>
      <c r="AU2365" s="163" t="s">
        <v>86</v>
      </c>
      <c r="AY2365" s="18" t="s">
        <v>222</v>
      </c>
      <c r="BE2365" s="164">
        <f t="shared" si="244"/>
        <v>0</v>
      </c>
      <c r="BF2365" s="164">
        <f t="shared" si="245"/>
        <v>0</v>
      </c>
      <c r="BG2365" s="164">
        <f t="shared" si="246"/>
        <v>0</v>
      </c>
      <c r="BH2365" s="164">
        <f t="shared" si="247"/>
        <v>0</v>
      </c>
      <c r="BI2365" s="164">
        <f t="shared" si="248"/>
        <v>0</v>
      </c>
      <c r="BJ2365" s="18" t="s">
        <v>84</v>
      </c>
      <c r="BK2365" s="164">
        <f t="shared" si="249"/>
        <v>0</v>
      </c>
      <c r="BL2365" s="18" t="s">
        <v>264</v>
      </c>
      <c r="BM2365" s="163" t="s">
        <v>3537</v>
      </c>
    </row>
    <row r="2366" spans="1:65" s="2" customFormat="1" ht="37.9" customHeight="1">
      <c r="A2366" s="33"/>
      <c r="B2366" s="150"/>
      <c r="C2366" s="151" t="s">
        <v>3538</v>
      </c>
      <c r="D2366" s="151" t="s">
        <v>224</v>
      </c>
      <c r="E2366" s="152" t="s">
        <v>3539</v>
      </c>
      <c r="F2366" s="153" t="s">
        <v>3540</v>
      </c>
      <c r="G2366" s="154" t="s">
        <v>348</v>
      </c>
      <c r="H2366" s="155">
        <v>2</v>
      </c>
      <c r="I2366" s="156"/>
      <c r="J2366" s="157">
        <f t="shared" si="240"/>
        <v>0</v>
      </c>
      <c r="K2366" s="158"/>
      <c r="L2366" s="34"/>
      <c r="M2366" s="159" t="s">
        <v>1</v>
      </c>
      <c r="N2366" s="160" t="s">
        <v>42</v>
      </c>
      <c r="O2366" s="59"/>
      <c r="P2366" s="161">
        <f t="shared" si="241"/>
        <v>0</v>
      </c>
      <c r="Q2366" s="161">
        <v>0</v>
      </c>
      <c r="R2366" s="161">
        <f t="shared" si="242"/>
        <v>0</v>
      </c>
      <c r="S2366" s="161">
        <v>0</v>
      </c>
      <c r="T2366" s="162">
        <f t="shared" si="243"/>
        <v>0</v>
      </c>
      <c r="U2366" s="33"/>
      <c r="V2366" s="33"/>
      <c r="W2366" s="33"/>
      <c r="X2366" s="33"/>
      <c r="Y2366" s="33"/>
      <c r="Z2366" s="33"/>
      <c r="AA2366" s="33"/>
      <c r="AB2366" s="33"/>
      <c r="AC2366" s="33"/>
      <c r="AD2366" s="33"/>
      <c r="AE2366" s="33"/>
      <c r="AR2366" s="163" t="s">
        <v>264</v>
      </c>
      <c r="AT2366" s="163" t="s">
        <v>224</v>
      </c>
      <c r="AU2366" s="163" t="s">
        <v>86</v>
      </c>
      <c r="AY2366" s="18" t="s">
        <v>222</v>
      </c>
      <c r="BE2366" s="164">
        <f t="shared" si="244"/>
        <v>0</v>
      </c>
      <c r="BF2366" s="164">
        <f t="shared" si="245"/>
        <v>0</v>
      </c>
      <c r="BG2366" s="164">
        <f t="shared" si="246"/>
        <v>0</v>
      </c>
      <c r="BH2366" s="164">
        <f t="shared" si="247"/>
        <v>0</v>
      </c>
      <c r="BI2366" s="164">
        <f t="shared" si="248"/>
        <v>0</v>
      </c>
      <c r="BJ2366" s="18" t="s">
        <v>84</v>
      </c>
      <c r="BK2366" s="164">
        <f t="shared" si="249"/>
        <v>0</v>
      </c>
      <c r="BL2366" s="18" t="s">
        <v>264</v>
      </c>
      <c r="BM2366" s="163" t="s">
        <v>3541</v>
      </c>
    </row>
    <row r="2367" spans="1:65" s="2" customFormat="1" ht="37.9" customHeight="1">
      <c r="A2367" s="33"/>
      <c r="B2367" s="150"/>
      <c r="C2367" s="151" t="s">
        <v>2185</v>
      </c>
      <c r="D2367" s="151" t="s">
        <v>224</v>
      </c>
      <c r="E2367" s="152" t="s">
        <v>3542</v>
      </c>
      <c r="F2367" s="153" t="s">
        <v>3543</v>
      </c>
      <c r="G2367" s="154" t="s">
        <v>348</v>
      </c>
      <c r="H2367" s="155">
        <v>2</v>
      </c>
      <c r="I2367" s="156"/>
      <c r="J2367" s="157">
        <f t="shared" si="240"/>
        <v>0</v>
      </c>
      <c r="K2367" s="158"/>
      <c r="L2367" s="34"/>
      <c r="M2367" s="159" t="s">
        <v>1</v>
      </c>
      <c r="N2367" s="160" t="s">
        <v>42</v>
      </c>
      <c r="O2367" s="59"/>
      <c r="P2367" s="161">
        <f t="shared" si="241"/>
        <v>0</v>
      </c>
      <c r="Q2367" s="161">
        <v>0</v>
      </c>
      <c r="R2367" s="161">
        <f t="shared" si="242"/>
        <v>0</v>
      </c>
      <c r="S2367" s="161">
        <v>0</v>
      </c>
      <c r="T2367" s="162">
        <f t="shared" si="243"/>
        <v>0</v>
      </c>
      <c r="U2367" s="33"/>
      <c r="V2367" s="33"/>
      <c r="W2367" s="33"/>
      <c r="X2367" s="33"/>
      <c r="Y2367" s="33"/>
      <c r="Z2367" s="33"/>
      <c r="AA2367" s="33"/>
      <c r="AB2367" s="33"/>
      <c r="AC2367" s="33"/>
      <c r="AD2367" s="33"/>
      <c r="AE2367" s="33"/>
      <c r="AR2367" s="163" t="s">
        <v>264</v>
      </c>
      <c r="AT2367" s="163" t="s">
        <v>224</v>
      </c>
      <c r="AU2367" s="163" t="s">
        <v>86</v>
      </c>
      <c r="AY2367" s="18" t="s">
        <v>222</v>
      </c>
      <c r="BE2367" s="164">
        <f t="shared" si="244"/>
        <v>0</v>
      </c>
      <c r="BF2367" s="164">
        <f t="shared" si="245"/>
        <v>0</v>
      </c>
      <c r="BG2367" s="164">
        <f t="shared" si="246"/>
        <v>0</v>
      </c>
      <c r="BH2367" s="164">
        <f t="shared" si="247"/>
        <v>0</v>
      </c>
      <c r="BI2367" s="164">
        <f t="shared" si="248"/>
        <v>0</v>
      </c>
      <c r="BJ2367" s="18" t="s">
        <v>84</v>
      </c>
      <c r="BK2367" s="164">
        <f t="shared" si="249"/>
        <v>0</v>
      </c>
      <c r="BL2367" s="18" t="s">
        <v>264</v>
      </c>
      <c r="BM2367" s="163" t="s">
        <v>3544</v>
      </c>
    </row>
    <row r="2368" spans="1:65" s="2" customFormat="1" ht="37.9" customHeight="1">
      <c r="A2368" s="33"/>
      <c r="B2368" s="150"/>
      <c r="C2368" s="151" t="s">
        <v>3545</v>
      </c>
      <c r="D2368" s="151" t="s">
        <v>224</v>
      </c>
      <c r="E2368" s="152" t="s">
        <v>3546</v>
      </c>
      <c r="F2368" s="153" t="s">
        <v>3547</v>
      </c>
      <c r="G2368" s="154" t="s">
        <v>348</v>
      </c>
      <c r="H2368" s="155">
        <v>2</v>
      </c>
      <c r="I2368" s="156"/>
      <c r="J2368" s="157">
        <f t="shared" si="240"/>
        <v>0</v>
      </c>
      <c r="K2368" s="158"/>
      <c r="L2368" s="34"/>
      <c r="M2368" s="159" t="s">
        <v>1</v>
      </c>
      <c r="N2368" s="160" t="s">
        <v>42</v>
      </c>
      <c r="O2368" s="59"/>
      <c r="P2368" s="161">
        <f t="shared" si="241"/>
        <v>0</v>
      </c>
      <c r="Q2368" s="161">
        <v>0</v>
      </c>
      <c r="R2368" s="161">
        <f t="shared" si="242"/>
        <v>0</v>
      </c>
      <c r="S2368" s="161">
        <v>0</v>
      </c>
      <c r="T2368" s="162">
        <f t="shared" si="243"/>
        <v>0</v>
      </c>
      <c r="U2368" s="33"/>
      <c r="V2368" s="33"/>
      <c r="W2368" s="33"/>
      <c r="X2368" s="33"/>
      <c r="Y2368" s="33"/>
      <c r="Z2368" s="33"/>
      <c r="AA2368" s="33"/>
      <c r="AB2368" s="33"/>
      <c r="AC2368" s="33"/>
      <c r="AD2368" s="33"/>
      <c r="AE2368" s="33"/>
      <c r="AR2368" s="163" t="s">
        <v>264</v>
      </c>
      <c r="AT2368" s="163" t="s">
        <v>224</v>
      </c>
      <c r="AU2368" s="163" t="s">
        <v>86</v>
      </c>
      <c r="AY2368" s="18" t="s">
        <v>222</v>
      </c>
      <c r="BE2368" s="164">
        <f t="shared" si="244"/>
        <v>0</v>
      </c>
      <c r="BF2368" s="164">
        <f t="shared" si="245"/>
        <v>0</v>
      </c>
      <c r="BG2368" s="164">
        <f t="shared" si="246"/>
        <v>0</v>
      </c>
      <c r="BH2368" s="164">
        <f t="shared" si="247"/>
        <v>0</v>
      </c>
      <c r="BI2368" s="164">
        <f t="shared" si="248"/>
        <v>0</v>
      </c>
      <c r="BJ2368" s="18" t="s">
        <v>84</v>
      </c>
      <c r="BK2368" s="164">
        <f t="shared" si="249"/>
        <v>0</v>
      </c>
      <c r="BL2368" s="18" t="s">
        <v>264</v>
      </c>
      <c r="BM2368" s="163" t="s">
        <v>3548</v>
      </c>
    </row>
    <row r="2369" spans="1:65" s="2" customFormat="1" ht="37.9" customHeight="1">
      <c r="A2369" s="33"/>
      <c r="B2369" s="150"/>
      <c r="C2369" s="151" t="s">
        <v>2188</v>
      </c>
      <c r="D2369" s="151" t="s">
        <v>224</v>
      </c>
      <c r="E2369" s="152" t="s">
        <v>3549</v>
      </c>
      <c r="F2369" s="153" t="s">
        <v>3550</v>
      </c>
      <c r="G2369" s="154" t="s">
        <v>348</v>
      </c>
      <c r="H2369" s="155">
        <v>1</v>
      </c>
      <c r="I2369" s="156"/>
      <c r="J2369" s="157">
        <f t="shared" si="240"/>
        <v>0</v>
      </c>
      <c r="K2369" s="158"/>
      <c r="L2369" s="34"/>
      <c r="M2369" s="159" t="s">
        <v>1</v>
      </c>
      <c r="N2369" s="160" t="s">
        <v>42</v>
      </c>
      <c r="O2369" s="59"/>
      <c r="P2369" s="161">
        <f t="shared" si="241"/>
        <v>0</v>
      </c>
      <c r="Q2369" s="161">
        <v>0</v>
      </c>
      <c r="R2369" s="161">
        <f t="shared" si="242"/>
        <v>0</v>
      </c>
      <c r="S2369" s="161">
        <v>0</v>
      </c>
      <c r="T2369" s="162">
        <f t="shared" si="243"/>
        <v>0</v>
      </c>
      <c r="U2369" s="33"/>
      <c r="V2369" s="33"/>
      <c r="W2369" s="33"/>
      <c r="X2369" s="33"/>
      <c r="Y2369" s="33"/>
      <c r="Z2369" s="33"/>
      <c r="AA2369" s="33"/>
      <c r="AB2369" s="33"/>
      <c r="AC2369" s="33"/>
      <c r="AD2369" s="33"/>
      <c r="AE2369" s="33"/>
      <c r="AR2369" s="163" t="s">
        <v>264</v>
      </c>
      <c r="AT2369" s="163" t="s">
        <v>224</v>
      </c>
      <c r="AU2369" s="163" t="s">
        <v>86</v>
      </c>
      <c r="AY2369" s="18" t="s">
        <v>222</v>
      </c>
      <c r="BE2369" s="164">
        <f t="shared" si="244"/>
        <v>0</v>
      </c>
      <c r="BF2369" s="164">
        <f t="shared" si="245"/>
        <v>0</v>
      </c>
      <c r="BG2369" s="164">
        <f t="shared" si="246"/>
        <v>0</v>
      </c>
      <c r="BH2369" s="164">
        <f t="shared" si="247"/>
        <v>0</v>
      </c>
      <c r="BI2369" s="164">
        <f t="shared" si="248"/>
        <v>0</v>
      </c>
      <c r="BJ2369" s="18" t="s">
        <v>84</v>
      </c>
      <c r="BK2369" s="164">
        <f t="shared" si="249"/>
        <v>0</v>
      </c>
      <c r="BL2369" s="18" t="s">
        <v>264</v>
      </c>
      <c r="BM2369" s="163" t="s">
        <v>3551</v>
      </c>
    </row>
    <row r="2370" spans="1:65" s="2" customFormat="1" ht="44.25" customHeight="1">
      <c r="A2370" s="33"/>
      <c r="B2370" s="150"/>
      <c r="C2370" s="151" t="s">
        <v>3552</v>
      </c>
      <c r="D2370" s="151" t="s">
        <v>224</v>
      </c>
      <c r="E2370" s="152" t="s">
        <v>3553</v>
      </c>
      <c r="F2370" s="153" t="s">
        <v>3554</v>
      </c>
      <c r="G2370" s="154" t="s">
        <v>2075</v>
      </c>
      <c r="H2370" s="155">
        <v>1</v>
      </c>
      <c r="I2370" s="156"/>
      <c r="J2370" s="157">
        <f t="shared" si="240"/>
        <v>0</v>
      </c>
      <c r="K2370" s="158"/>
      <c r="L2370" s="34"/>
      <c r="M2370" s="159" t="s">
        <v>1</v>
      </c>
      <c r="N2370" s="160" t="s">
        <v>42</v>
      </c>
      <c r="O2370" s="59"/>
      <c r="P2370" s="161">
        <f t="shared" si="241"/>
        <v>0</v>
      </c>
      <c r="Q2370" s="161">
        <v>0</v>
      </c>
      <c r="R2370" s="161">
        <f t="shared" si="242"/>
        <v>0</v>
      </c>
      <c r="S2370" s="161">
        <v>0</v>
      </c>
      <c r="T2370" s="162">
        <f t="shared" si="243"/>
        <v>0</v>
      </c>
      <c r="U2370" s="33"/>
      <c r="V2370" s="33"/>
      <c r="W2370" s="33"/>
      <c r="X2370" s="33"/>
      <c r="Y2370" s="33"/>
      <c r="Z2370" s="33"/>
      <c r="AA2370" s="33"/>
      <c r="AB2370" s="33"/>
      <c r="AC2370" s="33"/>
      <c r="AD2370" s="33"/>
      <c r="AE2370" s="33"/>
      <c r="AR2370" s="163" t="s">
        <v>264</v>
      </c>
      <c r="AT2370" s="163" t="s">
        <v>224</v>
      </c>
      <c r="AU2370" s="163" t="s">
        <v>86</v>
      </c>
      <c r="AY2370" s="18" t="s">
        <v>222</v>
      </c>
      <c r="BE2370" s="164">
        <f t="shared" si="244"/>
        <v>0</v>
      </c>
      <c r="BF2370" s="164">
        <f t="shared" si="245"/>
        <v>0</v>
      </c>
      <c r="BG2370" s="164">
        <f t="shared" si="246"/>
        <v>0</v>
      </c>
      <c r="BH2370" s="164">
        <f t="shared" si="247"/>
        <v>0</v>
      </c>
      <c r="BI2370" s="164">
        <f t="shared" si="248"/>
        <v>0</v>
      </c>
      <c r="BJ2370" s="18" t="s">
        <v>84</v>
      </c>
      <c r="BK2370" s="164">
        <f t="shared" si="249"/>
        <v>0</v>
      </c>
      <c r="BL2370" s="18" t="s">
        <v>264</v>
      </c>
      <c r="BM2370" s="163" t="s">
        <v>3555</v>
      </c>
    </row>
    <row r="2371" spans="1:65" s="2" customFormat="1" ht="16.5" customHeight="1">
      <c r="A2371" s="33"/>
      <c r="B2371" s="150"/>
      <c r="C2371" s="151" t="s">
        <v>2190</v>
      </c>
      <c r="D2371" s="151" t="s">
        <v>224</v>
      </c>
      <c r="E2371" s="152" t="s">
        <v>3556</v>
      </c>
      <c r="F2371" s="153" t="s">
        <v>3557</v>
      </c>
      <c r="G2371" s="154" t="s">
        <v>2075</v>
      </c>
      <c r="H2371" s="155">
        <v>1</v>
      </c>
      <c r="I2371" s="156"/>
      <c r="J2371" s="157">
        <f t="shared" si="240"/>
        <v>0</v>
      </c>
      <c r="K2371" s="158"/>
      <c r="L2371" s="34"/>
      <c r="M2371" s="159" t="s">
        <v>1</v>
      </c>
      <c r="N2371" s="160" t="s">
        <v>42</v>
      </c>
      <c r="O2371" s="59"/>
      <c r="P2371" s="161">
        <f t="shared" si="241"/>
        <v>0</v>
      </c>
      <c r="Q2371" s="161">
        <v>0</v>
      </c>
      <c r="R2371" s="161">
        <f t="shared" si="242"/>
        <v>0</v>
      </c>
      <c r="S2371" s="161">
        <v>0</v>
      </c>
      <c r="T2371" s="162">
        <f t="shared" si="243"/>
        <v>0</v>
      </c>
      <c r="U2371" s="33"/>
      <c r="V2371" s="33"/>
      <c r="W2371" s="33"/>
      <c r="X2371" s="33"/>
      <c r="Y2371" s="33"/>
      <c r="Z2371" s="33"/>
      <c r="AA2371" s="33"/>
      <c r="AB2371" s="33"/>
      <c r="AC2371" s="33"/>
      <c r="AD2371" s="33"/>
      <c r="AE2371" s="33"/>
      <c r="AR2371" s="163" t="s">
        <v>264</v>
      </c>
      <c r="AT2371" s="163" t="s">
        <v>224</v>
      </c>
      <c r="AU2371" s="163" t="s">
        <v>86</v>
      </c>
      <c r="AY2371" s="18" t="s">
        <v>222</v>
      </c>
      <c r="BE2371" s="164">
        <f t="shared" si="244"/>
        <v>0</v>
      </c>
      <c r="BF2371" s="164">
        <f t="shared" si="245"/>
        <v>0</v>
      </c>
      <c r="BG2371" s="164">
        <f t="shared" si="246"/>
        <v>0</v>
      </c>
      <c r="BH2371" s="164">
        <f t="shared" si="247"/>
        <v>0</v>
      </c>
      <c r="BI2371" s="164">
        <f t="shared" si="248"/>
        <v>0</v>
      </c>
      <c r="BJ2371" s="18" t="s">
        <v>84</v>
      </c>
      <c r="BK2371" s="164">
        <f t="shared" si="249"/>
        <v>0</v>
      </c>
      <c r="BL2371" s="18" t="s">
        <v>264</v>
      </c>
      <c r="BM2371" s="163" t="s">
        <v>3558</v>
      </c>
    </row>
    <row r="2372" spans="1:65" s="2" customFormat="1" ht="24.2" customHeight="1">
      <c r="A2372" s="33"/>
      <c r="B2372" s="150"/>
      <c r="C2372" s="151" t="s">
        <v>3559</v>
      </c>
      <c r="D2372" s="151" t="s">
        <v>224</v>
      </c>
      <c r="E2372" s="152" t="s">
        <v>3560</v>
      </c>
      <c r="F2372" s="153" t="s">
        <v>3561</v>
      </c>
      <c r="G2372" s="154" t="s">
        <v>348</v>
      </c>
      <c r="H2372" s="155">
        <v>3</v>
      </c>
      <c r="I2372" s="156"/>
      <c r="J2372" s="157">
        <f t="shared" si="240"/>
        <v>0</v>
      </c>
      <c r="K2372" s="158"/>
      <c r="L2372" s="34"/>
      <c r="M2372" s="159" t="s">
        <v>1</v>
      </c>
      <c r="N2372" s="160" t="s">
        <v>42</v>
      </c>
      <c r="O2372" s="59"/>
      <c r="P2372" s="161">
        <f t="shared" si="241"/>
        <v>0</v>
      </c>
      <c r="Q2372" s="161">
        <v>0</v>
      </c>
      <c r="R2372" s="161">
        <f t="shared" si="242"/>
        <v>0</v>
      </c>
      <c r="S2372" s="161">
        <v>0</v>
      </c>
      <c r="T2372" s="162">
        <f t="shared" si="243"/>
        <v>0</v>
      </c>
      <c r="U2372" s="33"/>
      <c r="V2372" s="33"/>
      <c r="W2372" s="33"/>
      <c r="X2372" s="33"/>
      <c r="Y2372" s="33"/>
      <c r="Z2372" s="33"/>
      <c r="AA2372" s="33"/>
      <c r="AB2372" s="33"/>
      <c r="AC2372" s="33"/>
      <c r="AD2372" s="33"/>
      <c r="AE2372" s="33"/>
      <c r="AR2372" s="163" t="s">
        <v>264</v>
      </c>
      <c r="AT2372" s="163" t="s">
        <v>224</v>
      </c>
      <c r="AU2372" s="163" t="s">
        <v>86</v>
      </c>
      <c r="AY2372" s="18" t="s">
        <v>222</v>
      </c>
      <c r="BE2372" s="164">
        <f t="shared" si="244"/>
        <v>0</v>
      </c>
      <c r="BF2372" s="164">
        <f t="shared" si="245"/>
        <v>0</v>
      </c>
      <c r="BG2372" s="164">
        <f t="shared" si="246"/>
        <v>0</v>
      </c>
      <c r="BH2372" s="164">
        <f t="shared" si="247"/>
        <v>0</v>
      </c>
      <c r="BI2372" s="164">
        <f t="shared" si="248"/>
        <v>0</v>
      </c>
      <c r="BJ2372" s="18" t="s">
        <v>84</v>
      </c>
      <c r="BK2372" s="164">
        <f t="shared" si="249"/>
        <v>0</v>
      </c>
      <c r="BL2372" s="18" t="s">
        <v>264</v>
      </c>
      <c r="BM2372" s="163" t="s">
        <v>3562</v>
      </c>
    </row>
    <row r="2373" spans="1:65" s="2" customFormat="1" ht="44.25" customHeight="1">
      <c r="A2373" s="33"/>
      <c r="B2373" s="150"/>
      <c r="C2373" s="151" t="s">
        <v>2193</v>
      </c>
      <c r="D2373" s="151" t="s">
        <v>224</v>
      </c>
      <c r="E2373" s="152" t="s">
        <v>3563</v>
      </c>
      <c r="F2373" s="153" t="s">
        <v>3564</v>
      </c>
      <c r="G2373" s="154" t="s">
        <v>2075</v>
      </c>
      <c r="H2373" s="155">
        <v>1</v>
      </c>
      <c r="I2373" s="156"/>
      <c r="J2373" s="157">
        <f t="shared" si="240"/>
        <v>0</v>
      </c>
      <c r="K2373" s="158"/>
      <c r="L2373" s="34"/>
      <c r="M2373" s="159" t="s">
        <v>1</v>
      </c>
      <c r="N2373" s="160" t="s">
        <v>42</v>
      </c>
      <c r="O2373" s="59"/>
      <c r="P2373" s="161">
        <f t="shared" si="241"/>
        <v>0</v>
      </c>
      <c r="Q2373" s="161">
        <v>0</v>
      </c>
      <c r="R2373" s="161">
        <f t="shared" si="242"/>
        <v>0</v>
      </c>
      <c r="S2373" s="161">
        <v>0</v>
      </c>
      <c r="T2373" s="162">
        <f t="shared" si="243"/>
        <v>0</v>
      </c>
      <c r="U2373" s="33"/>
      <c r="V2373" s="33"/>
      <c r="W2373" s="33"/>
      <c r="X2373" s="33"/>
      <c r="Y2373" s="33"/>
      <c r="Z2373" s="33"/>
      <c r="AA2373" s="33"/>
      <c r="AB2373" s="33"/>
      <c r="AC2373" s="33"/>
      <c r="AD2373" s="33"/>
      <c r="AE2373" s="33"/>
      <c r="AR2373" s="163" t="s">
        <v>264</v>
      </c>
      <c r="AT2373" s="163" t="s">
        <v>224</v>
      </c>
      <c r="AU2373" s="163" t="s">
        <v>86</v>
      </c>
      <c r="AY2373" s="18" t="s">
        <v>222</v>
      </c>
      <c r="BE2373" s="164">
        <f t="shared" si="244"/>
        <v>0</v>
      </c>
      <c r="BF2373" s="164">
        <f t="shared" si="245"/>
        <v>0</v>
      </c>
      <c r="BG2373" s="164">
        <f t="shared" si="246"/>
        <v>0</v>
      </c>
      <c r="BH2373" s="164">
        <f t="shared" si="247"/>
        <v>0</v>
      </c>
      <c r="BI2373" s="164">
        <f t="shared" si="248"/>
        <v>0</v>
      </c>
      <c r="BJ2373" s="18" t="s">
        <v>84</v>
      </c>
      <c r="BK2373" s="164">
        <f t="shared" si="249"/>
        <v>0</v>
      </c>
      <c r="BL2373" s="18" t="s">
        <v>264</v>
      </c>
      <c r="BM2373" s="163" t="s">
        <v>3565</v>
      </c>
    </row>
    <row r="2374" spans="1:65" s="2" customFormat="1" ht="44.25" customHeight="1">
      <c r="A2374" s="33"/>
      <c r="B2374" s="150"/>
      <c r="C2374" s="151" t="s">
        <v>3566</v>
      </c>
      <c r="D2374" s="151" t="s">
        <v>224</v>
      </c>
      <c r="E2374" s="152" t="s">
        <v>3567</v>
      </c>
      <c r="F2374" s="153" t="s">
        <v>3568</v>
      </c>
      <c r="G2374" s="154" t="s">
        <v>348</v>
      </c>
      <c r="H2374" s="155">
        <v>1</v>
      </c>
      <c r="I2374" s="156"/>
      <c r="J2374" s="157">
        <f t="shared" si="240"/>
        <v>0</v>
      </c>
      <c r="K2374" s="158"/>
      <c r="L2374" s="34"/>
      <c r="M2374" s="159" t="s">
        <v>1</v>
      </c>
      <c r="N2374" s="160" t="s">
        <v>42</v>
      </c>
      <c r="O2374" s="59"/>
      <c r="P2374" s="161">
        <f t="shared" si="241"/>
        <v>0</v>
      </c>
      <c r="Q2374" s="161">
        <v>0</v>
      </c>
      <c r="R2374" s="161">
        <f t="shared" si="242"/>
        <v>0</v>
      </c>
      <c r="S2374" s="161">
        <v>0</v>
      </c>
      <c r="T2374" s="162">
        <f t="shared" si="243"/>
        <v>0</v>
      </c>
      <c r="U2374" s="33"/>
      <c r="V2374" s="33"/>
      <c r="W2374" s="33"/>
      <c r="X2374" s="33"/>
      <c r="Y2374" s="33"/>
      <c r="Z2374" s="33"/>
      <c r="AA2374" s="33"/>
      <c r="AB2374" s="33"/>
      <c r="AC2374" s="33"/>
      <c r="AD2374" s="33"/>
      <c r="AE2374" s="33"/>
      <c r="AR2374" s="163" t="s">
        <v>264</v>
      </c>
      <c r="AT2374" s="163" t="s">
        <v>224</v>
      </c>
      <c r="AU2374" s="163" t="s">
        <v>86</v>
      </c>
      <c r="AY2374" s="18" t="s">
        <v>222</v>
      </c>
      <c r="BE2374" s="164">
        <f t="shared" si="244"/>
        <v>0</v>
      </c>
      <c r="BF2374" s="164">
        <f t="shared" si="245"/>
        <v>0</v>
      </c>
      <c r="BG2374" s="164">
        <f t="shared" si="246"/>
        <v>0</v>
      </c>
      <c r="BH2374" s="164">
        <f t="shared" si="247"/>
        <v>0</v>
      </c>
      <c r="BI2374" s="164">
        <f t="shared" si="248"/>
        <v>0</v>
      </c>
      <c r="BJ2374" s="18" t="s">
        <v>84</v>
      </c>
      <c r="BK2374" s="164">
        <f t="shared" si="249"/>
        <v>0</v>
      </c>
      <c r="BL2374" s="18" t="s">
        <v>264</v>
      </c>
      <c r="BM2374" s="163" t="s">
        <v>3569</v>
      </c>
    </row>
    <row r="2375" spans="1:65" s="2" customFormat="1" ht="44.25" customHeight="1">
      <c r="A2375" s="33"/>
      <c r="B2375" s="150"/>
      <c r="C2375" s="151" t="s">
        <v>2202</v>
      </c>
      <c r="D2375" s="151" t="s">
        <v>224</v>
      </c>
      <c r="E2375" s="152" t="s">
        <v>3570</v>
      </c>
      <c r="F2375" s="153" t="s">
        <v>3571</v>
      </c>
      <c r="G2375" s="154" t="s">
        <v>348</v>
      </c>
      <c r="H2375" s="155">
        <v>1</v>
      </c>
      <c r="I2375" s="156"/>
      <c r="J2375" s="157">
        <f t="shared" si="240"/>
        <v>0</v>
      </c>
      <c r="K2375" s="158"/>
      <c r="L2375" s="34"/>
      <c r="M2375" s="159" t="s">
        <v>1</v>
      </c>
      <c r="N2375" s="160" t="s">
        <v>42</v>
      </c>
      <c r="O2375" s="59"/>
      <c r="P2375" s="161">
        <f t="shared" si="241"/>
        <v>0</v>
      </c>
      <c r="Q2375" s="161">
        <v>0</v>
      </c>
      <c r="R2375" s="161">
        <f t="shared" si="242"/>
        <v>0</v>
      </c>
      <c r="S2375" s="161">
        <v>0</v>
      </c>
      <c r="T2375" s="162">
        <f t="shared" si="243"/>
        <v>0</v>
      </c>
      <c r="U2375" s="33"/>
      <c r="V2375" s="33"/>
      <c r="W2375" s="33"/>
      <c r="X2375" s="33"/>
      <c r="Y2375" s="33"/>
      <c r="Z2375" s="33"/>
      <c r="AA2375" s="33"/>
      <c r="AB2375" s="33"/>
      <c r="AC2375" s="33"/>
      <c r="AD2375" s="33"/>
      <c r="AE2375" s="33"/>
      <c r="AR2375" s="163" t="s">
        <v>264</v>
      </c>
      <c r="AT2375" s="163" t="s">
        <v>224</v>
      </c>
      <c r="AU2375" s="163" t="s">
        <v>86</v>
      </c>
      <c r="AY2375" s="18" t="s">
        <v>222</v>
      </c>
      <c r="BE2375" s="164">
        <f t="shared" si="244"/>
        <v>0</v>
      </c>
      <c r="BF2375" s="164">
        <f t="shared" si="245"/>
        <v>0</v>
      </c>
      <c r="BG2375" s="164">
        <f t="shared" si="246"/>
        <v>0</v>
      </c>
      <c r="BH2375" s="164">
        <f t="shared" si="247"/>
        <v>0</v>
      </c>
      <c r="BI2375" s="164">
        <f t="shared" si="248"/>
        <v>0</v>
      </c>
      <c r="BJ2375" s="18" t="s">
        <v>84</v>
      </c>
      <c r="BK2375" s="164">
        <f t="shared" si="249"/>
        <v>0</v>
      </c>
      <c r="BL2375" s="18" t="s">
        <v>264</v>
      </c>
      <c r="BM2375" s="163" t="s">
        <v>3572</v>
      </c>
    </row>
    <row r="2376" spans="1:65" s="2" customFormat="1" ht="44.25" customHeight="1">
      <c r="A2376" s="33"/>
      <c r="B2376" s="150"/>
      <c r="C2376" s="151" t="s">
        <v>3573</v>
      </c>
      <c r="D2376" s="151" t="s">
        <v>224</v>
      </c>
      <c r="E2376" s="152" t="s">
        <v>3574</v>
      </c>
      <c r="F2376" s="153" t="s">
        <v>3575</v>
      </c>
      <c r="G2376" s="154" t="s">
        <v>348</v>
      </c>
      <c r="H2376" s="155">
        <v>1</v>
      </c>
      <c r="I2376" s="156"/>
      <c r="J2376" s="157">
        <f t="shared" si="240"/>
        <v>0</v>
      </c>
      <c r="K2376" s="158"/>
      <c r="L2376" s="34"/>
      <c r="M2376" s="159" t="s">
        <v>1</v>
      </c>
      <c r="N2376" s="160" t="s">
        <v>42</v>
      </c>
      <c r="O2376" s="59"/>
      <c r="P2376" s="161">
        <f t="shared" si="241"/>
        <v>0</v>
      </c>
      <c r="Q2376" s="161">
        <v>0</v>
      </c>
      <c r="R2376" s="161">
        <f t="shared" si="242"/>
        <v>0</v>
      </c>
      <c r="S2376" s="161">
        <v>0</v>
      </c>
      <c r="T2376" s="162">
        <f t="shared" si="243"/>
        <v>0</v>
      </c>
      <c r="U2376" s="33"/>
      <c r="V2376" s="33"/>
      <c r="W2376" s="33"/>
      <c r="X2376" s="33"/>
      <c r="Y2376" s="33"/>
      <c r="Z2376" s="33"/>
      <c r="AA2376" s="33"/>
      <c r="AB2376" s="33"/>
      <c r="AC2376" s="33"/>
      <c r="AD2376" s="33"/>
      <c r="AE2376" s="33"/>
      <c r="AR2376" s="163" t="s">
        <v>264</v>
      </c>
      <c r="AT2376" s="163" t="s">
        <v>224</v>
      </c>
      <c r="AU2376" s="163" t="s">
        <v>86</v>
      </c>
      <c r="AY2376" s="18" t="s">
        <v>222</v>
      </c>
      <c r="BE2376" s="164">
        <f t="shared" si="244"/>
        <v>0</v>
      </c>
      <c r="BF2376" s="164">
        <f t="shared" si="245"/>
        <v>0</v>
      </c>
      <c r="BG2376" s="164">
        <f t="shared" si="246"/>
        <v>0</v>
      </c>
      <c r="BH2376" s="164">
        <f t="shared" si="247"/>
        <v>0</v>
      </c>
      <c r="BI2376" s="164">
        <f t="shared" si="248"/>
        <v>0</v>
      </c>
      <c r="BJ2376" s="18" t="s">
        <v>84</v>
      </c>
      <c r="BK2376" s="164">
        <f t="shared" si="249"/>
        <v>0</v>
      </c>
      <c r="BL2376" s="18" t="s">
        <v>264</v>
      </c>
      <c r="BM2376" s="163" t="s">
        <v>3576</v>
      </c>
    </row>
    <row r="2377" spans="1:65" s="2" customFormat="1" ht="44.25" customHeight="1">
      <c r="A2377" s="33"/>
      <c r="B2377" s="150"/>
      <c r="C2377" s="151" t="s">
        <v>2208</v>
      </c>
      <c r="D2377" s="151" t="s">
        <v>224</v>
      </c>
      <c r="E2377" s="152" t="s">
        <v>3577</v>
      </c>
      <c r="F2377" s="153" t="s">
        <v>3578</v>
      </c>
      <c r="G2377" s="154" t="s">
        <v>348</v>
      </c>
      <c r="H2377" s="155">
        <v>1</v>
      </c>
      <c r="I2377" s="156"/>
      <c r="J2377" s="157">
        <f t="shared" si="240"/>
        <v>0</v>
      </c>
      <c r="K2377" s="158"/>
      <c r="L2377" s="34"/>
      <c r="M2377" s="159" t="s">
        <v>1</v>
      </c>
      <c r="N2377" s="160" t="s">
        <v>42</v>
      </c>
      <c r="O2377" s="59"/>
      <c r="P2377" s="161">
        <f t="shared" si="241"/>
        <v>0</v>
      </c>
      <c r="Q2377" s="161">
        <v>0</v>
      </c>
      <c r="R2377" s="161">
        <f t="shared" si="242"/>
        <v>0</v>
      </c>
      <c r="S2377" s="161">
        <v>0</v>
      </c>
      <c r="T2377" s="162">
        <f t="shared" si="243"/>
        <v>0</v>
      </c>
      <c r="U2377" s="33"/>
      <c r="V2377" s="33"/>
      <c r="W2377" s="33"/>
      <c r="X2377" s="33"/>
      <c r="Y2377" s="33"/>
      <c r="Z2377" s="33"/>
      <c r="AA2377" s="33"/>
      <c r="AB2377" s="33"/>
      <c r="AC2377" s="33"/>
      <c r="AD2377" s="33"/>
      <c r="AE2377" s="33"/>
      <c r="AR2377" s="163" t="s">
        <v>264</v>
      </c>
      <c r="AT2377" s="163" t="s">
        <v>224</v>
      </c>
      <c r="AU2377" s="163" t="s">
        <v>86</v>
      </c>
      <c r="AY2377" s="18" t="s">
        <v>222</v>
      </c>
      <c r="BE2377" s="164">
        <f t="shared" si="244"/>
        <v>0</v>
      </c>
      <c r="BF2377" s="164">
        <f t="shared" si="245"/>
        <v>0</v>
      </c>
      <c r="BG2377" s="164">
        <f t="shared" si="246"/>
        <v>0</v>
      </c>
      <c r="BH2377" s="164">
        <f t="shared" si="247"/>
        <v>0</v>
      </c>
      <c r="BI2377" s="164">
        <f t="shared" si="248"/>
        <v>0</v>
      </c>
      <c r="BJ2377" s="18" t="s">
        <v>84</v>
      </c>
      <c r="BK2377" s="164">
        <f t="shared" si="249"/>
        <v>0</v>
      </c>
      <c r="BL2377" s="18" t="s">
        <v>264</v>
      </c>
      <c r="BM2377" s="163" t="s">
        <v>3579</v>
      </c>
    </row>
    <row r="2378" spans="1:65" s="2" customFormat="1" ht="44.25" customHeight="1">
      <c r="A2378" s="33"/>
      <c r="B2378" s="150"/>
      <c r="C2378" s="151" t="s">
        <v>3580</v>
      </c>
      <c r="D2378" s="151" t="s">
        <v>224</v>
      </c>
      <c r="E2378" s="152" t="s">
        <v>3581</v>
      </c>
      <c r="F2378" s="153" t="s">
        <v>3582</v>
      </c>
      <c r="G2378" s="154" t="s">
        <v>348</v>
      </c>
      <c r="H2378" s="155">
        <v>1</v>
      </c>
      <c r="I2378" s="156"/>
      <c r="J2378" s="157">
        <f t="shared" si="240"/>
        <v>0</v>
      </c>
      <c r="K2378" s="158"/>
      <c r="L2378" s="34"/>
      <c r="M2378" s="159" t="s">
        <v>1</v>
      </c>
      <c r="N2378" s="160" t="s">
        <v>42</v>
      </c>
      <c r="O2378" s="59"/>
      <c r="P2378" s="161">
        <f t="shared" si="241"/>
        <v>0</v>
      </c>
      <c r="Q2378" s="161">
        <v>0</v>
      </c>
      <c r="R2378" s="161">
        <f t="shared" si="242"/>
        <v>0</v>
      </c>
      <c r="S2378" s="161">
        <v>0</v>
      </c>
      <c r="T2378" s="162">
        <f t="shared" si="243"/>
        <v>0</v>
      </c>
      <c r="U2378" s="33"/>
      <c r="V2378" s="33"/>
      <c r="W2378" s="33"/>
      <c r="X2378" s="33"/>
      <c r="Y2378" s="33"/>
      <c r="Z2378" s="33"/>
      <c r="AA2378" s="33"/>
      <c r="AB2378" s="33"/>
      <c r="AC2378" s="33"/>
      <c r="AD2378" s="33"/>
      <c r="AE2378" s="33"/>
      <c r="AR2378" s="163" t="s">
        <v>264</v>
      </c>
      <c r="AT2378" s="163" t="s">
        <v>224</v>
      </c>
      <c r="AU2378" s="163" t="s">
        <v>86</v>
      </c>
      <c r="AY2378" s="18" t="s">
        <v>222</v>
      </c>
      <c r="BE2378" s="164">
        <f t="shared" si="244"/>
        <v>0</v>
      </c>
      <c r="BF2378" s="164">
        <f t="shared" si="245"/>
        <v>0</v>
      </c>
      <c r="BG2378" s="164">
        <f t="shared" si="246"/>
        <v>0</v>
      </c>
      <c r="BH2378" s="164">
        <f t="shared" si="247"/>
        <v>0</v>
      </c>
      <c r="BI2378" s="164">
        <f t="shared" si="248"/>
        <v>0</v>
      </c>
      <c r="BJ2378" s="18" t="s">
        <v>84</v>
      </c>
      <c r="BK2378" s="164">
        <f t="shared" si="249"/>
        <v>0</v>
      </c>
      <c r="BL2378" s="18" t="s">
        <v>264</v>
      </c>
      <c r="BM2378" s="163" t="s">
        <v>3583</v>
      </c>
    </row>
    <row r="2379" spans="1:65" s="2" customFormat="1" ht="44.25" customHeight="1">
      <c r="A2379" s="33"/>
      <c r="B2379" s="150"/>
      <c r="C2379" s="151" t="s">
        <v>2214</v>
      </c>
      <c r="D2379" s="151" t="s">
        <v>224</v>
      </c>
      <c r="E2379" s="152" t="s">
        <v>3584</v>
      </c>
      <c r="F2379" s="153" t="s">
        <v>3585</v>
      </c>
      <c r="G2379" s="154" t="s">
        <v>348</v>
      </c>
      <c r="H2379" s="155">
        <v>1</v>
      </c>
      <c r="I2379" s="156"/>
      <c r="J2379" s="157">
        <f t="shared" si="240"/>
        <v>0</v>
      </c>
      <c r="K2379" s="158"/>
      <c r="L2379" s="34"/>
      <c r="M2379" s="159" t="s">
        <v>1</v>
      </c>
      <c r="N2379" s="160" t="s">
        <v>42</v>
      </c>
      <c r="O2379" s="59"/>
      <c r="P2379" s="161">
        <f t="shared" si="241"/>
        <v>0</v>
      </c>
      <c r="Q2379" s="161">
        <v>0</v>
      </c>
      <c r="R2379" s="161">
        <f t="shared" si="242"/>
        <v>0</v>
      </c>
      <c r="S2379" s="161">
        <v>0</v>
      </c>
      <c r="T2379" s="162">
        <f t="shared" si="243"/>
        <v>0</v>
      </c>
      <c r="U2379" s="33"/>
      <c r="V2379" s="33"/>
      <c r="W2379" s="33"/>
      <c r="X2379" s="33"/>
      <c r="Y2379" s="33"/>
      <c r="Z2379" s="33"/>
      <c r="AA2379" s="33"/>
      <c r="AB2379" s="33"/>
      <c r="AC2379" s="33"/>
      <c r="AD2379" s="33"/>
      <c r="AE2379" s="33"/>
      <c r="AR2379" s="163" t="s">
        <v>264</v>
      </c>
      <c r="AT2379" s="163" t="s">
        <v>224</v>
      </c>
      <c r="AU2379" s="163" t="s">
        <v>86</v>
      </c>
      <c r="AY2379" s="18" t="s">
        <v>222</v>
      </c>
      <c r="BE2379" s="164">
        <f t="shared" si="244"/>
        <v>0</v>
      </c>
      <c r="BF2379" s="164">
        <f t="shared" si="245"/>
        <v>0</v>
      </c>
      <c r="BG2379" s="164">
        <f t="shared" si="246"/>
        <v>0</v>
      </c>
      <c r="BH2379" s="164">
        <f t="shared" si="247"/>
        <v>0</v>
      </c>
      <c r="BI2379" s="164">
        <f t="shared" si="248"/>
        <v>0</v>
      </c>
      <c r="BJ2379" s="18" t="s">
        <v>84</v>
      </c>
      <c r="BK2379" s="164">
        <f t="shared" si="249"/>
        <v>0</v>
      </c>
      <c r="BL2379" s="18" t="s">
        <v>264</v>
      </c>
      <c r="BM2379" s="163" t="s">
        <v>3586</v>
      </c>
    </row>
    <row r="2380" spans="1:65" s="2" customFormat="1" ht="44.25" customHeight="1">
      <c r="A2380" s="33"/>
      <c r="B2380" s="150"/>
      <c r="C2380" s="151" t="s">
        <v>3587</v>
      </c>
      <c r="D2380" s="151" t="s">
        <v>224</v>
      </c>
      <c r="E2380" s="152" t="s">
        <v>3588</v>
      </c>
      <c r="F2380" s="153" t="s">
        <v>3589</v>
      </c>
      <c r="G2380" s="154" t="s">
        <v>348</v>
      </c>
      <c r="H2380" s="155">
        <v>1</v>
      </c>
      <c r="I2380" s="156"/>
      <c r="J2380" s="157">
        <f t="shared" si="240"/>
        <v>0</v>
      </c>
      <c r="K2380" s="158"/>
      <c r="L2380" s="34"/>
      <c r="M2380" s="159" t="s">
        <v>1</v>
      </c>
      <c r="N2380" s="160" t="s">
        <v>42</v>
      </c>
      <c r="O2380" s="59"/>
      <c r="P2380" s="161">
        <f t="shared" si="241"/>
        <v>0</v>
      </c>
      <c r="Q2380" s="161">
        <v>0</v>
      </c>
      <c r="R2380" s="161">
        <f t="shared" si="242"/>
        <v>0</v>
      </c>
      <c r="S2380" s="161">
        <v>0</v>
      </c>
      <c r="T2380" s="162">
        <f t="shared" si="243"/>
        <v>0</v>
      </c>
      <c r="U2380" s="33"/>
      <c r="V2380" s="33"/>
      <c r="W2380" s="33"/>
      <c r="X2380" s="33"/>
      <c r="Y2380" s="33"/>
      <c r="Z2380" s="33"/>
      <c r="AA2380" s="33"/>
      <c r="AB2380" s="33"/>
      <c r="AC2380" s="33"/>
      <c r="AD2380" s="33"/>
      <c r="AE2380" s="33"/>
      <c r="AR2380" s="163" t="s">
        <v>264</v>
      </c>
      <c r="AT2380" s="163" t="s">
        <v>224</v>
      </c>
      <c r="AU2380" s="163" t="s">
        <v>86</v>
      </c>
      <c r="AY2380" s="18" t="s">
        <v>222</v>
      </c>
      <c r="BE2380" s="164">
        <f t="shared" si="244"/>
        <v>0</v>
      </c>
      <c r="BF2380" s="164">
        <f t="shared" si="245"/>
        <v>0</v>
      </c>
      <c r="BG2380" s="164">
        <f t="shared" si="246"/>
        <v>0</v>
      </c>
      <c r="BH2380" s="164">
        <f t="shared" si="247"/>
        <v>0</v>
      </c>
      <c r="BI2380" s="164">
        <f t="shared" si="248"/>
        <v>0</v>
      </c>
      <c r="BJ2380" s="18" t="s">
        <v>84</v>
      </c>
      <c r="BK2380" s="164">
        <f t="shared" si="249"/>
        <v>0</v>
      </c>
      <c r="BL2380" s="18" t="s">
        <v>264</v>
      </c>
      <c r="BM2380" s="163" t="s">
        <v>3590</v>
      </c>
    </row>
    <row r="2381" spans="1:65" s="2" customFormat="1" ht="44.25" customHeight="1">
      <c r="A2381" s="33"/>
      <c r="B2381" s="150"/>
      <c r="C2381" s="151" t="s">
        <v>2217</v>
      </c>
      <c r="D2381" s="151" t="s">
        <v>224</v>
      </c>
      <c r="E2381" s="152" t="s">
        <v>3591</v>
      </c>
      <c r="F2381" s="153" t="s">
        <v>3592</v>
      </c>
      <c r="G2381" s="154" t="s">
        <v>348</v>
      </c>
      <c r="H2381" s="155">
        <v>1</v>
      </c>
      <c r="I2381" s="156"/>
      <c r="J2381" s="157">
        <f t="shared" si="240"/>
        <v>0</v>
      </c>
      <c r="K2381" s="158"/>
      <c r="L2381" s="34"/>
      <c r="M2381" s="159" t="s">
        <v>1</v>
      </c>
      <c r="N2381" s="160" t="s">
        <v>42</v>
      </c>
      <c r="O2381" s="59"/>
      <c r="P2381" s="161">
        <f t="shared" si="241"/>
        <v>0</v>
      </c>
      <c r="Q2381" s="161">
        <v>0</v>
      </c>
      <c r="R2381" s="161">
        <f t="shared" si="242"/>
        <v>0</v>
      </c>
      <c r="S2381" s="161">
        <v>0</v>
      </c>
      <c r="T2381" s="162">
        <f t="shared" si="243"/>
        <v>0</v>
      </c>
      <c r="U2381" s="33"/>
      <c r="V2381" s="33"/>
      <c r="W2381" s="33"/>
      <c r="X2381" s="33"/>
      <c r="Y2381" s="33"/>
      <c r="Z2381" s="33"/>
      <c r="AA2381" s="33"/>
      <c r="AB2381" s="33"/>
      <c r="AC2381" s="33"/>
      <c r="AD2381" s="33"/>
      <c r="AE2381" s="33"/>
      <c r="AR2381" s="163" t="s">
        <v>264</v>
      </c>
      <c r="AT2381" s="163" t="s">
        <v>224</v>
      </c>
      <c r="AU2381" s="163" t="s">
        <v>86</v>
      </c>
      <c r="AY2381" s="18" t="s">
        <v>222</v>
      </c>
      <c r="BE2381" s="164">
        <f t="shared" si="244"/>
        <v>0</v>
      </c>
      <c r="BF2381" s="164">
        <f t="shared" si="245"/>
        <v>0</v>
      </c>
      <c r="BG2381" s="164">
        <f t="shared" si="246"/>
        <v>0</v>
      </c>
      <c r="BH2381" s="164">
        <f t="shared" si="247"/>
        <v>0</v>
      </c>
      <c r="BI2381" s="164">
        <f t="shared" si="248"/>
        <v>0</v>
      </c>
      <c r="BJ2381" s="18" t="s">
        <v>84</v>
      </c>
      <c r="BK2381" s="164">
        <f t="shared" si="249"/>
        <v>0</v>
      </c>
      <c r="BL2381" s="18" t="s">
        <v>264</v>
      </c>
      <c r="BM2381" s="163" t="s">
        <v>3593</v>
      </c>
    </row>
    <row r="2382" spans="1:65" s="2" customFormat="1" ht="44.25" customHeight="1">
      <c r="A2382" s="33"/>
      <c r="B2382" s="150"/>
      <c r="C2382" s="151" t="s">
        <v>3594</v>
      </c>
      <c r="D2382" s="151" t="s">
        <v>224</v>
      </c>
      <c r="E2382" s="152" t="s">
        <v>3595</v>
      </c>
      <c r="F2382" s="153" t="s">
        <v>3596</v>
      </c>
      <c r="G2382" s="154" t="s">
        <v>348</v>
      </c>
      <c r="H2382" s="155">
        <v>1</v>
      </c>
      <c r="I2382" s="156"/>
      <c r="J2382" s="157">
        <f t="shared" si="240"/>
        <v>0</v>
      </c>
      <c r="K2382" s="158"/>
      <c r="L2382" s="34"/>
      <c r="M2382" s="159" t="s">
        <v>1</v>
      </c>
      <c r="N2382" s="160" t="s">
        <v>42</v>
      </c>
      <c r="O2382" s="59"/>
      <c r="P2382" s="161">
        <f t="shared" si="241"/>
        <v>0</v>
      </c>
      <c r="Q2382" s="161">
        <v>0</v>
      </c>
      <c r="R2382" s="161">
        <f t="shared" si="242"/>
        <v>0</v>
      </c>
      <c r="S2382" s="161">
        <v>0</v>
      </c>
      <c r="T2382" s="162">
        <f t="shared" si="243"/>
        <v>0</v>
      </c>
      <c r="U2382" s="33"/>
      <c r="V2382" s="33"/>
      <c r="W2382" s="33"/>
      <c r="X2382" s="33"/>
      <c r="Y2382" s="33"/>
      <c r="Z2382" s="33"/>
      <c r="AA2382" s="33"/>
      <c r="AB2382" s="33"/>
      <c r="AC2382" s="33"/>
      <c r="AD2382" s="33"/>
      <c r="AE2382" s="33"/>
      <c r="AR2382" s="163" t="s">
        <v>264</v>
      </c>
      <c r="AT2382" s="163" t="s">
        <v>224</v>
      </c>
      <c r="AU2382" s="163" t="s">
        <v>86</v>
      </c>
      <c r="AY2382" s="18" t="s">
        <v>222</v>
      </c>
      <c r="BE2382" s="164">
        <f t="shared" si="244"/>
        <v>0</v>
      </c>
      <c r="BF2382" s="164">
        <f t="shared" si="245"/>
        <v>0</v>
      </c>
      <c r="BG2382" s="164">
        <f t="shared" si="246"/>
        <v>0</v>
      </c>
      <c r="BH2382" s="164">
        <f t="shared" si="247"/>
        <v>0</v>
      </c>
      <c r="BI2382" s="164">
        <f t="shared" si="248"/>
        <v>0</v>
      </c>
      <c r="BJ2382" s="18" t="s">
        <v>84</v>
      </c>
      <c r="BK2382" s="164">
        <f t="shared" si="249"/>
        <v>0</v>
      </c>
      <c r="BL2382" s="18" t="s">
        <v>264</v>
      </c>
      <c r="BM2382" s="163" t="s">
        <v>3597</v>
      </c>
    </row>
    <row r="2383" spans="1:65" s="2" customFormat="1" ht="44.25" customHeight="1">
      <c r="A2383" s="33"/>
      <c r="B2383" s="150"/>
      <c r="C2383" s="151" t="s">
        <v>2221</v>
      </c>
      <c r="D2383" s="151" t="s">
        <v>224</v>
      </c>
      <c r="E2383" s="152" t="s">
        <v>3598</v>
      </c>
      <c r="F2383" s="153" t="s">
        <v>3599</v>
      </c>
      <c r="G2383" s="154" t="s">
        <v>348</v>
      </c>
      <c r="H2383" s="155">
        <v>1</v>
      </c>
      <c r="I2383" s="156"/>
      <c r="J2383" s="157">
        <f t="shared" si="240"/>
        <v>0</v>
      </c>
      <c r="K2383" s="158"/>
      <c r="L2383" s="34"/>
      <c r="M2383" s="159" t="s">
        <v>1</v>
      </c>
      <c r="N2383" s="160" t="s">
        <v>42</v>
      </c>
      <c r="O2383" s="59"/>
      <c r="P2383" s="161">
        <f t="shared" si="241"/>
        <v>0</v>
      </c>
      <c r="Q2383" s="161">
        <v>0</v>
      </c>
      <c r="R2383" s="161">
        <f t="shared" si="242"/>
        <v>0</v>
      </c>
      <c r="S2383" s="161">
        <v>0</v>
      </c>
      <c r="T2383" s="162">
        <f t="shared" si="243"/>
        <v>0</v>
      </c>
      <c r="U2383" s="33"/>
      <c r="V2383" s="33"/>
      <c r="W2383" s="33"/>
      <c r="X2383" s="33"/>
      <c r="Y2383" s="33"/>
      <c r="Z2383" s="33"/>
      <c r="AA2383" s="33"/>
      <c r="AB2383" s="33"/>
      <c r="AC2383" s="33"/>
      <c r="AD2383" s="33"/>
      <c r="AE2383" s="33"/>
      <c r="AR2383" s="163" t="s">
        <v>264</v>
      </c>
      <c r="AT2383" s="163" t="s">
        <v>224</v>
      </c>
      <c r="AU2383" s="163" t="s">
        <v>86</v>
      </c>
      <c r="AY2383" s="18" t="s">
        <v>222</v>
      </c>
      <c r="BE2383" s="164">
        <f t="shared" si="244"/>
        <v>0</v>
      </c>
      <c r="BF2383" s="164">
        <f t="shared" si="245"/>
        <v>0</v>
      </c>
      <c r="BG2383" s="164">
        <f t="shared" si="246"/>
        <v>0</v>
      </c>
      <c r="BH2383" s="164">
        <f t="shared" si="247"/>
        <v>0</v>
      </c>
      <c r="BI2383" s="164">
        <f t="shared" si="248"/>
        <v>0</v>
      </c>
      <c r="BJ2383" s="18" t="s">
        <v>84</v>
      </c>
      <c r="BK2383" s="164">
        <f t="shared" si="249"/>
        <v>0</v>
      </c>
      <c r="BL2383" s="18" t="s">
        <v>264</v>
      </c>
      <c r="BM2383" s="163" t="s">
        <v>3600</v>
      </c>
    </row>
    <row r="2384" spans="1:65" s="2" customFormat="1" ht="44.25" customHeight="1">
      <c r="A2384" s="33"/>
      <c r="B2384" s="150"/>
      <c r="C2384" s="151" t="s">
        <v>3601</v>
      </c>
      <c r="D2384" s="151" t="s">
        <v>224</v>
      </c>
      <c r="E2384" s="152" t="s">
        <v>3602</v>
      </c>
      <c r="F2384" s="153" t="s">
        <v>3603</v>
      </c>
      <c r="G2384" s="154" t="s">
        <v>348</v>
      </c>
      <c r="H2384" s="155">
        <v>1</v>
      </c>
      <c r="I2384" s="156"/>
      <c r="J2384" s="157">
        <f t="shared" si="240"/>
        <v>0</v>
      </c>
      <c r="K2384" s="158"/>
      <c r="L2384" s="34"/>
      <c r="M2384" s="159" t="s">
        <v>1</v>
      </c>
      <c r="N2384" s="160" t="s">
        <v>42</v>
      </c>
      <c r="O2384" s="59"/>
      <c r="P2384" s="161">
        <f t="shared" si="241"/>
        <v>0</v>
      </c>
      <c r="Q2384" s="161">
        <v>0</v>
      </c>
      <c r="R2384" s="161">
        <f t="shared" si="242"/>
        <v>0</v>
      </c>
      <c r="S2384" s="161">
        <v>0</v>
      </c>
      <c r="T2384" s="162">
        <f t="shared" si="243"/>
        <v>0</v>
      </c>
      <c r="U2384" s="33"/>
      <c r="V2384" s="33"/>
      <c r="W2384" s="33"/>
      <c r="X2384" s="33"/>
      <c r="Y2384" s="33"/>
      <c r="Z2384" s="33"/>
      <c r="AA2384" s="33"/>
      <c r="AB2384" s="33"/>
      <c r="AC2384" s="33"/>
      <c r="AD2384" s="33"/>
      <c r="AE2384" s="33"/>
      <c r="AR2384" s="163" t="s">
        <v>264</v>
      </c>
      <c r="AT2384" s="163" t="s">
        <v>224</v>
      </c>
      <c r="AU2384" s="163" t="s">
        <v>86</v>
      </c>
      <c r="AY2384" s="18" t="s">
        <v>222</v>
      </c>
      <c r="BE2384" s="164">
        <f t="shared" si="244"/>
        <v>0</v>
      </c>
      <c r="BF2384" s="164">
        <f t="shared" si="245"/>
        <v>0</v>
      </c>
      <c r="BG2384" s="164">
        <f t="shared" si="246"/>
        <v>0</v>
      </c>
      <c r="BH2384" s="164">
        <f t="shared" si="247"/>
        <v>0</v>
      </c>
      <c r="BI2384" s="164">
        <f t="shared" si="248"/>
        <v>0</v>
      </c>
      <c r="BJ2384" s="18" t="s">
        <v>84</v>
      </c>
      <c r="BK2384" s="164">
        <f t="shared" si="249"/>
        <v>0</v>
      </c>
      <c r="BL2384" s="18" t="s">
        <v>264</v>
      </c>
      <c r="BM2384" s="163" t="s">
        <v>3604</v>
      </c>
    </row>
    <row r="2385" spans="1:65" s="2" customFormat="1" ht="44.25" customHeight="1">
      <c r="A2385" s="33"/>
      <c r="B2385" s="150"/>
      <c r="C2385" s="151" t="s">
        <v>2222</v>
      </c>
      <c r="D2385" s="151" t="s">
        <v>224</v>
      </c>
      <c r="E2385" s="152" t="s">
        <v>3605</v>
      </c>
      <c r="F2385" s="153" t="s">
        <v>3606</v>
      </c>
      <c r="G2385" s="154" t="s">
        <v>348</v>
      </c>
      <c r="H2385" s="155">
        <v>1</v>
      </c>
      <c r="I2385" s="156"/>
      <c r="J2385" s="157">
        <f t="shared" si="240"/>
        <v>0</v>
      </c>
      <c r="K2385" s="158"/>
      <c r="L2385" s="34"/>
      <c r="M2385" s="159" t="s">
        <v>1</v>
      </c>
      <c r="N2385" s="160" t="s">
        <v>42</v>
      </c>
      <c r="O2385" s="59"/>
      <c r="P2385" s="161">
        <f t="shared" si="241"/>
        <v>0</v>
      </c>
      <c r="Q2385" s="161">
        <v>0</v>
      </c>
      <c r="R2385" s="161">
        <f t="shared" si="242"/>
        <v>0</v>
      </c>
      <c r="S2385" s="161">
        <v>0</v>
      </c>
      <c r="T2385" s="162">
        <f t="shared" si="243"/>
        <v>0</v>
      </c>
      <c r="U2385" s="33"/>
      <c r="V2385" s="33"/>
      <c r="W2385" s="33"/>
      <c r="X2385" s="33"/>
      <c r="Y2385" s="33"/>
      <c r="Z2385" s="33"/>
      <c r="AA2385" s="33"/>
      <c r="AB2385" s="33"/>
      <c r="AC2385" s="33"/>
      <c r="AD2385" s="33"/>
      <c r="AE2385" s="33"/>
      <c r="AR2385" s="163" t="s">
        <v>264</v>
      </c>
      <c r="AT2385" s="163" t="s">
        <v>224</v>
      </c>
      <c r="AU2385" s="163" t="s">
        <v>86</v>
      </c>
      <c r="AY2385" s="18" t="s">
        <v>222</v>
      </c>
      <c r="BE2385" s="164">
        <f t="shared" si="244"/>
        <v>0</v>
      </c>
      <c r="BF2385" s="164">
        <f t="shared" si="245"/>
        <v>0</v>
      </c>
      <c r="BG2385" s="164">
        <f t="shared" si="246"/>
        <v>0</v>
      </c>
      <c r="BH2385" s="164">
        <f t="shared" si="247"/>
        <v>0</v>
      </c>
      <c r="BI2385" s="164">
        <f t="shared" si="248"/>
        <v>0</v>
      </c>
      <c r="BJ2385" s="18" t="s">
        <v>84</v>
      </c>
      <c r="BK2385" s="164">
        <f t="shared" si="249"/>
        <v>0</v>
      </c>
      <c r="BL2385" s="18" t="s">
        <v>264</v>
      </c>
      <c r="BM2385" s="163" t="s">
        <v>3607</v>
      </c>
    </row>
    <row r="2386" spans="1:65" s="2" customFormat="1" ht="44.25" customHeight="1">
      <c r="A2386" s="33"/>
      <c r="B2386" s="150"/>
      <c r="C2386" s="151" t="s">
        <v>3608</v>
      </c>
      <c r="D2386" s="151" t="s">
        <v>224</v>
      </c>
      <c r="E2386" s="152" t="s">
        <v>3609</v>
      </c>
      <c r="F2386" s="153" t="s">
        <v>3610</v>
      </c>
      <c r="G2386" s="154" t="s">
        <v>348</v>
      </c>
      <c r="H2386" s="155">
        <v>1</v>
      </c>
      <c r="I2386" s="156"/>
      <c r="J2386" s="157">
        <f t="shared" si="240"/>
        <v>0</v>
      </c>
      <c r="K2386" s="158"/>
      <c r="L2386" s="34"/>
      <c r="M2386" s="159" t="s">
        <v>1</v>
      </c>
      <c r="N2386" s="160" t="s">
        <v>42</v>
      </c>
      <c r="O2386" s="59"/>
      <c r="P2386" s="161">
        <f t="shared" si="241"/>
        <v>0</v>
      </c>
      <c r="Q2386" s="161">
        <v>0</v>
      </c>
      <c r="R2386" s="161">
        <f t="shared" si="242"/>
        <v>0</v>
      </c>
      <c r="S2386" s="161">
        <v>0</v>
      </c>
      <c r="T2386" s="162">
        <f t="shared" si="243"/>
        <v>0</v>
      </c>
      <c r="U2386" s="33"/>
      <c r="V2386" s="33"/>
      <c r="W2386" s="33"/>
      <c r="X2386" s="33"/>
      <c r="Y2386" s="33"/>
      <c r="Z2386" s="33"/>
      <c r="AA2386" s="33"/>
      <c r="AB2386" s="33"/>
      <c r="AC2386" s="33"/>
      <c r="AD2386" s="33"/>
      <c r="AE2386" s="33"/>
      <c r="AR2386" s="163" t="s">
        <v>264</v>
      </c>
      <c r="AT2386" s="163" t="s">
        <v>224</v>
      </c>
      <c r="AU2386" s="163" t="s">
        <v>86</v>
      </c>
      <c r="AY2386" s="18" t="s">
        <v>222</v>
      </c>
      <c r="BE2386" s="164">
        <f t="shared" si="244"/>
        <v>0</v>
      </c>
      <c r="BF2386" s="164">
        <f t="shared" si="245"/>
        <v>0</v>
      </c>
      <c r="BG2386" s="164">
        <f t="shared" si="246"/>
        <v>0</v>
      </c>
      <c r="BH2386" s="164">
        <f t="shared" si="247"/>
        <v>0</v>
      </c>
      <c r="BI2386" s="164">
        <f t="shared" si="248"/>
        <v>0</v>
      </c>
      <c r="BJ2386" s="18" t="s">
        <v>84</v>
      </c>
      <c r="BK2386" s="164">
        <f t="shared" si="249"/>
        <v>0</v>
      </c>
      <c r="BL2386" s="18" t="s">
        <v>264</v>
      </c>
      <c r="BM2386" s="163" t="s">
        <v>3611</v>
      </c>
    </row>
    <row r="2387" spans="1:65" s="2" customFormat="1" ht="44.25" customHeight="1">
      <c r="A2387" s="33"/>
      <c r="B2387" s="150"/>
      <c r="C2387" s="151" t="s">
        <v>2226</v>
      </c>
      <c r="D2387" s="151" t="s">
        <v>224</v>
      </c>
      <c r="E2387" s="152" t="s">
        <v>3612</v>
      </c>
      <c r="F2387" s="153" t="s">
        <v>3613</v>
      </c>
      <c r="G2387" s="154" t="s">
        <v>2075</v>
      </c>
      <c r="H2387" s="155">
        <v>1</v>
      </c>
      <c r="I2387" s="156"/>
      <c r="J2387" s="157">
        <f t="shared" si="240"/>
        <v>0</v>
      </c>
      <c r="K2387" s="158"/>
      <c r="L2387" s="34"/>
      <c r="M2387" s="159" t="s">
        <v>1</v>
      </c>
      <c r="N2387" s="160" t="s">
        <v>42</v>
      </c>
      <c r="O2387" s="59"/>
      <c r="P2387" s="161">
        <f t="shared" si="241"/>
        <v>0</v>
      </c>
      <c r="Q2387" s="161">
        <v>0</v>
      </c>
      <c r="R2387" s="161">
        <f t="shared" si="242"/>
        <v>0</v>
      </c>
      <c r="S2387" s="161">
        <v>0</v>
      </c>
      <c r="T2387" s="162">
        <f t="shared" si="243"/>
        <v>0</v>
      </c>
      <c r="U2387" s="33"/>
      <c r="V2387" s="33"/>
      <c r="W2387" s="33"/>
      <c r="X2387" s="33"/>
      <c r="Y2387" s="33"/>
      <c r="Z2387" s="33"/>
      <c r="AA2387" s="33"/>
      <c r="AB2387" s="33"/>
      <c r="AC2387" s="33"/>
      <c r="AD2387" s="33"/>
      <c r="AE2387" s="33"/>
      <c r="AR2387" s="163" t="s">
        <v>264</v>
      </c>
      <c r="AT2387" s="163" t="s">
        <v>224</v>
      </c>
      <c r="AU2387" s="163" t="s">
        <v>86</v>
      </c>
      <c r="AY2387" s="18" t="s">
        <v>222</v>
      </c>
      <c r="BE2387" s="164">
        <f t="shared" si="244"/>
        <v>0</v>
      </c>
      <c r="BF2387" s="164">
        <f t="shared" si="245"/>
        <v>0</v>
      </c>
      <c r="BG2387" s="164">
        <f t="shared" si="246"/>
        <v>0</v>
      </c>
      <c r="BH2387" s="164">
        <f t="shared" si="247"/>
        <v>0</v>
      </c>
      <c r="BI2387" s="164">
        <f t="shared" si="248"/>
        <v>0</v>
      </c>
      <c r="BJ2387" s="18" t="s">
        <v>84</v>
      </c>
      <c r="BK2387" s="164">
        <f t="shared" si="249"/>
        <v>0</v>
      </c>
      <c r="BL2387" s="18" t="s">
        <v>264</v>
      </c>
      <c r="BM2387" s="163" t="s">
        <v>3614</v>
      </c>
    </row>
    <row r="2388" spans="1:65" s="2" customFormat="1" ht="44.25" customHeight="1">
      <c r="A2388" s="33"/>
      <c r="B2388" s="150"/>
      <c r="C2388" s="151" t="s">
        <v>3615</v>
      </c>
      <c r="D2388" s="151" t="s">
        <v>224</v>
      </c>
      <c r="E2388" s="152" t="s">
        <v>3616</v>
      </c>
      <c r="F2388" s="153" t="s">
        <v>3617</v>
      </c>
      <c r="G2388" s="154" t="s">
        <v>2075</v>
      </c>
      <c r="H2388" s="155">
        <v>1</v>
      </c>
      <c r="I2388" s="156"/>
      <c r="J2388" s="157">
        <f t="shared" si="240"/>
        <v>0</v>
      </c>
      <c r="K2388" s="158"/>
      <c r="L2388" s="34"/>
      <c r="M2388" s="159" t="s">
        <v>1</v>
      </c>
      <c r="N2388" s="160" t="s">
        <v>42</v>
      </c>
      <c r="O2388" s="59"/>
      <c r="P2388" s="161">
        <f t="shared" si="241"/>
        <v>0</v>
      </c>
      <c r="Q2388" s="161">
        <v>0</v>
      </c>
      <c r="R2388" s="161">
        <f t="shared" si="242"/>
        <v>0</v>
      </c>
      <c r="S2388" s="161">
        <v>0</v>
      </c>
      <c r="T2388" s="162">
        <f t="shared" si="243"/>
        <v>0</v>
      </c>
      <c r="U2388" s="33"/>
      <c r="V2388" s="33"/>
      <c r="W2388" s="33"/>
      <c r="X2388" s="33"/>
      <c r="Y2388" s="33"/>
      <c r="Z2388" s="33"/>
      <c r="AA2388" s="33"/>
      <c r="AB2388" s="33"/>
      <c r="AC2388" s="33"/>
      <c r="AD2388" s="33"/>
      <c r="AE2388" s="33"/>
      <c r="AR2388" s="163" t="s">
        <v>264</v>
      </c>
      <c r="AT2388" s="163" t="s">
        <v>224</v>
      </c>
      <c r="AU2388" s="163" t="s">
        <v>86</v>
      </c>
      <c r="AY2388" s="18" t="s">
        <v>222</v>
      </c>
      <c r="BE2388" s="164">
        <f t="shared" si="244"/>
        <v>0</v>
      </c>
      <c r="BF2388" s="164">
        <f t="shared" si="245"/>
        <v>0</v>
      </c>
      <c r="BG2388" s="164">
        <f t="shared" si="246"/>
        <v>0</v>
      </c>
      <c r="BH2388" s="164">
        <f t="shared" si="247"/>
        <v>0</v>
      </c>
      <c r="BI2388" s="164">
        <f t="shared" si="248"/>
        <v>0</v>
      </c>
      <c r="BJ2388" s="18" t="s">
        <v>84</v>
      </c>
      <c r="BK2388" s="164">
        <f t="shared" si="249"/>
        <v>0</v>
      </c>
      <c r="BL2388" s="18" t="s">
        <v>264</v>
      </c>
      <c r="BM2388" s="163" t="s">
        <v>3618</v>
      </c>
    </row>
    <row r="2389" spans="1:65" s="2" customFormat="1" ht="33" customHeight="1">
      <c r="A2389" s="33"/>
      <c r="B2389" s="150"/>
      <c r="C2389" s="151" t="s">
        <v>2229</v>
      </c>
      <c r="D2389" s="151" t="s">
        <v>224</v>
      </c>
      <c r="E2389" s="152" t="s">
        <v>3619</v>
      </c>
      <c r="F2389" s="153" t="s">
        <v>3620</v>
      </c>
      <c r="G2389" s="154" t="s">
        <v>348</v>
      </c>
      <c r="H2389" s="155">
        <v>1</v>
      </c>
      <c r="I2389" s="156"/>
      <c r="J2389" s="157">
        <f t="shared" si="240"/>
        <v>0</v>
      </c>
      <c r="K2389" s="158"/>
      <c r="L2389" s="34"/>
      <c r="M2389" s="159" t="s">
        <v>1</v>
      </c>
      <c r="N2389" s="160" t="s">
        <v>42</v>
      </c>
      <c r="O2389" s="59"/>
      <c r="P2389" s="161">
        <f t="shared" si="241"/>
        <v>0</v>
      </c>
      <c r="Q2389" s="161">
        <v>0</v>
      </c>
      <c r="R2389" s="161">
        <f t="shared" si="242"/>
        <v>0</v>
      </c>
      <c r="S2389" s="161">
        <v>0</v>
      </c>
      <c r="T2389" s="162">
        <f t="shared" si="243"/>
        <v>0</v>
      </c>
      <c r="U2389" s="33"/>
      <c r="V2389" s="33"/>
      <c r="W2389" s="33"/>
      <c r="X2389" s="33"/>
      <c r="Y2389" s="33"/>
      <c r="Z2389" s="33"/>
      <c r="AA2389" s="33"/>
      <c r="AB2389" s="33"/>
      <c r="AC2389" s="33"/>
      <c r="AD2389" s="33"/>
      <c r="AE2389" s="33"/>
      <c r="AR2389" s="163" t="s">
        <v>264</v>
      </c>
      <c r="AT2389" s="163" t="s">
        <v>224</v>
      </c>
      <c r="AU2389" s="163" t="s">
        <v>86</v>
      </c>
      <c r="AY2389" s="18" t="s">
        <v>222</v>
      </c>
      <c r="BE2389" s="164">
        <f t="shared" si="244"/>
        <v>0</v>
      </c>
      <c r="BF2389" s="164">
        <f t="shared" si="245"/>
        <v>0</v>
      </c>
      <c r="BG2389" s="164">
        <f t="shared" si="246"/>
        <v>0</v>
      </c>
      <c r="BH2389" s="164">
        <f t="shared" si="247"/>
        <v>0</v>
      </c>
      <c r="BI2389" s="164">
        <f t="shared" si="248"/>
        <v>0</v>
      </c>
      <c r="BJ2389" s="18" t="s">
        <v>84</v>
      </c>
      <c r="BK2389" s="164">
        <f t="shared" si="249"/>
        <v>0</v>
      </c>
      <c r="BL2389" s="18" t="s">
        <v>264</v>
      </c>
      <c r="BM2389" s="163" t="s">
        <v>3621</v>
      </c>
    </row>
    <row r="2390" spans="1:65" s="2" customFormat="1" ht="33" customHeight="1">
      <c r="A2390" s="33"/>
      <c r="B2390" s="150"/>
      <c r="C2390" s="151" t="s">
        <v>3622</v>
      </c>
      <c r="D2390" s="151" t="s">
        <v>224</v>
      </c>
      <c r="E2390" s="152" t="s">
        <v>3623</v>
      </c>
      <c r="F2390" s="153" t="s">
        <v>3624</v>
      </c>
      <c r="G2390" s="154" t="s">
        <v>348</v>
      </c>
      <c r="H2390" s="155">
        <v>3</v>
      </c>
      <c r="I2390" s="156"/>
      <c r="J2390" s="157">
        <f t="shared" si="240"/>
        <v>0</v>
      </c>
      <c r="K2390" s="158"/>
      <c r="L2390" s="34"/>
      <c r="M2390" s="159" t="s">
        <v>1</v>
      </c>
      <c r="N2390" s="160" t="s">
        <v>42</v>
      </c>
      <c r="O2390" s="59"/>
      <c r="P2390" s="161">
        <f t="shared" si="241"/>
        <v>0</v>
      </c>
      <c r="Q2390" s="161">
        <v>0</v>
      </c>
      <c r="R2390" s="161">
        <f t="shared" si="242"/>
        <v>0</v>
      </c>
      <c r="S2390" s="161">
        <v>0</v>
      </c>
      <c r="T2390" s="162">
        <f t="shared" si="243"/>
        <v>0</v>
      </c>
      <c r="U2390" s="33"/>
      <c r="V2390" s="33"/>
      <c r="W2390" s="33"/>
      <c r="X2390" s="33"/>
      <c r="Y2390" s="33"/>
      <c r="Z2390" s="33"/>
      <c r="AA2390" s="33"/>
      <c r="AB2390" s="33"/>
      <c r="AC2390" s="33"/>
      <c r="AD2390" s="33"/>
      <c r="AE2390" s="33"/>
      <c r="AR2390" s="163" t="s">
        <v>264</v>
      </c>
      <c r="AT2390" s="163" t="s">
        <v>224</v>
      </c>
      <c r="AU2390" s="163" t="s">
        <v>86</v>
      </c>
      <c r="AY2390" s="18" t="s">
        <v>222</v>
      </c>
      <c r="BE2390" s="164">
        <f t="shared" si="244"/>
        <v>0</v>
      </c>
      <c r="BF2390" s="164">
        <f t="shared" si="245"/>
        <v>0</v>
      </c>
      <c r="BG2390" s="164">
        <f t="shared" si="246"/>
        <v>0</v>
      </c>
      <c r="BH2390" s="164">
        <f t="shared" si="247"/>
        <v>0</v>
      </c>
      <c r="BI2390" s="164">
        <f t="shared" si="248"/>
        <v>0</v>
      </c>
      <c r="BJ2390" s="18" t="s">
        <v>84</v>
      </c>
      <c r="BK2390" s="164">
        <f t="shared" si="249"/>
        <v>0</v>
      </c>
      <c r="BL2390" s="18" t="s">
        <v>264</v>
      </c>
      <c r="BM2390" s="163" t="s">
        <v>3625</v>
      </c>
    </row>
    <row r="2391" spans="1:65" s="2" customFormat="1" ht="49.15" customHeight="1">
      <c r="A2391" s="33"/>
      <c r="B2391" s="150"/>
      <c r="C2391" s="151" t="s">
        <v>2234</v>
      </c>
      <c r="D2391" s="151" t="s">
        <v>224</v>
      </c>
      <c r="E2391" s="152" t="s">
        <v>3626</v>
      </c>
      <c r="F2391" s="153" t="s">
        <v>3627</v>
      </c>
      <c r="G2391" s="154" t="s">
        <v>348</v>
      </c>
      <c r="H2391" s="155">
        <v>1</v>
      </c>
      <c r="I2391" s="156"/>
      <c r="J2391" s="157">
        <f t="shared" si="240"/>
        <v>0</v>
      </c>
      <c r="K2391" s="158"/>
      <c r="L2391" s="34"/>
      <c r="M2391" s="159" t="s">
        <v>1</v>
      </c>
      <c r="N2391" s="160" t="s">
        <v>42</v>
      </c>
      <c r="O2391" s="59"/>
      <c r="P2391" s="161">
        <f t="shared" si="241"/>
        <v>0</v>
      </c>
      <c r="Q2391" s="161">
        <v>0</v>
      </c>
      <c r="R2391" s="161">
        <f t="shared" si="242"/>
        <v>0</v>
      </c>
      <c r="S2391" s="161">
        <v>0</v>
      </c>
      <c r="T2391" s="162">
        <f t="shared" si="243"/>
        <v>0</v>
      </c>
      <c r="U2391" s="33"/>
      <c r="V2391" s="33"/>
      <c r="W2391" s="33"/>
      <c r="X2391" s="33"/>
      <c r="Y2391" s="33"/>
      <c r="Z2391" s="33"/>
      <c r="AA2391" s="33"/>
      <c r="AB2391" s="33"/>
      <c r="AC2391" s="33"/>
      <c r="AD2391" s="33"/>
      <c r="AE2391" s="33"/>
      <c r="AR2391" s="163" t="s">
        <v>264</v>
      </c>
      <c r="AT2391" s="163" t="s">
        <v>224</v>
      </c>
      <c r="AU2391" s="163" t="s">
        <v>86</v>
      </c>
      <c r="AY2391" s="18" t="s">
        <v>222</v>
      </c>
      <c r="BE2391" s="164">
        <f t="shared" si="244"/>
        <v>0</v>
      </c>
      <c r="BF2391" s="164">
        <f t="shared" si="245"/>
        <v>0</v>
      </c>
      <c r="BG2391" s="164">
        <f t="shared" si="246"/>
        <v>0</v>
      </c>
      <c r="BH2391" s="164">
        <f t="shared" si="247"/>
        <v>0</v>
      </c>
      <c r="BI2391" s="164">
        <f t="shared" si="248"/>
        <v>0</v>
      </c>
      <c r="BJ2391" s="18" t="s">
        <v>84</v>
      </c>
      <c r="BK2391" s="164">
        <f t="shared" si="249"/>
        <v>0</v>
      </c>
      <c r="BL2391" s="18" t="s">
        <v>264</v>
      </c>
      <c r="BM2391" s="163" t="s">
        <v>3628</v>
      </c>
    </row>
    <row r="2392" spans="1:65" s="2" customFormat="1" ht="49.15" customHeight="1">
      <c r="A2392" s="33"/>
      <c r="B2392" s="150"/>
      <c r="C2392" s="151" t="s">
        <v>3629</v>
      </c>
      <c r="D2392" s="151" t="s">
        <v>224</v>
      </c>
      <c r="E2392" s="152" t="s">
        <v>3630</v>
      </c>
      <c r="F2392" s="153" t="s">
        <v>3631</v>
      </c>
      <c r="G2392" s="154" t="s">
        <v>348</v>
      </c>
      <c r="H2392" s="155">
        <v>9</v>
      </c>
      <c r="I2392" s="156"/>
      <c r="J2392" s="157">
        <f t="shared" si="240"/>
        <v>0</v>
      </c>
      <c r="K2392" s="158"/>
      <c r="L2392" s="34"/>
      <c r="M2392" s="159" t="s">
        <v>1</v>
      </c>
      <c r="N2392" s="160" t="s">
        <v>42</v>
      </c>
      <c r="O2392" s="59"/>
      <c r="P2392" s="161">
        <f t="shared" si="241"/>
        <v>0</v>
      </c>
      <c r="Q2392" s="161">
        <v>0</v>
      </c>
      <c r="R2392" s="161">
        <f t="shared" si="242"/>
        <v>0</v>
      </c>
      <c r="S2392" s="161">
        <v>0</v>
      </c>
      <c r="T2392" s="162">
        <f t="shared" si="243"/>
        <v>0</v>
      </c>
      <c r="U2392" s="33"/>
      <c r="V2392" s="33"/>
      <c r="W2392" s="33"/>
      <c r="X2392" s="33"/>
      <c r="Y2392" s="33"/>
      <c r="Z2392" s="33"/>
      <c r="AA2392" s="33"/>
      <c r="AB2392" s="33"/>
      <c r="AC2392" s="33"/>
      <c r="AD2392" s="33"/>
      <c r="AE2392" s="33"/>
      <c r="AR2392" s="163" t="s">
        <v>264</v>
      </c>
      <c r="AT2392" s="163" t="s">
        <v>224</v>
      </c>
      <c r="AU2392" s="163" t="s">
        <v>86</v>
      </c>
      <c r="AY2392" s="18" t="s">
        <v>222</v>
      </c>
      <c r="BE2392" s="164">
        <f t="shared" si="244"/>
        <v>0</v>
      </c>
      <c r="BF2392" s="164">
        <f t="shared" si="245"/>
        <v>0</v>
      </c>
      <c r="BG2392" s="164">
        <f t="shared" si="246"/>
        <v>0</v>
      </c>
      <c r="BH2392" s="164">
        <f t="shared" si="247"/>
        <v>0</v>
      </c>
      <c r="BI2392" s="164">
        <f t="shared" si="248"/>
        <v>0</v>
      </c>
      <c r="BJ2392" s="18" t="s">
        <v>84</v>
      </c>
      <c r="BK2392" s="164">
        <f t="shared" si="249"/>
        <v>0</v>
      </c>
      <c r="BL2392" s="18" t="s">
        <v>264</v>
      </c>
      <c r="BM2392" s="163" t="s">
        <v>3632</v>
      </c>
    </row>
    <row r="2393" spans="1:65" s="2" customFormat="1" ht="49.15" customHeight="1">
      <c r="A2393" s="33"/>
      <c r="B2393" s="150"/>
      <c r="C2393" s="151" t="s">
        <v>2239</v>
      </c>
      <c r="D2393" s="151" t="s">
        <v>224</v>
      </c>
      <c r="E2393" s="152" t="s">
        <v>3633</v>
      </c>
      <c r="F2393" s="153" t="s">
        <v>3634</v>
      </c>
      <c r="G2393" s="154" t="s">
        <v>348</v>
      </c>
      <c r="H2393" s="155">
        <v>1</v>
      </c>
      <c r="I2393" s="156"/>
      <c r="J2393" s="157">
        <f t="shared" si="240"/>
        <v>0</v>
      </c>
      <c r="K2393" s="158"/>
      <c r="L2393" s="34"/>
      <c r="M2393" s="159" t="s">
        <v>1</v>
      </c>
      <c r="N2393" s="160" t="s">
        <v>42</v>
      </c>
      <c r="O2393" s="59"/>
      <c r="P2393" s="161">
        <f t="shared" si="241"/>
        <v>0</v>
      </c>
      <c r="Q2393" s="161">
        <v>0</v>
      </c>
      <c r="R2393" s="161">
        <f t="shared" si="242"/>
        <v>0</v>
      </c>
      <c r="S2393" s="161">
        <v>0</v>
      </c>
      <c r="T2393" s="162">
        <f t="shared" si="243"/>
        <v>0</v>
      </c>
      <c r="U2393" s="33"/>
      <c r="V2393" s="33"/>
      <c r="W2393" s="33"/>
      <c r="X2393" s="33"/>
      <c r="Y2393" s="33"/>
      <c r="Z2393" s="33"/>
      <c r="AA2393" s="33"/>
      <c r="AB2393" s="33"/>
      <c r="AC2393" s="33"/>
      <c r="AD2393" s="33"/>
      <c r="AE2393" s="33"/>
      <c r="AR2393" s="163" t="s">
        <v>264</v>
      </c>
      <c r="AT2393" s="163" t="s">
        <v>224</v>
      </c>
      <c r="AU2393" s="163" t="s">
        <v>86</v>
      </c>
      <c r="AY2393" s="18" t="s">
        <v>222</v>
      </c>
      <c r="BE2393" s="164">
        <f t="shared" si="244"/>
        <v>0</v>
      </c>
      <c r="BF2393" s="164">
        <f t="shared" si="245"/>
        <v>0</v>
      </c>
      <c r="BG2393" s="164">
        <f t="shared" si="246"/>
        <v>0</v>
      </c>
      <c r="BH2393" s="164">
        <f t="shared" si="247"/>
        <v>0</v>
      </c>
      <c r="BI2393" s="164">
        <f t="shared" si="248"/>
        <v>0</v>
      </c>
      <c r="BJ2393" s="18" t="s">
        <v>84</v>
      </c>
      <c r="BK2393" s="164">
        <f t="shared" si="249"/>
        <v>0</v>
      </c>
      <c r="BL2393" s="18" t="s">
        <v>264</v>
      </c>
      <c r="BM2393" s="163" t="s">
        <v>3635</v>
      </c>
    </row>
    <row r="2394" spans="1:65" s="2" customFormat="1" ht="49.15" customHeight="1">
      <c r="A2394" s="33"/>
      <c r="B2394" s="150"/>
      <c r="C2394" s="151" t="s">
        <v>3636</v>
      </c>
      <c r="D2394" s="151" t="s">
        <v>224</v>
      </c>
      <c r="E2394" s="152" t="s">
        <v>3637</v>
      </c>
      <c r="F2394" s="153" t="s">
        <v>3638</v>
      </c>
      <c r="G2394" s="154" t="s">
        <v>348</v>
      </c>
      <c r="H2394" s="155">
        <v>1</v>
      </c>
      <c r="I2394" s="156"/>
      <c r="J2394" s="157">
        <f t="shared" si="240"/>
        <v>0</v>
      </c>
      <c r="K2394" s="158"/>
      <c r="L2394" s="34"/>
      <c r="M2394" s="159" t="s">
        <v>1</v>
      </c>
      <c r="N2394" s="160" t="s">
        <v>42</v>
      </c>
      <c r="O2394" s="59"/>
      <c r="P2394" s="161">
        <f t="shared" si="241"/>
        <v>0</v>
      </c>
      <c r="Q2394" s="161">
        <v>0</v>
      </c>
      <c r="R2394" s="161">
        <f t="shared" si="242"/>
        <v>0</v>
      </c>
      <c r="S2394" s="161">
        <v>0</v>
      </c>
      <c r="T2394" s="162">
        <f t="shared" si="243"/>
        <v>0</v>
      </c>
      <c r="U2394" s="33"/>
      <c r="V2394" s="33"/>
      <c r="W2394" s="33"/>
      <c r="X2394" s="33"/>
      <c r="Y2394" s="33"/>
      <c r="Z2394" s="33"/>
      <c r="AA2394" s="33"/>
      <c r="AB2394" s="33"/>
      <c r="AC2394" s="33"/>
      <c r="AD2394" s="33"/>
      <c r="AE2394" s="33"/>
      <c r="AR2394" s="163" t="s">
        <v>264</v>
      </c>
      <c r="AT2394" s="163" t="s">
        <v>224</v>
      </c>
      <c r="AU2394" s="163" t="s">
        <v>86</v>
      </c>
      <c r="AY2394" s="18" t="s">
        <v>222</v>
      </c>
      <c r="BE2394" s="164">
        <f t="shared" si="244"/>
        <v>0</v>
      </c>
      <c r="BF2394" s="164">
        <f t="shared" si="245"/>
        <v>0</v>
      </c>
      <c r="BG2394" s="164">
        <f t="shared" si="246"/>
        <v>0</v>
      </c>
      <c r="BH2394" s="164">
        <f t="shared" si="247"/>
        <v>0</v>
      </c>
      <c r="BI2394" s="164">
        <f t="shared" si="248"/>
        <v>0</v>
      </c>
      <c r="BJ2394" s="18" t="s">
        <v>84</v>
      </c>
      <c r="BK2394" s="164">
        <f t="shared" si="249"/>
        <v>0</v>
      </c>
      <c r="BL2394" s="18" t="s">
        <v>264</v>
      </c>
      <c r="BM2394" s="163" t="s">
        <v>3639</v>
      </c>
    </row>
    <row r="2395" spans="1:65" s="2" customFormat="1" ht="49.15" customHeight="1">
      <c r="A2395" s="33"/>
      <c r="B2395" s="150"/>
      <c r="C2395" s="151" t="s">
        <v>2243</v>
      </c>
      <c r="D2395" s="151" t="s">
        <v>224</v>
      </c>
      <c r="E2395" s="152" t="s">
        <v>3640</v>
      </c>
      <c r="F2395" s="153" t="s">
        <v>3641</v>
      </c>
      <c r="G2395" s="154" t="s">
        <v>348</v>
      </c>
      <c r="H2395" s="155">
        <v>1</v>
      </c>
      <c r="I2395" s="156"/>
      <c r="J2395" s="157">
        <f t="shared" si="240"/>
        <v>0</v>
      </c>
      <c r="K2395" s="158"/>
      <c r="L2395" s="34"/>
      <c r="M2395" s="159" t="s">
        <v>1</v>
      </c>
      <c r="N2395" s="160" t="s">
        <v>42</v>
      </c>
      <c r="O2395" s="59"/>
      <c r="P2395" s="161">
        <f t="shared" si="241"/>
        <v>0</v>
      </c>
      <c r="Q2395" s="161">
        <v>0</v>
      </c>
      <c r="R2395" s="161">
        <f t="shared" si="242"/>
        <v>0</v>
      </c>
      <c r="S2395" s="161">
        <v>0</v>
      </c>
      <c r="T2395" s="162">
        <f t="shared" si="243"/>
        <v>0</v>
      </c>
      <c r="U2395" s="33"/>
      <c r="V2395" s="33"/>
      <c r="W2395" s="33"/>
      <c r="X2395" s="33"/>
      <c r="Y2395" s="33"/>
      <c r="Z2395" s="33"/>
      <c r="AA2395" s="33"/>
      <c r="AB2395" s="33"/>
      <c r="AC2395" s="33"/>
      <c r="AD2395" s="33"/>
      <c r="AE2395" s="33"/>
      <c r="AR2395" s="163" t="s">
        <v>264</v>
      </c>
      <c r="AT2395" s="163" t="s">
        <v>224</v>
      </c>
      <c r="AU2395" s="163" t="s">
        <v>86</v>
      </c>
      <c r="AY2395" s="18" t="s">
        <v>222</v>
      </c>
      <c r="BE2395" s="164">
        <f t="shared" si="244"/>
        <v>0</v>
      </c>
      <c r="BF2395" s="164">
        <f t="shared" si="245"/>
        <v>0</v>
      </c>
      <c r="BG2395" s="164">
        <f t="shared" si="246"/>
        <v>0</v>
      </c>
      <c r="BH2395" s="164">
        <f t="shared" si="247"/>
        <v>0</v>
      </c>
      <c r="BI2395" s="164">
        <f t="shared" si="248"/>
        <v>0</v>
      </c>
      <c r="BJ2395" s="18" t="s">
        <v>84</v>
      </c>
      <c r="BK2395" s="164">
        <f t="shared" si="249"/>
        <v>0</v>
      </c>
      <c r="BL2395" s="18" t="s">
        <v>264</v>
      </c>
      <c r="BM2395" s="163" t="s">
        <v>3642</v>
      </c>
    </row>
    <row r="2396" spans="1:65" s="2" customFormat="1" ht="49.15" customHeight="1">
      <c r="A2396" s="33"/>
      <c r="B2396" s="150"/>
      <c r="C2396" s="151" t="s">
        <v>3643</v>
      </c>
      <c r="D2396" s="151" t="s">
        <v>224</v>
      </c>
      <c r="E2396" s="152" t="s">
        <v>3644</v>
      </c>
      <c r="F2396" s="153" t="s">
        <v>3645</v>
      </c>
      <c r="G2396" s="154" t="s">
        <v>2075</v>
      </c>
      <c r="H2396" s="155">
        <v>5</v>
      </c>
      <c r="I2396" s="156"/>
      <c r="J2396" s="157">
        <f t="shared" ref="J2396:J2427" si="250">ROUND(I2396*H2396,2)</f>
        <v>0</v>
      </c>
      <c r="K2396" s="158"/>
      <c r="L2396" s="34"/>
      <c r="M2396" s="159" t="s">
        <v>1</v>
      </c>
      <c r="N2396" s="160" t="s">
        <v>42</v>
      </c>
      <c r="O2396" s="59"/>
      <c r="P2396" s="161">
        <f t="shared" ref="P2396:P2427" si="251">O2396*H2396</f>
        <v>0</v>
      </c>
      <c r="Q2396" s="161">
        <v>0</v>
      </c>
      <c r="R2396" s="161">
        <f t="shared" ref="R2396:R2427" si="252">Q2396*H2396</f>
        <v>0</v>
      </c>
      <c r="S2396" s="161">
        <v>0</v>
      </c>
      <c r="T2396" s="162">
        <f t="shared" ref="T2396:T2427" si="253">S2396*H2396</f>
        <v>0</v>
      </c>
      <c r="U2396" s="33"/>
      <c r="V2396" s="33"/>
      <c r="W2396" s="33"/>
      <c r="X2396" s="33"/>
      <c r="Y2396" s="33"/>
      <c r="Z2396" s="33"/>
      <c r="AA2396" s="33"/>
      <c r="AB2396" s="33"/>
      <c r="AC2396" s="33"/>
      <c r="AD2396" s="33"/>
      <c r="AE2396" s="33"/>
      <c r="AR2396" s="163" t="s">
        <v>264</v>
      </c>
      <c r="AT2396" s="163" t="s">
        <v>224</v>
      </c>
      <c r="AU2396" s="163" t="s">
        <v>86</v>
      </c>
      <c r="AY2396" s="18" t="s">
        <v>222</v>
      </c>
      <c r="BE2396" s="164">
        <f t="shared" ref="BE2396:BE2427" si="254">IF(N2396="základní",J2396,0)</f>
        <v>0</v>
      </c>
      <c r="BF2396" s="164">
        <f t="shared" ref="BF2396:BF2427" si="255">IF(N2396="snížená",J2396,0)</f>
        <v>0</v>
      </c>
      <c r="BG2396" s="164">
        <f t="shared" ref="BG2396:BG2427" si="256">IF(N2396="zákl. přenesená",J2396,0)</f>
        <v>0</v>
      </c>
      <c r="BH2396" s="164">
        <f t="shared" ref="BH2396:BH2427" si="257">IF(N2396="sníž. přenesená",J2396,0)</f>
        <v>0</v>
      </c>
      <c r="BI2396" s="164">
        <f t="shared" ref="BI2396:BI2427" si="258">IF(N2396="nulová",J2396,0)</f>
        <v>0</v>
      </c>
      <c r="BJ2396" s="18" t="s">
        <v>84</v>
      </c>
      <c r="BK2396" s="164">
        <f t="shared" ref="BK2396:BK2427" si="259">ROUND(I2396*H2396,2)</f>
        <v>0</v>
      </c>
      <c r="BL2396" s="18" t="s">
        <v>264</v>
      </c>
      <c r="BM2396" s="163" t="s">
        <v>3646</v>
      </c>
    </row>
    <row r="2397" spans="1:65" s="2" customFormat="1" ht="55.5" customHeight="1">
      <c r="A2397" s="33"/>
      <c r="B2397" s="150"/>
      <c r="C2397" s="151" t="s">
        <v>2247</v>
      </c>
      <c r="D2397" s="151" t="s">
        <v>224</v>
      </c>
      <c r="E2397" s="152" t="s">
        <v>3647</v>
      </c>
      <c r="F2397" s="153" t="s">
        <v>3648</v>
      </c>
      <c r="G2397" s="154" t="s">
        <v>2075</v>
      </c>
      <c r="H2397" s="155">
        <v>3</v>
      </c>
      <c r="I2397" s="156"/>
      <c r="J2397" s="157">
        <f t="shared" si="250"/>
        <v>0</v>
      </c>
      <c r="K2397" s="158"/>
      <c r="L2397" s="34"/>
      <c r="M2397" s="159" t="s">
        <v>1</v>
      </c>
      <c r="N2397" s="160" t="s">
        <v>42</v>
      </c>
      <c r="O2397" s="59"/>
      <c r="P2397" s="161">
        <f t="shared" si="251"/>
        <v>0</v>
      </c>
      <c r="Q2397" s="161">
        <v>0</v>
      </c>
      <c r="R2397" s="161">
        <f t="shared" si="252"/>
        <v>0</v>
      </c>
      <c r="S2397" s="161">
        <v>0</v>
      </c>
      <c r="T2397" s="162">
        <f t="shared" si="253"/>
        <v>0</v>
      </c>
      <c r="U2397" s="33"/>
      <c r="V2397" s="33"/>
      <c r="W2397" s="33"/>
      <c r="X2397" s="33"/>
      <c r="Y2397" s="33"/>
      <c r="Z2397" s="33"/>
      <c r="AA2397" s="33"/>
      <c r="AB2397" s="33"/>
      <c r="AC2397" s="33"/>
      <c r="AD2397" s="33"/>
      <c r="AE2397" s="33"/>
      <c r="AR2397" s="163" t="s">
        <v>264</v>
      </c>
      <c r="AT2397" s="163" t="s">
        <v>224</v>
      </c>
      <c r="AU2397" s="163" t="s">
        <v>86</v>
      </c>
      <c r="AY2397" s="18" t="s">
        <v>222</v>
      </c>
      <c r="BE2397" s="164">
        <f t="shared" si="254"/>
        <v>0</v>
      </c>
      <c r="BF2397" s="164">
        <f t="shared" si="255"/>
        <v>0</v>
      </c>
      <c r="BG2397" s="164">
        <f t="shared" si="256"/>
        <v>0</v>
      </c>
      <c r="BH2397" s="164">
        <f t="shared" si="257"/>
        <v>0</v>
      </c>
      <c r="BI2397" s="164">
        <f t="shared" si="258"/>
        <v>0</v>
      </c>
      <c r="BJ2397" s="18" t="s">
        <v>84</v>
      </c>
      <c r="BK2397" s="164">
        <f t="shared" si="259"/>
        <v>0</v>
      </c>
      <c r="BL2397" s="18" t="s">
        <v>264</v>
      </c>
      <c r="BM2397" s="163" t="s">
        <v>3649</v>
      </c>
    </row>
    <row r="2398" spans="1:65" s="2" customFormat="1" ht="55.5" customHeight="1">
      <c r="A2398" s="33"/>
      <c r="B2398" s="150"/>
      <c r="C2398" s="151" t="s">
        <v>3650</v>
      </c>
      <c r="D2398" s="151" t="s">
        <v>224</v>
      </c>
      <c r="E2398" s="152" t="s">
        <v>3651</v>
      </c>
      <c r="F2398" s="153" t="s">
        <v>3652</v>
      </c>
      <c r="G2398" s="154" t="s">
        <v>2075</v>
      </c>
      <c r="H2398" s="155">
        <v>1</v>
      </c>
      <c r="I2398" s="156"/>
      <c r="J2398" s="157">
        <f t="shared" si="250"/>
        <v>0</v>
      </c>
      <c r="K2398" s="158"/>
      <c r="L2398" s="34"/>
      <c r="M2398" s="159" t="s">
        <v>1</v>
      </c>
      <c r="N2398" s="160" t="s">
        <v>42</v>
      </c>
      <c r="O2398" s="59"/>
      <c r="P2398" s="161">
        <f t="shared" si="251"/>
        <v>0</v>
      </c>
      <c r="Q2398" s="161">
        <v>0</v>
      </c>
      <c r="R2398" s="161">
        <f t="shared" si="252"/>
        <v>0</v>
      </c>
      <c r="S2398" s="161">
        <v>0</v>
      </c>
      <c r="T2398" s="162">
        <f t="shared" si="253"/>
        <v>0</v>
      </c>
      <c r="U2398" s="33"/>
      <c r="V2398" s="33"/>
      <c r="W2398" s="33"/>
      <c r="X2398" s="33"/>
      <c r="Y2398" s="33"/>
      <c r="Z2398" s="33"/>
      <c r="AA2398" s="33"/>
      <c r="AB2398" s="33"/>
      <c r="AC2398" s="33"/>
      <c r="AD2398" s="33"/>
      <c r="AE2398" s="33"/>
      <c r="AR2398" s="163" t="s">
        <v>264</v>
      </c>
      <c r="AT2398" s="163" t="s">
        <v>224</v>
      </c>
      <c r="AU2398" s="163" t="s">
        <v>86</v>
      </c>
      <c r="AY2398" s="18" t="s">
        <v>222</v>
      </c>
      <c r="BE2398" s="164">
        <f t="shared" si="254"/>
        <v>0</v>
      </c>
      <c r="BF2398" s="164">
        <f t="shared" si="255"/>
        <v>0</v>
      </c>
      <c r="BG2398" s="164">
        <f t="shared" si="256"/>
        <v>0</v>
      </c>
      <c r="BH2398" s="164">
        <f t="shared" si="257"/>
        <v>0</v>
      </c>
      <c r="BI2398" s="164">
        <f t="shared" si="258"/>
        <v>0</v>
      </c>
      <c r="BJ2398" s="18" t="s">
        <v>84</v>
      </c>
      <c r="BK2398" s="164">
        <f t="shared" si="259"/>
        <v>0</v>
      </c>
      <c r="BL2398" s="18" t="s">
        <v>264</v>
      </c>
      <c r="BM2398" s="163" t="s">
        <v>3653</v>
      </c>
    </row>
    <row r="2399" spans="1:65" s="2" customFormat="1" ht="37.9" customHeight="1">
      <c r="A2399" s="33"/>
      <c r="B2399" s="150"/>
      <c r="C2399" s="151" t="s">
        <v>2251</v>
      </c>
      <c r="D2399" s="151" t="s">
        <v>224</v>
      </c>
      <c r="E2399" s="152" t="s">
        <v>3654</v>
      </c>
      <c r="F2399" s="153" t="s">
        <v>3655</v>
      </c>
      <c r="G2399" s="154" t="s">
        <v>2075</v>
      </c>
      <c r="H2399" s="155">
        <v>1</v>
      </c>
      <c r="I2399" s="156"/>
      <c r="J2399" s="157">
        <f t="shared" si="250"/>
        <v>0</v>
      </c>
      <c r="K2399" s="158"/>
      <c r="L2399" s="34"/>
      <c r="M2399" s="159" t="s">
        <v>1</v>
      </c>
      <c r="N2399" s="160" t="s">
        <v>42</v>
      </c>
      <c r="O2399" s="59"/>
      <c r="P2399" s="161">
        <f t="shared" si="251"/>
        <v>0</v>
      </c>
      <c r="Q2399" s="161">
        <v>0</v>
      </c>
      <c r="R2399" s="161">
        <f t="shared" si="252"/>
        <v>0</v>
      </c>
      <c r="S2399" s="161">
        <v>0</v>
      </c>
      <c r="T2399" s="162">
        <f t="shared" si="253"/>
        <v>0</v>
      </c>
      <c r="U2399" s="33"/>
      <c r="V2399" s="33"/>
      <c r="W2399" s="33"/>
      <c r="X2399" s="33"/>
      <c r="Y2399" s="33"/>
      <c r="Z2399" s="33"/>
      <c r="AA2399" s="33"/>
      <c r="AB2399" s="33"/>
      <c r="AC2399" s="33"/>
      <c r="AD2399" s="33"/>
      <c r="AE2399" s="33"/>
      <c r="AR2399" s="163" t="s">
        <v>264</v>
      </c>
      <c r="AT2399" s="163" t="s">
        <v>224</v>
      </c>
      <c r="AU2399" s="163" t="s">
        <v>86</v>
      </c>
      <c r="AY2399" s="18" t="s">
        <v>222</v>
      </c>
      <c r="BE2399" s="164">
        <f t="shared" si="254"/>
        <v>0</v>
      </c>
      <c r="BF2399" s="164">
        <f t="shared" si="255"/>
        <v>0</v>
      </c>
      <c r="BG2399" s="164">
        <f t="shared" si="256"/>
        <v>0</v>
      </c>
      <c r="BH2399" s="164">
        <f t="shared" si="257"/>
        <v>0</v>
      </c>
      <c r="BI2399" s="164">
        <f t="shared" si="258"/>
        <v>0</v>
      </c>
      <c r="BJ2399" s="18" t="s">
        <v>84</v>
      </c>
      <c r="BK2399" s="164">
        <f t="shared" si="259"/>
        <v>0</v>
      </c>
      <c r="BL2399" s="18" t="s">
        <v>264</v>
      </c>
      <c r="BM2399" s="163" t="s">
        <v>3656</v>
      </c>
    </row>
    <row r="2400" spans="1:65" s="2" customFormat="1" ht="44.25" customHeight="1">
      <c r="A2400" s="33"/>
      <c r="B2400" s="150"/>
      <c r="C2400" s="151" t="s">
        <v>3657</v>
      </c>
      <c r="D2400" s="151" t="s">
        <v>224</v>
      </c>
      <c r="E2400" s="152" t="s">
        <v>3658</v>
      </c>
      <c r="F2400" s="153" t="s">
        <v>3659</v>
      </c>
      <c r="G2400" s="154" t="s">
        <v>2075</v>
      </c>
      <c r="H2400" s="155">
        <v>1</v>
      </c>
      <c r="I2400" s="156"/>
      <c r="J2400" s="157">
        <f t="shared" si="250"/>
        <v>0</v>
      </c>
      <c r="K2400" s="158"/>
      <c r="L2400" s="34"/>
      <c r="M2400" s="159" t="s">
        <v>1</v>
      </c>
      <c r="N2400" s="160" t="s">
        <v>42</v>
      </c>
      <c r="O2400" s="59"/>
      <c r="P2400" s="161">
        <f t="shared" si="251"/>
        <v>0</v>
      </c>
      <c r="Q2400" s="161">
        <v>0</v>
      </c>
      <c r="R2400" s="161">
        <f t="shared" si="252"/>
        <v>0</v>
      </c>
      <c r="S2400" s="161">
        <v>0</v>
      </c>
      <c r="T2400" s="162">
        <f t="shared" si="253"/>
        <v>0</v>
      </c>
      <c r="U2400" s="33"/>
      <c r="V2400" s="33"/>
      <c r="W2400" s="33"/>
      <c r="X2400" s="33"/>
      <c r="Y2400" s="33"/>
      <c r="Z2400" s="33"/>
      <c r="AA2400" s="33"/>
      <c r="AB2400" s="33"/>
      <c r="AC2400" s="33"/>
      <c r="AD2400" s="33"/>
      <c r="AE2400" s="33"/>
      <c r="AR2400" s="163" t="s">
        <v>264</v>
      </c>
      <c r="AT2400" s="163" t="s">
        <v>224</v>
      </c>
      <c r="AU2400" s="163" t="s">
        <v>86</v>
      </c>
      <c r="AY2400" s="18" t="s">
        <v>222</v>
      </c>
      <c r="BE2400" s="164">
        <f t="shared" si="254"/>
        <v>0</v>
      </c>
      <c r="BF2400" s="164">
        <f t="shared" si="255"/>
        <v>0</v>
      </c>
      <c r="BG2400" s="164">
        <f t="shared" si="256"/>
        <v>0</v>
      </c>
      <c r="BH2400" s="164">
        <f t="shared" si="257"/>
        <v>0</v>
      </c>
      <c r="BI2400" s="164">
        <f t="shared" si="258"/>
        <v>0</v>
      </c>
      <c r="BJ2400" s="18" t="s">
        <v>84</v>
      </c>
      <c r="BK2400" s="164">
        <f t="shared" si="259"/>
        <v>0</v>
      </c>
      <c r="BL2400" s="18" t="s">
        <v>264</v>
      </c>
      <c r="BM2400" s="163" t="s">
        <v>3660</v>
      </c>
    </row>
    <row r="2401" spans="1:65" s="2" customFormat="1" ht="55.5" customHeight="1">
      <c r="A2401" s="33"/>
      <c r="B2401" s="150"/>
      <c r="C2401" s="151" t="s">
        <v>2254</v>
      </c>
      <c r="D2401" s="151" t="s">
        <v>224</v>
      </c>
      <c r="E2401" s="152" t="s">
        <v>3661</v>
      </c>
      <c r="F2401" s="153" t="s">
        <v>3662</v>
      </c>
      <c r="G2401" s="154" t="s">
        <v>2075</v>
      </c>
      <c r="H2401" s="155">
        <v>1</v>
      </c>
      <c r="I2401" s="156"/>
      <c r="J2401" s="157">
        <f t="shared" si="250"/>
        <v>0</v>
      </c>
      <c r="K2401" s="158"/>
      <c r="L2401" s="34"/>
      <c r="M2401" s="159" t="s">
        <v>1</v>
      </c>
      <c r="N2401" s="160" t="s">
        <v>42</v>
      </c>
      <c r="O2401" s="59"/>
      <c r="P2401" s="161">
        <f t="shared" si="251"/>
        <v>0</v>
      </c>
      <c r="Q2401" s="161">
        <v>0</v>
      </c>
      <c r="R2401" s="161">
        <f t="shared" si="252"/>
        <v>0</v>
      </c>
      <c r="S2401" s="161">
        <v>0</v>
      </c>
      <c r="T2401" s="162">
        <f t="shared" si="253"/>
        <v>0</v>
      </c>
      <c r="U2401" s="33"/>
      <c r="V2401" s="33"/>
      <c r="W2401" s="33"/>
      <c r="X2401" s="33"/>
      <c r="Y2401" s="33"/>
      <c r="Z2401" s="33"/>
      <c r="AA2401" s="33"/>
      <c r="AB2401" s="33"/>
      <c r="AC2401" s="33"/>
      <c r="AD2401" s="33"/>
      <c r="AE2401" s="33"/>
      <c r="AR2401" s="163" t="s">
        <v>264</v>
      </c>
      <c r="AT2401" s="163" t="s">
        <v>224</v>
      </c>
      <c r="AU2401" s="163" t="s">
        <v>86</v>
      </c>
      <c r="AY2401" s="18" t="s">
        <v>222</v>
      </c>
      <c r="BE2401" s="164">
        <f t="shared" si="254"/>
        <v>0</v>
      </c>
      <c r="BF2401" s="164">
        <f t="shared" si="255"/>
        <v>0</v>
      </c>
      <c r="BG2401" s="164">
        <f t="shared" si="256"/>
        <v>0</v>
      </c>
      <c r="BH2401" s="164">
        <f t="shared" si="257"/>
        <v>0</v>
      </c>
      <c r="BI2401" s="164">
        <f t="shared" si="258"/>
        <v>0</v>
      </c>
      <c r="BJ2401" s="18" t="s">
        <v>84</v>
      </c>
      <c r="BK2401" s="164">
        <f t="shared" si="259"/>
        <v>0</v>
      </c>
      <c r="BL2401" s="18" t="s">
        <v>264</v>
      </c>
      <c r="BM2401" s="163" t="s">
        <v>3663</v>
      </c>
    </row>
    <row r="2402" spans="1:65" s="2" customFormat="1" ht="44.25" customHeight="1">
      <c r="A2402" s="33"/>
      <c r="B2402" s="150"/>
      <c r="C2402" s="151" t="s">
        <v>3664</v>
      </c>
      <c r="D2402" s="151" t="s">
        <v>224</v>
      </c>
      <c r="E2402" s="152" t="s">
        <v>3665</v>
      </c>
      <c r="F2402" s="153" t="s">
        <v>3666</v>
      </c>
      <c r="G2402" s="154" t="s">
        <v>2075</v>
      </c>
      <c r="H2402" s="155">
        <v>1</v>
      </c>
      <c r="I2402" s="156"/>
      <c r="J2402" s="157">
        <f t="shared" si="250"/>
        <v>0</v>
      </c>
      <c r="K2402" s="158"/>
      <c r="L2402" s="34"/>
      <c r="M2402" s="159" t="s">
        <v>1</v>
      </c>
      <c r="N2402" s="160" t="s">
        <v>42</v>
      </c>
      <c r="O2402" s="59"/>
      <c r="P2402" s="161">
        <f t="shared" si="251"/>
        <v>0</v>
      </c>
      <c r="Q2402" s="161">
        <v>0</v>
      </c>
      <c r="R2402" s="161">
        <f t="shared" si="252"/>
        <v>0</v>
      </c>
      <c r="S2402" s="161">
        <v>0</v>
      </c>
      <c r="T2402" s="162">
        <f t="shared" si="253"/>
        <v>0</v>
      </c>
      <c r="U2402" s="33"/>
      <c r="V2402" s="33"/>
      <c r="W2402" s="33"/>
      <c r="X2402" s="33"/>
      <c r="Y2402" s="33"/>
      <c r="Z2402" s="33"/>
      <c r="AA2402" s="33"/>
      <c r="AB2402" s="33"/>
      <c r="AC2402" s="33"/>
      <c r="AD2402" s="33"/>
      <c r="AE2402" s="33"/>
      <c r="AR2402" s="163" t="s">
        <v>264</v>
      </c>
      <c r="AT2402" s="163" t="s">
        <v>224</v>
      </c>
      <c r="AU2402" s="163" t="s">
        <v>86</v>
      </c>
      <c r="AY2402" s="18" t="s">
        <v>222</v>
      </c>
      <c r="BE2402" s="164">
        <f t="shared" si="254"/>
        <v>0</v>
      </c>
      <c r="BF2402" s="164">
        <f t="shared" si="255"/>
        <v>0</v>
      </c>
      <c r="BG2402" s="164">
        <f t="shared" si="256"/>
        <v>0</v>
      </c>
      <c r="BH2402" s="164">
        <f t="shared" si="257"/>
        <v>0</v>
      </c>
      <c r="BI2402" s="164">
        <f t="shared" si="258"/>
        <v>0</v>
      </c>
      <c r="BJ2402" s="18" t="s">
        <v>84</v>
      </c>
      <c r="BK2402" s="164">
        <f t="shared" si="259"/>
        <v>0</v>
      </c>
      <c r="BL2402" s="18" t="s">
        <v>264</v>
      </c>
      <c r="BM2402" s="163" t="s">
        <v>3667</v>
      </c>
    </row>
    <row r="2403" spans="1:65" s="2" customFormat="1" ht="37.9" customHeight="1">
      <c r="A2403" s="33"/>
      <c r="B2403" s="150"/>
      <c r="C2403" s="151" t="s">
        <v>2258</v>
      </c>
      <c r="D2403" s="151" t="s">
        <v>224</v>
      </c>
      <c r="E2403" s="152" t="s">
        <v>3668</v>
      </c>
      <c r="F2403" s="153" t="s">
        <v>3669</v>
      </c>
      <c r="G2403" s="154" t="s">
        <v>2075</v>
      </c>
      <c r="H2403" s="155">
        <v>1</v>
      </c>
      <c r="I2403" s="156"/>
      <c r="J2403" s="157">
        <f t="shared" si="250"/>
        <v>0</v>
      </c>
      <c r="K2403" s="158"/>
      <c r="L2403" s="34"/>
      <c r="M2403" s="159" t="s">
        <v>1</v>
      </c>
      <c r="N2403" s="160" t="s">
        <v>42</v>
      </c>
      <c r="O2403" s="59"/>
      <c r="P2403" s="161">
        <f t="shared" si="251"/>
        <v>0</v>
      </c>
      <c r="Q2403" s="161">
        <v>0</v>
      </c>
      <c r="R2403" s="161">
        <f t="shared" si="252"/>
        <v>0</v>
      </c>
      <c r="S2403" s="161">
        <v>0</v>
      </c>
      <c r="T2403" s="162">
        <f t="shared" si="253"/>
        <v>0</v>
      </c>
      <c r="U2403" s="33"/>
      <c r="V2403" s="33"/>
      <c r="W2403" s="33"/>
      <c r="X2403" s="33"/>
      <c r="Y2403" s="33"/>
      <c r="Z2403" s="33"/>
      <c r="AA2403" s="33"/>
      <c r="AB2403" s="33"/>
      <c r="AC2403" s="33"/>
      <c r="AD2403" s="33"/>
      <c r="AE2403" s="33"/>
      <c r="AR2403" s="163" t="s">
        <v>264</v>
      </c>
      <c r="AT2403" s="163" t="s">
        <v>224</v>
      </c>
      <c r="AU2403" s="163" t="s">
        <v>86</v>
      </c>
      <c r="AY2403" s="18" t="s">
        <v>222</v>
      </c>
      <c r="BE2403" s="164">
        <f t="shared" si="254"/>
        <v>0</v>
      </c>
      <c r="BF2403" s="164">
        <f t="shared" si="255"/>
        <v>0</v>
      </c>
      <c r="BG2403" s="164">
        <f t="shared" si="256"/>
        <v>0</v>
      </c>
      <c r="BH2403" s="164">
        <f t="shared" si="257"/>
        <v>0</v>
      </c>
      <c r="BI2403" s="164">
        <f t="shared" si="258"/>
        <v>0</v>
      </c>
      <c r="BJ2403" s="18" t="s">
        <v>84</v>
      </c>
      <c r="BK2403" s="164">
        <f t="shared" si="259"/>
        <v>0</v>
      </c>
      <c r="BL2403" s="18" t="s">
        <v>264</v>
      </c>
      <c r="BM2403" s="163" t="s">
        <v>3670</v>
      </c>
    </row>
    <row r="2404" spans="1:65" s="2" customFormat="1" ht="44.25" customHeight="1">
      <c r="A2404" s="33"/>
      <c r="B2404" s="150"/>
      <c r="C2404" s="151" t="s">
        <v>3671</v>
      </c>
      <c r="D2404" s="151" t="s">
        <v>224</v>
      </c>
      <c r="E2404" s="152" t="s">
        <v>3672</v>
      </c>
      <c r="F2404" s="153" t="s">
        <v>3673</v>
      </c>
      <c r="G2404" s="154" t="s">
        <v>2075</v>
      </c>
      <c r="H2404" s="155">
        <v>1</v>
      </c>
      <c r="I2404" s="156"/>
      <c r="J2404" s="157">
        <f t="shared" si="250"/>
        <v>0</v>
      </c>
      <c r="K2404" s="158"/>
      <c r="L2404" s="34"/>
      <c r="M2404" s="159" t="s">
        <v>1</v>
      </c>
      <c r="N2404" s="160" t="s">
        <v>42</v>
      </c>
      <c r="O2404" s="59"/>
      <c r="P2404" s="161">
        <f t="shared" si="251"/>
        <v>0</v>
      </c>
      <c r="Q2404" s="161">
        <v>0</v>
      </c>
      <c r="R2404" s="161">
        <f t="shared" si="252"/>
        <v>0</v>
      </c>
      <c r="S2404" s="161">
        <v>0</v>
      </c>
      <c r="T2404" s="162">
        <f t="shared" si="253"/>
        <v>0</v>
      </c>
      <c r="U2404" s="33"/>
      <c r="V2404" s="33"/>
      <c r="W2404" s="33"/>
      <c r="X2404" s="33"/>
      <c r="Y2404" s="33"/>
      <c r="Z2404" s="33"/>
      <c r="AA2404" s="33"/>
      <c r="AB2404" s="33"/>
      <c r="AC2404" s="33"/>
      <c r="AD2404" s="33"/>
      <c r="AE2404" s="33"/>
      <c r="AR2404" s="163" t="s">
        <v>264</v>
      </c>
      <c r="AT2404" s="163" t="s">
        <v>224</v>
      </c>
      <c r="AU2404" s="163" t="s">
        <v>86</v>
      </c>
      <c r="AY2404" s="18" t="s">
        <v>222</v>
      </c>
      <c r="BE2404" s="164">
        <f t="shared" si="254"/>
        <v>0</v>
      </c>
      <c r="BF2404" s="164">
        <f t="shared" si="255"/>
        <v>0</v>
      </c>
      <c r="BG2404" s="164">
        <f t="shared" si="256"/>
        <v>0</v>
      </c>
      <c r="BH2404" s="164">
        <f t="shared" si="257"/>
        <v>0</v>
      </c>
      <c r="BI2404" s="164">
        <f t="shared" si="258"/>
        <v>0</v>
      </c>
      <c r="BJ2404" s="18" t="s">
        <v>84</v>
      </c>
      <c r="BK2404" s="164">
        <f t="shared" si="259"/>
        <v>0</v>
      </c>
      <c r="BL2404" s="18" t="s">
        <v>264</v>
      </c>
      <c r="BM2404" s="163" t="s">
        <v>3674</v>
      </c>
    </row>
    <row r="2405" spans="1:65" s="2" customFormat="1" ht="44.25" customHeight="1">
      <c r="A2405" s="33"/>
      <c r="B2405" s="150"/>
      <c r="C2405" s="151" t="s">
        <v>2261</v>
      </c>
      <c r="D2405" s="151" t="s">
        <v>224</v>
      </c>
      <c r="E2405" s="152" t="s">
        <v>3675</v>
      </c>
      <c r="F2405" s="153" t="s">
        <v>3676</v>
      </c>
      <c r="G2405" s="154" t="s">
        <v>242</v>
      </c>
      <c r="H2405" s="155">
        <v>145</v>
      </c>
      <c r="I2405" s="156"/>
      <c r="J2405" s="157">
        <f t="shared" si="250"/>
        <v>0</v>
      </c>
      <c r="K2405" s="158"/>
      <c r="L2405" s="34"/>
      <c r="M2405" s="159" t="s">
        <v>1</v>
      </c>
      <c r="N2405" s="160" t="s">
        <v>42</v>
      </c>
      <c r="O2405" s="59"/>
      <c r="P2405" s="161">
        <f t="shared" si="251"/>
        <v>0</v>
      </c>
      <c r="Q2405" s="161">
        <v>0</v>
      </c>
      <c r="R2405" s="161">
        <f t="shared" si="252"/>
        <v>0</v>
      </c>
      <c r="S2405" s="161">
        <v>0</v>
      </c>
      <c r="T2405" s="162">
        <f t="shared" si="253"/>
        <v>0</v>
      </c>
      <c r="U2405" s="33"/>
      <c r="V2405" s="33"/>
      <c r="W2405" s="33"/>
      <c r="X2405" s="33"/>
      <c r="Y2405" s="33"/>
      <c r="Z2405" s="33"/>
      <c r="AA2405" s="33"/>
      <c r="AB2405" s="33"/>
      <c r="AC2405" s="33"/>
      <c r="AD2405" s="33"/>
      <c r="AE2405" s="33"/>
      <c r="AR2405" s="163" t="s">
        <v>264</v>
      </c>
      <c r="AT2405" s="163" t="s">
        <v>224</v>
      </c>
      <c r="AU2405" s="163" t="s">
        <v>86</v>
      </c>
      <c r="AY2405" s="18" t="s">
        <v>222</v>
      </c>
      <c r="BE2405" s="164">
        <f t="shared" si="254"/>
        <v>0</v>
      </c>
      <c r="BF2405" s="164">
        <f t="shared" si="255"/>
        <v>0</v>
      </c>
      <c r="BG2405" s="164">
        <f t="shared" si="256"/>
        <v>0</v>
      </c>
      <c r="BH2405" s="164">
        <f t="shared" si="257"/>
        <v>0</v>
      </c>
      <c r="BI2405" s="164">
        <f t="shared" si="258"/>
        <v>0</v>
      </c>
      <c r="BJ2405" s="18" t="s">
        <v>84</v>
      </c>
      <c r="BK2405" s="164">
        <f t="shared" si="259"/>
        <v>0</v>
      </c>
      <c r="BL2405" s="18" t="s">
        <v>264</v>
      </c>
      <c r="BM2405" s="163" t="s">
        <v>3677</v>
      </c>
    </row>
    <row r="2406" spans="1:65" s="2" customFormat="1" ht="44.25" customHeight="1">
      <c r="A2406" s="33"/>
      <c r="B2406" s="150"/>
      <c r="C2406" s="151" t="s">
        <v>3678</v>
      </c>
      <c r="D2406" s="151" t="s">
        <v>224</v>
      </c>
      <c r="E2406" s="152" t="s">
        <v>3679</v>
      </c>
      <c r="F2406" s="153" t="s">
        <v>3680</v>
      </c>
      <c r="G2406" s="154" t="s">
        <v>348</v>
      </c>
      <c r="H2406" s="155">
        <v>36</v>
      </c>
      <c r="I2406" s="156"/>
      <c r="J2406" s="157">
        <f t="shared" si="250"/>
        <v>0</v>
      </c>
      <c r="K2406" s="158"/>
      <c r="L2406" s="34"/>
      <c r="M2406" s="159" t="s">
        <v>1</v>
      </c>
      <c r="N2406" s="160" t="s">
        <v>42</v>
      </c>
      <c r="O2406" s="59"/>
      <c r="P2406" s="161">
        <f t="shared" si="251"/>
        <v>0</v>
      </c>
      <c r="Q2406" s="161">
        <v>0</v>
      </c>
      <c r="R2406" s="161">
        <f t="shared" si="252"/>
        <v>0</v>
      </c>
      <c r="S2406" s="161">
        <v>0</v>
      </c>
      <c r="T2406" s="162">
        <f t="shared" si="253"/>
        <v>0</v>
      </c>
      <c r="U2406" s="33"/>
      <c r="V2406" s="33"/>
      <c r="W2406" s="33"/>
      <c r="X2406" s="33"/>
      <c r="Y2406" s="33"/>
      <c r="Z2406" s="33"/>
      <c r="AA2406" s="33"/>
      <c r="AB2406" s="33"/>
      <c r="AC2406" s="33"/>
      <c r="AD2406" s="33"/>
      <c r="AE2406" s="33"/>
      <c r="AR2406" s="163" t="s">
        <v>264</v>
      </c>
      <c r="AT2406" s="163" t="s">
        <v>224</v>
      </c>
      <c r="AU2406" s="163" t="s">
        <v>86</v>
      </c>
      <c r="AY2406" s="18" t="s">
        <v>222</v>
      </c>
      <c r="BE2406" s="164">
        <f t="shared" si="254"/>
        <v>0</v>
      </c>
      <c r="BF2406" s="164">
        <f t="shared" si="255"/>
        <v>0</v>
      </c>
      <c r="BG2406" s="164">
        <f t="shared" si="256"/>
        <v>0</v>
      </c>
      <c r="BH2406" s="164">
        <f t="shared" si="257"/>
        <v>0</v>
      </c>
      <c r="BI2406" s="164">
        <f t="shared" si="258"/>
        <v>0</v>
      </c>
      <c r="BJ2406" s="18" t="s">
        <v>84</v>
      </c>
      <c r="BK2406" s="164">
        <f t="shared" si="259"/>
        <v>0</v>
      </c>
      <c r="BL2406" s="18" t="s">
        <v>264</v>
      </c>
      <c r="BM2406" s="163" t="s">
        <v>3681</v>
      </c>
    </row>
    <row r="2407" spans="1:65" s="2" customFormat="1" ht="24.2" customHeight="1">
      <c r="A2407" s="33"/>
      <c r="B2407" s="150"/>
      <c r="C2407" s="151" t="s">
        <v>2265</v>
      </c>
      <c r="D2407" s="151" t="s">
        <v>224</v>
      </c>
      <c r="E2407" s="152" t="s">
        <v>3682</v>
      </c>
      <c r="F2407" s="153" t="s">
        <v>3683</v>
      </c>
      <c r="G2407" s="154" t="s">
        <v>242</v>
      </c>
      <c r="H2407" s="155">
        <v>70.900000000000006</v>
      </c>
      <c r="I2407" s="156"/>
      <c r="J2407" s="157">
        <f t="shared" si="250"/>
        <v>0</v>
      </c>
      <c r="K2407" s="158"/>
      <c r="L2407" s="34"/>
      <c r="M2407" s="159" t="s">
        <v>1</v>
      </c>
      <c r="N2407" s="160" t="s">
        <v>42</v>
      </c>
      <c r="O2407" s="59"/>
      <c r="P2407" s="161">
        <f t="shared" si="251"/>
        <v>0</v>
      </c>
      <c r="Q2407" s="161">
        <v>0</v>
      </c>
      <c r="R2407" s="161">
        <f t="shared" si="252"/>
        <v>0</v>
      </c>
      <c r="S2407" s="161">
        <v>0</v>
      </c>
      <c r="T2407" s="162">
        <f t="shared" si="253"/>
        <v>0</v>
      </c>
      <c r="U2407" s="33"/>
      <c r="V2407" s="33"/>
      <c r="W2407" s="33"/>
      <c r="X2407" s="33"/>
      <c r="Y2407" s="33"/>
      <c r="Z2407" s="33"/>
      <c r="AA2407" s="33"/>
      <c r="AB2407" s="33"/>
      <c r="AC2407" s="33"/>
      <c r="AD2407" s="33"/>
      <c r="AE2407" s="33"/>
      <c r="AR2407" s="163" t="s">
        <v>264</v>
      </c>
      <c r="AT2407" s="163" t="s">
        <v>224</v>
      </c>
      <c r="AU2407" s="163" t="s">
        <v>86</v>
      </c>
      <c r="AY2407" s="18" t="s">
        <v>222</v>
      </c>
      <c r="BE2407" s="164">
        <f t="shared" si="254"/>
        <v>0</v>
      </c>
      <c r="BF2407" s="164">
        <f t="shared" si="255"/>
        <v>0</v>
      </c>
      <c r="BG2407" s="164">
        <f t="shared" si="256"/>
        <v>0</v>
      </c>
      <c r="BH2407" s="164">
        <f t="shared" si="257"/>
        <v>0</v>
      </c>
      <c r="BI2407" s="164">
        <f t="shared" si="258"/>
        <v>0</v>
      </c>
      <c r="BJ2407" s="18" t="s">
        <v>84</v>
      </c>
      <c r="BK2407" s="164">
        <f t="shared" si="259"/>
        <v>0</v>
      </c>
      <c r="BL2407" s="18" t="s">
        <v>264</v>
      </c>
      <c r="BM2407" s="163" t="s">
        <v>3684</v>
      </c>
    </row>
    <row r="2408" spans="1:65" s="2" customFormat="1" ht="44.25" customHeight="1">
      <c r="A2408" s="33"/>
      <c r="B2408" s="150"/>
      <c r="C2408" s="151" t="s">
        <v>3685</v>
      </c>
      <c r="D2408" s="151" t="s">
        <v>224</v>
      </c>
      <c r="E2408" s="152" t="s">
        <v>3686</v>
      </c>
      <c r="F2408" s="153" t="s">
        <v>3687</v>
      </c>
      <c r="G2408" s="154" t="s">
        <v>348</v>
      </c>
      <c r="H2408" s="155">
        <v>2</v>
      </c>
      <c r="I2408" s="156"/>
      <c r="J2408" s="157">
        <f t="shared" si="250"/>
        <v>0</v>
      </c>
      <c r="K2408" s="158"/>
      <c r="L2408" s="34"/>
      <c r="M2408" s="159" t="s">
        <v>1</v>
      </c>
      <c r="N2408" s="160" t="s">
        <v>42</v>
      </c>
      <c r="O2408" s="59"/>
      <c r="P2408" s="161">
        <f t="shared" si="251"/>
        <v>0</v>
      </c>
      <c r="Q2408" s="161">
        <v>0</v>
      </c>
      <c r="R2408" s="161">
        <f t="shared" si="252"/>
        <v>0</v>
      </c>
      <c r="S2408" s="161">
        <v>0</v>
      </c>
      <c r="T2408" s="162">
        <f t="shared" si="253"/>
        <v>0</v>
      </c>
      <c r="U2408" s="33"/>
      <c r="V2408" s="33"/>
      <c r="W2408" s="33"/>
      <c r="X2408" s="33"/>
      <c r="Y2408" s="33"/>
      <c r="Z2408" s="33"/>
      <c r="AA2408" s="33"/>
      <c r="AB2408" s="33"/>
      <c r="AC2408" s="33"/>
      <c r="AD2408" s="33"/>
      <c r="AE2408" s="33"/>
      <c r="AR2408" s="163" t="s">
        <v>264</v>
      </c>
      <c r="AT2408" s="163" t="s">
        <v>224</v>
      </c>
      <c r="AU2408" s="163" t="s">
        <v>86</v>
      </c>
      <c r="AY2408" s="18" t="s">
        <v>222</v>
      </c>
      <c r="BE2408" s="164">
        <f t="shared" si="254"/>
        <v>0</v>
      </c>
      <c r="BF2408" s="164">
        <f t="shared" si="255"/>
        <v>0</v>
      </c>
      <c r="BG2408" s="164">
        <f t="shared" si="256"/>
        <v>0</v>
      </c>
      <c r="BH2408" s="164">
        <f t="shared" si="257"/>
        <v>0</v>
      </c>
      <c r="BI2408" s="164">
        <f t="shared" si="258"/>
        <v>0</v>
      </c>
      <c r="BJ2408" s="18" t="s">
        <v>84</v>
      </c>
      <c r="BK2408" s="164">
        <f t="shared" si="259"/>
        <v>0</v>
      </c>
      <c r="BL2408" s="18" t="s">
        <v>264</v>
      </c>
      <c r="BM2408" s="163" t="s">
        <v>3688</v>
      </c>
    </row>
    <row r="2409" spans="1:65" s="2" customFormat="1" ht="44.25" customHeight="1">
      <c r="A2409" s="33"/>
      <c r="B2409" s="150"/>
      <c r="C2409" s="151" t="s">
        <v>2268</v>
      </c>
      <c r="D2409" s="151" t="s">
        <v>224</v>
      </c>
      <c r="E2409" s="152" t="s">
        <v>3689</v>
      </c>
      <c r="F2409" s="153" t="s">
        <v>3690</v>
      </c>
      <c r="G2409" s="154" t="s">
        <v>348</v>
      </c>
      <c r="H2409" s="155">
        <v>1</v>
      </c>
      <c r="I2409" s="156"/>
      <c r="J2409" s="157">
        <f t="shared" si="250"/>
        <v>0</v>
      </c>
      <c r="K2409" s="158"/>
      <c r="L2409" s="34"/>
      <c r="M2409" s="159" t="s">
        <v>1</v>
      </c>
      <c r="N2409" s="160" t="s">
        <v>42</v>
      </c>
      <c r="O2409" s="59"/>
      <c r="P2409" s="161">
        <f t="shared" si="251"/>
        <v>0</v>
      </c>
      <c r="Q2409" s="161">
        <v>0</v>
      </c>
      <c r="R2409" s="161">
        <f t="shared" si="252"/>
        <v>0</v>
      </c>
      <c r="S2409" s="161">
        <v>0</v>
      </c>
      <c r="T2409" s="162">
        <f t="shared" si="253"/>
        <v>0</v>
      </c>
      <c r="U2409" s="33"/>
      <c r="V2409" s="33"/>
      <c r="W2409" s="33"/>
      <c r="X2409" s="33"/>
      <c r="Y2409" s="33"/>
      <c r="Z2409" s="33"/>
      <c r="AA2409" s="33"/>
      <c r="AB2409" s="33"/>
      <c r="AC2409" s="33"/>
      <c r="AD2409" s="33"/>
      <c r="AE2409" s="33"/>
      <c r="AR2409" s="163" t="s">
        <v>264</v>
      </c>
      <c r="AT2409" s="163" t="s">
        <v>224</v>
      </c>
      <c r="AU2409" s="163" t="s">
        <v>86</v>
      </c>
      <c r="AY2409" s="18" t="s">
        <v>222</v>
      </c>
      <c r="BE2409" s="164">
        <f t="shared" si="254"/>
        <v>0</v>
      </c>
      <c r="BF2409" s="164">
        <f t="shared" si="255"/>
        <v>0</v>
      </c>
      <c r="BG2409" s="164">
        <f t="shared" si="256"/>
        <v>0</v>
      </c>
      <c r="BH2409" s="164">
        <f t="shared" si="257"/>
        <v>0</v>
      </c>
      <c r="BI2409" s="164">
        <f t="shared" si="258"/>
        <v>0</v>
      </c>
      <c r="BJ2409" s="18" t="s">
        <v>84</v>
      </c>
      <c r="BK2409" s="164">
        <f t="shared" si="259"/>
        <v>0</v>
      </c>
      <c r="BL2409" s="18" t="s">
        <v>264</v>
      </c>
      <c r="BM2409" s="163" t="s">
        <v>3691</v>
      </c>
    </row>
    <row r="2410" spans="1:65" s="2" customFormat="1" ht="44.25" customHeight="1">
      <c r="A2410" s="33"/>
      <c r="B2410" s="150"/>
      <c r="C2410" s="151" t="s">
        <v>3692</v>
      </c>
      <c r="D2410" s="151" t="s">
        <v>224</v>
      </c>
      <c r="E2410" s="152" t="s">
        <v>3693</v>
      </c>
      <c r="F2410" s="153" t="s">
        <v>3694</v>
      </c>
      <c r="G2410" s="154" t="s">
        <v>348</v>
      </c>
      <c r="H2410" s="155">
        <v>1</v>
      </c>
      <c r="I2410" s="156"/>
      <c r="J2410" s="157">
        <f t="shared" si="250"/>
        <v>0</v>
      </c>
      <c r="K2410" s="158"/>
      <c r="L2410" s="34"/>
      <c r="M2410" s="159" t="s">
        <v>1</v>
      </c>
      <c r="N2410" s="160" t="s">
        <v>42</v>
      </c>
      <c r="O2410" s="59"/>
      <c r="P2410" s="161">
        <f t="shared" si="251"/>
        <v>0</v>
      </c>
      <c r="Q2410" s="161">
        <v>0</v>
      </c>
      <c r="R2410" s="161">
        <f t="shared" si="252"/>
        <v>0</v>
      </c>
      <c r="S2410" s="161">
        <v>0</v>
      </c>
      <c r="T2410" s="162">
        <f t="shared" si="253"/>
        <v>0</v>
      </c>
      <c r="U2410" s="33"/>
      <c r="V2410" s="33"/>
      <c r="W2410" s="33"/>
      <c r="X2410" s="33"/>
      <c r="Y2410" s="33"/>
      <c r="Z2410" s="33"/>
      <c r="AA2410" s="33"/>
      <c r="AB2410" s="33"/>
      <c r="AC2410" s="33"/>
      <c r="AD2410" s="33"/>
      <c r="AE2410" s="33"/>
      <c r="AR2410" s="163" t="s">
        <v>264</v>
      </c>
      <c r="AT2410" s="163" t="s">
        <v>224</v>
      </c>
      <c r="AU2410" s="163" t="s">
        <v>86</v>
      </c>
      <c r="AY2410" s="18" t="s">
        <v>222</v>
      </c>
      <c r="BE2410" s="164">
        <f t="shared" si="254"/>
        <v>0</v>
      </c>
      <c r="BF2410" s="164">
        <f t="shared" si="255"/>
        <v>0</v>
      </c>
      <c r="BG2410" s="164">
        <f t="shared" si="256"/>
        <v>0</v>
      </c>
      <c r="BH2410" s="164">
        <f t="shared" si="257"/>
        <v>0</v>
      </c>
      <c r="BI2410" s="164">
        <f t="shared" si="258"/>
        <v>0</v>
      </c>
      <c r="BJ2410" s="18" t="s">
        <v>84</v>
      </c>
      <c r="BK2410" s="164">
        <f t="shared" si="259"/>
        <v>0</v>
      </c>
      <c r="BL2410" s="18" t="s">
        <v>264</v>
      </c>
      <c r="BM2410" s="163" t="s">
        <v>3695</v>
      </c>
    </row>
    <row r="2411" spans="1:65" s="2" customFormat="1" ht="44.25" customHeight="1">
      <c r="A2411" s="33"/>
      <c r="B2411" s="150"/>
      <c r="C2411" s="151" t="s">
        <v>2272</v>
      </c>
      <c r="D2411" s="151" t="s">
        <v>224</v>
      </c>
      <c r="E2411" s="152" t="s">
        <v>3696</v>
      </c>
      <c r="F2411" s="153" t="s">
        <v>3697</v>
      </c>
      <c r="G2411" s="154" t="s">
        <v>348</v>
      </c>
      <c r="H2411" s="155">
        <v>1</v>
      </c>
      <c r="I2411" s="156"/>
      <c r="J2411" s="157">
        <f t="shared" si="250"/>
        <v>0</v>
      </c>
      <c r="K2411" s="158"/>
      <c r="L2411" s="34"/>
      <c r="M2411" s="159" t="s">
        <v>1</v>
      </c>
      <c r="N2411" s="160" t="s">
        <v>42</v>
      </c>
      <c r="O2411" s="59"/>
      <c r="P2411" s="161">
        <f t="shared" si="251"/>
        <v>0</v>
      </c>
      <c r="Q2411" s="161">
        <v>0</v>
      </c>
      <c r="R2411" s="161">
        <f t="shared" si="252"/>
        <v>0</v>
      </c>
      <c r="S2411" s="161">
        <v>0</v>
      </c>
      <c r="T2411" s="162">
        <f t="shared" si="253"/>
        <v>0</v>
      </c>
      <c r="U2411" s="33"/>
      <c r="V2411" s="33"/>
      <c r="W2411" s="33"/>
      <c r="X2411" s="33"/>
      <c r="Y2411" s="33"/>
      <c r="Z2411" s="33"/>
      <c r="AA2411" s="33"/>
      <c r="AB2411" s="33"/>
      <c r="AC2411" s="33"/>
      <c r="AD2411" s="33"/>
      <c r="AE2411" s="33"/>
      <c r="AR2411" s="163" t="s">
        <v>264</v>
      </c>
      <c r="AT2411" s="163" t="s">
        <v>224</v>
      </c>
      <c r="AU2411" s="163" t="s">
        <v>86</v>
      </c>
      <c r="AY2411" s="18" t="s">
        <v>222</v>
      </c>
      <c r="BE2411" s="164">
        <f t="shared" si="254"/>
        <v>0</v>
      </c>
      <c r="BF2411" s="164">
        <f t="shared" si="255"/>
        <v>0</v>
      </c>
      <c r="BG2411" s="164">
        <f t="shared" si="256"/>
        <v>0</v>
      </c>
      <c r="BH2411" s="164">
        <f t="shared" si="257"/>
        <v>0</v>
      </c>
      <c r="BI2411" s="164">
        <f t="shared" si="258"/>
        <v>0</v>
      </c>
      <c r="BJ2411" s="18" t="s">
        <v>84</v>
      </c>
      <c r="BK2411" s="164">
        <f t="shared" si="259"/>
        <v>0</v>
      </c>
      <c r="BL2411" s="18" t="s">
        <v>264</v>
      </c>
      <c r="BM2411" s="163" t="s">
        <v>3698</v>
      </c>
    </row>
    <row r="2412" spans="1:65" s="2" customFormat="1" ht="44.25" customHeight="1">
      <c r="A2412" s="33"/>
      <c r="B2412" s="150"/>
      <c r="C2412" s="151" t="s">
        <v>3699</v>
      </c>
      <c r="D2412" s="151" t="s">
        <v>224</v>
      </c>
      <c r="E2412" s="152" t="s">
        <v>3700</v>
      </c>
      <c r="F2412" s="153" t="s">
        <v>3701</v>
      </c>
      <c r="G2412" s="154" t="s">
        <v>348</v>
      </c>
      <c r="H2412" s="155">
        <v>1</v>
      </c>
      <c r="I2412" s="156"/>
      <c r="J2412" s="157">
        <f t="shared" si="250"/>
        <v>0</v>
      </c>
      <c r="K2412" s="158"/>
      <c r="L2412" s="34"/>
      <c r="M2412" s="159" t="s">
        <v>1</v>
      </c>
      <c r="N2412" s="160" t="s">
        <v>42</v>
      </c>
      <c r="O2412" s="59"/>
      <c r="P2412" s="161">
        <f t="shared" si="251"/>
        <v>0</v>
      </c>
      <c r="Q2412" s="161">
        <v>0</v>
      </c>
      <c r="R2412" s="161">
        <f t="shared" si="252"/>
        <v>0</v>
      </c>
      <c r="S2412" s="161">
        <v>0</v>
      </c>
      <c r="T2412" s="162">
        <f t="shared" si="253"/>
        <v>0</v>
      </c>
      <c r="U2412" s="33"/>
      <c r="V2412" s="33"/>
      <c r="W2412" s="33"/>
      <c r="X2412" s="33"/>
      <c r="Y2412" s="33"/>
      <c r="Z2412" s="33"/>
      <c r="AA2412" s="33"/>
      <c r="AB2412" s="33"/>
      <c r="AC2412" s="33"/>
      <c r="AD2412" s="33"/>
      <c r="AE2412" s="33"/>
      <c r="AR2412" s="163" t="s">
        <v>264</v>
      </c>
      <c r="AT2412" s="163" t="s">
        <v>224</v>
      </c>
      <c r="AU2412" s="163" t="s">
        <v>86</v>
      </c>
      <c r="AY2412" s="18" t="s">
        <v>222</v>
      </c>
      <c r="BE2412" s="164">
        <f t="shared" si="254"/>
        <v>0</v>
      </c>
      <c r="BF2412" s="164">
        <f t="shared" si="255"/>
        <v>0</v>
      </c>
      <c r="BG2412" s="164">
        <f t="shared" si="256"/>
        <v>0</v>
      </c>
      <c r="BH2412" s="164">
        <f t="shared" si="257"/>
        <v>0</v>
      </c>
      <c r="BI2412" s="164">
        <f t="shared" si="258"/>
        <v>0</v>
      </c>
      <c r="BJ2412" s="18" t="s">
        <v>84</v>
      </c>
      <c r="BK2412" s="164">
        <f t="shared" si="259"/>
        <v>0</v>
      </c>
      <c r="BL2412" s="18" t="s">
        <v>264</v>
      </c>
      <c r="BM2412" s="163" t="s">
        <v>3702</v>
      </c>
    </row>
    <row r="2413" spans="1:65" s="2" customFormat="1" ht="44.25" customHeight="1">
      <c r="A2413" s="33"/>
      <c r="B2413" s="150"/>
      <c r="C2413" s="151" t="s">
        <v>2275</v>
      </c>
      <c r="D2413" s="151" t="s">
        <v>224</v>
      </c>
      <c r="E2413" s="152" t="s">
        <v>3703</v>
      </c>
      <c r="F2413" s="153" t="s">
        <v>3704</v>
      </c>
      <c r="G2413" s="154" t="s">
        <v>348</v>
      </c>
      <c r="H2413" s="155">
        <v>1</v>
      </c>
      <c r="I2413" s="156"/>
      <c r="J2413" s="157">
        <f t="shared" si="250"/>
        <v>0</v>
      </c>
      <c r="K2413" s="158"/>
      <c r="L2413" s="34"/>
      <c r="M2413" s="159" t="s">
        <v>1</v>
      </c>
      <c r="N2413" s="160" t="s">
        <v>42</v>
      </c>
      <c r="O2413" s="59"/>
      <c r="P2413" s="161">
        <f t="shared" si="251"/>
        <v>0</v>
      </c>
      <c r="Q2413" s="161">
        <v>0</v>
      </c>
      <c r="R2413" s="161">
        <f t="shared" si="252"/>
        <v>0</v>
      </c>
      <c r="S2413" s="161">
        <v>0</v>
      </c>
      <c r="T2413" s="162">
        <f t="shared" si="253"/>
        <v>0</v>
      </c>
      <c r="U2413" s="33"/>
      <c r="V2413" s="33"/>
      <c r="W2413" s="33"/>
      <c r="X2413" s="33"/>
      <c r="Y2413" s="33"/>
      <c r="Z2413" s="33"/>
      <c r="AA2413" s="33"/>
      <c r="AB2413" s="33"/>
      <c r="AC2413" s="33"/>
      <c r="AD2413" s="33"/>
      <c r="AE2413" s="33"/>
      <c r="AR2413" s="163" t="s">
        <v>264</v>
      </c>
      <c r="AT2413" s="163" t="s">
        <v>224</v>
      </c>
      <c r="AU2413" s="163" t="s">
        <v>86</v>
      </c>
      <c r="AY2413" s="18" t="s">
        <v>222</v>
      </c>
      <c r="BE2413" s="164">
        <f t="shared" si="254"/>
        <v>0</v>
      </c>
      <c r="BF2413" s="164">
        <f t="shared" si="255"/>
        <v>0</v>
      </c>
      <c r="BG2413" s="164">
        <f t="shared" si="256"/>
        <v>0</v>
      </c>
      <c r="BH2413" s="164">
        <f t="shared" si="257"/>
        <v>0</v>
      </c>
      <c r="BI2413" s="164">
        <f t="shared" si="258"/>
        <v>0</v>
      </c>
      <c r="BJ2413" s="18" t="s">
        <v>84</v>
      </c>
      <c r="BK2413" s="164">
        <f t="shared" si="259"/>
        <v>0</v>
      </c>
      <c r="BL2413" s="18" t="s">
        <v>264</v>
      </c>
      <c r="BM2413" s="163" t="s">
        <v>3705</v>
      </c>
    </row>
    <row r="2414" spans="1:65" s="2" customFormat="1" ht="49.15" customHeight="1">
      <c r="A2414" s="33"/>
      <c r="B2414" s="150"/>
      <c r="C2414" s="151" t="s">
        <v>3706</v>
      </c>
      <c r="D2414" s="151" t="s">
        <v>224</v>
      </c>
      <c r="E2414" s="152" t="s">
        <v>3707</v>
      </c>
      <c r="F2414" s="153" t="s">
        <v>3708</v>
      </c>
      <c r="G2414" s="154" t="s">
        <v>348</v>
      </c>
      <c r="H2414" s="155">
        <v>1</v>
      </c>
      <c r="I2414" s="156"/>
      <c r="J2414" s="157">
        <f t="shared" si="250"/>
        <v>0</v>
      </c>
      <c r="K2414" s="158"/>
      <c r="L2414" s="34"/>
      <c r="M2414" s="159" t="s">
        <v>1</v>
      </c>
      <c r="N2414" s="160" t="s">
        <v>42</v>
      </c>
      <c r="O2414" s="59"/>
      <c r="P2414" s="161">
        <f t="shared" si="251"/>
        <v>0</v>
      </c>
      <c r="Q2414" s="161">
        <v>0</v>
      </c>
      <c r="R2414" s="161">
        <f t="shared" si="252"/>
        <v>0</v>
      </c>
      <c r="S2414" s="161">
        <v>0</v>
      </c>
      <c r="T2414" s="162">
        <f t="shared" si="253"/>
        <v>0</v>
      </c>
      <c r="U2414" s="33"/>
      <c r="V2414" s="33"/>
      <c r="W2414" s="33"/>
      <c r="X2414" s="33"/>
      <c r="Y2414" s="33"/>
      <c r="Z2414" s="33"/>
      <c r="AA2414" s="33"/>
      <c r="AB2414" s="33"/>
      <c r="AC2414" s="33"/>
      <c r="AD2414" s="33"/>
      <c r="AE2414" s="33"/>
      <c r="AR2414" s="163" t="s">
        <v>264</v>
      </c>
      <c r="AT2414" s="163" t="s">
        <v>224</v>
      </c>
      <c r="AU2414" s="163" t="s">
        <v>86</v>
      </c>
      <c r="AY2414" s="18" t="s">
        <v>222</v>
      </c>
      <c r="BE2414" s="164">
        <f t="shared" si="254"/>
        <v>0</v>
      </c>
      <c r="BF2414" s="164">
        <f t="shared" si="255"/>
        <v>0</v>
      </c>
      <c r="BG2414" s="164">
        <f t="shared" si="256"/>
        <v>0</v>
      </c>
      <c r="BH2414" s="164">
        <f t="shared" si="257"/>
        <v>0</v>
      </c>
      <c r="BI2414" s="164">
        <f t="shared" si="258"/>
        <v>0</v>
      </c>
      <c r="BJ2414" s="18" t="s">
        <v>84</v>
      </c>
      <c r="BK2414" s="164">
        <f t="shared" si="259"/>
        <v>0</v>
      </c>
      <c r="BL2414" s="18" t="s">
        <v>264</v>
      </c>
      <c r="BM2414" s="163" t="s">
        <v>3709</v>
      </c>
    </row>
    <row r="2415" spans="1:65" s="2" customFormat="1" ht="44.25" customHeight="1">
      <c r="A2415" s="33"/>
      <c r="B2415" s="150"/>
      <c r="C2415" s="151" t="s">
        <v>2279</v>
      </c>
      <c r="D2415" s="151" t="s">
        <v>224</v>
      </c>
      <c r="E2415" s="152" t="s">
        <v>3710</v>
      </c>
      <c r="F2415" s="153" t="s">
        <v>3711</v>
      </c>
      <c r="G2415" s="154" t="s">
        <v>348</v>
      </c>
      <c r="H2415" s="155">
        <v>1</v>
      </c>
      <c r="I2415" s="156"/>
      <c r="J2415" s="157">
        <f t="shared" si="250"/>
        <v>0</v>
      </c>
      <c r="K2415" s="158"/>
      <c r="L2415" s="34"/>
      <c r="M2415" s="159" t="s">
        <v>1</v>
      </c>
      <c r="N2415" s="160" t="s">
        <v>42</v>
      </c>
      <c r="O2415" s="59"/>
      <c r="P2415" s="161">
        <f t="shared" si="251"/>
        <v>0</v>
      </c>
      <c r="Q2415" s="161">
        <v>0</v>
      </c>
      <c r="R2415" s="161">
        <f t="shared" si="252"/>
        <v>0</v>
      </c>
      <c r="S2415" s="161">
        <v>0</v>
      </c>
      <c r="T2415" s="162">
        <f t="shared" si="253"/>
        <v>0</v>
      </c>
      <c r="U2415" s="33"/>
      <c r="V2415" s="33"/>
      <c r="W2415" s="33"/>
      <c r="X2415" s="33"/>
      <c r="Y2415" s="33"/>
      <c r="Z2415" s="33"/>
      <c r="AA2415" s="33"/>
      <c r="AB2415" s="33"/>
      <c r="AC2415" s="33"/>
      <c r="AD2415" s="33"/>
      <c r="AE2415" s="33"/>
      <c r="AR2415" s="163" t="s">
        <v>264</v>
      </c>
      <c r="AT2415" s="163" t="s">
        <v>224</v>
      </c>
      <c r="AU2415" s="163" t="s">
        <v>86</v>
      </c>
      <c r="AY2415" s="18" t="s">
        <v>222</v>
      </c>
      <c r="BE2415" s="164">
        <f t="shared" si="254"/>
        <v>0</v>
      </c>
      <c r="BF2415" s="164">
        <f t="shared" si="255"/>
        <v>0</v>
      </c>
      <c r="BG2415" s="164">
        <f t="shared" si="256"/>
        <v>0</v>
      </c>
      <c r="BH2415" s="164">
        <f t="shared" si="257"/>
        <v>0</v>
      </c>
      <c r="BI2415" s="164">
        <f t="shared" si="258"/>
        <v>0</v>
      </c>
      <c r="BJ2415" s="18" t="s">
        <v>84</v>
      </c>
      <c r="BK2415" s="164">
        <f t="shared" si="259"/>
        <v>0</v>
      </c>
      <c r="BL2415" s="18" t="s">
        <v>264</v>
      </c>
      <c r="BM2415" s="163" t="s">
        <v>3712</v>
      </c>
    </row>
    <row r="2416" spans="1:65" s="2" customFormat="1" ht="44.25" customHeight="1">
      <c r="A2416" s="33"/>
      <c r="B2416" s="150"/>
      <c r="C2416" s="151" t="s">
        <v>3713</v>
      </c>
      <c r="D2416" s="151" t="s">
        <v>224</v>
      </c>
      <c r="E2416" s="152" t="s">
        <v>3714</v>
      </c>
      <c r="F2416" s="153" t="s">
        <v>3715</v>
      </c>
      <c r="G2416" s="154" t="s">
        <v>348</v>
      </c>
      <c r="H2416" s="155">
        <v>1</v>
      </c>
      <c r="I2416" s="156"/>
      <c r="J2416" s="157">
        <f t="shared" si="250"/>
        <v>0</v>
      </c>
      <c r="K2416" s="158"/>
      <c r="L2416" s="34"/>
      <c r="M2416" s="159" t="s">
        <v>1</v>
      </c>
      <c r="N2416" s="160" t="s">
        <v>42</v>
      </c>
      <c r="O2416" s="59"/>
      <c r="P2416" s="161">
        <f t="shared" si="251"/>
        <v>0</v>
      </c>
      <c r="Q2416" s="161">
        <v>0</v>
      </c>
      <c r="R2416" s="161">
        <f t="shared" si="252"/>
        <v>0</v>
      </c>
      <c r="S2416" s="161">
        <v>0</v>
      </c>
      <c r="T2416" s="162">
        <f t="shared" si="253"/>
        <v>0</v>
      </c>
      <c r="U2416" s="33"/>
      <c r="V2416" s="33"/>
      <c r="W2416" s="33"/>
      <c r="X2416" s="33"/>
      <c r="Y2416" s="33"/>
      <c r="Z2416" s="33"/>
      <c r="AA2416" s="33"/>
      <c r="AB2416" s="33"/>
      <c r="AC2416" s="33"/>
      <c r="AD2416" s="33"/>
      <c r="AE2416" s="33"/>
      <c r="AR2416" s="163" t="s">
        <v>264</v>
      </c>
      <c r="AT2416" s="163" t="s">
        <v>224</v>
      </c>
      <c r="AU2416" s="163" t="s">
        <v>86</v>
      </c>
      <c r="AY2416" s="18" t="s">
        <v>222</v>
      </c>
      <c r="BE2416" s="164">
        <f t="shared" si="254"/>
        <v>0</v>
      </c>
      <c r="BF2416" s="164">
        <f t="shared" si="255"/>
        <v>0</v>
      </c>
      <c r="BG2416" s="164">
        <f t="shared" si="256"/>
        <v>0</v>
      </c>
      <c r="BH2416" s="164">
        <f t="shared" si="257"/>
        <v>0</v>
      </c>
      <c r="BI2416" s="164">
        <f t="shared" si="258"/>
        <v>0</v>
      </c>
      <c r="BJ2416" s="18" t="s">
        <v>84</v>
      </c>
      <c r="BK2416" s="164">
        <f t="shared" si="259"/>
        <v>0</v>
      </c>
      <c r="BL2416" s="18" t="s">
        <v>264</v>
      </c>
      <c r="BM2416" s="163" t="s">
        <v>3716</v>
      </c>
    </row>
    <row r="2417" spans="1:65" s="2" customFormat="1" ht="33" customHeight="1">
      <c r="A2417" s="33"/>
      <c r="B2417" s="150"/>
      <c r="C2417" s="151" t="s">
        <v>2284</v>
      </c>
      <c r="D2417" s="151" t="s">
        <v>224</v>
      </c>
      <c r="E2417" s="152" t="s">
        <v>3717</v>
      </c>
      <c r="F2417" s="153" t="s">
        <v>3718</v>
      </c>
      <c r="G2417" s="154" t="s">
        <v>242</v>
      </c>
      <c r="H2417" s="155">
        <v>8.76</v>
      </c>
      <c r="I2417" s="156"/>
      <c r="J2417" s="157">
        <f t="shared" si="250"/>
        <v>0</v>
      </c>
      <c r="K2417" s="158"/>
      <c r="L2417" s="34"/>
      <c r="M2417" s="159" t="s">
        <v>1</v>
      </c>
      <c r="N2417" s="160" t="s">
        <v>42</v>
      </c>
      <c r="O2417" s="59"/>
      <c r="P2417" s="161">
        <f t="shared" si="251"/>
        <v>0</v>
      </c>
      <c r="Q2417" s="161">
        <v>0</v>
      </c>
      <c r="R2417" s="161">
        <f t="shared" si="252"/>
        <v>0</v>
      </c>
      <c r="S2417" s="161">
        <v>0</v>
      </c>
      <c r="T2417" s="162">
        <f t="shared" si="253"/>
        <v>0</v>
      </c>
      <c r="U2417" s="33"/>
      <c r="V2417" s="33"/>
      <c r="W2417" s="33"/>
      <c r="X2417" s="33"/>
      <c r="Y2417" s="33"/>
      <c r="Z2417" s="33"/>
      <c r="AA2417" s="33"/>
      <c r="AB2417" s="33"/>
      <c r="AC2417" s="33"/>
      <c r="AD2417" s="33"/>
      <c r="AE2417" s="33"/>
      <c r="AR2417" s="163" t="s">
        <v>264</v>
      </c>
      <c r="AT2417" s="163" t="s">
        <v>224</v>
      </c>
      <c r="AU2417" s="163" t="s">
        <v>86</v>
      </c>
      <c r="AY2417" s="18" t="s">
        <v>222</v>
      </c>
      <c r="BE2417" s="164">
        <f t="shared" si="254"/>
        <v>0</v>
      </c>
      <c r="BF2417" s="164">
        <f t="shared" si="255"/>
        <v>0</v>
      </c>
      <c r="BG2417" s="164">
        <f t="shared" si="256"/>
        <v>0</v>
      </c>
      <c r="BH2417" s="164">
        <f t="shared" si="257"/>
        <v>0</v>
      </c>
      <c r="BI2417" s="164">
        <f t="shared" si="258"/>
        <v>0</v>
      </c>
      <c r="BJ2417" s="18" t="s">
        <v>84</v>
      </c>
      <c r="BK2417" s="164">
        <f t="shared" si="259"/>
        <v>0</v>
      </c>
      <c r="BL2417" s="18" t="s">
        <v>264</v>
      </c>
      <c r="BM2417" s="163" t="s">
        <v>3719</v>
      </c>
    </row>
    <row r="2418" spans="1:65" s="2" customFormat="1" ht="24.2" customHeight="1">
      <c r="A2418" s="33"/>
      <c r="B2418" s="150"/>
      <c r="C2418" s="151" t="s">
        <v>3720</v>
      </c>
      <c r="D2418" s="151" t="s">
        <v>224</v>
      </c>
      <c r="E2418" s="152" t="s">
        <v>3721</v>
      </c>
      <c r="F2418" s="153" t="s">
        <v>3722</v>
      </c>
      <c r="G2418" s="154" t="s">
        <v>348</v>
      </c>
      <c r="H2418" s="155">
        <v>1</v>
      </c>
      <c r="I2418" s="156"/>
      <c r="J2418" s="157">
        <f t="shared" si="250"/>
        <v>0</v>
      </c>
      <c r="K2418" s="158"/>
      <c r="L2418" s="34"/>
      <c r="M2418" s="159" t="s">
        <v>1</v>
      </c>
      <c r="N2418" s="160" t="s">
        <v>42</v>
      </c>
      <c r="O2418" s="59"/>
      <c r="P2418" s="161">
        <f t="shared" si="251"/>
        <v>0</v>
      </c>
      <c r="Q2418" s="161">
        <v>0</v>
      </c>
      <c r="R2418" s="161">
        <f t="shared" si="252"/>
        <v>0</v>
      </c>
      <c r="S2418" s="161">
        <v>0</v>
      </c>
      <c r="T2418" s="162">
        <f t="shared" si="253"/>
        <v>0</v>
      </c>
      <c r="U2418" s="33"/>
      <c r="V2418" s="33"/>
      <c r="W2418" s="33"/>
      <c r="X2418" s="33"/>
      <c r="Y2418" s="33"/>
      <c r="Z2418" s="33"/>
      <c r="AA2418" s="33"/>
      <c r="AB2418" s="33"/>
      <c r="AC2418" s="33"/>
      <c r="AD2418" s="33"/>
      <c r="AE2418" s="33"/>
      <c r="AR2418" s="163" t="s">
        <v>264</v>
      </c>
      <c r="AT2418" s="163" t="s">
        <v>224</v>
      </c>
      <c r="AU2418" s="163" t="s">
        <v>86</v>
      </c>
      <c r="AY2418" s="18" t="s">
        <v>222</v>
      </c>
      <c r="BE2418" s="164">
        <f t="shared" si="254"/>
        <v>0</v>
      </c>
      <c r="BF2418" s="164">
        <f t="shared" si="255"/>
        <v>0</v>
      </c>
      <c r="BG2418" s="164">
        <f t="shared" si="256"/>
        <v>0</v>
      </c>
      <c r="BH2418" s="164">
        <f t="shared" si="257"/>
        <v>0</v>
      </c>
      <c r="BI2418" s="164">
        <f t="shared" si="258"/>
        <v>0</v>
      </c>
      <c r="BJ2418" s="18" t="s">
        <v>84</v>
      </c>
      <c r="BK2418" s="164">
        <f t="shared" si="259"/>
        <v>0</v>
      </c>
      <c r="BL2418" s="18" t="s">
        <v>264</v>
      </c>
      <c r="BM2418" s="163" t="s">
        <v>3723</v>
      </c>
    </row>
    <row r="2419" spans="1:65" s="2" customFormat="1" ht="33" customHeight="1">
      <c r="A2419" s="33"/>
      <c r="B2419" s="150"/>
      <c r="C2419" s="151" t="s">
        <v>2288</v>
      </c>
      <c r="D2419" s="151" t="s">
        <v>224</v>
      </c>
      <c r="E2419" s="152" t="s">
        <v>3724</v>
      </c>
      <c r="F2419" s="153" t="s">
        <v>3725</v>
      </c>
      <c r="G2419" s="154" t="s">
        <v>348</v>
      </c>
      <c r="H2419" s="155">
        <v>1</v>
      </c>
      <c r="I2419" s="156"/>
      <c r="J2419" s="157">
        <f t="shared" si="250"/>
        <v>0</v>
      </c>
      <c r="K2419" s="158"/>
      <c r="L2419" s="34"/>
      <c r="M2419" s="159" t="s">
        <v>1</v>
      </c>
      <c r="N2419" s="160" t="s">
        <v>42</v>
      </c>
      <c r="O2419" s="59"/>
      <c r="P2419" s="161">
        <f t="shared" si="251"/>
        <v>0</v>
      </c>
      <c r="Q2419" s="161">
        <v>0</v>
      </c>
      <c r="R2419" s="161">
        <f t="shared" si="252"/>
        <v>0</v>
      </c>
      <c r="S2419" s="161">
        <v>0</v>
      </c>
      <c r="T2419" s="162">
        <f t="shared" si="253"/>
        <v>0</v>
      </c>
      <c r="U2419" s="33"/>
      <c r="V2419" s="33"/>
      <c r="W2419" s="33"/>
      <c r="X2419" s="33"/>
      <c r="Y2419" s="33"/>
      <c r="Z2419" s="33"/>
      <c r="AA2419" s="33"/>
      <c r="AB2419" s="33"/>
      <c r="AC2419" s="33"/>
      <c r="AD2419" s="33"/>
      <c r="AE2419" s="33"/>
      <c r="AR2419" s="163" t="s">
        <v>264</v>
      </c>
      <c r="AT2419" s="163" t="s">
        <v>224</v>
      </c>
      <c r="AU2419" s="163" t="s">
        <v>86</v>
      </c>
      <c r="AY2419" s="18" t="s">
        <v>222</v>
      </c>
      <c r="BE2419" s="164">
        <f t="shared" si="254"/>
        <v>0</v>
      </c>
      <c r="BF2419" s="164">
        <f t="shared" si="255"/>
        <v>0</v>
      </c>
      <c r="BG2419" s="164">
        <f t="shared" si="256"/>
        <v>0</v>
      </c>
      <c r="BH2419" s="164">
        <f t="shared" si="257"/>
        <v>0</v>
      </c>
      <c r="BI2419" s="164">
        <f t="shared" si="258"/>
        <v>0</v>
      </c>
      <c r="BJ2419" s="18" t="s">
        <v>84</v>
      </c>
      <c r="BK2419" s="164">
        <f t="shared" si="259"/>
        <v>0</v>
      </c>
      <c r="BL2419" s="18" t="s">
        <v>264</v>
      </c>
      <c r="BM2419" s="163" t="s">
        <v>3726</v>
      </c>
    </row>
    <row r="2420" spans="1:65" s="2" customFormat="1" ht="24.2" customHeight="1">
      <c r="A2420" s="33"/>
      <c r="B2420" s="150"/>
      <c r="C2420" s="151" t="s">
        <v>3727</v>
      </c>
      <c r="D2420" s="151" t="s">
        <v>224</v>
      </c>
      <c r="E2420" s="152" t="s">
        <v>3728</v>
      </c>
      <c r="F2420" s="153" t="s">
        <v>3729</v>
      </c>
      <c r="G2420" s="154" t="s">
        <v>348</v>
      </c>
      <c r="H2420" s="155">
        <v>3</v>
      </c>
      <c r="I2420" s="156"/>
      <c r="J2420" s="157">
        <f t="shared" si="250"/>
        <v>0</v>
      </c>
      <c r="K2420" s="158"/>
      <c r="L2420" s="34"/>
      <c r="M2420" s="159" t="s">
        <v>1</v>
      </c>
      <c r="N2420" s="160" t="s">
        <v>42</v>
      </c>
      <c r="O2420" s="59"/>
      <c r="P2420" s="161">
        <f t="shared" si="251"/>
        <v>0</v>
      </c>
      <c r="Q2420" s="161">
        <v>0</v>
      </c>
      <c r="R2420" s="161">
        <f t="shared" si="252"/>
        <v>0</v>
      </c>
      <c r="S2420" s="161">
        <v>0</v>
      </c>
      <c r="T2420" s="162">
        <f t="shared" si="253"/>
        <v>0</v>
      </c>
      <c r="U2420" s="33"/>
      <c r="V2420" s="33"/>
      <c r="W2420" s="33"/>
      <c r="X2420" s="33"/>
      <c r="Y2420" s="33"/>
      <c r="Z2420" s="33"/>
      <c r="AA2420" s="33"/>
      <c r="AB2420" s="33"/>
      <c r="AC2420" s="33"/>
      <c r="AD2420" s="33"/>
      <c r="AE2420" s="33"/>
      <c r="AR2420" s="163" t="s">
        <v>264</v>
      </c>
      <c r="AT2420" s="163" t="s">
        <v>224</v>
      </c>
      <c r="AU2420" s="163" t="s">
        <v>86</v>
      </c>
      <c r="AY2420" s="18" t="s">
        <v>222</v>
      </c>
      <c r="BE2420" s="164">
        <f t="shared" si="254"/>
        <v>0</v>
      </c>
      <c r="BF2420" s="164">
        <f t="shared" si="255"/>
        <v>0</v>
      </c>
      <c r="BG2420" s="164">
        <f t="shared" si="256"/>
        <v>0</v>
      </c>
      <c r="BH2420" s="164">
        <f t="shared" si="257"/>
        <v>0</v>
      </c>
      <c r="BI2420" s="164">
        <f t="shared" si="258"/>
        <v>0</v>
      </c>
      <c r="BJ2420" s="18" t="s">
        <v>84</v>
      </c>
      <c r="BK2420" s="164">
        <f t="shared" si="259"/>
        <v>0</v>
      </c>
      <c r="BL2420" s="18" t="s">
        <v>264</v>
      </c>
      <c r="BM2420" s="163" t="s">
        <v>3730</v>
      </c>
    </row>
    <row r="2421" spans="1:65" s="2" customFormat="1" ht="24.2" customHeight="1">
      <c r="A2421" s="33"/>
      <c r="B2421" s="150"/>
      <c r="C2421" s="151" t="s">
        <v>2292</v>
      </c>
      <c r="D2421" s="151" t="s">
        <v>224</v>
      </c>
      <c r="E2421" s="152" t="s">
        <v>3731</v>
      </c>
      <c r="F2421" s="153" t="s">
        <v>3732</v>
      </c>
      <c r="G2421" s="154" t="s">
        <v>348</v>
      </c>
      <c r="H2421" s="155">
        <v>1</v>
      </c>
      <c r="I2421" s="156"/>
      <c r="J2421" s="157">
        <f t="shared" si="250"/>
        <v>0</v>
      </c>
      <c r="K2421" s="158"/>
      <c r="L2421" s="34"/>
      <c r="M2421" s="159" t="s">
        <v>1</v>
      </c>
      <c r="N2421" s="160" t="s">
        <v>42</v>
      </c>
      <c r="O2421" s="59"/>
      <c r="P2421" s="161">
        <f t="shared" si="251"/>
        <v>0</v>
      </c>
      <c r="Q2421" s="161">
        <v>0</v>
      </c>
      <c r="R2421" s="161">
        <f t="shared" si="252"/>
        <v>0</v>
      </c>
      <c r="S2421" s="161">
        <v>0</v>
      </c>
      <c r="T2421" s="162">
        <f t="shared" si="253"/>
        <v>0</v>
      </c>
      <c r="U2421" s="33"/>
      <c r="V2421" s="33"/>
      <c r="W2421" s="33"/>
      <c r="X2421" s="33"/>
      <c r="Y2421" s="33"/>
      <c r="Z2421" s="33"/>
      <c r="AA2421" s="33"/>
      <c r="AB2421" s="33"/>
      <c r="AC2421" s="33"/>
      <c r="AD2421" s="33"/>
      <c r="AE2421" s="33"/>
      <c r="AR2421" s="163" t="s">
        <v>264</v>
      </c>
      <c r="AT2421" s="163" t="s">
        <v>224</v>
      </c>
      <c r="AU2421" s="163" t="s">
        <v>86</v>
      </c>
      <c r="AY2421" s="18" t="s">
        <v>222</v>
      </c>
      <c r="BE2421" s="164">
        <f t="shared" si="254"/>
        <v>0</v>
      </c>
      <c r="BF2421" s="164">
        <f t="shared" si="255"/>
        <v>0</v>
      </c>
      <c r="BG2421" s="164">
        <f t="shared" si="256"/>
        <v>0</v>
      </c>
      <c r="BH2421" s="164">
        <f t="shared" si="257"/>
        <v>0</v>
      </c>
      <c r="BI2421" s="164">
        <f t="shared" si="258"/>
        <v>0</v>
      </c>
      <c r="BJ2421" s="18" t="s">
        <v>84</v>
      </c>
      <c r="BK2421" s="164">
        <f t="shared" si="259"/>
        <v>0</v>
      </c>
      <c r="BL2421" s="18" t="s">
        <v>264</v>
      </c>
      <c r="BM2421" s="163" t="s">
        <v>3733</v>
      </c>
    </row>
    <row r="2422" spans="1:65" s="2" customFormat="1" ht="24.2" customHeight="1">
      <c r="A2422" s="33"/>
      <c r="B2422" s="150"/>
      <c r="C2422" s="151" t="s">
        <v>3734</v>
      </c>
      <c r="D2422" s="151" t="s">
        <v>224</v>
      </c>
      <c r="E2422" s="152" t="s">
        <v>3735</v>
      </c>
      <c r="F2422" s="153" t="s">
        <v>3736</v>
      </c>
      <c r="G2422" s="154" t="s">
        <v>348</v>
      </c>
      <c r="H2422" s="155">
        <v>1</v>
      </c>
      <c r="I2422" s="156"/>
      <c r="J2422" s="157">
        <f t="shared" si="250"/>
        <v>0</v>
      </c>
      <c r="K2422" s="158"/>
      <c r="L2422" s="34"/>
      <c r="M2422" s="159" t="s">
        <v>1</v>
      </c>
      <c r="N2422" s="160" t="s">
        <v>42</v>
      </c>
      <c r="O2422" s="59"/>
      <c r="P2422" s="161">
        <f t="shared" si="251"/>
        <v>0</v>
      </c>
      <c r="Q2422" s="161">
        <v>0</v>
      </c>
      <c r="R2422" s="161">
        <f t="shared" si="252"/>
        <v>0</v>
      </c>
      <c r="S2422" s="161">
        <v>0</v>
      </c>
      <c r="T2422" s="162">
        <f t="shared" si="253"/>
        <v>0</v>
      </c>
      <c r="U2422" s="33"/>
      <c r="V2422" s="33"/>
      <c r="W2422" s="33"/>
      <c r="X2422" s="33"/>
      <c r="Y2422" s="33"/>
      <c r="Z2422" s="33"/>
      <c r="AA2422" s="33"/>
      <c r="AB2422" s="33"/>
      <c r="AC2422" s="33"/>
      <c r="AD2422" s="33"/>
      <c r="AE2422" s="33"/>
      <c r="AR2422" s="163" t="s">
        <v>264</v>
      </c>
      <c r="AT2422" s="163" t="s">
        <v>224</v>
      </c>
      <c r="AU2422" s="163" t="s">
        <v>86</v>
      </c>
      <c r="AY2422" s="18" t="s">
        <v>222</v>
      </c>
      <c r="BE2422" s="164">
        <f t="shared" si="254"/>
        <v>0</v>
      </c>
      <c r="BF2422" s="164">
        <f t="shared" si="255"/>
        <v>0</v>
      </c>
      <c r="BG2422" s="164">
        <f t="shared" si="256"/>
        <v>0</v>
      </c>
      <c r="BH2422" s="164">
        <f t="shared" si="257"/>
        <v>0</v>
      </c>
      <c r="BI2422" s="164">
        <f t="shared" si="258"/>
        <v>0</v>
      </c>
      <c r="BJ2422" s="18" t="s">
        <v>84</v>
      </c>
      <c r="BK2422" s="164">
        <f t="shared" si="259"/>
        <v>0</v>
      </c>
      <c r="BL2422" s="18" t="s">
        <v>264</v>
      </c>
      <c r="BM2422" s="163" t="s">
        <v>3737</v>
      </c>
    </row>
    <row r="2423" spans="1:65" s="2" customFormat="1" ht="24.2" customHeight="1">
      <c r="A2423" s="33"/>
      <c r="B2423" s="150"/>
      <c r="C2423" s="151" t="s">
        <v>2296</v>
      </c>
      <c r="D2423" s="151" t="s">
        <v>224</v>
      </c>
      <c r="E2423" s="152" t="s">
        <v>3738</v>
      </c>
      <c r="F2423" s="153" t="s">
        <v>3739</v>
      </c>
      <c r="G2423" s="154" t="s">
        <v>348</v>
      </c>
      <c r="H2423" s="155">
        <v>1</v>
      </c>
      <c r="I2423" s="156"/>
      <c r="J2423" s="157">
        <f t="shared" si="250"/>
        <v>0</v>
      </c>
      <c r="K2423" s="158"/>
      <c r="L2423" s="34"/>
      <c r="M2423" s="159" t="s">
        <v>1</v>
      </c>
      <c r="N2423" s="160" t="s">
        <v>42</v>
      </c>
      <c r="O2423" s="59"/>
      <c r="P2423" s="161">
        <f t="shared" si="251"/>
        <v>0</v>
      </c>
      <c r="Q2423" s="161">
        <v>0</v>
      </c>
      <c r="R2423" s="161">
        <f t="shared" si="252"/>
        <v>0</v>
      </c>
      <c r="S2423" s="161">
        <v>0</v>
      </c>
      <c r="T2423" s="162">
        <f t="shared" si="253"/>
        <v>0</v>
      </c>
      <c r="U2423" s="33"/>
      <c r="V2423" s="33"/>
      <c r="W2423" s="33"/>
      <c r="X2423" s="33"/>
      <c r="Y2423" s="33"/>
      <c r="Z2423" s="33"/>
      <c r="AA2423" s="33"/>
      <c r="AB2423" s="33"/>
      <c r="AC2423" s="33"/>
      <c r="AD2423" s="33"/>
      <c r="AE2423" s="33"/>
      <c r="AR2423" s="163" t="s">
        <v>264</v>
      </c>
      <c r="AT2423" s="163" t="s">
        <v>224</v>
      </c>
      <c r="AU2423" s="163" t="s">
        <v>86</v>
      </c>
      <c r="AY2423" s="18" t="s">
        <v>222</v>
      </c>
      <c r="BE2423" s="164">
        <f t="shared" si="254"/>
        <v>0</v>
      </c>
      <c r="BF2423" s="164">
        <f t="shared" si="255"/>
        <v>0</v>
      </c>
      <c r="BG2423" s="164">
        <f t="shared" si="256"/>
        <v>0</v>
      </c>
      <c r="BH2423" s="164">
        <f t="shared" si="257"/>
        <v>0</v>
      </c>
      <c r="BI2423" s="164">
        <f t="shared" si="258"/>
        <v>0</v>
      </c>
      <c r="BJ2423" s="18" t="s">
        <v>84</v>
      </c>
      <c r="BK2423" s="164">
        <f t="shared" si="259"/>
        <v>0</v>
      </c>
      <c r="BL2423" s="18" t="s">
        <v>264</v>
      </c>
      <c r="BM2423" s="163" t="s">
        <v>3740</v>
      </c>
    </row>
    <row r="2424" spans="1:65" s="2" customFormat="1" ht="33" customHeight="1">
      <c r="A2424" s="33"/>
      <c r="B2424" s="150"/>
      <c r="C2424" s="151" t="s">
        <v>2145</v>
      </c>
      <c r="D2424" s="151" t="s">
        <v>224</v>
      </c>
      <c r="E2424" s="152" t="s">
        <v>3741</v>
      </c>
      <c r="F2424" s="153" t="s">
        <v>3742</v>
      </c>
      <c r="G2424" s="154" t="s">
        <v>348</v>
      </c>
      <c r="H2424" s="155">
        <v>1</v>
      </c>
      <c r="I2424" s="156"/>
      <c r="J2424" s="157">
        <f t="shared" si="250"/>
        <v>0</v>
      </c>
      <c r="K2424" s="158"/>
      <c r="L2424" s="34"/>
      <c r="M2424" s="159" t="s">
        <v>1</v>
      </c>
      <c r="N2424" s="160" t="s">
        <v>42</v>
      </c>
      <c r="O2424" s="59"/>
      <c r="P2424" s="161">
        <f t="shared" si="251"/>
        <v>0</v>
      </c>
      <c r="Q2424" s="161">
        <v>0</v>
      </c>
      <c r="R2424" s="161">
        <f t="shared" si="252"/>
        <v>0</v>
      </c>
      <c r="S2424" s="161">
        <v>0</v>
      </c>
      <c r="T2424" s="162">
        <f t="shared" si="253"/>
        <v>0</v>
      </c>
      <c r="U2424" s="33"/>
      <c r="V2424" s="33"/>
      <c r="W2424" s="33"/>
      <c r="X2424" s="33"/>
      <c r="Y2424" s="33"/>
      <c r="Z2424" s="33"/>
      <c r="AA2424" s="33"/>
      <c r="AB2424" s="33"/>
      <c r="AC2424" s="33"/>
      <c r="AD2424" s="33"/>
      <c r="AE2424" s="33"/>
      <c r="AR2424" s="163" t="s">
        <v>264</v>
      </c>
      <c r="AT2424" s="163" t="s">
        <v>224</v>
      </c>
      <c r="AU2424" s="163" t="s">
        <v>86</v>
      </c>
      <c r="AY2424" s="18" t="s">
        <v>222</v>
      </c>
      <c r="BE2424" s="164">
        <f t="shared" si="254"/>
        <v>0</v>
      </c>
      <c r="BF2424" s="164">
        <f t="shared" si="255"/>
        <v>0</v>
      </c>
      <c r="BG2424" s="164">
        <f t="shared" si="256"/>
        <v>0</v>
      </c>
      <c r="BH2424" s="164">
        <f t="shared" si="257"/>
        <v>0</v>
      </c>
      <c r="BI2424" s="164">
        <f t="shared" si="258"/>
        <v>0</v>
      </c>
      <c r="BJ2424" s="18" t="s">
        <v>84</v>
      </c>
      <c r="BK2424" s="164">
        <f t="shared" si="259"/>
        <v>0</v>
      </c>
      <c r="BL2424" s="18" t="s">
        <v>264</v>
      </c>
      <c r="BM2424" s="163" t="s">
        <v>3743</v>
      </c>
    </row>
    <row r="2425" spans="1:65" s="2" customFormat="1" ht="37.9" customHeight="1">
      <c r="A2425" s="33"/>
      <c r="B2425" s="150"/>
      <c r="C2425" s="151" t="s">
        <v>2235</v>
      </c>
      <c r="D2425" s="151" t="s">
        <v>224</v>
      </c>
      <c r="E2425" s="152" t="s">
        <v>3744</v>
      </c>
      <c r="F2425" s="153" t="s">
        <v>3745</v>
      </c>
      <c r="G2425" s="154" t="s">
        <v>348</v>
      </c>
      <c r="H2425" s="155">
        <v>1</v>
      </c>
      <c r="I2425" s="156"/>
      <c r="J2425" s="157">
        <f t="shared" si="250"/>
        <v>0</v>
      </c>
      <c r="K2425" s="158"/>
      <c r="L2425" s="34"/>
      <c r="M2425" s="159" t="s">
        <v>1</v>
      </c>
      <c r="N2425" s="160" t="s">
        <v>42</v>
      </c>
      <c r="O2425" s="59"/>
      <c r="P2425" s="161">
        <f t="shared" si="251"/>
        <v>0</v>
      </c>
      <c r="Q2425" s="161">
        <v>0</v>
      </c>
      <c r="R2425" s="161">
        <f t="shared" si="252"/>
        <v>0</v>
      </c>
      <c r="S2425" s="161">
        <v>0</v>
      </c>
      <c r="T2425" s="162">
        <f t="shared" si="253"/>
        <v>0</v>
      </c>
      <c r="U2425" s="33"/>
      <c r="V2425" s="33"/>
      <c r="W2425" s="33"/>
      <c r="X2425" s="33"/>
      <c r="Y2425" s="33"/>
      <c r="Z2425" s="33"/>
      <c r="AA2425" s="33"/>
      <c r="AB2425" s="33"/>
      <c r="AC2425" s="33"/>
      <c r="AD2425" s="33"/>
      <c r="AE2425" s="33"/>
      <c r="AR2425" s="163" t="s">
        <v>264</v>
      </c>
      <c r="AT2425" s="163" t="s">
        <v>224</v>
      </c>
      <c r="AU2425" s="163" t="s">
        <v>86</v>
      </c>
      <c r="AY2425" s="18" t="s">
        <v>222</v>
      </c>
      <c r="BE2425" s="164">
        <f t="shared" si="254"/>
        <v>0</v>
      </c>
      <c r="BF2425" s="164">
        <f t="shared" si="255"/>
        <v>0</v>
      </c>
      <c r="BG2425" s="164">
        <f t="shared" si="256"/>
        <v>0</v>
      </c>
      <c r="BH2425" s="164">
        <f t="shared" si="257"/>
        <v>0</v>
      </c>
      <c r="BI2425" s="164">
        <f t="shared" si="258"/>
        <v>0</v>
      </c>
      <c r="BJ2425" s="18" t="s">
        <v>84</v>
      </c>
      <c r="BK2425" s="164">
        <f t="shared" si="259"/>
        <v>0</v>
      </c>
      <c r="BL2425" s="18" t="s">
        <v>264</v>
      </c>
      <c r="BM2425" s="163" t="s">
        <v>3746</v>
      </c>
    </row>
    <row r="2426" spans="1:65" s="2" customFormat="1" ht="44.25" customHeight="1">
      <c r="A2426" s="33"/>
      <c r="B2426" s="150"/>
      <c r="C2426" s="151" t="s">
        <v>2280</v>
      </c>
      <c r="D2426" s="151" t="s">
        <v>224</v>
      </c>
      <c r="E2426" s="152" t="s">
        <v>3747</v>
      </c>
      <c r="F2426" s="153" t="s">
        <v>3748</v>
      </c>
      <c r="G2426" s="154" t="s">
        <v>348</v>
      </c>
      <c r="H2426" s="155">
        <v>1</v>
      </c>
      <c r="I2426" s="156"/>
      <c r="J2426" s="157">
        <f t="shared" si="250"/>
        <v>0</v>
      </c>
      <c r="K2426" s="158"/>
      <c r="L2426" s="34"/>
      <c r="M2426" s="159" t="s">
        <v>1</v>
      </c>
      <c r="N2426" s="160" t="s">
        <v>42</v>
      </c>
      <c r="O2426" s="59"/>
      <c r="P2426" s="161">
        <f t="shared" si="251"/>
        <v>0</v>
      </c>
      <c r="Q2426" s="161">
        <v>0</v>
      </c>
      <c r="R2426" s="161">
        <f t="shared" si="252"/>
        <v>0</v>
      </c>
      <c r="S2426" s="161">
        <v>0</v>
      </c>
      <c r="T2426" s="162">
        <f t="shared" si="253"/>
        <v>0</v>
      </c>
      <c r="U2426" s="33"/>
      <c r="V2426" s="33"/>
      <c r="W2426" s="33"/>
      <c r="X2426" s="33"/>
      <c r="Y2426" s="33"/>
      <c r="Z2426" s="33"/>
      <c r="AA2426" s="33"/>
      <c r="AB2426" s="33"/>
      <c r="AC2426" s="33"/>
      <c r="AD2426" s="33"/>
      <c r="AE2426" s="33"/>
      <c r="AR2426" s="163" t="s">
        <v>264</v>
      </c>
      <c r="AT2426" s="163" t="s">
        <v>224</v>
      </c>
      <c r="AU2426" s="163" t="s">
        <v>86</v>
      </c>
      <c r="AY2426" s="18" t="s">
        <v>222</v>
      </c>
      <c r="BE2426" s="164">
        <f t="shared" si="254"/>
        <v>0</v>
      </c>
      <c r="BF2426" s="164">
        <f t="shared" si="255"/>
        <v>0</v>
      </c>
      <c r="BG2426" s="164">
        <f t="shared" si="256"/>
        <v>0</v>
      </c>
      <c r="BH2426" s="164">
        <f t="shared" si="257"/>
        <v>0</v>
      </c>
      <c r="BI2426" s="164">
        <f t="shared" si="258"/>
        <v>0</v>
      </c>
      <c r="BJ2426" s="18" t="s">
        <v>84</v>
      </c>
      <c r="BK2426" s="164">
        <f t="shared" si="259"/>
        <v>0</v>
      </c>
      <c r="BL2426" s="18" t="s">
        <v>264</v>
      </c>
      <c r="BM2426" s="163" t="s">
        <v>3749</v>
      </c>
    </row>
    <row r="2427" spans="1:65" s="2" customFormat="1" ht="44.25" customHeight="1">
      <c r="A2427" s="33"/>
      <c r="B2427" s="150"/>
      <c r="C2427" s="151" t="s">
        <v>2300</v>
      </c>
      <c r="D2427" s="151" t="s">
        <v>224</v>
      </c>
      <c r="E2427" s="152" t="s">
        <v>3750</v>
      </c>
      <c r="F2427" s="153" t="s">
        <v>3751</v>
      </c>
      <c r="G2427" s="154" t="s">
        <v>348</v>
      </c>
      <c r="H2427" s="155">
        <v>1</v>
      </c>
      <c r="I2427" s="156"/>
      <c r="J2427" s="157">
        <f t="shared" si="250"/>
        <v>0</v>
      </c>
      <c r="K2427" s="158"/>
      <c r="L2427" s="34"/>
      <c r="M2427" s="159" t="s">
        <v>1</v>
      </c>
      <c r="N2427" s="160" t="s">
        <v>42</v>
      </c>
      <c r="O2427" s="59"/>
      <c r="P2427" s="161">
        <f t="shared" si="251"/>
        <v>0</v>
      </c>
      <c r="Q2427" s="161">
        <v>0</v>
      </c>
      <c r="R2427" s="161">
        <f t="shared" si="252"/>
        <v>0</v>
      </c>
      <c r="S2427" s="161">
        <v>0</v>
      </c>
      <c r="T2427" s="162">
        <f t="shared" si="253"/>
        <v>0</v>
      </c>
      <c r="U2427" s="33"/>
      <c r="V2427" s="33"/>
      <c r="W2427" s="33"/>
      <c r="X2427" s="33"/>
      <c r="Y2427" s="33"/>
      <c r="Z2427" s="33"/>
      <c r="AA2427" s="33"/>
      <c r="AB2427" s="33"/>
      <c r="AC2427" s="33"/>
      <c r="AD2427" s="33"/>
      <c r="AE2427" s="33"/>
      <c r="AR2427" s="163" t="s">
        <v>264</v>
      </c>
      <c r="AT2427" s="163" t="s">
        <v>224</v>
      </c>
      <c r="AU2427" s="163" t="s">
        <v>86</v>
      </c>
      <c r="AY2427" s="18" t="s">
        <v>222</v>
      </c>
      <c r="BE2427" s="164">
        <f t="shared" si="254"/>
        <v>0</v>
      </c>
      <c r="BF2427" s="164">
        <f t="shared" si="255"/>
        <v>0</v>
      </c>
      <c r="BG2427" s="164">
        <f t="shared" si="256"/>
        <v>0</v>
      </c>
      <c r="BH2427" s="164">
        <f t="shared" si="257"/>
        <v>0</v>
      </c>
      <c r="BI2427" s="164">
        <f t="shared" si="258"/>
        <v>0</v>
      </c>
      <c r="BJ2427" s="18" t="s">
        <v>84</v>
      </c>
      <c r="BK2427" s="164">
        <f t="shared" si="259"/>
        <v>0</v>
      </c>
      <c r="BL2427" s="18" t="s">
        <v>264</v>
      </c>
      <c r="BM2427" s="163" t="s">
        <v>3752</v>
      </c>
    </row>
    <row r="2428" spans="1:65" s="2" customFormat="1" ht="44.25" customHeight="1">
      <c r="A2428" s="33"/>
      <c r="B2428" s="150"/>
      <c r="C2428" s="151" t="s">
        <v>3753</v>
      </c>
      <c r="D2428" s="151" t="s">
        <v>224</v>
      </c>
      <c r="E2428" s="152" t="s">
        <v>3754</v>
      </c>
      <c r="F2428" s="153" t="s">
        <v>3755</v>
      </c>
      <c r="G2428" s="154" t="s">
        <v>348</v>
      </c>
      <c r="H2428" s="155">
        <v>2</v>
      </c>
      <c r="I2428" s="156"/>
      <c r="J2428" s="157">
        <f t="shared" ref="J2428:J2455" si="260">ROUND(I2428*H2428,2)</f>
        <v>0</v>
      </c>
      <c r="K2428" s="158"/>
      <c r="L2428" s="34"/>
      <c r="M2428" s="159" t="s">
        <v>1</v>
      </c>
      <c r="N2428" s="160" t="s">
        <v>42</v>
      </c>
      <c r="O2428" s="59"/>
      <c r="P2428" s="161">
        <f t="shared" ref="P2428:P2455" si="261">O2428*H2428</f>
        <v>0</v>
      </c>
      <c r="Q2428" s="161">
        <v>0</v>
      </c>
      <c r="R2428" s="161">
        <f t="shared" ref="R2428:R2455" si="262">Q2428*H2428</f>
        <v>0</v>
      </c>
      <c r="S2428" s="161">
        <v>0</v>
      </c>
      <c r="T2428" s="162">
        <f t="shared" ref="T2428:T2455" si="263">S2428*H2428</f>
        <v>0</v>
      </c>
      <c r="U2428" s="33"/>
      <c r="V2428" s="33"/>
      <c r="W2428" s="33"/>
      <c r="X2428" s="33"/>
      <c r="Y2428" s="33"/>
      <c r="Z2428" s="33"/>
      <c r="AA2428" s="33"/>
      <c r="AB2428" s="33"/>
      <c r="AC2428" s="33"/>
      <c r="AD2428" s="33"/>
      <c r="AE2428" s="33"/>
      <c r="AR2428" s="163" t="s">
        <v>264</v>
      </c>
      <c r="AT2428" s="163" t="s">
        <v>224</v>
      </c>
      <c r="AU2428" s="163" t="s">
        <v>86</v>
      </c>
      <c r="AY2428" s="18" t="s">
        <v>222</v>
      </c>
      <c r="BE2428" s="164">
        <f t="shared" ref="BE2428:BE2455" si="264">IF(N2428="základní",J2428,0)</f>
        <v>0</v>
      </c>
      <c r="BF2428" s="164">
        <f t="shared" ref="BF2428:BF2455" si="265">IF(N2428="snížená",J2428,0)</f>
        <v>0</v>
      </c>
      <c r="BG2428" s="164">
        <f t="shared" ref="BG2428:BG2455" si="266">IF(N2428="zákl. přenesená",J2428,0)</f>
        <v>0</v>
      </c>
      <c r="BH2428" s="164">
        <f t="shared" ref="BH2428:BH2455" si="267">IF(N2428="sníž. přenesená",J2428,0)</f>
        <v>0</v>
      </c>
      <c r="BI2428" s="164">
        <f t="shared" ref="BI2428:BI2455" si="268">IF(N2428="nulová",J2428,0)</f>
        <v>0</v>
      </c>
      <c r="BJ2428" s="18" t="s">
        <v>84</v>
      </c>
      <c r="BK2428" s="164">
        <f t="shared" ref="BK2428:BK2455" si="269">ROUND(I2428*H2428,2)</f>
        <v>0</v>
      </c>
      <c r="BL2428" s="18" t="s">
        <v>264</v>
      </c>
      <c r="BM2428" s="163" t="s">
        <v>3756</v>
      </c>
    </row>
    <row r="2429" spans="1:65" s="2" customFormat="1" ht="44.25" customHeight="1">
      <c r="A2429" s="33"/>
      <c r="B2429" s="150"/>
      <c r="C2429" s="151" t="s">
        <v>2304</v>
      </c>
      <c r="D2429" s="151" t="s">
        <v>224</v>
      </c>
      <c r="E2429" s="152" t="s">
        <v>3757</v>
      </c>
      <c r="F2429" s="153" t="s">
        <v>3758</v>
      </c>
      <c r="G2429" s="154" t="s">
        <v>348</v>
      </c>
      <c r="H2429" s="155">
        <v>1</v>
      </c>
      <c r="I2429" s="156"/>
      <c r="J2429" s="157">
        <f t="shared" si="260"/>
        <v>0</v>
      </c>
      <c r="K2429" s="158"/>
      <c r="L2429" s="34"/>
      <c r="M2429" s="159" t="s">
        <v>1</v>
      </c>
      <c r="N2429" s="160" t="s">
        <v>42</v>
      </c>
      <c r="O2429" s="59"/>
      <c r="P2429" s="161">
        <f t="shared" si="261"/>
        <v>0</v>
      </c>
      <c r="Q2429" s="161">
        <v>0</v>
      </c>
      <c r="R2429" s="161">
        <f t="shared" si="262"/>
        <v>0</v>
      </c>
      <c r="S2429" s="161">
        <v>0</v>
      </c>
      <c r="T2429" s="162">
        <f t="shared" si="263"/>
        <v>0</v>
      </c>
      <c r="U2429" s="33"/>
      <c r="V2429" s="33"/>
      <c r="W2429" s="33"/>
      <c r="X2429" s="33"/>
      <c r="Y2429" s="33"/>
      <c r="Z2429" s="33"/>
      <c r="AA2429" s="33"/>
      <c r="AB2429" s="33"/>
      <c r="AC2429" s="33"/>
      <c r="AD2429" s="33"/>
      <c r="AE2429" s="33"/>
      <c r="AR2429" s="163" t="s">
        <v>264</v>
      </c>
      <c r="AT2429" s="163" t="s">
        <v>224</v>
      </c>
      <c r="AU2429" s="163" t="s">
        <v>86</v>
      </c>
      <c r="AY2429" s="18" t="s">
        <v>222</v>
      </c>
      <c r="BE2429" s="164">
        <f t="shared" si="264"/>
        <v>0</v>
      </c>
      <c r="BF2429" s="164">
        <f t="shared" si="265"/>
        <v>0</v>
      </c>
      <c r="BG2429" s="164">
        <f t="shared" si="266"/>
        <v>0</v>
      </c>
      <c r="BH2429" s="164">
        <f t="shared" si="267"/>
        <v>0</v>
      </c>
      <c r="BI2429" s="164">
        <f t="shared" si="268"/>
        <v>0</v>
      </c>
      <c r="BJ2429" s="18" t="s">
        <v>84</v>
      </c>
      <c r="BK2429" s="164">
        <f t="shared" si="269"/>
        <v>0</v>
      </c>
      <c r="BL2429" s="18" t="s">
        <v>264</v>
      </c>
      <c r="BM2429" s="163" t="s">
        <v>3759</v>
      </c>
    </row>
    <row r="2430" spans="1:65" s="2" customFormat="1" ht="44.25" customHeight="1">
      <c r="A2430" s="33"/>
      <c r="B2430" s="150"/>
      <c r="C2430" s="151" t="s">
        <v>3760</v>
      </c>
      <c r="D2430" s="151" t="s">
        <v>224</v>
      </c>
      <c r="E2430" s="152" t="s">
        <v>3761</v>
      </c>
      <c r="F2430" s="153" t="s">
        <v>3762</v>
      </c>
      <c r="G2430" s="154" t="s">
        <v>242</v>
      </c>
      <c r="H2430" s="155">
        <v>3</v>
      </c>
      <c r="I2430" s="156"/>
      <c r="J2430" s="157">
        <f t="shared" si="260"/>
        <v>0</v>
      </c>
      <c r="K2430" s="158"/>
      <c r="L2430" s="34"/>
      <c r="M2430" s="159" t="s">
        <v>1</v>
      </c>
      <c r="N2430" s="160" t="s">
        <v>42</v>
      </c>
      <c r="O2430" s="59"/>
      <c r="P2430" s="161">
        <f t="shared" si="261"/>
        <v>0</v>
      </c>
      <c r="Q2430" s="161">
        <v>0</v>
      </c>
      <c r="R2430" s="161">
        <f t="shared" si="262"/>
        <v>0</v>
      </c>
      <c r="S2430" s="161">
        <v>0</v>
      </c>
      <c r="T2430" s="162">
        <f t="shared" si="263"/>
        <v>0</v>
      </c>
      <c r="U2430" s="33"/>
      <c r="V2430" s="33"/>
      <c r="W2430" s="33"/>
      <c r="X2430" s="33"/>
      <c r="Y2430" s="33"/>
      <c r="Z2430" s="33"/>
      <c r="AA2430" s="33"/>
      <c r="AB2430" s="33"/>
      <c r="AC2430" s="33"/>
      <c r="AD2430" s="33"/>
      <c r="AE2430" s="33"/>
      <c r="AR2430" s="163" t="s">
        <v>264</v>
      </c>
      <c r="AT2430" s="163" t="s">
        <v>224</v>
      </c>
      <c r="AU2430" s="163" t="s">
        <v>86</v>
      </c>
      <c r="AY2430" s="18" t="s">
        <v>222</v>
      </c>
      <c r="BE2430" s="164">
        <f t="shared" si="264"/>
        <v>0</v>
      </c>
      <c r="BF2430" s="164">
        <f t="shared" si="265"/>
        <v>0</v>
      </c>
      <c r="BG2430" s="164">
        <f t="shared" si="266"/>
        <v>0</v>
      </c>
      <c r="BH2430" s="164">
        <f t="shared" si="267"/>
        <v>0</v>
      </c>
      <c r="BI2430" s="164">
        <f t="shared" si="268"/>
        <v>0</v>
      </c>
      <c r="BJ2430" s="18" t="s">
        <v>84</v>
      </c>
      <c r="BK2430" s="164">
        <f t="shared" si="269"/>
        <v>0</v>
      </c>
      <c r="BL2430" s="18" t="s">
        <v>264</v>
      </c>
      <c r="BM2430" s="163" t="s">
        <v>3763</v>
      </c>
    </row>
    <row r="2431" spans="1:65" s="2" customFormat="1" ht="44.25" customHeight="1">
      <c r="A2431" s="33"/>
      <c r="B2431" s="150"/>
      <c r="C2431" s="151" t="s">
        <v>2309</v>
      </c>
      <c r="D2431" s="151" t="s">
        <v>224</v>
      </c>
      <c r="E2431" s="152" t="s">
        <v>3764</v>
      </c>
      <c r="F2431" s="153" t="s">
        <v>3765</v>
      </c>
      <c r="G2431" s="154" t="s">
        <v>348</v>
      </c>
      <c r="H2431" s="155">
        <v>20</v>
      </c>
      <c r="I2431" s="156"/>
      <c r="J2431" s="157">
        <f t="shared" si="260"/>
        <v>0</v>
      </c>
      <c r="K2431" s="158"/>
      <c r="L2431" s="34"/>
      <c r="M2431" s="159" t="s">
        <v>1</v>
      </c>
      <c r="N2431" s="160" t="s">
        <v>42</v>
      </c>
      <c r="O2431" s="59"/>
      <c r="P2431" s="161">
        <f t="shared" si="261"/>
        <v>0</v>
      </c>
      <c r="Q2431" s="161">
        <v>0</v>
      </c>
      <c r="R2431" s="161">
        <f t="shared" si="262"/>
        <v>0</v>
      </c>
      <c r="S2431" s="161">
        <v>0</v>
      </c>
      <c r="T2431" s="162">
        <f t="shared" si="263"/>
        <v>0</v>
      </c>
      <c r="U2431" s="33"/>
      <c r="V2431" s="33"/>
      <c r="W2431" s="33"/>
      <c r="X2431" s="33"/>
      <c r="Y2431" s="33"/>
      <c r="Z2431" s="33"/>
      <c r="AA2431" s="33"/>
      <c r="AB2431" s="33"/>
      <c r="AC2431" s="33"/>
      <c r="AD2431" s="33"/>
      <c r="AE2431" s="33"/>
      <c r="AR2431" s="163" t="s">
        <v>264</v>
      </c>
      <c r="AT2431" s="163" t="s">
        <v>224</v>
      </c>
      <c r="AU2431" s="163" t="s">
        <v>86</v>
      </c>
      <c r="AY2431" s="18" t="s">
        <v>222</v>
      </c>
      <c r="BE2431" s="164">
        <f t="shared" si="264"/>
        <v>0</v>
      </c>
      <c r="BF2431" s="164">
        <f t="shared" si="265"/>
        <v>0</v>
      </c>
      <c r="BG2431" s="164">
        <f t="shared" si="266"/>
        <v>0</v>
      </c>
      <c r="BH2431" s="164">
        <f t="shared" si="267"/>
        <v>0</v>
      </c>
      <c r="BI2431" s="164">
        <f t="shared" si="268"/>
        <v>0</v>
      </c>
      <c r="BJ2431" s="18" t="s">
        <v>84</v>
      </c>
      <c r="BK2431" s="164">
        <f t="shared" si="269"/>
        <v>0</v>
      </c>
      <c r="BL2431" s="18" t="s">
        <v>264</v>
      </c>
      <c r="BM2431" s="163" t="s">
        <v>3766</v>
      </c>
    </row>
    <row r="2432" spans="1:65" s="2" customFormat="1" ht="44.25" customHeight="1">
      <c r="A2432" s="33"/>
      <c r="B2432" s="150"/>
      <c r="C2432" s="151" t="s">
        <v>3767</v>
      </c>
      <c r="D2432" s="151" t="s">
        <v>224</v>
      </c>
      <c r="E2432" s="152" t="s">
        <v>3768</v>
      </c>
      <c r="F2432" s="153" t="s">
        <v>3769</v>
      </c>
      <c r="G2432" s="154" t="s">
        <v>242</v>
      </c>
      <c r="H2432" s="155">
        <v>14</v>
      </c>
      <c r="I2432" s="156"/>
      <c r="J2432" s="157">
        <f t="shared" si="260"/>
        <v>0</v>
      </c>
      <c r="K2432" s="158"/>
      <c r="L2432" s="34"/>
      <c r="M2432" s="159" t="s">
        <v>1</v>
      </c>
      <c r="N2432" s="160" t="s">
        <v>42</v>
      </c>
      <c r="O2432" s="59"/>
      <c r="P2432" s="161">
        <f t="shared" si="261"/>
        <v>0</v>
      </c>
      <c r="Q2432" s="161">
        <v>0</v>
      </c>
      <c r="R2432" s="161">
        <f t="shared" si="262"/>
        <v>0</v>
      </c>
      <c r="S2432" s="161">
        <v>0</v>
      </c>
      <c r="T2432" s="162">
        <f t="shared" si="263"/>
        <v>0</v>
      </c>
      <c r="U2432" s="33"/>
      <c r="V2432" s="33"/>
      <c r="W2432" s="33"/>
      <c r="X2432" s="33"/>
      <c r="Y2432" s="33"/>
      <c r="Z2432" s="33"/>
      <c r="AA2432" s="33"/>
      <c r="AB2432" s="33"/>
      <c r="AC2432" s="33"/>
      <c r="AD2432" s="33"/>
      <c r="AE2432" s="33"/>
      <c r="AR2432" s="163" t="s">
        <v>264</v>
      </c>
      <c r="AT2432" s="163" t="s">
        <v>224</v>
      </c>
      <c r="AU2432" s="163" t="s">
        <v>86</v>
      </c>
      <c r="AY2432" s="18" t="s">
        <v>222</v>
      </c>
      <c r="BE2432" s="164">
        <f t="shared" si="264"/>
        <v>0</v>
      </c>
      <c r="BF2432" s="164">
        <f t="shared" si="265"/>
        <v>0</v>
      </c>
      <c r="BG2432" s="164">
        <f t="shared" si="266"/>
        <v>0</v>
      </c>
      <c r="BH2432" s="164">
        <f t="shared" si="267"/>
        <v>0</v>
      </c>
      <c r="BI2432" s="164">
        <f t="shared" si="268"/>
        <v>0</v>
      </c>
      <c r="BJ2432" s="18" t="s">
        <v>84</v>
      </c>
      <c r="BK2432" s="164">
        <f t="shared" si="269"/>
        <v>0</v>
      </c>
      <c r="BL2432" s="18" t="s">
        <v>264</v>
      </c>
      <c r="BM2432" s="163" t="s">
        <v>3770</v>
      </c>
    </row>
    <row r="2433" spans="1:65" s="2" customFormat="1" ht="44.25" customHeight="1">
      <c r="A2433" s="33"/>
      <c r="B2433" s="150"/>
      <c r="C2433" s="151" t="s">
        <v>2311</v>
      </c>
      <c r="D2433" s="151" t="s">
        <v>224</v>
      </c>
      <c r="E2433" s="152" t="s">
        <v>3771</v>
      </c>
      <c r="F2433" s="153" t="s">
        <v>3772</v>
      </c>
      <c r="G2433" s="154" t="s">
        <v>348</v>
      </c>
      <c r="H2433" s="155">
        <v>1</v>
      </c>
      <c r="I2433" s="156"/>
      <c r="J2433" s="157">
        <f t="shared" si="260"/>
        <v>0</v>
      </c>
      <c r="K2433" s="158"/>
      <c r="L2433" s="34"/>
      <c r="M2433" s="159" t="s">
        <v>1</v>
      </c>
      <c r="N2433" s="160" t="s">
        <v>42</v>
      </c>
      <c r="O2433" s="59"/>
      <c r="P2433" s="161">
        <f t="shared" si="261"/>
        <v>0</v>
      </c>
      <c r="Q2433" s="161">
        <v>0</v>
      </c>
      <c r="R2433" s="161">
        <f t="shared" si="262"/>
        <v>0</v>
      </c>
      <c r="S2433" s="161">
        <v>0</v>
      </c>
      <c r="T2433" s="162">
        <f t="shared" si="263"/>
        <v>0</v>
      </c>
      <c r="U2433" s="33"/>
      <c r="V2433" s="33"/>
      <c r="W2433" s="33"/>
      <c r="X2433" s="33"/>
      <c r="Y2433" s="33"/>
      <c r="Z2433" s="33"/>
      <c r="AA2433" s="33"/>
      <c r="AB2433" s="33"/>
      <c r="AC2433" s="33"/>
      <c r="AD2433" s="33"/>
      <c r="AE2433" s="33"/>
      <c r="AR2433" s="163" t="s">
        <v>264</v>
      </c>
      <c r="AT2433" s="163" t="s">
        <v>224</v>
      </c>
      <c r="AU2433" s="163" t="s">
        <v>86</v>
      </c>
      <c r="AY2433" s="18" t="s">
        <v>222</v>
      </c>
      <c r="BE2433" s="164">
        <f t="shared" si="264"/>
        <v>0</v>
      </c>
      <c r="BF2433" s="164">
        <f t="shared" si="265"/>
        <v>0</v>
      </c>
      <c r="BG2433" s="164">
        <f t="shared" si="266"/>
        <v>0</v>
      </c>
      <c r="BH2433" s="164">
        <f t="shared" si="267"/>
        <v>0</v>
      </c>
      <c r="BI2433" s="164">
        <f t="shared" si="268"/>
        <v>0</v>
      </c>
      <c r="BJ2433" s="18" t="s">
        <v>84</v>
      </c>
      <c r="BK2433" s="164">
        <f t="shared" si="269"/>
        <v>0</v>
      </c>
      <c r="BL2433" s="18" t="s">
        <v>264</v>
      </c>
      <c r="BM2433" s="163" t="s">
        <v>3773</v>
      </c>
    </row>
    <row r="2434" spans="1:65" s="2" customFormat="1" ht="37.9" customHeight="1">
      <c r="A2434" s="33"/>
      <c r="B2434" s="150"/>
      <c r="C2434" s="151" t="s">
        <v>2419</v>
      </c>
      <c r="D2434" s="151" t="s">
        <v>224</v>
      </c>
      <c r="E2434" s="152" t="s">
        <v>3774</v>
      </c>
      <c r="F2434" s="153" t="s">
        <v>3775</v>
      </c>
      <c r="G2434" s="154" t="s">
        <v>348</v>
      </c>
      <c r="H2434" s="155">
        <v>3</v>
      </c>
      <c r="I2434" s="156"/>
      <c r="J2434" s="157">
        <f t="shared" si="260"/>
        <v>0</v>
      </c>
      <c r="K2434" s="158"/>
      <c r="L2434" s="34"/>
      <c r="M2434" s="159" t="s">
        <v>1</v>
      </c>
      <c r="N2434" s="160" t="s">
        <v>42</v>
      </c>
      <c r="O2434" s="59"/>
      <c r="P2434" s="161">
        <f t="shared" si="261"/>
        <v>0</v>
      </c>
      <c r="Q2434" s="161">
        <v>0</v>
      </c>
      <c r="R2434" s="161">
        <f t="shared" si="262"/>
        <v>0</v>
      </c>
      <c r="S2434" s="161">
        <v>0</v>
      </c>
      <c r="T2434" s="162">
        <f t="shared" si="263"/>
        <v>0</v>
      </c>
      <c r="U2434" s="33"/>
      <c r="V2434" s="33"/>
      <c r="W2434" s="33"/>
      <c r="X2434" s="33"/>
      <c r="Y2434" s="33"/>
      <c r="Z2434" s="33"/>
      <c r="AA2434" s="33"/>
      <c r="AB2434" s="33"/>
      <c r="AC2434" s="33"/>
      <c r="AD2434" s="33"/>
      <c r="AE2434" s="33"/>
      <c r="AR2434" s="163" t="s">
        <v>264</v>
      </c>
      <c r="AT2434" s="163" t="s">
        <v>224</v>
      </c>
      <c r="AU2434" s="163" t="s">
        <v>86</v>
      </c>
      <c r="AY2434" s="18" t="s">
        <v>222</v>
      </c>
      <c r="BE2434" s="164">
        <f t="shared" si="264"/>
        <v>0</v>
      </c>
      <c r="BF2434" s="164">
        <f t="shared" si="265"/>
        <v>0</v>
      </c>
      <c r="BG2434" s="164">
        <f t="shared" si="266"/>
        <v>0</v>
      </c>
      <c r="BH2434" s="164">
        <f t="shared" si="267"/>
        <v>0</v>
      </c>
      <c r="BI2434" s="164">
        <f t="shared" si="268"/>
        <v>0</v>
      </c>
      <c r="BJ2434" s="18" t="s">
        <v>84</v>
      </c>
      <c r="BK2434" s="164">
        <f t="shared" si="269"/>
        <v>0</v>
      </c>
      <c r="BL2434" s="18" t="s">
        <v>264</v>
      </c>
      <c r="BM2434" s="163" t="s">
        <v>3776</v>
      </c>
    </row>
    <row r="2435" spans="1:65" s="2" customFormat="1" ht="44.25" customHeight="1">
      <c r="A2435" s="33"/>
      <c r="B2435" s="150"/>
      <c r="C2435" s="151" t="s">
        <v>2315</v>
      </c>
      <c r="D2435" s="151" t="s">
        <v>224</v>
      </c>
      <c r="E2435" s="152" t="s">
        <v>3777</v>
      </c>
      <c r="F2435" s="153" t="s">
        <v>3778</v>
      </c>
      <c r="G2435" s="154" t="s">
        <v>348</v>
      </c>
      <c r="H2435" s="155">
        <v>1</v>
      </c>
      <c r="I2435" s="156"/>
      <c r="J2435" s="157">
        <f t="shared" si="260"/>
        <v>0</v>
      </c>
      <c r="K2435" s="158"/>
      <c r="L2435" s="34"/>
      <c r="M2435" s="159" t="s">
        <v>1</v>
      </c>
      <c r="N2435" s="160" t="s">
        <v>42</v>
      </c>
      <c r="O2435" s="59"/>
      <c r="P2435" s="161">
        <f t="shared" si="261"/>
        <v>0</v>
      </c>
      <c r="Q2435" s="161">
        <v>0</v>
      </c>
      <c r="R2435" s="161">
        <f t="shared" si="262"/>
        <v>0</v>
      </c>
      <c r="S2435" s="161">
        <v>0</v>
      </c>
      <c r="T2435" s="162">
        <f t="shared" si="263"/>
        <v>0</v>
      </c>
      <c r="U2435" s="33"/>
      <c r="V2435" s="33"/>
      <c r="W2435" s="33"/>
      <c r="X2435" s="33"/>
      <c r="Y2435" s="33"/>
      <c r="Z2435" s="33"/>
      <c r="AA2435" s="33"/>
      <c r="AB2435" s="33"/>
      <c r="AC2435" s="33"/>
      <c r="AD2435" s="33"/>
      <c r="AE2435" s="33"/>
      <c r="AR2435" s="163" t="s">
        <v>264</v>
      </c>
      <c r="AT2435" s="163" t="s">
        <v>224</v>
      </c>
      <c r="AU2435" s="163" t="s">
        <v>86</v>
      </c>
      <c r="AY2435" s="18" t="s">
        <v>222</v>
      </c>
      <c r="BE2435" s="164">
        <f t="shared" si="264"/>
        <v>0</v>
      </c>
      <c r="BF2435" s="164">
        <f t="shared" si="265"/>
        <v>0</v>
      </c>
      <c r="BG2435" s="164">
        <f t="shared" si="266"/>
        <v>0</v>
      </c>
      <c r="BH2435" s="164">
        <f t="shared" si="267"/>
        <v>0</v>
      </c>
      <c r="BI2435" s="164">
        <f t="shared" si="268"/>
        <v>0</v>
      </c>
      <c r="BJ2435" s="18" t="s">
        <v>84</v>
      </c>
      <c r="BK2435" s="164">
        <f t="shared" si="269"/>
        <v>0</v>
      </c>
      <c r="BL2435" s="18" t="s">
        <v>264</v>
      </c>
      <c r="BM2435" s="163" t="s">
        <v>3779</v>
      </c>
    </row>
    <row r="2436" spans="1:65" s="2" customFormat="1" ht="44.25" customHeight="1">
      <c r="A2436" s="33"/>
      <c r="B2436" s="150"/>
      <c r="C2436" s="151" t="s">
        <v>3780</v>
      </c>
      <c r="D2436" s="151" t="s">
        <v>224</v>
      </c>
      <c r="E2436" s="152" t="s">
        <v>3781</v>
      </c>
      <c r="F2436" s="153" t="s">
        <v>3782</v>
      </c>
      <c r="G2436" s="154" t="s">
        <v>348</v>
      </c>
      <c r="H2436" s="155">
        <v>1</v>
      </c>
      <c r="I2436" s="156"/>
      <c r="J2436" s="157">
        <f t="shared" si="260"/>
        <v>0</v>
      </c>
      <c r="K2436" s="158"/>
      <c r="L2436" s="34"/>
      <c r="M2436" s="159" t="s">
        <v>1</v>
      </c>
      <c r="N2436" s="160" t="s">
        <v>42</v>
      </c>
      <c r="O2436" s="59"/>
      <c r="P2436" s="161">
        <f t="shared" si="261"/>
        <v>0</v>
      </c>
      <c r="Q2436" s="161">
        <v>0</v>
      </c>
      <c r="R2436" s="161">
        <f t="shared" si="262"/>
        <v>0</v>
      </c>
      <c r="S2436" s="161">
        <v>0</v>
      </c>
      <c r="T2436" s="162">
        <f t="shared" si="263"/>
        <v>0</v>
      </c>
      <c r="U2436" s="33"/>
      <c r="V2436" s="33"/>
      <c r="W2436" s="33"/>
      <c r="X2436" s="33"/>
      <c r="Y2436" s="33"/>
      <c r="Z2436" s="33"/>
      <c r="AA2436" s="33"/>
      <c r="AB2436" s="33"/>
      <c r="AC2436" s="33"/>
      <c r="AD2436" s="33"/>
      <c r="AE2436" s="33"/>
      <c r="AR2436" s="163" t="s">
        <v>264</v>
      </c>
      <c r="AT2436" s="163" t="s">
        <v>224</v>
      </c>
      <c r="AU2436" s="163" t="s">
        <v>86</v>
      </c>
      <c r="AY2436" s="18" t="s">
        <v>222</v>
      </c>
      <c r="BE2436" s="164">
        <f t="shared" si="264"/>
        <v>0</v>
      </c>
      <c r="BF2436" s="164">
        <f t="shared" si="265"/>
        <v>0</v>
      </c>
      <c r="BG2436" s="164">
        <f t="shared" si="266"/>
        <v>0</v>
      </c>
      <c r="BH2436" s="164">
        <f t="shared" si="267"/>
        <v>0</v>
      </c>
      <c r="BI2436" s="164">
        <f t="shared" si="268"/>
        <v>0</v>
      </c>
      <c r="BJ2436" s="18" t="s">
        <v>84</v>
      </c>
      <c r="BK2436" s="164">
        <f t="shared" si="269"/>
        <v>0</v>
      </c>
      <c r="BL2436" s="18" t="s">
        <v>264</v>
      </c>
      <c r="BM2436" s="163" t="s">
        <v>3783</v>
      </c>
    </row>
    <row r="2437" spans="1:65" s="2" customFormat="1" ht="44.25" customHeight="1">
      <c r="A2437" s="33"/>
      <c r="B2437" s="150"/>
      <c r="C2437" s="151" t="s">
        <v>2318</v>
      </c>
      <c r="D2437" s="151" t="s">
        <v>224</v>
      </c>
      <c r="E2437" s="152" t="s">
        <v>3784</v>
      </c>
      <c r="F2437" s="153" t="s">
        <v>3785</v>
      </c>
      <c r="G2437" s="154" t="s">
        <v>348</v>
      </c>
      <c r="H2437" s="155">
        <v>1</v>
      </c>
      <c r="I2437" s="156"/>
      <c r="J2437" s="157">
        <f t="shared" si="260"/>
        <v>0</v>
      </c>
      <c r="K2437" s="158"/>
      <c r="L2437" s="34"/>
      <c r="M2437" s="159" t="s">
        <v>1</v>
      </c>
      <c r="N2437" s="160" t="s">
        <v>42</v>
      </c>
      <c r="O2437" s="59"/>
      <c r="P2437" s="161">
        <f t="shared" si="261"/>
        <v>0</v>
      </c>
      <c r="Q2437" s="161">
        <v>0</v>
      </c>
      <c r="R2437" s="161">
        <f t="shared" si="262"/>
        <v>0</v>
      </c>
      <c r="S2437" s="161">
        <v>0</v>
      </c>
      <c r="T2437" s="162">
        <f t="shared" si="263"/>
        <v>0</v>
      </c>
      <c r="U2437" s="33"/>
      <c r="V2437" s="33"/>
      <c r="W2437" s="33"/>
      <c r="X2437" s="33"/>
      <c r="Y2437" s="33"/>
      <c r="Z2437" s="33"/>
      <c r="AA2437" s="33"/>
      <c r="AB2437" s="33"/>
      <c r="AC2437" s="33"/>
      <c r="AD2437" s="33"/>
      <c r="AE2437" s="33"/>
      <c r="AR2437" s="163" t="s">
        <v>264</v>
      </c>
      <c r="AT2437" s="163" t="s">
        <v>224</v>
      </c>
      <c r="AU2437" s="163" t="s">
        <v>86</v>
      </c>
      <c r="AY2437" s="18" t="s">
        <v>222</v>
      </c>
      <c r="BE2437" s="164">
        <f t="shared" si="264"/>
        <v>0</v>
      </c>
      <c r="BF2437" s="164">
        <f t="shared" si="265"/>
        <v>0</v>
      </c>
      <c r="BG2437" s="164">
        <f t="shared" si="266"/>
        <v>0</v>
      </c>
      <c r="BH2437" s="164">
        <f t="shared" si="267"/>
        <v>0</v>
      </c>
      <c r="BI2437" s="164">
        <f t="shared" si="268"/>
        <v>0</v>
      </c>
      <c r="BJ2437" s="18" t="s">
        <v>84</v>
      </c>
      <c r="BK2437" s="164">
        <f t="shared" si="269"/>
        <v>0</v>
      </c>
      <c r="BL2437" s="18" t="s">
        <v>264</v>
      </c>
      <c r="BM2437" s="163" t="s">
        <v>3786</v>
      </c>
    </row>
    <row r="2438" spans="1:65" s="2" customFormat="1" ht="44.25" customHeight="1">
      <c r="A2438" s="33"/>
      <c r="B2438" s="150"/>
      <c r="C2438" s="151" t="s">
        <v>2427</v>
      </c>
      <c r="D2438" s="151" t="s">
        <v>224</v>
      </c>
      <c r="E2438" s="152" t="s">
        <v>3787</v>
      </c>
      <c r="F2438" s="153" t="s">
        <v>3788</v>
      </c>
      <c r="G2438" s="154" t="s">
        <v>348</v>
      </c>
      <c r="H2438" s="155">
        <v>1</v>
      </c>
      <c r="I2438" s="156"/>
      <c r="J2438" s="157">
        <f t="shared" si="260"/>
        <v>0</v>
      </c>
      <c r="K2438" s="158"/>
      <c r="L2438" s="34"/>
      <c r="M2438" s="159" t="s">
        <v>1</v>
      </c>
      <c r="N2438" s="160" t="s">
        <v>42</v>
      </c>
      <c r="O2438" s="59"/>
      <c r="P2438" s="161">
        <f t="shared" si="261"/>
        <v>0</v>
      </c>
      <c r="Q2438" s="161">
        <v>0</v>
      </c>
      <c r="R2438" s="161">
        <f t="shared" si="262"/>
        <v>0</v>
      </c>
      <c r="S2438" s="161">
        <v>0</v>
      </c>
      <c r="T2438" s="162">
        <f t="shared" si="263"/>
        <v>0</v>
      </c>
      <c r="U2438" s="33"/>
      <c r="V2438" s="33"/>
      <c r="W2438" s="33"/>
      <c r="X2438" s="33"/>
      <c r="Y2438" s="33"/>
      <c r="Z2438" s="33"/>
      <c r="AA2438" s="33"/>
      <c r="AB2438" s="33"/>
      <c r="AC2438" s="33"/>
      <c r="AD2438" s="33"/>
      <c r="AE2438" s="33"/>
      <c r="AR2438" s="163" t="s">
        <v>264</v>
      </c>
      <c r="AT2438" s="163" t="s">
        <v>224</v>
      </c>
      <c r="AU2438" s="163" t="s">
        <v>86</v>
      </c>
      <c r="AY2438" s="18" t="s">
        <v>222</v>
      </c>
      <c r="BE2438" s="164">
        <f t="shared" si="264"/>
        <v>0</v>
      </c>
      <c r="BF2438" s="164">
        <f t="shared" si="265"/>
        <v>0</v>
      </c>
      <c r="BG2438" s="164">
        <f t="shared" si="266"/>
        <v>0</v>
      </c>
      <c r="BH2438" s="164">
        <f t="shared" si="267"/>
        <v>0</v>
      </c>
      <c r="BI2438" s="164">
        <f t="shared" si="268"/>
        <v>0</v>
      </c>
      <c r="BJ2438" s="18" t="s">
        <v>84</v>
      </c>
      <c r="BK2438" s="164">
        <f t="shared" si="269"/>
        <v>0</v>
      </c>
      <c r="BL2438" s="18" t="s">
        <v>264</v>
      </c>
      <c r="BM2438" s="163" t="s">
        <v>3789</v>
      </c>
    </row>
    <row r="2439" spans="1:65" s="2" customFormat="1" ht="44.25" customHeight="1">
      <c r="A2439" s="33"/>
      <c r="B2439" s="150"/>
      <c r="C2439" s="151" t="s">
        <v>2323</v>
      </c>
      <c r="D2439" s="151" t="s">
        <v>224</v>
      </c>
      <c r="E2439" s="152" t="s">
        <v>3790</v>
      </c>
      <c r="F2439" s="153" t="s">
        <v>3791</v>
      </c>
      <c r="G2439" s="154" t="s">
        <v>348</v>
      </c>
      <c r="H2439" s="155">
        <v>1</v>
      </c>
      <c r="I2439" s="156"/>
      <c r="J2439" s="157">
        <f t="shared" si="260"/>
        <v>0</v>
      </c>
      <c r="K2439" s="158"/>
      <c r="L2439" s="34"/>
      <c r="M2439" s="159" t="s">
        <v>1</v>
      </c>
      <c r="N2439" s="160" t="s">
        <v>42</v>
      </c>
      <c r="O2439" s="59"/>
      <c r="P2439" s="161">
        <f t="shared" si="261"/>
        <v>0</v>
      </c>
      <c r="Q2439" s="161">
        <v>0</v>
      </c>
      <c r="R2439" s="161">
        <f t="shared" si="262"/>
        <v>0</v>
      </c>
      <c r="S2439" s="161">
        <v>0</v>
      </c>
      <c r="T2439" s="162">
        <f t="shared" si="263"/>
        <v>0</v>
      </c>
      <c r="U2439" s="33"/>
      <c r="V2439" s="33"/>
      <c r="W2439" s="33"/>
      <c r="X2439" s="33"/>
      <c r="Y2439" s="33"/>
      <c r="Z2439" s="33"/>
      <c r="AA2439" s="33"/>
      <c r="AB2439" s="33"/>
      <c r="AC2439" s="33"/>
      <c r="AD2439" s="33"/>
      <c r="AE2439" s="33"/>
      <c r="AR2439" s="163" t="s">
        <v>264</v>
      </c>
      <c r="AT2439" s="163" t="s">
        <v>224</v>
      </c>
      <c r="AU2439" s="163" t="s">
        <v>86</v>
      </c>
      <c r="AY2439" s="18" t="s">
        <v>222</v>
      </c>
      <c r="BE2439" s="164">
        <f t="shared" si="264"/>
        <v>0</v>
      </c>
      <c r="BF2439" s="164">
        <f t="shared" si="265"/>
        <v>0</v>
      </c>
      <c r="BG2439" s="164">
        <f t="shared" si="266"/>
        <v>0</v>
      </c>
      <c r="BH2439" s="164">
        <f t="shared" si="267"/>
        <v>0</v>
      </c>
      <c r="BI2439" s="164">
        <f t="shared" si="268"/>
        <v>0</v>
      </c>
      <c r="BJ2439" s="18" t="s">
        <v>84</v>
      </c>
      <c r="BK2439" s="164">
        <f t="shared" si="269"/>
        <v>0</v>
      </c>
      <c r="BL2439" s="18" t="s">
        <v>264</v>
      </c>
      <c r="BM2439" s="163" t="s">
        <v>3792</v>
      </c>
    </row>
    <row r="2440" spans="1:65" s="2" customFormat="1" ht="44.25" customHeight="1">
      <c r="A2440" s="33"/>
      <c r="B2440" s="150"/>
      <c r="C2440" s="151" t="s">
        <v>3793</v>
      </c>
      <c r="D2440" s="151" t="s">
        <v>224</v>
      </c>
      <c r="E2440" s="152" t="s">
        <v>3794</v>
      </c>
      <c r="F2440" s="153" t="s">
        <v>3795</v>
      </c>
      <c r="G2440" s="154" t="s">
        <v>348</v>
      </c>
      <c r="H2440" s="155">
        <v>1</v>
      </c>
      <c r="I2440" s="156"/>
      <c r="J2440" s="157">
        <f t="shared" si="260"/>
        <v>0</v>
      </c>
      <c r="K2440" s="158"/>
      <c r="L2440" s="34"/>
      <c r="M2440" s="159" t="s">
        <v>1</v>
      </c>
      <c r="N2440" s="160" t="s">
        <v>42</v>
      </c>
      <c r="O2440" s="59"/>
      <c r="P2440" s="161">
        <f t="shared" si="261"/>
        <v>0</v>
      </c>
      <c r="Q2440" s="161">
        <v>0</v>
      </c>
      <c r="R2440" s="161">
        <f t="shared" si="262"/>
        <v>0</v>
      </c>
      <c r="S2440" s="161">
        <v>0</v>
      </c>
      <c r="T2440" s="162">
        <f t="shared" si="263"/>
        <v>0</v>
      </c>
      <c r="U2440" s="33"/>
      <c r="V2440" s="33"/>
      <c r="W2440" s="33"/>
      <c r="X2440" s="33"/>
      <c r="Y2440" s="33"/>
      <c r="Z2440" s="33"/>
      <c r="AA2440" s="33"/>
      <c r="AB2440" s="33"/>
      <c r="AC2440" s="33"/>
      <c r="AD2440" s="33"/>
      <c r="AE2440" s="33"/>
      <c r="AR2440" s="163" t="s">
        <v>264</v>
      </c>
      <c r="AT2440" s="163" t="s">
        <v>224</v>
      </c>
      <c r="AU2440" s="163" t="s">
        <v>86</v>
      </c>
      <c r="AY2440" s="18" t="s">
        <v>222</v>
      </c>
      <c r="BE2440" s="164">
        <f t="shared" si="264"/>
        <v>0</v>
      </c>
      <c r="BF2440" s="164">
        <f t="shared" si="265"/>
        <v>0</v>
      </c>
      <c r="BG2440" s="164">
        <f t="shared" si="266"/>
        <v>0</v>
      </c>
      <c r="BH2440" s="164">
        <f t="shared" si="267"/>
        <v>0</v>
      </c>
      <c r="BI2440" s="164">
        <f t="shared" si="268"/>
        <v>0</v>
      </c>
      <c r="BJ2440" s="18" t="s">
        <v>84</v>
      </c>
      <c r="BK2440" s="164">
        <f t="shared" si="269"/>
        <v>0</v>
      </c>
      <c r="BL2440" s="18" t="s">
        <v>264</v>
      </c>
      <c r="BM2440" s="163" t="s">
        <v>3796</v>
      </c>
    </row>
    <row r="2441" spans="1:65" s="2" customFormat="1" ht="44.25" customHeight="1">
      <c r="A2441" s="33"/>
      <c r="B2441" s="150"/>
      <c r="C2441" s="151" t="s">
        <v>2326</v>
      </c>
      <c r="D2441" s="151" t="s">
        <v>224</v>
      </c>
      <c r="E2441" s="152" t="s">
        <v>3797</v>
      </c>
      <c r="F2441" s="153" t="s">
        <v>3798</v>
      </c>
      <c r="G2441" s="154" t="s">
        <v>348</v>
      </c>
      <c r="H2441" s="155">
        <v>1</v>
      </c>
      <c r="I2441" s="156"/>
      <c r="J2441" s="157">
        <f t="shared" si="260"/>
        <v>0</v>
      </c>
      <c r="K2441" s="158"/>
      <c r="L2441" s="34"/>
      <c r="M2441" s="159" t="s">
        <v>1</v>
      </c>
      <c r="N2441" s="160" t="s">
        <v>42</v>
      </c>
      <c r="O2441" s="59"/>
      <c r="P2441" s="161">
        <f t="shared" si="261"/>
        <v>0</v>
      </c>
      <c r="Q2441" s="161">
        <v>0</v>
      </c>
      <c r="R2441" s="161">
        <f t="shared" si="262"/>
        <v>0</v>
      </c>
      <c r="S2441" s="161">
        <v>0</v>
      </c>
      <c r="T2441" s="162">
        <f t="shared" si="263"/>
        <v>0</v>
      </c>
      <c r="U2441" s="33"/>
      <c r="V2441" s="33"/>
      <c r="W2441" s="33"/>
      <c r="X2441" s="33"/>
      <c r="Y2441" s="33"/>
      <c r="Z2441" s="33"/>
      <c r="AA2441" s="33"/>
      <c r="AB2441" s="33"/>
      <c r="AC2441" s="33"/>
      <c r="AD2441" s="33"/>
      <c r="AE2441" s="33"/>
      <c r="AR2441" s="163" t="s">
        <v>264</v>
      </c>
      <c r="AT2441" s="163" t="s">
        <v>224</v>
      </c>
      <c r="AU2441" s="163" t="s">
        <v>86</v>
      </c>
      <c r="AY2441" s="18" t="s">
        <v>222</v>
      </c>
      <c r="BE2441" s="164">
        <f t="shared" si="264"/>
        <v>0</v>
      </c>
      <c r="BF2441" s="164">
        <f t="shared" si="265"/>
        <v>0</v>
      </c>
      <c r="BG2441" s="164">
        <f t="shared" si="266"/>
        <v>0</v>
      </c>
      <c r="BH2441" s="164">
        <f t="shared" si="267"/>
        <v>0</v>
      </c>
      <c r="BI2441" s="164">
        <f t="shared" si="268"/>
        <v>0</v>
      </c>
      <c r="BJ2441" s="18" t="s">
        <v>84</v>
      </c>
      <c r="BK2441" s="164">
        <f t="shared" si="269"/>
        <v>0</v>
      </c>
      <c r="BL2441" s="18" t="s">
        <v>264</v>
      </c>
      <c r="BM2441" s="163" t="s">
        <v>3799</v>
      </c>
    </row>
    <row r="2442" spans="1:65" s="2" customFormat="1" ht="44.25" customHeight="1">
      <c r="A2442" s="33"/>
      <c r="B2442" s="150"/>
      <c r="C2442" s="151" t="s">
        <v>3800</v>
      </c>
      <c r="D2442" s="151" t="s">
        <v>224</v>
      </c>
      <c r="E2442" s="152" t="s">
        <v>3801</v>
      </c>
      <c r="F2442" s="153" t="s">
        <v>3802</v>
      </c>
      <c r="G2442" s="154" t="s">
        <v>348</v>
      </c>
      <c r="H2442" s="155">
        <v>1</v>
      </c>
      <c r="I2442" s="156"/>
      <c r="J2442" s="157">
        <f t="shared" si="260"/>
        <v>0</v>
      </c>
      <c r="K2442" s="158"/>
      <c r="L2442" s="34"/>
      <c r="M2442" s="159" t="s">
        <v>1</v>
      </c>
      <c r="N2442" s="160" t="s">
        <v>42</v>
      </c>
      <c r="O2442" s="59"/>
      <c r="P2442" s="161">
        <f t="shared" si="261"/>
        <v>0</v>
      </c>
      <c r="Q2442" s="161">
        <v>0</v>
      </c>
      <c r="R2442" s="161">
        <f t="shared" si="262"/>
        <v>0</v>
      </c>
      <c r="S2442" s="161">
        <v>0</v>
      </c>
      <c r="T2442" s="162">
        <f t="shared" si="263"/>
        <v>0</v>
      </c>
      <c r="U2442" s="33"/>
      <c r="V2442" s="33"/>
      <c r="W2442" s="33"/>
      <c r="X2442" s="33"/>
      <c r="Y2442" s="33"/>
      <c r="Z2442" s="33"/>
      <c r="AA2442" s="33"/>
      <c r="AB2442" s="33"/>
      <c r="AC2442" s="33"/>
      <c r="AD2442" s="33"/>
      <c r="AE2442" s="33"/>
      <c r="AR2442" s="163" t="s">
        <v>264</v>
      </c>
      <c r="AT2442" s="163" t="s">
        <v>224</v>
      </c>
      <c r="AU2442" s="163" t="s">
        <v>86</v>
      </c>
      <c r="AY2442" s="18" t="s">
        <v>222</v>
      </c>
      <c r="BE2442" s="164">
        <f t="shared" si="264"/>
        <v>0</v>
      </c>
      <c r="BF2442" s="164">
        <f t="shared" si="265"/>
        <v>0</v>
      </c>
      <c r="BG2442" s="164">
        <f t="shared" si="266"/>
        <v>0</v>
      </c>
      <c r="BH2442" s="164">
        <f t="shared" si="267"/>
        <v>0</v>
      </c>
      <c r="BI2442" s="164">
        <f t="shared" si="268"/>
        <v>0</v>
      </c>
      <c r="BJ2442" s="18" t="s">
        <v>84</v>
      </c>
      <c r="BK2442" s="164">
        <f t="shared" si="269"/>
        <v>0</v>
      </c>
      <c r="BL2442" s="18" t="s">
        <v>264</v>
      </c>
      <c r="BM2442" s="163" t="s">
        <v>3803</v>
      </c>
    </row>
    <row r="2443" spans="1:65" s="2" customFormat="1" ht="44.25" customHeight="1">
      <c r="A2443" s="33"/>
      <c r="B2443" s="150"/>
      <c r="C2443" s="151" t="s">
        <v>2340</v>
      </c>
      <c r="D2443" s="151" t="s">
        <v>224</v>
      </c>
      <c r="E2443" s="152" t="s">
        <v>3804</v>
      </c>
      <c r="F2443" s="153" t="s">
        <v>3805</v>
      </c>
      <c r="G2443" s="154" t="s">
        <v>348</v>
      </c>
      <c r="H2443" s="155">
        <v>1</v>
      </c>
      <c r="I2443" s="156"/>
      <c r="J2443" s="157">
        <f t="shared" si="260"/>
        <v>0</v>
      </c>
      <c r="K2443" s="158"/>
      <c r="L2443" s="34"/>
      <c r="M2443" s="159" t="s">
        <v>1</v>
      </c>
      <c r="N2443" s="160" t="s">
        <v>42</v>
      </c>
      <c r="O2443" s="59"/>
      <c r="P2443" s="161">
        <f t="shared" si="261"/>
        <v>0</v>
      </c>
      <c r="Q2443" s="161">
        <v>0</v>
      </c>
      <c r="R2443" s="161">
        <f t="shared" si="262"/>
        <v>0</v>
      </c>
      <c r="S2443" s="161">
        <v>0</v>
      </c>
      <c r="T2443" s="162">
        <f t="shared" si="263"/>
        <v>0</v>
      </c>
      <c r="U2443" s="33"/>
      <c r="V2443" s="33"/>
      <c r="W2443" s="33"/>
      <c r="X2443" s="33"/>
      <c r="Y2443" s="33"/>
      <c r="Z2443" s="33"/>
      <c r="AA2443" s="33"/>
      <c r="AB2443" s="33"/>
      <c r="AC2443" s="33"/>
      <c r="AD2443" s="33"/>
      <c r="AE2443" s="33"/>
      <c r="AR2443" s="163" t="s">
        <v>264</v>
      </c>
      <c r="AT2443" s="163" t="s">
        <v>224</v>
      </c>
      <c r="AU2443" s="163" t="s">
        <v>86</v>
      </c>
      <c r="AY2443" s="18" t="s">
        <v>222</v>
      </c>
      <c r="BE2443" s="164">
        <f t="shared" si="264"/>
        <v>0</v>
      </c>
      <c r="BF2443" s="164">
        <f t="shared" si="265"/>
        <v>0</v>
      </c>
      <c r="BG2443" s="164">
        <f t="shared" si="266"/>
        <v>0</v>
      </c>
      <c r="BH2443" s="164">
        <f t="shared" si="267"/>
        <v>0</v>
      </c>
      <c r="BI2443" s="164">
        <f t="shared" si="268"/>
        <v>0</v>
      </c>
      <c r="BJ2443" s="18" t="s">
        <v>84</v>
      </c>
      <c r="BK2443" s="164">
        <f t="shared" si="269"/>
        <v>0</v>
      </c>
      <c r="BL2443" s="18" t="s">
        <v>264</v>
      </c>
      <c r="BM2443" s="163" t="s">
        <v>3806</v>
      </c>
    </row>
    <row r="2444" spans="1:65" s="2" customFormat="1" ht="44.25" customHeight="1">
      <c r="A2444" s="33"/>
      <c r="B2444" s="150"/>
      <c r="C2444" s="151" t="s">
        <v>3807</v>
      </c>
      <c r="D2444" s="151" t="s">
        <v>224</v>
      </c>
      <c r="E2444" s="152" t="s">
        <v>3808</v>
      </c>
      <c r="F2444" s="153" t="s">
        <v>3809</v>
      </c>
      <c r="G2444" s="154" t="s">
        <v>348</v>
      </c>
      <c r="H2444" s="155">
        <v>1</v>
      </c>
      <c r="I2444" s="156"/>
      <c r="J2444" s="157">
        <f t="shared" si="260"/>
        <v>0</v>
      </c>
      <c r="K2444" s="158"/>
      <c r="L2444" s="34"/>
      <c r="M2444" s="159" t="s">
        <v>1</v>
      </c>
      <c r="N2444" s="160" t="s">
        <v>42</v>
      </c>
      <c r="O2444" s="59"/>
      <c r="P2444" s="161">
        <f t="shared" si="261"/>
        <v>0</v>
      </c>
      <c r="Q2444" s="161">
        <v>0</v>
      </c>
      <c r="R2444" s="161">
        <f t="shared" si="262"/>
        <v>0</v>
      </c>
      <c r="S2444" s="161">
        <v>0</v>
      </c>
      <c r="T2444" s="162">
        <f t="shared" si="263"/>
        <v>0</v>
      </c>
      <c r="U2444" s="33"/>
      <c r="V2444" s="33"/>
      <c r="W2444" s="33"/>
      <c r="X2444" s="33"/>
      <c r="Y2444" s="33"/>
      <c r="Z2444" s="33"/>
      <c r="AA2444" s="33"/>
      <c r="AB2444" s="33"/>
      <c r="AC2444" s="33"/>
      <c r="AD2444" s="33"/>
      <c r="AE2444" s="33"/>
      <c r="AR2444" s="163" t="s">
        <v>264</v>
      </c>
      <c r="AT2444" s="163" t="s">
        <v>224</v>
      </c>
      <c r="AU2444" s="163" t="s">
        <v>86</v>
      </c>
      <c r="AY2444" s="18" t="s">
        <v>222</v>
      </c>
      <c r="BE2444" s="164">
        <f t="shared" si="264"/>
        <v>0</v>
      </c>
      <c r="BF2444" s="164">
        <f t="shared" si="265"/>
        <v>0</v>
      </c>
      <c r="BG2444" s="164">
        <f t="shared" si="266"/>
        <v>0</v>
      </c>
      <c r="BH2444" s="164">
        <f t="shared" si="267"/>
        <v>0</v>
      </c>
      <c r="BI2444" s="164">
        <f t="shared" si="268"/>
        <v>0</v>
      </c>
      <c r="BJ2444" s="18" t="s">
        <v>84</v>
      </c>
      <c r="BK2444" s="164">
        <f t="shared" si="269"/>
        <v>0</v>
      </c>
      <c r="BL2444" s="18" t="s">
        <v>264</v>
      </c>
      <c r="BM2444" s="163" t="s">
        <v>3810</v>
      </c>
    </row>
    <row r="2445" spans="1:65" s="2" customFormat="1" ht="37.9" customHeight="1">
      <c r="A2445" s="33"/>
      <c r="B2445" s="150"/>
      <c r="C2445" s="151" t="s">
        <v>2343</v>
      </c>
      <c r="D2445" s="151" t="s">
        <v>224</v>
      </c>
      <c r="E2445" s="152" t="s">
        <v>3811</v>
      </c>
      <c r="F2445" s="153" t="s">
        <v>3812</v>
      </c>
      <c r="G2445" s="154" t="s">
        <v>348</v>
      </c>
      <c r="H2445" s="155">
        <v>2</v>
      </c>
      <c r="I2445" s="156"/>
      <c r="J2445" s="157">
        <f t="shared" si="260"/>
        <v>0</v>
      </c>
      <c r="K2445" s="158"/>
      <c r="L2445" s="34"/>
      <c r="M2445" s="159" t="s">
        <v>1</v>
      </c>
      <c r="N2445" s="160" t="s">
        <v>42</v>
      </c>
      <c r="O2445" s="59"/>
      <c r="P2445" s="161">
        <f t="shared" si="261"/>
        <v>0</v>
      </c>
      <c r="Q2445" s="161">
        <v>0</v>
      </c>
      <c r="R2445" s="161">
        <f t="shared" si="262"/>
        <v>0</v>
      </c>
      <c r="S2445" s="161">
        <v>0</v>
      </c>
      <c r="T2445" s="162">
        <f t="shared" si="263"/>
        <v>0</v>
      </c>
      <c r="U2445" s="33"/>
      <c r="V2445" s="33"/>
      <c r="W2445" s="33"/>
      <c r="X2445" s="33"/>
      <c r="Y2445" s="33"/>
      <c r="Z2445" s="33"/>
      <c r="AA2445" s="33"/>
      <c r="AB2445" s="33"/>
      <c r="AC2445" s="33"/>
      <c r="AD2445" s="33"/>
      <c r="AE2445" s="33"/>
      <c r="AR2445" s="163" t="s">
        <v>264</v>
      </c>
      <c r="AT2445" s="163" t="s">
        <v>224</v>
      </c>
      <c r="AU2445" s="163" t="s">
        <v>86</v>
      </c>
      <c r="AY2445" s="18" t="s">
        <v>222</v>
      </c>
      <c r="BE2445" s="164">
        <f t="shared" si="264"/>
        <v>0</v>
      </c>
      <c r="BF2445" s="164">
        <f t="shared" si="265"/>
        <v>0</v>
      </c>
      <c r="BG2445" s="164">
        <f t="shared" si="266"/>
        <v>0</v>
      </c>
      <c r="BH2445" s="164">
        <f t="shared" si="267"/>
        <v>0</v>
      </c>
      <c r="BI2445" s="164">
        <f t="shared" si="268"/>
        <v>0</v>
      </c>
      <c r="BJ2445" s="18" t="s">
        <v>84</v>
      </c>
      <c r="BK2445" s="164">
        <f t="shared" si="269"/>
        <v>0</v>
      </c>
      <c r="BL2445" s="18" t="s">
        <v>264</v>
      </c>
      <c r="BM2445" s="163" t="s">
        <v>3813</v>
      </c>
    </row>
    <row r="2446" spans="1:65" s="2" customFormat="1" ht="37.9" customHeight="1">
      <c r="A2446" s="33"/>
      <c r="B2446" s="150"/>
      <c r="C2446" s="151" t="s">
        <v>3814</v>
      </c>
      <c r="D2446" s="151" t="s">
        <v>224</v>
      </c>
      <c r="E2446" s="152" t="s">
        <v>3815</v>
      </c>
      <c r="F2446" s="153" t="s">
        <v>3816</v>
      </c>
      <c r="G2446" s="154" t="s">
        <v>348</v>
      </c>
      <c r="H2446" s="155">
        <v>1</v>
      </c>
      <c r="I2446" s="156"/>
      <c r="J2446" s="157">
        <f t="shared" si="260"/>
        <v>0</v>
      </c>
      <c r="K2446" s="158"/>
      <c r="L2446" s="34"/>
      <c r="M2446" s="159" t="s">
        <v>1</v>
      </c>
      <c r="N2446" s="160" t="s">
        <v>42</v>
      </c>
      <c r="O2446" s="59"/>
      <c r="P2446" s="161">
        <f t="shared" si="261"/>
        <v>0</v>
      </c>
      <c r="Q2446" s="161">
        <v>0</v>
      </c>
      <c r="R2446" s="161">
        <f t="shared" si="262"/>
        <v>0</v>
      </c>
      <c r="S2446" s="161">
        <v>0</v>
      </c>
      <c r="T2446" s="162">
        <f t="shared" si="263"/>
        <v>0</v>
      </c>
      <c r="U2446" s="33"/>
      <c r="V2446" s="33"/>
      <c r="W2446" s="33"/>
      <c r="X2446" s="33"/>
      <c r="Y2446" s="33"/>
      <c r="Z2446" s="33"/>
      <c r="AA2446" s="33"/>
      <c r="AB2446" s="33"/>
      <c r="AC2446" s="33"/>
      <c r="AD2446" s="33"/>
      <c r="AE2446" s="33"/>
      <c r="AR2446" s="163" t="s">
        <v>264</v>
      </c>
      <c r="AT2446" s="163" t="s">
        <v>224</v>
      </c>
      <c r="AU2446" s="163" t="s">
        <v>86</v>
      </c>
      <c r="AY2446" s="18" t="s">
        <v>222</v>
      </c>
      <c r="BE2446" s="164">
        <f t="shared" si="264"/>
        <v>0</v>
      </c>
      <c r="BF2446" s="164">
        <f t="shared" si="265"/>
        <v>0</v>
      </c>
      <c r="BG2446" s="164">
        <f t="shared" si="266"/>
        <v>0</v>
      </c>
      <c r="BH2446" s="164">
        <f t="shared" si="267"/>
        <v>0</v>
      </c>
      <c r="BI2446" s="164">
        <f t="shared" si="268"/>
        <v>0</v>
      </c>
      <c r="BJ2446" s="18" t="s">
        <v>84</v>
      </c>
      <c r="BK2446" s="164">
        <f t="shared" si="269"/>
        <v>0</v>
      </c>
      <c r="BL2446" s="18" t="s">
        <v>264</v>
      </c>
      <c r="BM2446" s="163" t="s">
        <v>3817</v>
      </c>
    </row>
    <row r="2447" spans="1:65" s="2" customFormat="1" ht="37.9" customHeight="1">
      <c r="A2447" s="33"/>
      <c r="B2447" s="150"/>
      <c r="C2447" s="151" t="s">
        <v>2345</v>
      </c>
      <c r="D2447" s="151" t="s">
        <v>224</v>
      </c>
      <c r="E2447" s="152" t="s">
        <v>3818</v>
      </c>
      <c r="F2447" s="153" t="s">
        <v>3819</v>
      </c>
      <c r="G2447" s="154" t="s">
        <v>348</v>
      </c>
      <c r="H2447" s="155">
        <v>1</v>
      </c>
      <c r="I2447" s="156"/>
      <c r="J2447" s="157">
        <f t="shared" si="260"/>
        <v>0</v>
      </c>
      <c r="K2447" s="158"/>
      <c r="L2447" s="34"/>
      <c r="M2447" s="159" t="s">
        <v>1</v>
      </c>
      <c r="N2447" s="160" t="s">
        <v>42</v>
      </c>
      <c r="O2447" s="59"/>
      <c r="P2447" s="161">
        <f t="shared" si="261"/>
        <v>0</v>
      </c>
      <c r="Q2447" s="161">
        <v>0</v>
      </c>
      <c r="R2447" s="161">
        <f t="shared" si="262"/>
        <v>0</v>
      </c>
      <c r="S2447" s="161">
        <v>0</v>
      </c>
      <c r="T2447" s="162">
        <f t="shared" si="263"/>
        <v>0</v>
      </c>
      <c r="U2447" s="33"/>
      <c r="V2447" s="33"/>
      <c r="W2447" s="33"/>
      <c r="X2447" s="33"/>
      <c r="Y2447" s="33"/>
      <c r="Z2447" s="33"/>
      <c r="AA2447" s="33"/>
      <c r="AB2447" s="33"/>
      <c r="AC2447" s="33"/>
      <c r="AD2447" s="33"/>
      <c r="AE2447" s="33"/>
      <c r="AR2447" s="163" t="s">
        <v>264</v>
      </c>
      <c r="AT2447" s="163" t="s">
        <v>224</v>
      </c>
      <c r="AU2447" s="163" t="s">
        <v>86</v>
      </c>
      <c r="AY2447" s="18" t="s">
        <v>222</v>
      </c>
      <c r="BE2447" s="164">
        <f t="shared" si="264"/>
        <v>0</v>
      </c>
      <c r="BF2447" s="164">
        <f t="shared" si="265"/>
        <v>0</v>
      </c>
      <c r="BG2447" s="164">
        <f t="shared" si="266"/>
        <v>0</v>
      </c>
      <c r="BH2447" s="164">
        <f t="shared" si="267"/>
        <v>0</v>
      </c>
      <c r="BI2447" s="164">
        <f t="shared" si="268"/>
        <v>0</v>
      </c>
      <c r="BJ2447" s="18" t="s">
        <v>84</v>
      </c>
      <c r="BK2447" s="164">
        <f t="shared" si="269"/>
        <v>0</v>
      </c>
      <c r="BL2447" s="18" t="s">
        <v>264</v>
      </c>
      <c r="BM2447" s="163" t="s">
        <v>3820</v>
      </c>
    </row>
    <row r="2448" spans="1:65" s="2" customFormat="1" ht="37.9" customHeight="1">
      <c r="A2448" s="33"/>
      <c r="B2448" s="150"/>
      <c r="C2448" s="151" t="s">
        <v>3821</v>
      </c>
      <c r="D2448" s="151" t="s">
        <v>224</v>
      </c>
      <c r="E2448" s="152" t="s">
        <v>3822</v>
      </c>
      <c r="F2448" s="153" t="s">
        <v>3823</v>
      </c>
      <c r="G2448" s="154" t="s">
        <v>348</v>
      </c>
      <c r="H2448" s="155">
        <v>1</v>
      </c>
      <c r="I2448" s="156"/>
      <c r="J2448" s="157">
        <f t="shared" si="260"/>
        <v>0</v>
      </c>
      <c r="K2448" s="158"/>
      <c r="L2448" s="34"/>
      <c r="M2448" s="159" t="s">
        <v>1</v>
      </c>
      <c r="N2448" s="160" t="s">
        <v>42</v>
      </c>
      <c r="O2448" s="59"/>
      <c r="P2448" s="161">
        <f t="shared" si="261"/>
        <v>0</v>
      </c>
      <c r="Q2448" s="161">
        <v>0</v>
      </c>
      <c r="R2448" s="161">
        <f t="shared" si="262"/>
        <v>0</v>
      </c>
      <c r="S2448" s="161">
        <v>0</v>
      </c>
      <c r="T2448" s="162">
        <f t="shared" si="263"/>
        <v>0</v>
      </c>
      <c r="U2448" s="33"/>
      <c r="V2448" s="33"/>
      <c r="W2448" s="33"/>
      <c r="X2448" s="33"/>
      <c r="Y2448" s="33"/>
      <c r="Z2448" s="33"/>
      <c r="AA2448" s="33"/>
      <c r="AB2448" s="33"/>
      <c r="AC2448" s="33"/>
      <c r="AD2448" s="33"/>
      <c r="AE2448" s="33"/>
      <c r="AR2448" s="163" t="s">
        <v>264</v>
      </c>
      <c r="AT2448" s="163" t="s">
        <v>224</v>
      </c>
      <c r="AU2448" s="163" t="s">
        <v>86</v>
      </c>
      <c r="AY2448" s="18" t="s">
        <v>222</v>
      </c>
      <c r="BE2448" s="164">
        <f t="shared" si="264"/>
        <v>0</v>
      </c>
      <c r="BF2448" s="164">
        <f t="shared" si="265"/>
        <v>0</v>
      </c>
      <c r="BG2448" s="164">
        <f t="shared" si="266"/>
        <v>0</v>
      </c>
      <c r="BH2448" s="164">
        <f t="shared" si="267"/>
        <v>0</v>
      </c>
      <c r="BI2448" s="164">
        <f t="shared" si="268"/>
        <v>0</v>
      </c>
      <c r="BJ2448" s="18" t="s">
        <v>84</v>
      </c>
      <c r="BK2448" s="164">
        <f t="shared" si="269"/>
        <v>0</v>
      </c>
      <c r="BL2448" s="18" t="s">
        <v>264</v>
      </c>
      <c r="BM2448" s="163" t="s">
        <v>3824</v>
      </c>
    </row>
    <row r="2449" spans="1:65" s="2" customFormat="1" ht="33" customHeight="1">
      <c r="A2449" s="33"/>
      <c r="B2449" s="150"/>
      <c r="C2449" s="151" t="s">
        <v>2348</v>
      </c>
      <c r="D2449" s="151" t="s">
        <v>224</v>
      </c>
      <c r="E2449" s="152" t="s">
        <v>3825</v>
      </c>
      <c r="F2449" s="153" t="s">
        <v>3826</v>
      </c>
      <c r="G2449" s="154" t="s">
        <v>348</v>
      </c>
      <c r="H2449" s="155">
        <v>2</v>
      </c>
      <c r="I2449" s="156"/>
      <c r="J2449" s="157">
        <f t="shared" si="260"/>
        <v>0</v>
      </c>
      <c r="K2449" s="158"/>
      <c r="L2449" s="34"/>
      <c r="M2449" s="159" t="s">
        <v>1</v>
      </c>
      <c r="N2449" s="160" t="s">
        <v>42</v>
      </c>
      <c r="O2449" s="59"/>
      <c r="P2449" s="161">
        <f t="shared" si="261"/>
        <v>0</v>
      </c>
      <c r="Q2449" s="161">
        <v>0</v>
      </c>
      <c r="R2449" s="161">
        <f t="shared" si="262"/>
        <v>0</v>
      </c>
      <c r="S2449" s="161">
        <v>0</v>
      </c>
      <c r="T2449" s="162">
        <f t="shared" si="263"/>
        <v>0</v>
      </c>
      <c r="U2449" s="33"/>
      <c r="V2449" s="33"/>
      <c r="W2449" s="33"/>
      <c r="X2449" s="33"/>
      <c r="Y2449" s="33"/>
      <c r="Z2449" s="33"/>
      <c r="AA2449" s="33"/>
      <c r="AB2449" s="33"/>
      <c r="AC2449" s="33"/>
      <c r="AD2449" s="33"/>
      <c r="AE2449" s="33"/>
      <c r="AR2449" s="163" t="s">
        <v>264</v>
      </c>
      <c r="AT2449" s="163" t="s">
        <v>224</v>
      </c>
      <c r="AU2449" s="163" t="s">
        <v>86</v>
      </c>
      <c r="AY2449" s="18" t="s">
        <v>222</v>
      </c>
      <c r="BE2449" s="164">
        <f t="shared" si="264"/>
        <v>0</v>
      </c>
      <c r="BF2449" s="164">
        <f t="shared" si="265"/>
        <v>0</v>
      </c>
      <c r="BG2449" s="164">
        <f t="shared" si="266"/>
        <v>0</v>
      </c>
      <c r="BH2449" s="164">
        <f t="shared" si="267"/>
        <v>0</v>
      </c>
      <c r="BI2449" s="164">
        <f t="shared" si="268"/>
        <v>0</v>
      </c>
      <c r="BJ2449" s="18" t="s">
        <v>84</v>
      </c>
      <c r="BK2449" s="164">
        <f t="shared" si="269"/>
        <v>0</v>
      </c>
      <c r="BL2449" s="18" t="s">
        <v>264</v>
      </c>
      <c r="BM2449" s="163" t="s">
        <v>3827</v>
      </c>
    </row>
    <row r="2450" spans="1:65" s="2" customFormat="1" ht="37.9" customHeight="1">
      <c r="A2450" s="33"/>
      <c r="B2450" s="150"/>
      <c r="C2450" s="151" t="s">
        <v>3828</v>
      </c>
      <c r="D2450" s="151" t="s">
        <v>224</v>
      </c>
      <c r="E2450" s="152" t="s">
        <v>3829</v>
      </c>
      <c r="F2450" s="153" t="s">
        <v>3830</v>
      </c>
      <c r="G2450" s="154" t="s">
        <v>348</v>
      </c>
      <c r="H2450" s="155">
        <v>2</v>
      </c>
      <c r="I2450" s="156"/>
      <c r="J2450" s="157">
        <f t="shared" si="260"/>
        <v>0</v>
      </c>
      <c r="K2450" s="158"/>
      <c r="L2450" s="34"/>
      <c r="M2450" s="159" t="s">
        <v>1</v>
      </c>
      <c r="N2450" s="160" t="s">
        <v>42</v>
      </c>
      <c r="O2450" s="59"/>
      <c r="P2450" s="161">
        <f t="shared" si="261"/>
        <v>0</v>
      </c>
      <c r="Q2450" s="161">
        <v>0</v>
      </c>
      <c r="R2450" s="161">
        <f t="shared" si="262"/>
        <v>0</v>
      </c>
      <c r="S2450" s="161">
        <v>0</v>
      </c>
      <c r="T2450" s="162">
        <f t="shared" si="263"/>
        <v>0</v>
      </c>
      <c r="U2450" s="33"/>
      <c r="V2450" s="33"/>
      <c r="W2450" s="33"/>
      <c r="X2450" s="33"/>
      <c r="Y2450" s="33"/>
      <c r="Z2450" s="33"/>
      <c r="AA2450" s="33"/>
      <c r="AB2450" s="33"/>
      <c r="AC2450" s="33"/>
      <c r="AD2450" s="33"/>
      <c r="AE2450" s="33"/>
      <c r="AR2450" s="163" t="s">
        <v>264</v>
      </c>
      <c r="AT2450" s="163" t="s">
        <v>224</v>
      </c>
      <c r="AU2450" s="163" t="s">
        <v>86</v>
      </c>
      <c r="AY2450" s="18" t="s">
        <v>222</v>
      </c>
      <c r="BE2450" s="164">
        <f t="shared" si="264"/>
        <v>0</v>
      </c>
      <c r="BF2450" s="164">
        <f t="shared" si="265"/>
        <v>0</v>
      </c>
      <c r="BG2450" s="164">
        <f t="shared" si="266"/>
        <v>0</v>
      </c>
      <c r="BH2450" s="164">
        <f t="shared" si="267"/>
        <v>0</v>
      </c>
      <c r="BI2450" s="164">
        <f t="shared" si="268"/>
        <v>0</v>
      </c>
      <c r="BJ2450" s="18" t="s">
        <v>84</v>
      </c>
      <c r="BK2450" s="164">
        <f t="shared" si="269"/>
        <v>0</v>
      </c>
      <c r="BL2450" s="18" t="s">
        <v>264</v>
      </c>
      <c r="BM2450" s="163" t="s">
        <v>3831</v>
      </c>
    </row>
    <row r="2451" spans="1:65" s="2" customFormat="1" ht="44.25" customHeight="1">
      <c r="A2451" s="33"/>
      <c r="B2451" s="150"/>
      <c r="C2451" s="151" t="s">
        <v>2352</v>
      </c>
      <c r="D2451" s="151" t="s">
        <v>224</v>
      </c>
      <c r="E2451" s="152" t="s">
        <v>3832</v>
      </c>
      <c r="F2451" s="153" t="s">
        <v>3833</v>
      </c>
      <c r="G2451" s="154" t="s">
        <v>348</v>
      </c>
      <c r="H2451" s="155">
        <v>1</v>
      </c>
      <c r="I2451" s="156"/>
      <c r="J2451" s="157">
        <f t="shared" si="260"/>
        <v>0</v>
      </c>
      <c r="K2451" s="158"/>
      <c r="L2451" s="34"/>
      <c r="M2451" s="159" t="s">
        <v>1</v>
      </c>
      <c r="N2451" s="160" t="s">
        <v>42</v>
      </c>
      <c r="O2451" s="59"/>
      <c r="P2451" s="161">
        <f t="shared" si="261"/>
        <v>0</v>
      </c>
      <c r="Q2451" s="161">
        <v>0</v>
      </c>
      <c r="R2451" s="161">
        <f t="shared" si="262"/>
        <v>0</v>
      </c>
      <c r="S2451" s="161">
        <v>0</v>
      </c>
      <c r="T2451" s="162">
        <f t="shared" si="263"/>
        <v>0</v>
      </c>
      <c r="U2451" s="33"/>
      <c r="V2451" s="33"/>
      <c r="W2451" s="33"/>
      <c r="X2451" s="33"/>
      <c r="Y2451" s="33"/>
      <c r="Z2451" s="33"/>
      <c r="AA2451" s="33"/>
      <c r="AB2451" s="33"/>
      <c r="AC2451" s="33"/>
      <c r="AD2451" s="33"/>
      <c r="AE2451" s="33"/>
      <c r="AR2451" s="163" t="s">
        <v>264</v>
      </c>
      <c r="AT2451" s="163" t="s">
        <v>224</v>
      </c>
      <c r="AU2451" s="163" t="s">
        <v>86</v>
      </c>
      <c r="AY2451" s="18" t="s">
        <v>222</v>
      </c>
      <c r="BE2451" s="164">
        <f t="shared" si="264"/>
        <v>0</v>
      </c>
      <c r="BF2451" s="164">
        <f t="shared" si="265"/>
        <v>0</v>
      </c>
      <c r="BG2451" s="164">
        <f t="shared" si="266"/>
        <v>0</v>
      </c>
      <c r="BH2451" s="164">
        <f t="shared" si="267"/>
        <v>0</v>
      </c>
      <c r="BI2451" s="164">
        <f t="shared" si="268"/>
        <v>0</v>
      </c>
      <c r="BJ2451" s="18" t="s">
        <v>84</v>
      </c>
      <c r="BK2451" s="164">
        <f t="shared" si="269"/>
        <v>0</v>
      </c>
      <c r="BL2451" s="18" t="s">
        <v>264</v>
      </c>
      <c r="BM2451" s="163" t="s">
        <v>3834</v>
      </c>
    </row>
    <row r="2452" spans="1:65" s="2" customFormat="1" ht="44.25" customHeight="1">
      <c r="A2452" s="33"/>
      <c r="B2452" s="150"/>
      <c r="C2452" s="151" t="s">
        <v>3835</v>
      </c>
      <c r="D2452" s="151" t="s">
        <v>224</v>
      </c>
      <c r="E2452" s="152" t="s">
        <v>3836</v>
      </c>
      <c r="F2452" s="153" t="s">
        <v>3837</v>
      </c>
      <c r="G2452" s="154" t="s">
        <v>348</v>
      </c>
      <c r="H2452" s="155">
        <v>1</v>
      </c>
      <c r="I2452" s="156"/>
      <c r="J2452" s="157">
        <f t="shared" si="260"/>
        <v>0</v>
      </c>
      <c r="K2452" s="158"/>
      <c r="L2452" s="34"/>
      <c r="M2452" s="159" t="s">
        <v>1</v>
      </c>
      <c r="N2452" s="160" t="s">
        <v>42</v>
      </c>
      <c r="O2452" s="59"/>
      <c r="P2452" s="161">
        <f t="shared" si="261"/>
        <v>0</v>
      </c>
      <c r="Q2452" s="161">
        <v>0</v>
      </c>
      <c r="R2452" s="161">
        <f t="shared" si="262"/>
        <v>0</v>
      </c>
      <c r="S2452" s="161">
        <v>0</v>
      </c>
      <c r="T2452" s="162">
        <f t="shared" si="263"/>
        <v>0</v>
      </c>
      <c r="U2452" s="33"/>
      <c r="V2452" s="33"/>
      <c r="W2452" s="33"/>
      <c r="X2452" s="33"/>
      <c r="Y2452" s="33"/>
      <c r="Z2452" s="33"/>
      <c r="AA2452" s="33"/>
      <c r="AB2452" s="33"/>
      <c r="AC2452" s="33"/>
      <c r="AD2452" s="33"/>
      <c r="AE2452" s="33"/>
      <c r="AR2452" s="163" t="s">
        <v>264</v>
      </c>
      <c r="AT2452" s="163" t="s">
        <v>224</v>
      </c>
      <c r="AU2452" s="163" t="s">
        <v>86</v>
      </c>
      <c r="AY2452" s="18" t="s">
        <v>222</v>
      </c>
      <c r="BE2452" s="164">
        <f t="shared" si="264"/>
        <v>0</v>
      </c>
      <c r="BF2452" s="164">
        <f t="shared" si="265"/>
        <v>0</v>
      </c>
      <c r="BG2452" s="164">
        <f t="shared" si="266"/>
        <v>0</v>
      </c>
      <c r="BH2452" s="164">
        <f t="shared" si="267"/>
        <v>0</v>
      </c>
      <c r="BI2452" s="164">
        <f t="shared" si="268"/>
        <v>0</v>
      </c>
      <c r="BJ2452" s="18" t="s">
        <v>84</v>
      </c>
      <c r="BK2452" s="164">
        <f t="shared" si="269"/>
        <v>0</v>
      </c>
      <c r="BL2452" s="18" t="s">
        <v>264</v>
      </c>
      <c r="BM2452" s="163" t="s">
        <v>3838</v>
      </c>
    </row>
    <row r="2453" spans="1:65" s="2" customFormat="1" ht="44.25" customHeight="1">
      <c r="A2453" s="33"/>
      <c r="B2453" s="150"/>
      <c r="C2453" s="151" t="s">
        <v>2355</v>
      </c>
      <c r="D2453" s="151" t="s">
        <v>224</v>
      </c>
      <c r="E2453" s="152" t="s">
        <v>3839</v>
      </c>
      <c r="F2453" s="153" t="s">
        <v>3840</v>
      </c>
      <c r="G2453" s="154" t="s">
        <v>348</v>
      </c>
      <c r="H2453" s="155">
        <v>1</v>
      </c>
      <c r="I2453" s="156"/>
      <c r="J2453" s="157">
        <f t="shared" si="260"/>
        <v>0</v>
      </c>
      <c r="K2453" s="158"/>
      <c r="L2453" s="34"/>
      <c r="M2453" s="159" t="s">
        <v>1</v>
      </c>
      <c r="N2453" s="160" t="s">
        <v>42</v>
      </c>
      <c r="O2453" s="59"/>
      <c r="P2453" s="161">
        <f t="shared" si="261"/>
        <v>0</v>
      </c>
      <c r="Q2453" s="161">
        <v>0</v>
      </c>
      <c r="R2453" s="161">
        <f t="shared" si="262"/>
        <v>0</v>
      </c>
      <c r="S2453" s="161">
        <v>0</v>
      </c>
      <c r="T2453" s="162">
        <f t="shared" si="263"/>
        <v>0</v>
      </c>
      <c r="U2453" s="33"/>
      <c r="V2453" s="33"/>
      <c r="W2453" s="33"/>
      <c r="X2453" s="33"/>
      <c r="Y2453" s="33"/>
      <c r="Z2453" s="33"/>
      <c r="AA2453" s="33"/>
      <c r="AB2453" s="33"/>
      <c r="AC2453" s="33"/>
      <c r="AD2453" s="33"/>
      <c r="AE2453" s="33"/>
      <c r="AR2453" s="163" t="s">
        <v>264</v>
      </c>
      <c r="AT2453" s="163" t="s">
        <v>224</v>
      </c>
      <c r="AU2453" s="163" t="s">
        <v>86</v>
      </c>
      <c r="AY2453" s="18" t="s">
        <v>222</v>
      </c>
      <c r="BE2453" s="164">
        <f t="shared" si="264"/>
        <v>0</v>
      </c>
      <c r="BF2453" s="164">
        <f t="shared" si="265"/>
        <v>0</v>
      </c>
      <c r="BG2453" s="164">
        <f t="shared" si="266"/>
        <v>0</v>
      </c>
      <c r="BH2453" s="164">
        <f t="shared" si="267"/>
        <v>0</v>
      </c>
      <c r="BI2453" s="164">
        <f t="shared" si="268"/>
        <v>0</v>
      </c>
      <c r="BJ2453" s="18" t="s">
        <v>84</v>
      </c>
      <c r="BK2453" s="164">
        <f t="shared" si="269"/>
        <v>0</v>
      </c>
      <c r="BL2453" s="18" t="s">
        <v>264</v>
      </c>
      <c r="BM2453" s="163" t="s">
        <v>3841</v>
      </c>
    </row>
    <row r="2454" spans="1:65" s="2" customFormat="1" ht="44.25" customHeight="1">
      <c r="A2454" s="33"/>
      <c r="B2454" s="150"/>
      <c r="C2454" s="151" t="s">
        <v>3842</v>
      </c>
      <c r="D2454" s="151" t="s">
        <v>224</v>
      </c>
      <c r="E2454" s="152" t="s">
        <v>3843</v>
      </c>
      <c r="F2454" s="153" t="s">
        <v>3844</v>
      </c>
      <c r="G2454" s="154" t="s">
        <v>348</v>
      </c>
      <c r="H2454" s="155">
        <v>1</v>
      </c>
      <c r="I2454" s="156"/>
      <c r="J2454" s="157">
        <f t="shared" si="260"/>
        <v>0</v>
      </c>
      <c r="K2454" s="158"/>
      <c r="L2454" s="34"/>
      <c r="M2454" s="159" t="s">
        <v>1</v>
      </c>
      <c r="N2454" s="160" t="s">
        <v>42</v>
      </c>
      <c r="O2454" s="59"/>
      <c r="P2454" s="161">
        <f t="shared" si="261"/>
        <v>0</v>
      </c>
      <c r="Q2454" s="161">
        <v>0</v>
      </c>
      <c r="R2454" s="161">
        <f t="shared" si="262"/>
        <v>0</v>
      </c>
      <c r="S2454" s="161">
        <v>0</v>
      </c>
      <c r="T2454" s="162">
        <f t="shared" si="263"/>
        <v>0</v>
      </c>
      <c r="U2454" s="33"/>
      <c r="V2454" s="33"/>
      <c r="W2454" s="33"/>
      <c r="X2454" s="33"/>
      <c r="Y2454" s="33"/>
      <c r="Z2454" s="33"/>
      <c r="AA2454" s="33"/>
      <c r="AB2454" s="33"/>
      <c r="AC2454" s="33"/>
      <c r="AD2454" s="33"/>
      <c r="AE2454" s="33"/>
      <c r="AR2454" s="163" t="s">
        <v>264</v>
      </c>
      <c r="AT2454" s="163" t="s">
        <v>224</v>
      </c>
      <c r="AU2454" s="163" t="s">
        <v>86</v>
      </c>
      <c r="AY2454" s="18" t="s">
        <v>222</v>
      </c>
      <c r="BE2454" s="164">
        <f t="shared" si="264"/>
        <v>0</v>
      </c>
      <c r="BF2454" s="164">
        <f t="shared" si="265"/>
        <v>0</v>
      </c>
      <c r="BG2454" s="164">
        <f t="shared" si="266"/>
        <v>0</v>
      </c>
      <c r="BH2454" s="164">
        <f t="shared" si="267"/>
        <v>0</v>
      </c>
      <c r="BI2454" s="164">
        <f t="shared" si="268"/>
        <v>0</v>
      </c>
      <c r="BJ2454" s="18" t="s">
        <v>84</v>
      </c>
      <c r="BK2454" s="164">
        <f t="shared" si="269"/>
        <v>0</v>
      </c>
      <c r="BL2454" s="18" t="s">
        <v>264</v>
      </c>
      <c r="BM2454" s="163" t="s">
        <v>3845</v>
      </c>
    </row>
    <row r="2455" spans="1:65" s="2" customFormat="1" ht="24.2" customHeight="1">
      <c r="A2455" s="33"/>
      <c r="B2455" s="150"/>
      <c r="C2455" s="151" t="s">
        <v>2359</v>
      </c>
      <c r="D2455" s="151" t="s">
        <v>224</v>
      </c>
      <c r="E2455" s="152" t="s">
        <v>3846</v>
      </c>
      <c r="F2455" s="153" t="s">
        <v>3847</v>
      </c>
      <c r="G2455" s="154" t="s">
        <v>227</v>
      </c>
      <c r="H2455" s="155">
        <v>77.325999999999993</v>
      </c>
      <c r="I2455" s="156"/>
      <c r="J2455" s="157">
        <f t="shared" si="260"/>
        <v>0</v>
      </c>
      <c r="K2455" s="158"/>
      <c r="L2455" s="34"/>
      <c r="M2455" s="159" t="s">
        <v>1</v>
      </c>
      <c r="N2455" s="160" t="s">
        <v>42</v>
      </c>
      <c r="O2455" s="59"/>
      <c r="P2455" s="161">
        <f t="shared" si="261"/>
        <v>0</v>
      </c>
      <c r="Q2455" s="161">
        <v>0</v>
      </c>
      <c r="R2455" s="161">
        <f t="shared" si="262"/>
        <v>0</v>
      </c>
      <c r="S2455" s="161">
        <v>0</v>
      </c>
      <c r="T2455" s="162">
        <f t="shared" si="263"/>
        <v>0</v>
      </c>
      <c r="U2455" s="33"/>
      <c r="V2455" s="33"/>
      <c r="W2455" s="33"/>
      <c r="X2455" s="33"/>
      <c r="Y2455" s="33"/>
      <c r="Z2455" s="33"/>
      <c r="AA2455" s="33"/>
      <c r="AB2455" s="33"/>
      <c r="AC2455" s="33"/>
      <c r="AD2455" s="33"/>
      <c r="AE2455" s="33"/>
      <c r="AR2455" s="163" t="s">
        <v>264</v>
      </c>
      <c r="AT2455" s="163" t="s">
        <v>224</v>
      </c>
      <c r="AU2455" s="163" t="s">
        <v>86</v>
      </c>
      <c r="AY2455" s="18" t="s">
        <v>222</v>
      </c>
      <c r="BE2455" s="164">
        <f t="shared" si="264"/>
        <v>0</v>
      </c>
      <c r="BF2455" s="164">
        <f t="shared" si="265"/>
        <v>0</v>
      </c>
      <c r="BG2455" s="164">
        <f t="shared" si="266"/>
        <v>0</v>
      </c>
      <c r="BH2455" s="164">
        <f t="shared" si="267"/>
        <v>0</v>
      </c>
      <c r="BI2455" s="164">
        <f t="shared" si="268"/>
        <v>0</v>
      </c>
      <c r="BJ2455" s="18" t="s">
        <v>84</v>
      </c>
      <c r="BK2455" s="164">
        <f t="shared" si="269"/>
        <v>0</v>
      </c>
      <c r="BL2455" s="18" t="s">
        <v>264</v>
      </c>
      <c r="BM2455" s="163" t="s">
        <v>3848</v>
      </c>
    </row>
    <row r="2456" spans="1:65" s="13" customFormat="1" ht="33.75">
      <c r="B2456" s="165"/>
      <c r="D2456" s="166" t="s">
        <v>229</v>
      </c>
      <c r="E2456" s="167" t="s">
        <v>1</v>
      </c>
      <c r="F2456" s="168" t="s">
        <v>3849</v>
      </c>
      <c r="H2456" s="169">
        <v>33.045999999999999</v>
      </c>
      <c r="I2456" s="170"/>
      <c r="L2456" s="165"/>
      <c r="M2456" s="171"/>
      <c r="N2456" s="172"/>
      <c r="O2456" s="172"/>
      <c r="P2456" s="172"/>
      <c r="Q2456" s="172"/>
      <c r="R2456" s="172"/>
      <c r="S2456" s="172"/>
      <c r="T2456" s="173"/>
      <c r="AT2456" s="167" t="s">
        <v>229</v>
      </c>
      <c r="AU2456" s="167" t="s">
        <v>86</v>
      </c>
      <c r="AV2456" s="13" t="s">
        <v>86</v>
      </c>
      <c r="AW2456" s="13" t="s">
        <v>32</v>
      </c>
      <c r="AX2456" s="13" t="s">
        <v>77</v>
      </c>
      <c r="AY2456" s="167" t="s">
        <v>222</v>
      </c>
    </row>
    <row r="2457" spans="1:65" s="13" customFormat="1">
      <c r="B2457" s="165"/>
      <c r="D2457" s="166" t="s">
        <v>229</v>
      </c>
      <c r="E2457" s="167" t="s">
        <v>1</v>
      </c>
      <c r="F2457" s="168" t="s">
        <v>3850</v>
      </c>
      <c r="H2457" s="169">
        <v>21.84</v>
      </c>
      <c r="I2457" s="170"/>
      <c r="L2457" s="165"/>
      <c r="M2457" s="171"/>
      <c r="N2457" s="172"/>
      <c r="O2457" s="172"/>
      <c r="P2457" s="172"/>
      <c r="Q2457" s="172"/>
      <c r="R2457" s="172"/>
      <c r="S2457" s="172"/>
      <c r="T2457" s="173"/>
      <c r="AT2457" s="167" t="s">
        <v>229</v>
      </c>
      <c r="AU2457" s="167" t="s">
        <v>86</v>
      </c>
      <c r="AV2457" s="13" t="s">
        <v>86</v>
      </c>
      <c r="AW2457" s="13" t="s">
        <v>32</v>
      </c>
      <c r="AX2457" s="13" t="s">
        <v>77</v>
      </c>
      <c r="AY2457" s="167" t="s">
        <v>222</v>
      </c>
    </row>
    <row r="2458" spans="1:65" s="13" customFormat="1">
      <c r="B2458" s="165"/>
      <c r="D2458" s="166" t="s">
        <v>229</v>
      </c>
      <c r="E2458" s="167" t="s">
        <v>1</v>
      </c>
      <c r="F2458" s="168" t="s">
        <v>3851</v>
      </c>
      <c r="H2458" s="169">
        <v>22.44</v>
      </c>
      <c r="I2458" s="170"/>
      <c r="L2458" s="165"/>
      <c r="M2458" s="171"/>
      <c r="N2458" s="172"/>
      <c r="O2458" s="172"/>
      <c r="P2458" s="172"/>
      <c r="Q2458" s="172"/>
      <c r="R2458" s="172"/>
      <c r="S2458" s="172"/>
      <c r="T2458" s="173"/>
      <c r="AT2458" s="167" t="s">
        <v>229</v>
      </c>
      <c r="AU2458" s="167" t="s">
        <v>86</v>
      </c>
      <c r="AV2458" s="13" t="s">
        <v>86</v>
      </c>
      <c r="AW2458" s="13" t="s">
        <v>32</v>
      </c>
      <c r="AX2458" s="13" t="s">
        <v>77</v>
      </c>
      <c r="AY2458" s="167" t="s">
        <v>222</v>
      </c>
    </row>
    <row r="2459" spans="1:65" s="14" customFormat="1">
      <c r="B2459" s="174"/>
      <c r="D2459" s="166" t="s">
        <v>229</v>
      </c>
      <c r="E2459" s="175" t="s">
        <v>1</v>
      </c>
      <c r="F2459" s="176" t="s">
        <v>231</v>
      </c>
      <c r="H2459" s="177">
        <v>77.325999999999993</v>
      </c>
      <c r="I2459" s="178"/>
      <c r="L2459" s="174"/>
      <c r="M2459" s="179"/>
      <c r="N2459" s="180"/>
      <c r="O2459" s="180"/>
      <c r="P2459" s="180"/>
      <c r="Q2459" s="180"/>
      <c r="R2459" s="180"/>
      <c r="S2459" s="180"/>
      <c r="T2459" s="181"/>
      <c r="AT2459" s="175" t="s">
        <v>229</v>
      </c>
      <c r="AU2459" s="175" t="s">
        <v>86</v>
      </c>
      <c r="AV2459" s="14" t="s">
        <v>228</v>
      </c>
      <c r="AW2459" s="14" t="s">
        <v>32</v>
      </c>
      <c r="AX2459" s="14" t="s">
        <v>84</v>
      </c>
      <c r="AY2459" s="175" t="s">
        <v>222</v>
      </c>
    </row>
    <row r="2460" spans="1:65" s="2" customFormat="1" ht="33" customHeight="1">
      <c r="A2460" s="33"/>
      <c r="B2460" s="150"/>
      <c r="C2460" s="151" t="s">
        <v>3852</v>
      </c>
      <c r="D2460" s="151" t="s">
        <v>224</v>
      </c>
      <c r="E2460" s="152" t="s">
        <v>3853</v>
      </c>
      <c r="F2460" s="153" t="s">
        <v>3854</v>
      </c>
      <c r="G2460" s="154" t="s">
        <v>227</v>
      </c>
      <c r="H2460" s="155">
        <v>19.100000000000001</v>
      </c>
      <c r="I2460" s="156"/>
      <c r="J2460" s="157">
        <f>ROUND(I2460*H2460,2)</f>
        <v>0</v>
      </c>
      <c r="K2460" s="158"/>
      <c r="L2460" s="34"/>
      <c r="M2460" s="159" t="s">
        <v>1</v>
      </c>
      <c r="N2460" s="160" t="s">
        <v>42</v>
      </c>
      <c r="O2460" s="59"/>
      <c r="P2460" s="161">
        <f>O2460*H2460</f>
        <v>0</v>
      </c>
      <c r="Q2460" s="161">
        <v>0</v>
      </c>
      <c r="R2460" s="161">
        <f>Q2460*H2460</f>
        <v>0</v>
      </c>
      <c r="S2460" s="161">
        <v>0</v>
      </c>
      <c r="T2460" s="162">
        <f>S2460*H2460</f>
        <v>0</v>
      </c>
      <c r="U2460" s="33"/>
      <c r="V2460" s="33"/>
      <c r="W2460" s="33"/>
      <c r="X2460" s="33"/>
      <c r="Y2460" s="33"/>
      <c r="Z2460" s="33"/>
      <c r="AA2460" s="33"/>
      <c r="AB2460" s="33"/>
      <c r="AC2460" s="33"/>
      <c r="AD2460" s="33"/>
      <c r="AE2460" s="33"/>
      <c r="AR2460" s="163" t="s">
        <v>264</v>
      </c>
      <c r="AT2460" s="163" t="s">
        <v>224</v>
      </c>
      <c r="AU2460" s="163" t="s">
        <v>86</v>
      </c>
      <c r="AY2460" s="18" t="s">
        <v>222</v>
      </c>
      <c r="BE2460" s="164">
        <f>IF(N2460="základní",J2460,0)</f>
        <v>0</v>
      </c>
      <c r="BF2460" s="164">
        <f>IF(N2460="snížená",J2460,0)</f>
        <v>0</v>
      </c>
      <c r="BG2460" s="164">
        <f>IF(N2460="zákl. přenesená",J2460,0)</f>
        <v>0</v>
      </c>
      <c r="BH2460" s="164">
        <f>IF(N2460="sníž. přenesená",J2460,0)</f>
        <v>0</v>
      </c>
      <c r="BI2460" s="164">
        <f>IF(N2460="nulová",J2460,0)</f>
        <v>0</v>
      </c>
      <c r="BJ2460" s="18" t="s">
        <v>84</v>
      </c>
      <c r="BK2460" s="164">
        <f>ROUND(I2460*H2460,2)</f>
        <v>0</v>
      </c>
      <c r="BL2460" s="18" t="s">
        <v>264</v>
      </c>
      <c r="BM2460" s="163" t="s">
        <v>3855</v>
      </c>
    </row>
    <row r="2461" spans="1:65" s="13" customFormat="1">
      <c r="B2461" s="165"/>
      <c r="D2461" s="166" t="s">
        <v>229</v>
      </c>
      <c r="E2461" s="167" t="s">
        <v>1</v>
      </c>
      <c r="F2461" s="168" t="s">
        <v>3856</v>
      </c>
      <c r="H2461" s="169">
        <v>19.100000000000001</v>
      </c>
      <c r="I2461" s="170"/>
      <c r="L2461" s="165"/>
      <c r="M2461" s="171"/>
      <c r="N2461" s="172"/>
      <c r="O2461" s="172"/>
      <c r="P2461" s="172"/>
      <c r="Q2461" s="172"/>
      <c r="R2461" s="172"/>
      <c r="S2461" s="172"/>
      <c r="T2461" s="173"/>
      <c r="AT2461" s="167" t="s">
        <v>229</v>
      </c>
      <c r="AU2461" s="167" t="s">
        <v>86</v>
      </c>
      <c r="AV2461" s="13" t="s">
        <v>86</v>
      </c>
      <c r="AW2461" s="13" t="s">
        <v>32</v>
      </c>
      <c r="AX2461" s="13" t="s">
        <v>77</v>
      </c>
      <c r="AY2461" s="167" t="s">
        <v>222</v>
      </c>
    </row>
    <row r="2462" spans="1:65" s="14" customFormat="1">
      <c r="B2462" s="174"/>
      <c r="D2462" s="166" t="s">
        <v>229</v>
      </c>
      <c r="E2462" s="175" t="s">
        <v>1</v>
      </c>
      <c r="F2462" s="176" t="s">
        <v>231</v>
      </c>
      <c r="H2462" s="177">
        <v>19.100000000000001</v>
      </c>
      <c r="I2462" s="178"/>
      <c r="L2462" s="174"/>
      <c r="M2462" s="179"/>
      <c r="N2462" s="180"/>
      <c r="O2462" s="180"/>
      <c r="P2462" s="180"/>
      <c r="Q2462" s="180"/>
      <c r="R2462" s="180"/>
      <c r="S2462" s="180"/>
      <c r="T2462" s="181"/>
      <c r="AT2462" s="175" t="s">
        <v>229</v>
      </c>
      <c r="AU2462" s="175" t="s">
        <v>86</v>
      </c>
      <c r="AV2462" s="14" t="s">
        <v>228</v>
      </c>
      <c r="AW2462" s="14" t="s">
        <v>32</v>
      </c>
      <c r="AX2462" s="14" t="s">
        <v>84</v>
      </c>
      <c r="AY2462" s="175" t="s">
        <v>222</v>
      </c>
    </row>
    <row r="2463" spans="1:65" s="2" customFormat="1" ht="24.2" customHeight="1">
      <c r="A2463" s="33"/>
      <c r="B2463" s="150"/>
      <c r="C2463" s="151" t="s">
        <v>2362</v>
      </c>
      <c r="D2463" s="151" t="s">
        <v>224</v>
      </c>
      <c r="E2463" s="152" t="s">
        <v>3857</v>
      </c>
      <c r="F2463" s="153" t="s">
        <v>3858</v>
      </c>
      <c r="G2463" s="154" t="s">
        <v>2233</v>
      </c>
      <c r="H2463" s="212"/>
      <c r="I2463" s="156"/>
      <c r="J2463" s="157">
        <f>ROUND(I2463*H2463,2)</f>
        <v>0</v>
      </c>
      <c r="K2463" s="158"/>
      <c r="L2463" s="34"/>
      <c r="M2463" s="159" t="s">
        <v>1</v>
      </c>
      <c r="N2463" s="160" t="s">
        <v>42</v>
      </c>
      <c r="O2463" s="59"/>
      <c r="P2463" s="161">
        <f>O2463*H2463</f>
        <v>0</v>
      </c>
      <c r="Q2463" s="161">
        <v>0</v>
      </c>
      <c r="R2463" s="161">
        <f>Q2463*H2463</f>
        <v>0</v>
      </c>
      <c r="S2463" s="161">
        <v>0</v>
      </c>
      <c r="T2463" s="162">
        <f>S2463*H2463</f>
        <v>0</v>
      </c>
      <c r="U2463" s="33"/>
      <c r="V2463" s="33"/>
      <c r="W2463" s="33"/>
      <c r="X2463" s="33"/>
      <c r="Y2463" s="33"/>
      <c r="Z2463" s="33"/>
      <c r="AA2463" s="33"/>
      <c r="AB2463" s="33"/>
      <c r="AC2463" s="33"/>
      <c r="AD2463" s="33"/>
      <c r="AE2463" s="33"/>
      <c r="AR2463" s="163" t="s">
        <v>264</v>
      </c>
      <c r="AT2463" s="163" t="s">
        <v>224</v>
      </c>
      <c r="AU2463" s="163" t="s">
        <v>86</v>
      </c>
      <c r="AY2463" s="18" t="s">
        <v>222</v>
      </c>
      <c r="BE2463" s="164">
        <f>IF(N2463="základní",J2463,0)</f>
        <v>0</v>
      </c>
      <c r="BF2463" s="164">
        <f>IF(N2463="snížená",J2463,0)</f>
        <v>0</v>
      </c>
      <c r="BG2463" s="164">
        <f>IF(N2463="zákl. přenesená",J2463,0)</f>
        <v>0</v>
      </c>
      <c r="BH2463" s="164">
        <f>IF(N2463="sníž. přenesená",J2463,0)</f>
        <v>0</v>
      </c>
      <c r="BI2463" s="164">
        <f>IF(N2463="nulová",J2463,0)</f>
        <v>0</v>
      </c>
      <c r="BJ2463" s="18" t="s">
        <v>84</v>
      </c>
      <c r="BK2463" s="164">
        <f>ROUND(I2463*H2463,2)</f>
        <v>0</v>
      </c>
      <c r="BL2463" s="18" t="s">
        <v>264</v>
      </c>
      <c r="BM2463" s="163" t="s">
        <v>3859</v>
      </c>
    </row>
    <row r="2464" spans="1:65" s="12" customFormat="1" ht="22.9" customHeight="1">
      <c r="B2464" s="137"/>
      <c r="D2464" s="138" t="s">
        <v>76</v>
      </c>
      <c r="E2464" s="148" t="s">
        <v>2406</v>
      </c>
      <c r="F2464" s="148" t="s">
        <v>3860</v>
      </c>
      <c r="I2464" s="140"/>
      <c r="J2464" s="149">
        <f>BK2464</f>
        <v>0</v>
      </c>
      <c r="L2464" s="137"/>
      <c r="M2464" s="142"/>
      <c r="N2464" s="143"/>
      <c r="O2464" s="143"/>
      <c r="P2464" s="144">
        <f>SUM(P2465:P2493)</f>
        <v>0</v>
      </c>
      <c r="Q2464" s="143"/>
      <c r="R2464" s="144">
        <f>SUM(R2465:R2493)</f>
        <v>0</v>
      </c>
      <c r="S2464" s="143"/>
      <c r="T2464" s="145">
        <f>SUM(T2465:T2493)</f>
        <v>0</v>
      </c>
      <c r="AR2464" s="138" t="s">
        <v>84</v>
      </c>
      <c r="AT2464" s="146" t="s">
        <v>76</v>
      </c>
      <c r="AU2464" s="146" t="s">
        <v>84</v>
      </c>
      <c r="AY2464" s="138" t="s">
        <v>222</v>
      </c>
      <c r="BK2464" s="147">
        <f>SUM(BK2465:BK2493)</f>
        <v>0</v>
      </c>
    </row>
    <row r="2465" spans="1:65" s="2" customFormat="1" ht="37.9" customHeight="1">
      <c r="A2465" s="33"/>
      <c r="B2465" s="150"/>
      <c r="C2465" s="151" t="s">
        <v>3861</v>
      </c>
      <c r="D2465" s="151" t="s">
        <v>224</v>
      </c>
      <c r="E2465" s="152" t="s">
        <v>3862</v>
      </c>
      <c r="F2465" s="153" t="s">
        <v>3863</v>
      </c>
      <c r="G2465" s="154" t="s">
        <v>348</v>
      </c>
      <c r="H2465" s="155">
        <v>1</v>
      </c>
      <c r="I2465" s="156"/>
      <c r="J2465" s="157">
        <f t="shared" ref="J2465:J2493" si="270">ROUND(I2465*H2465,2)</f>
        <v>0</v>
      </c>
      <c r="K2465" s="158"/>
      <c r="L2465" s="34"/>
      <c r="M2465" s="159" t="s">
        <v>1</v>
      </c>
      <c r="N2465" s="160" t="s">
        <v>42</v>
      </c>
      <c r="O2465" s="59"/>
      <c r="P2465" s="161">
        <f t="shared" ref="P2465:P2493" si="271">O2465*H2465</f>
        <v>0</v>
      </c>
      <c r="Q2465" s="161">
        <v>0</v>
      </c>
      <c r="R2465" s="161">
        <f t="shared" ref="R2465:R2493" si="272">Q2465*H2465</f>
        <v>0</v>
      </c>
      <c r="S2465" s="161">
        <v>0</v>
      </c>
      <c r="T2465" s="162">
        <f t="shared" ref="T2465:T2493" si="273">S2465*H2465</f>
        <v>0</v>
      </c>
      <c r="U2465" s="33"/>
      <c r="V2465" s="33"/>
      <c r="W2465" s="33"/>
      <c r="X2465" s="33"/>
      <c r="Y2465" s="33"/>
      <c r="Z2465" s="33"/>
      <c r="AA2465" s="33"/>
      <c r="AB2465" s="33"/>
      <c r="AC2465" s="33"/>
      <c r="AD2465" s="33"/>
      <c r="AE2465" s="33"/>
      <c r="AR2465" s="163" t="s">
        <v>228</v>
      </c>
      <c r="AT2465" s="163" t="s">
        <v>224</v>
      </c>
      <c r="AU2465" s="163" t="s">
        <v>86</v>
      </c>
      <c r="AY2465" s="18" t="s">
        <v>222</v>
      </c>
      <c r="BE2465" s="164">
        <f t="shared" ref="BE2465:BE2493" si="274">IF(N2465="základní",J2465,0)</f>
        <v>0</v>
      </c>
      <c r="BF2465" s="164">
        <f t="shared" ref="BF2465:BF2493" si="275">IF(N2465="snížená",J2465,0)</f>
        <v>0</v>
      </c>
      <c r="BG2465" s="164">
        <f t="shared" ref="BG2465:BG2493" si="276">IF(N2465="zákl. přenesená",J2465,0)</f>
        <v>0</v>
      </c>
      <c r="BH2465" s="164">
        <f t="shared" ref="BH2465:BH2493" si="277">IF(N2465="sníž. přenesená",J2465,0)</f>
        <v>0</v>
      </c>
      <c r="BI2465" s="164">
        <f t="shared" ref="BI2465:BI2493" si="278">IF(N2465="nulová",J2465,0)</f>
        <v>0</v>
      </c>
      <c r="BJ2465" s="18" t="s">
        <v>84</v>
      </c>
      <c r="BK2465" s="164">
        <f t="shared" ref="BK2465:BK2493" si="279">ROUND(I2465*H2465,2)</f>
        <v>0</v>
      </c>
      <c r="BL2465" s="18" t="s">
        <v>228</v>
      </c>
      <c r="BM2465" s="163" t="s">
        <v>3864</v>
      </c>
    </row>
    <row r="2466" spans="1:65" s="2" customFormat="1" ht="37.9" customHeight="1">
      <c r="A2466" s="33"/>
      <c r="B2466" s="150"/>
      <c r="C2466" s="151" t="s">
        <v>2367</v>
      </c>
      <c r="D2466" s="151" t="s">
        <v>224</v>
      </c>
      <c r="E2466" s="152" t="s">
        <v>3865</v>
      </c>
      <c r="F2466" s="153" t="s">
        <v>3866</v>
      </c>
      <c r="G2466" s="154" t="s">
        <v>348</v>
      </c>
      <c r="H2466" s="155">
        <v>2</v>
      </c>
      <c r="I2466" s="156"/>
      <c r="J2466" s="157">
        <f t="shared" si="270"/>
        <v>0</v>
      </c>
      <c r="K2466" s="158"/>
      <c r="L2466" s="34"/>
      <c r="M2466" s="159" t="s">
        <v>1</v>
      </c>
      <c r="N2466" s="160" t="s">
        <v>42</v>
      </c>
      <c r="O2466" s="59"/>
      <c r="P2466" s="161">
        <f t="shared" si="271"/>
        <v>0</v>
      </c>
      <c r="Q2466" s="161">
        <v>0</v>
      </c>
      <c r="R2466" s="161">
        <f t="shared" si="272"/>
        <v>0</v>
      </c>
      <c r="S2466" s="161">
        <v>0</v>
      </c>
      <c r="T2466" s="162">
        <f t="shared" si="273"/>
        <v>0</v>
      </c>
      <c r="U2466" s="33"/>
      <c r="V2466" s="33"/>
      <c r="W2466" s="33"/>
      <c r="X2466" s="33"/>
      <c r="Y2466" s="33"/>
      <c r="Z2466" s="33"/>
      <c r="AA2466" s="33"/>
      <c r="AB2466" s="33"/>
      <c r="AC2466" s="33"/>
      <c r="AD2466" s="33"/>
      <c r="AE2466" s="33"/>
      <c r="AR2466" s="163" t="s">
        <v>228</v>
      </c>
      <c r="AT2466" s="163" t="s">
        <v>224</v>
      </c>
      <c r="AU2466" s="163" t="s">
        <v>86</v>
      </c>
      <c r="AY2466" s="18" t="s">
        <v>222</v>
      </c>
      <c r="BE2466" s="164">
        <f t="shared" si="274"/>
        <v>0</v>
      </c>
      <c r="BF2466" s="164">
        <f t="shared" si="275"/>
        <v>0</v>
      </c>
      <c r="BG2466" s="164">
        <f t="shared" si="276"/>
        <v>0</v>
      </c>
      <c r="BH2466" s="164">
        <f t="shared" si="277"/>
        <v>0</v>
      </c>
      <c r="BI2466" s="164">
        <f t="shared" si="278"/>
        <v>0</v>
      </c>
      <c r="BJ2466" s="18" t="s">
        <v>84</v>
      </c>
      <c r="BK2466" s="164">
        <f t="shared" si="279"/>
        <v>0</v>
      </c>
      <c r="BL2466" s="18" t="s">
        <v>228</v>
      </c>
      <c r="BM2466" s="163" t="s">
        <v>3867</v>
      </c>
    </row>
    <row r="2467" spans="1:65" s="2" customFormat="1" ht="37.9" customHeight="1">
      <c r="A2467" s="33"/>
      <c r="B2467" s="150"/>
      <c r="C2467" s="151" t="s">
        <v>3868</v>
      </c>
      <c r="D2467" s="151" t="s">
        <v>224</v>
      </c>
      <c r="E2467" s="152" t="s">
        <v>3869</v>
      </c>
      <c r="F2467" s="153" t="s">
        <v>3870</v>
      </c>
      <c r="G2467" s="154" t="s">
        <v>348</v>
      </c>
      <c r="H2467" s="155">
        <v>1</v>
      </c>
      <c r="I2467" s="156"/>
      <c r="J2467" s="157">
        <f t="shared" si="270"/>
        <v>0</v>
      </c>
      <c r="K2467" s="158"/>
      <c r="L2467" s="34"/>
      <c r="M2467" s="159" t="s">
        <v>1</v>
      </c>
      <c r="N2467" s="160" t="s">
        <v>42</v>
      </c>
      <c r="O2467" s="59"/>
      <c r="P2467" s="161">
        <f t="shared" si="271"/>
        <v>0</v>
      </c>
      <c r="Q2467" s="161">
        <v>0</v>
      </c>
      <c r="R2467" s="161">
        <f t="shared" si="272"/>
        <v>0</v>
      </c>
      <c r="S2467" s="161">
        <v>0</v>
      </c>
      <c r="T2467" s="162">
        <f t="shared" si="273"/>
        <v>0</v>
      </c>
      <c r="U2467" s="33"/>
      <c r="V2467" s="33"/>
      <c r="W2467" s="33"/>
      <c r="X2467" s="33"/>
      <c r="Y2467" s="33"/>
      <c r="Z2467" s="33"/>
      <c r="AA2467" s="33"/>
      <c r="AB2467" s="33"/>
      <c r="AC2467" s="33"/>
      <c r="AD2467" s="33"/>
      <c r="AE2467" s="33"/>
      <c r="AR2467" s="163" t="s">
        <v>228</v>
      </c>
      <c r="AT2467" s="163" t="s">
        <v>224</v>
      </c>
      <c r="AU2467" s="163" t="s">
        <v>86</v>
      </c>
      <c r="AY2467" s="18" t="s">
        <v>222</v>
      </c>
      <c r="BE2467" s="164">
        <f t="shared" si="274"/>
        <v>0</v>
      </c>
      <c r="BF2467" s="164">
        <f t="shared" si="275"/>
        <v>0</v>
      </c>
      <c r="BG2467" s="164">
        <f t="shared" si="276"/>
        <v>0</v>
      </c>
      <c r="BH2467" s="164">
        <f t="shared" si="277"/>
        <v>0</v>
      </c>
      <c r="BI2467" s="164">
        <f t="shared" si="278"/>
        <v>0</v>
      </c>
      <c r="BJ2467" s="18" t="s">
        <v>84</v>
      </c>
      <c r="BK2467" s="164">
        <f t="shared" si="279"/>
        <v>0</v>
      </c>
      <c r="BL2467" s="18" t="s">
        <v>228</v>
      </c>
      <c r="BM2467" s="163" t="s">
        <v>3871</v>
      </c>
    </row>
    <row r="2468" spans="1:65" s="2" customFormat="1" ht="37.9" customHeight="1">
      <c r="A2468" s="33"/>
      <c r="B2468" s="150"/>
      <c r="C2468" s="151" t="s">
        <v>2369</v>
      </c>
      <c r="D2468" s="151" t="s">
        <v>224</v>
      </c>
      <c r="E2468" s="152" t="s">
        <v>3872</v>
      </c>
      <c r="F2468" s="153" t="s">
        <v>3873</v>
      </c>
      <c r="G2468" s="154" t="s">
        <v>348</v>
      </c>
      <c r="H2468" s="155">
        <v>4</v>
      </c>
      <c r="I2468" s="156"/>
      <c r="J2468" s="157">
        <f t="shared" si="270"/>
        <v>0</v>
      </c>
      <c r="K2468" s="158"/>
      <c r="L2468" s="34"/>
      <c r="M2468" s="159" t="s">
        <v>1</v>
      </c>
      <c r="N2468" s="160" t="s">
        <v>42</v>
      </c>
      <c r="O2468" s="59"/>
      <c r="P2468" s="161">
        <f t="shared" si="271"/>
        <v>0</v>
      </c>
      <c r="Q2468" s="161">
        <v>0</v>
      </c>
      <c r="R2468" s="161">
        <f t="shared" si="272"/>
        <v>0</v>
      </c>
      <c r="S2468" s="161">
        <v>0</v>
      </c>
      <c r="T2468" s="162">
        <f t="shared" si="273"/>
        <v>0</v>
      </c>
      <c r="U2468" s="33"/>
      <c r="V2468" s="33"/>
      <c r="W2468" s="33"/>
      <c r="X2468" s="33"/>
      <c r="Y2468" s="33"/>
      <c r="Z2468" s="33"/>
      <c r="AA2468" s="33"/>
      <c r="AB2468" s="33"/>
      <c r="AC2468" s="33"/>
      <c r="AD2468" s="33"/>
      <c r="AE2468" s="33"/>
      <c r="AR2468" s="163" t="s">
        <v>228</v>
      </c>
      <c r="AT2468" s="163" t="s">
        <v>224</v>
      </c>
      <c r="AU2468" s="163" t="s">
        <v>86</v>
      </c>
      <c r="AY2468" s="18" t="s">
        <v>222</v>
      </c>
      <c r="BE2468" s="164">
        <f t="shared" si="274"/>
        <v>0</v>
      </c>
      <c r="BF2468" s="164">
        <f t="shared" si="275"/>
        <v>0</v>
      </c>
      <c r="BG2468" s="164">
        <f t="shared" si="276"/>
        <v>0</v>
      </c>
      <c r="BH2468" s="164">
        <f t="shared" si="277"/>
        <v>0</v>
      </c>
      <c r="BI2468" s="164">
        <f t="shared" si="278"/>
        <v>0</v>
      </c>
      <c r="BJ2468" s="18" t="s">
        <v>84</v>
      </c>
      <c r="BK2468" s="164">
        <f t="shared" si="279"/>
        <v>0</v>
      </c>
      <c r="BL2468" s="18" t="s">
        <v>228</v>
      </c>
      <c r="BM2468" s="163" t="s">
        <v>3874</v>
      </c>
    </row>
    <row r="2469" spans="1:65" s="2" customFormat="1" ht="37.9" customHeight="1">
      <c r="A2469" s="33"/>
      <c r="B2469" s="150"/>
      <c r="C2469" s="151" t="s">
        <v>3875</v>
      </c>
      <c r="D2469" s="151" t="s">
        <v>224</v>
      </c>
      <c r="E2469" s="152" t="s">
        <v>3876</v>
      </c>
      <c r="F2469" s="153" t="s">
        <v>3877</v>
      </c>
      <c r="G2469" s="154" t="s">
        <v>348</v>
      </c>
      <c r="H2469" s="155">
        <v>1</v>
      </c>
      <c r="I2469" s="156"/>
      <c r="J2469" s="157">
        <f t="shared" si="270"/>
        <v>0</v>
      </c>
      <c r="K2469" s="158"/>
      <c r="L2469" s="34"/>
      <c r="M2469" s="159" t="s">
        <v>1</v>
      </c>
      <c r="N2469" s="160" t="s">
        <v>42</v>
      </c>
      <c r="O2469" s="59"/>
      <c r="P2469" s="161">
        <f t="shared" si="271"/>
        <v>0</v>
      </c>
      <c r="Q2469" s="161">
        <v>0</v>
      </c>
      <c r="R2469" s="161">
        <f t="shared" si="272"/>
        <v>0</v>
      </c>
      <c r="S2469" s="161">
        <v>0</v>
      </c>
      <c r="T2469" s="162">
        <f t="shared" si="273"/>
        <v>0</v>
      </c>
      <c r="U2469" s="33"/>
      <c r="V2469" s="33"/>
      <c r="W2469" s="33"/>
      <c r="X2469" s="33"/>
      <c r="Y2469" s="33"/>
      <c r="Z2469" s="33"/>
      <c r="AA2469" s="33"/>
      <c r="AB2469" s="33"/>
      <c r="AC2469" s="33"/>
      <c r="AD2469" s="33"/>
      <c r="AE2469" s="33"/>
      <c r="AR2469" s="163" t="s">
        <v>228</v>
      </c>
      <c r="AT2469" s="163" t="s">
        <v>224</v>
      </c>
      <c r="AU2469" s="163" t="s">
        <v>86</v>
      </c>
      <c r="AY2469" s="18" t="s">
        <v>222</v>
      </c>
      <c r="BE2469" s="164">
        <f t="shared" si="274"/>
        <v>0</v>
      </c>
      <c r="BF2469" s="164">
        <f t="shared" si="275"/>
        <v>0</v>
      </c>
      <c r="BG2469" s="164">
        <f t="shared" si="276"/>
        <v>0</v>
      </c>
      <c r="BH2469" s="164">
        <f t="shared" si="277"/>
        <v>0</v>
      </c>
      <c r="BI2469" s="164">
        <f t="shared" si="278"/>
        <v>0</v>
      </c>
      <c r="BJ2469" s="18" t="s">
        <v>84</v>
      </c>
      <c r="BK2469" s="164">
        <f t="shared" si="279"/>
        <v>0</v>
      </c>
      <c r="BL2469" s="18" t="s">
        <v>228</v>
      </c>
      <c r="BM2469" s="163" t="s">
        <v>3878</v>
      </c>
    </row>
    <row r="2470" spans="1:65" s="2" customFormat="1" ht="37.9" customHeight="1">
      <c r="A2470" s="33"/>
      <c r="B2470" s="150"/>
      <c r="C2470" s="151" t="s">
        <v>2373</v>
      </c>
      <c r="D2470" s="151" t="s">
        <v>224</v>
      </c>
      <c r="E2470" s="152" t="s">
        <v>3879</v>
      </c>
      <c r="F2470" s="153" t="s">
        <v>3880</v>
      </c>
      <c r="G2470" s="154" t="s">
        <v>348</v>
      </c>
      <c r="H2470" s="155">
        <v>1</v>
      </c>
      <c r="I2470" s="156"/>
      <c r="J2470" s="157">
        <f t="shared" si="270"/>
        <v>0</v>
      </c>
      <c r="K2470" s="158"/>
      <c r="L2470" s="34"/>
      <c r="M2470" s="159" t="s">
        <v>1</v>
      </c>
      <c r="N2470" s="160" t="s">
        <v>42</v>
      </c>
      <c r="O2470" s="59"/>
      <c r="P2470" s="161">
        <f t="shared" si="271"/>
        <v>0</v>
      </c>
      <c r="Q2470" s="161">
        <v>0</v>
      </c>
      <c r="R2470" s="161">
        <f t="shared" si="272"/>
        <v>0</v>
      </c>
      <c r="S2470" s="161">
        <v>0</v>
      </c>
      <c r="T2470" s="162">
        <f t="shared" si="273"/>
        <v>0</v>
      </c>
      <c r="U2470" s="33"/>
      <c r="V2470" s="33"/>
      <c r="W2470" s="33"/>
      <c r="X2470" s="33"/>
      <c r="Y2470" s="33"/>
      <c r="Z2470" s="33"/>
      <c r="AA2470" s="33"/>
      <c r="AB2470" s="33"/>
      <c r="AC2470" s="33"/>
      <c r="AD2470" s="33"/>
      <c r="AE2470" s="33"/>
      <c r="AR2470" s="163" t="s">
        <v>228</v>
      </c>
      <c r="AT2470" s="163" t="s">
        <v>224</v>
      </c>
      <c r="AU2470" s="163" t="s">
        <v>86</v>
      </c>
      <c r="AY2470" s="18" t="s">
        <v>222</v>
      </c>
      <c r="BE2470" s="164">
        <f t="shared" si="274"/>
        <v>0</v>
      </c>
      <c r="BF2470" s="164">
        <f t="shared" si="275"/>
        <v>0</v>
      </c>
      <c r="BG2470" s="164">
        <f t="shared" si="276"/>
        <v>0</v>
      </c>
      <c r="BH2470" s="164">
        <f t="shared" si="277"/>
        <v>0</v>
      </c>
      <c r="BI2470" s="164">
        <f t="shared" si="278"/>
        <v>0</v>
      </c>
      <c r="BJ2470" s="18" t="s">
        <v>84</v>
      </c>
      <c r="BK2470" s="164">
        <f t="shared" si="279"/>
        <v>0</v>
      </c>
      <c r="BL2470" s="18" t="s">
        <v>228</v>
      </c>
      <c r="BM2470" s="163" t="s">
        <v>3881</v>
      </c>
    </row>
    <row r="2471" spans="1:65" s="2" customFormat="1" ht="37.9" customHeight="1">
      <c r="A2471" s="33"/>
      <c r="B2471" s="150"/>
      <c r="C2471" s="151" t="s">
        <v>3882</v>
      </c>
      <c r="D2471" s="151" t="s">
        <v>224</v>
      </c>
      <c r="E2471" s="152" t="s">
        <v>3883</v>
      </c>
      <c r="F2471" s="153" t="s">
        <v>3884</v>
      </c>
      <c r="G2471" s="154" t="s">
        <v>348</v>
      </c>
      <c r="H2471" s="155">
        <v>2</v>
      </c>
      <c r="I2471" s="156"/>
      <c r="J2471" s="157">
        <f t="shared" si="270"/>
        <v>0</v>
      </c>
      <c r="K2471" s="158"/>
      <c r="L2471" s="34"/>
      <c r="M2471" s="159" t="s">
        <v>1</v>
      </c>
      <c r="N2471" s="160" t="s">
        <v>42</v>
      </c>
      <c r="O2471" s="59"/>
      <c r="P2471" s="161">
        <f t="shared" si="271"/>
        <v>0</v>
      </c>
      <c r="Q2471" s="161">
        <v>0</v>
      </c>
      <c r="R2471" s="161">
        <f t="shared" si="272"/>
        <v>0</v>
      </c>
      <c r="S2471" s="161">
        <v>0</v>
      </c>
      <c r="T2471" s="162">
        <f t="shared" si="273"/>
        <v>0</v>
      </c>
      <c r="U2471" s="33"/>
      <c r="V2471" s="33"/>
      <c r="W2471" s="33"/>
      <c r="X2471" s="33"/>
      <c r="Y2471" s="33"/>
      <c r="Z2471" s="33"/>
      <c r="AA2471" s="33"/>
      <c r="AB2471" s="33"/>
      <c r="AC2471" s="33"/>
      <c r="AD2471" s="33"/>
      <c r="AE2471" s="33"/>
      <c r="AR2471" s="163" t="s">
        <v>228</v>
      </c>
      <c r="AT2471" s="163" t="s">
        <v>224</v>
      </c>
      <c r="AU2471" s="163" t="s">
        <v>86</v>
      </c>
      <c r="AY2471" s="18" t="s">
        <v>222</v>
      </c>
      <c r="BE2471" s="164">
        <f t="shared" si="274"/>
        <v>0</v>
      </c>
      <c r="BF2471" s="164">
        <f t="shared" si="275"/>
        <v>0</v>
      </c>
      <c r="BG2471" s="164">
        <f t="shared" si="276"/>
        <v>0</v>
      </c>
      <c r="BH2471" s="164">
        <f t="shared" si="277"/>
        <v>0</v>
      </c>
      <c r="BI2471" s="164">
        <f t="shared" si="278"/>
        <v>0</v>
      </c>
      <c r="BJ2471" s="18" t="s">
        <v>84</v>
      </c>
      <c r="BK2471" s="164">
        <f t="shared" si="279"/>
        <v>0</v>
      </c>
      <c r="BL2471" s="18" t="s">
        <v>228</v>
      </c>
      <c r="BM2471" s="163" t="s">
        <v>3885</v>
      </c>
    </row>
    <row r="2472" spans="1:65" s="2" customFormat="1" ht="44.25" customHeight="1">
      <c r="A2472" s="33"/>
      <c r="B2472" s="150"/>
      <c r="C2472" s="151" t="s">
        <v>2376</v>
      </c>
      <c r="D2472" s="151" t="s">
        <v>224</v>
      </c>
      <c r="E2472" s="152" t="s">
        <v>3886</v>
      </c>
      <c r="F2472" s="153" t="s">
        <v>3887</v>
      </c>
      <c r="G2472" s="154" t="s">
        <v>348</v>
      </c>
      <c r="H2472" s="155">
        <v>1</v>
      </c>
      <c r="I2472" s="156"/>
      <c r="J2472" s="157">
        <f t="shared" si="270"/>
        <v>0</v>
      </c>
      <c r="K2472" s="158"/>
      <c r="L2472" s="34"/>
      <c r="M2472" s="159" t="s">
        <v>1</v>
      </c>
      <c r="N2472" s="160" t="s">
        <v>42</v>
      </c>
      <c r="O2472" s="59"/>
      <c r="P2472" s="161">
        <f t="shared" si="271"/>
        <v>0</v>
      </c>
      <c r="Q2472" s="161">
        <v>0</v>
      </c>
      <c r="R2472" s="161">
        <f t="shared" si="272"/>
        <v>0</v>
      </c>
      <c r="S2472" s="161">
        <v>0</v>
      </c>
      <c r="T2472" s="162">
        <f t="shared" si="273"/>
        <v>0</v>
      </c>
      <c r="U2472" s="33"/>
      <c r="V2472" s="33"/>
      <c r="W2472" s="33"/>
      <c r="X2472" s="33"/>
      <c r="Y2472" s="33"/>
      <c r="Z2472" s="33"/>
      <c r="AA2472" s="33"/>
      <c r="AB2472" s="33"/>
      <c r="AC2472" s="33"/>
      <c r="AD2472" s="33"/>
      <c r="AE2472" s="33"/>
      <c r="AR2472" s="163" t="s">
        <v>228</v>
      </c>
      <c r="AT2472" s="163" t="s">
        <v>224</v>
      </c>
      <c r="AU2472" s="163" t="s">
        <v>86</v>
      </c>
      <c r="AY2472" s="18" t="s">
        <v>222</v>
      </c>
      <c r="BE2472" s="164">
        <f t="shared" si="274"/>
        <v>0</v>
      </c>
      <c r="BF2472" s="164">
        <f t="shared" si="275"/>
        <v>0</v>
      </c>
      <c r="BG2472" s="164">
        <f t="shared" si="276"/>
        <v>0</v>
      </c>
      <c r="BH2472" s="164">
        <f t="shared" si="277"/>
        <v>0</v>
      </c>
      <c r="BI2472" s="164">
        <f t="shared" si="278"/>
        <v>0</v>
      </c>
      <c r="BJ2472" s="18" t="s">
        <v>84</v>
      </c>
      <c r="BK2472" s="164">
        <f t="shared" si="279"/>
        <v>0</v>
      </c>
      <c r="BL2472" s="18" t="s">
        <v>228</v>
      </c>
      <c r="BM2472" s="163" t="s">
        <v>3888</v>
      </c>
    </row>
    <row r="2473" spans="1:65" s="2" customFormat="1" ht="37.9" customHeight="1">
      <c r="A2473" s="33"/>
      <c r="B2473" s="150"/>
      <c r="C2473" s="151" t="s">
        <v>3889</v>
      </c>
      <c r="D2473" s="151" t="s">
        <v>224</v>
      </c>
      <c r="E2473" s="152" t="s">
        <v>3890</v>
      </c>
      <c r="F2473" s="153" t="s">
        <v>3891</v>
      </c>
      <c r="G2473" s="154" t="s">
        <v>348</v>
      </c>
      <c r="H2473" s="155">
        <v>1</v>
      </c>
      <c r="I2473" s="156"/>
      <c r="J2473" s="157">
        <f t="shared" si="270"/>
        <v>0</v>
      </c>
      <c r="K2473" s="158"/>
      <c r="L2473" s="34"/>
      <c r="M2473" s="159" t="s">
        <v>1</v>
      </c>
      <c r="N2473" s="160" t="s">
        <v>42</v>
      </c>
      <c r="O2473" s="59"/>
      <c r="P2473" s="161">
        <f t="shared" si="271"/>
        <v>0</v>
      </c>
      <c r="Q2473" s="161">
        <v>0</v>
      </c>
      <c r="R2473" s="161">
        <f t="shared" si="272"/>
        <v>0</v>
      </c>
      <c r="S2473" s="161">
        <v>0</v>
      </c>
      <c r="T2473" s="162">
        <f t="shared" si="273"/>
        <v>0</v>
      </c>
      <c r="U2473" s="33"/>
      <c r="V2473" s="33"/>
      <c r="W2473" s="33"/>
      <c r="X2473" s="33"/>
      <c r="Y2473" s="33"/>
      <c r="Z2473" s="33"/>
      <c r="AA2473" s="33"/>
      <c r="AB2473" s="33"/>
      <c r="AC2473" s="33"/>
      <c r="AD2473" s="33"/>
      <c r="AE2473" s="33"/>
      <c r="AR2473" s="163" t="s">
        <v>228</v>
      </c>
      <c r="AT2473" s="163" t="s">
        <v>224</v>
      </c>
      <c r="AU2473" s="163" t="s">
        <v>86</v>
      </c>
      <c r="AY2473" s="18" t="s">
        <v>222</v>
      </c>
      <c r="BE2473" s="164">
        <f t="shared" si="274"/>
        <v>0</v>
      </c>
      <c r="BF2473" s="164">
        <f t="shared" si="275"/>
        <v>0</v>
      </c>
      <c r="BG2473" s="164">
        <f t="shared" si="276"/>
        <v>0</v>
      </c>
      <c r="BH2473" s="164">
        <f t="shared" si="277"/>
        <v>0</v>
      </c>
      <c r="BI2473" s="164">
        <f t="shared" si="278"/>
        <v>0</v>
      </c>
      <c r="BJ2473" s="18" t="s">
        <v>84</v>
      </c>
      <c r="BK2473" s="164">
        <f t="shared" si="279"/>
        <v>0</v>
      </c>
      <c r="BL2473" s="18" t="s">
        <v>228</v>
      </c>
      <c r="BM2473" s="163" t="s">
        <v>3892</v>
      </c>
    </row>
    <row r="2474" spans="1:65" s="2" customFormat="1" ht="44.25" customHeight="1">
      <c r="A2474" s="33"/>
      <c r="B2474" s="150"/>
      <c r="C2474" s="151" t="s">
        <v>2380</v>
      </c>
      <c r="D2474" s="151" t="s">
        <v>224</v>
      </c>
      <c r="E2474" s="152" t="s">
        <v>3893</v>
      </c>
      <c r="F2474" s="153" t="s">
        <v>3894</v>
      </c>
      <c r="G2474" s="154" t="s">
        <v>348</v>
      </c>
      <c r="H2474" s="155">
        <v>6</v>
      </c>
      <c r="I2474" s="156"/>
      <c r="J2474" s="157">
        <f t="shared" si="270"/>
        <v>0</v>
      </c>
      <c r="K2474" s="158"/>
      <c r="L2474" s="34"/>
      <c r="M2474" s="159" t="s">
        <v>1</v>
      </c>
      <c r="N2474" s="160" t="s">
        <v>42</v>
      </c>
      <c r="O2474" s="59"/>
      <c r="P2474" s="161">
        <f t="shared" si="271"/>
        <v>0</v>
      </c>
      <c r="Q2474" s="161">
        <v>0</v>
      </c>
      <c r="R2474" s="161">
        <f t="shared" si="272"/>
        <v>0</v>
      </c>
      <c r="S2474" s="161">
        <v>0</v>
      </c>
      <c r="T2474" s="162">
        <f t="shared" si="273"/>
        <v>0</v>
      </c>
      <c r="U2474" s="33"/>
      <c r="V2474" s="33"/>
      <c r="W2474" s="33"/>
      <c r="X2474" s="33"/>
      <c r="Y2474" s="33"/>
      <c r="Z2474" s="33"/>
      <c r="AA2474" s="33"/>
      <c r="AB2474" s="33"/>
      <c r="AC2474" s="33"/>
      <c r="AD2474" s="33"/>
      <c r="AE2474" s="33"/>
      <c r="AR2474" s="163" t="s">
        <v>228</v>
      </c>
      <c r="AT2474" s="163" t="s">
        <v>224</v>
      </c>
      <c r="AU2474" s="163" t="s">
        <v>86</v>
      </c>
      <c r="AY2474" s="18" t="s">
        <v>222</v>
      </c>
      <c r="BE2474" s="164">
        <f t="shared" si="274"/>
        <v>0</v>
      </c>
      <c r="BF2474" s="164">
        <f t="shared" si="275"/>
        <v>0</v>
      </c>
      <c r="BG2474" s="164">
        <f t="shared" si="276"/>
        <v>0</v>
      </c>
      <c r="BH2474" s="164">
        <f t="shared" si="277"/>
        <v>0</v>
      </c>
      <c r="BI2474" s="164">
        <f t="shared" si="278"/>
        <v>0</v>
      </c>
      <c r="BJ2474" s="18" t="s">
        <v>84</v>
      </c>
      <c r="BK2474" s="164">
        <f t="shared" si="279"/>
        <v>0</v>
      </c>
      <c r="BL2474" s="18" t="s">
        <v>228</v>
      </c>
      <c r="BM2474" s="163" t="s">
        <v>3895</v>
      </c>
    </row>
    <row r="2475" spans="1:65" s="2" customFormat="1" ht="44.25" customHeight="1">
      <c r="A2475" s="33"/>
      <c r="B2475" s="150"/>
      <c r="C2475" s="151" t="s">
        <v>3896</v>
      </c>
      <c r="D2475" s="151" t="s">
        <v>224</v>
      </c>
      <c r="E2475" s="152" t="s">
        <v>3897</v>
      </c>
      <c r="F2475" s="153" t="s">
        <v>3898</v>
      </c>
      <c r="G2475" s="154" t="s">
        <v>348</v>
      </c>
      <c r="H2475" s="155">
        <v>1</v>
      </c>
      <c r="I2475" s="156"/>
      <c r="J2475" s="157">
        <f t="shared" si="270"/>
        <v>0</v>
      </c>
      <c r="K2475" s="158"/>
      <c r="L2475" s="34"/>
      <c r="M2475" s="159" t="s">
        <v>1</v>
      </c>
      <c r="N2475" s="160" t="s">
        <v>42</v>
      </c>
      <c r="O2475" s="59"/>
      <c r="P2475" s="161">
        <f t="shared" si="271"/>
        <v>0</v>
      </c>
      <c r="Q2475" s="161">
        <v>0</v>
      </c>
      <c r="R2475" s="161">
        <f t="shared" si="272"/>
        <v>0</v>
      </c>
      <c r="S2475" s="161">
        <v>0</v>
      </c>
      <c r="T2475" s="162">
        <f t="shared" si="273"/>
        <v>0</v>
      </c>
      <c r="U2475" s="33"/>
      <c r="V2475" s="33"/>
      <c r="W2475" s="33"/>
      <c r="X2475" s="33"/>
      <c r="Y2475" s="33"/>
      <c r="Z2475" s="33"/>
      <c r="AA2475" s="33"/>
      <c r="AB2475" s="33"/>
      <c r="AC2475" s="33"/>
      <c r="AD2475" s="33"/>
      <c r="AE2475" s="33"/>
      <c r="AR2475" s="163" t="s">
        <v>228</v>
      </c>
      <c r="AT2475" s="163" t="s">
        <v>224</v>
      </c>
      <c r="AU2475" s="163" t="s">
        <v>86</v>
      </c>
      <c r="AY2475" s="18" t="s">
        <v>222</v>
      </c>
      <c r="BE2475" s="164">
        <f t="shared" si="274"/>
        <v>0</v>
      </c>
      <c r="BF2475" s="164">
        <f t="shared" si="275"/>
        <v>0</v>
      </c>
      <c r="BG2475" s="164">
        <f t="shared" si="276"/>
        <v>0</v>
      </c>
      <c r="BH2475" s="164">
        <f t="shared" si="277"/>
        <v>0</v>
      </c>
      <c r="BI2475" s="164">
        <f t="shared" si="278"/>
        <v>0</v>
      </c>
      <c r="BJ2475" s="18" t="s">
        <v>84</v>
      </c>
      <c r="BK2475" s="164">
        <f t="shared" si="279"/>
        <v>0</v>
      </c>
      <c r="BL2475" s="18" t="s">
        <v>228</v>
      </c>
      <c r="BM2475" s="163" t="s">
        <v>3899</v>
      </c>
    </row>
    <row r="2476" spans="1:65" s="2" customFormat="1" ht="44.25" customHeight="1">
      <c r="A2476" s="33"/>
      <c r="B2476" s="150"/>
      <c r="C2476" s="151" t="s">
        <v>2383</v>
      </c>
      <c r="D2476" s="151" t="s">
        <v>224</v>
      </c>
      <c r="E2476" s="152" t="s">
        <v>3900</v>
      </c>
      <c r="F2476" s="153" t="s">
        <v>3901</v>
      </c>
      <c r="G2476" s="154" t="s">
        <v>348</v>
      </c>
      <c r="H2476" s="155">
        <v>1</v>
      </c>
      <c r="I2476" s="156"/>
      <c r="J2476" s="157">
        <f t="shared" si="270"/>
        <v>0</v>
      </c>
      <c r="K2476" s="158"/>
      <c r="L2476" s="34"/>
      <c r="M2476" s="159" t="s">
        <v>1</v>
      </c>
      <c r="N2476" s="160" t="s">
        <v>42</v>
      </c>
      <c r="O2476" s="59"/>
      <c r="P2476" s="161">
        <f t="shared" si="271"/>
        <v>0</v>
      </c>
      <c r="Q2476" s="161">
        <v>0</v>
      </c>
      <c r="R2476" s="161">
        <f t="shared" si="272"/>
        <v>0</v>
      </c>
      <c r="S2476" s="161">
        <v>0</v>
      </c>
      <c r="T2476" s="162">
        <f t="shared" si="273"/>
        <v>0</v>
      </c>
      <c r="U2476" s="33"/>
      <c r="V2476" s="33"/>
      <c r="W2476" s="33"/>
      <c r="X2476" s="33"/>
      <c r="Y2476" s="33"/>
      <c r="Z2476" s="33"/>
      <c r="AA2476" s="33"/>
      <c r="AB2476" s="33"/>
      <c r="AC2476" s="33"/>
      <c r="AD2476" s="33"/>
      <c r="AE2476" s="33"/>
      <c r="AR2476" s="163" t="s">
        <v>228</v>
      </c>
      <c r="AT2476" s="163" t="s">
        <v>224</v>
      </c>
      <c r="AU2476" s="163" t="s">
        <v>86</v>
      </c>
      <c r="AY2476" s="18" t="s">
        <v>222</v>
      </c>
      <c r="BE2476" s="164">
        <f t="shared" si="274"/>
        <v>0</v>
      </c>
      <c r="BF2476" s="164">
        <f t="shared" si="275"/>
        <v>0</v>
      </c>
      <c r="BG2476" s="164">
        <f t="shared" si="276"/>
        <v>0</v>
      </c>
      <c r="BH2476" s="164">
        <f t="shared" si="277"/>
        <v>0</v>
      </c>
      <c r="BI2476" s="164">
        <f t="shared" si="278"/>
        <v>0</v>
      </c>
      <c r="BJ2476" s="18" t="s">
        <v>84</v>
      </c>
      <c r="BK2476" s="164">
        <f t="shared" si="279"/>
        <v>0</v>
      </c>
      <c r="BL2476" s="18" t="s">
        <v>228</v>
      </c>
      <c r="BM2476" s="163" t="s">
        <v>3902</v>
      </c>
    </row>
    <row r="2477" spans="1:65" s="2" customFormat="1" ht="55.5" customHeight="1">
      <c r="A2477" s="33"/>
      <c r="B2477" s="150"/>
      <c r="C2477" s="151" t="s">
        <v>3903</v>
      </c>
      <c r="D2477" s="151" t="s">
        <v>224</v>
      </c>
      <c r="E2477" s="152" t="s">
        <v>3904</v>
      </c>
      <c r="F2477" s="153" t="s">
        <v>3905</v>
      </c>
      <c r="G2477" s="154" t="s">
        <v>348</v>
      </c>
      <c r="H2477" s="155">
        <v>1</v>
      </c>
      <c r="I2477" s="156"/>
      <c r="J2477" s="157">
        <f t="shared" si="270"/>
        <v>0</v>
      </c>
      <c r="K2477" s="158"/>
      <c r="L2477" s="34"/>
      <c r="M2477" s="159" t="s">
        <v>1</v>
      </c>
      <c r="N2477" s="160" t="s">
        <v>42</v>
      </c>
      <c r="O2477" s="59"/>
      <c r="P2477" s="161">
        <f t="shared" si="271"/>
        <v>0</v>
      </c>
      <c r="Q2477" s="161">
        <v>0</v>
      </c>
      <c r="R2477" s="161">
        <f t="shared" si="272"/>
        <v>0</v>
      </c>
      <c r="S2477" s="161">
        <v>0</v>
      </c>
      <c r="T2477" s="162">
        <f t="shared" si="273"/>
        <v>0</v>
      </c>
      <c r="U2477" s="33"/>
      <c r="V2477" s="33"/>
      <c r="W2477" s="33"/>
      <c r="X2477" s="33"/>
      <c r="Y2477" s="33"/>
      <c r="Z2477" s="33"/>
      <c r="AA2477" s="33"/>
      <c r="AB2477" s="33"/>
      <c r="AC2477" s="33"/>
      <c r="AD2477" s="33"/>
      <c r="AE2477" s="33"/>
      <c r="AR2477" s="163" t="s">
        <v>228</v>
      </c>
      <c r="AT2477" s="163" t="s">
        <v>224</v>
      </c>
      <c r="AU2477" s="163" t="s">
        <v>86</v>
      </c>
      <c r="AY2477" s="18" t="s">
        <v>222</v>
      </c>
      <c r="BE2477" s="164">
        <f t="shared" si="274"/>
        <v>0</v>
      </c>
      <c r="BF2477" s="164">
        <f t="shared" si="275"/>
        <v>0</v>
      </c>
      <c r="BG2477" s="164">
        <f t="shared" si="276"/>
        <v>0</v>
      </c>
      <c r="BH2477" s="164">
        <f t="shared" si="277"/>
        <v>0</v>
      </c>
      <c r="BI2477" s="164">
        <f t="shared" si="278"/>
        <v>0</v>
      </c>
      <c r="BJ2477" s="18" t="s">
        <v>84</v>
      </c>
      <c r="BK2477" s="164">
        <f t="shared" si="279"/>
        <v>0</v>
      </c>
      <c r="BL2477" s="18" t="s">
        <v>228</v>
      </c>
      <c r="BM2477" s="163" t="s">
        <v>3906</v>
      </c>
    </row>
    <row r="2478" spans="1:65" s="2" customFormat="1" ht="55.5" customHeight="1">
      <c r="A2478" s="33"/>
      <c r="B2478" s="150"/>
      <c r="C2478" s="151" t="s">
        <v>2387</v>
      </c>
      <c r="D2478" s="151" t="s">
        <v>224</v>
      </c>
      <c r="E2478" s="152" t="s">
        <v>3907</v>
      </c>
      <c r="F2478" s="153" t="s">
        <v>3908</v>
      </c>
      <c r="G2478" s="154" t="s">
        <v>348</v>
      </c>
      <c r="H2478" s="155">
        <v>1</v>
      </c>
      <c r="I2478" s="156"/>
      <c r="J2478" s="157">
        <f t="shared" si="270"/>
        <v>0</v>
      </c>
      <c r="K2478" s="158"/>
      <c r="L2478" s="34"/>
      <c r="M2478" s="159" t="s">
        <v>1</v>
      </c>
      <c r="N2478" s="160" t="s">
        <v>42</v>
      </c>
      <c r="O2478" s="59"/>
      <c r="P2478" s="161">
        <f t="shared" si="271"/>
        <v>0</v>
      </c>
      <c r="Q2478" s="161">
        <v>0</v>
      </c>
      <c r="R2478" s="161">
        <f t="shared" si="272"/>
        <v>0</v>
      </c>
      <c r="S2478" s="161">
        <v>0</v>
      </c>
      <c r="T2478" s="162">
        <f t="shared" si="273"/>
        <v>0</v>
      </c>
      <c r="U2478" s="33"/>
      <c r="V2478" s="33"/>
      <c r="W2478" s="33"/>
      <c r="X2478" s="33"/>
      <c r="Y2478" s="33"/>
      <c r="Z2478" s="33"/>
      <c r="AA2478" s="33"/>
      <c r="AB2478" s="33"/>
      <c r="AC2478" s="33"/>
      <c r="AD2478" s="33"/>
      <c r="AE2478" s="33"/>
      <c r="AR2478" s="163" t="s">
        <v>228</v>
      </c>
      <c r="AT2478" s="163" t="s">
        <v>224</v>
      </c>
      <c r="AU2478" s="163" t="s">
        <v>86</v>
      </c>
      <c r="AY2478" s="18" t="s">
        <v>222</v>
      </c>
      <c r="BE2478" s="164">
        <f t="shared" si="274"/>
        <v>0</v>
      </c>
      <c r="BF2478" s="164">
        <f t="shared" si="275"/>
        <v>0</v>
      </c>
      <c r="BG2478" s="164">
        <f t="shared" si="276"/>
        <v>0</v>
      </c>
      <c r="BH2478" s="164">
        <f t="shared" si="277"/>
        <v>0</v>
      </c>
      <c r="BI2478" s="164">
        <f t="shared" si="278"/>
        <v>0</v>
      </c>
      <c r="BJ2478" s="18" t="s">
        <v>84</v>
      </c>
      <c r="BK2478" s="164">
        <f t="shared" si="279"/>
        <v>0</v>
      </c>
      <c r="BL2478" s="18" t="s">
        <v>228</v>
      </c>
      <c r="BM2478" s="163" t="s">
        <v>3909</v>
      </c>
    </row>
    <row r="2479" spans="1:65" s="2" customFormat="1" ht="37.9" customHeight="1">
      <c r="A2479" s="33"/>
      <c r="B2479" s="150"/>
      <c r="C2479" s="151" t="s">
        <v>3910</v>
      </c>
      <c r="D2479" s="151" t="s">
        <v>224</v>
      </c>
      <c r="E2479" s="152" t="s">
        <v>3911</v>
      </c>
      <c r="F2479" s="153" t="s">
        <v>3912</v>
      </c>
      <c r="G2479" s="154" t="s">
        <v>348</v>
      </c>
      <c r="H2479" s="155">
        <v>2</v>
      </c>
      <c r="I2479" s="156"/>
      <c r="J2479" s="157">
        <f t="shared" si="270"/>
        <v>0</v>
      </c>
      <c r="K2479" s="158"/>
      <c r="L2479" s="34"/>
      <c r="M2479" s="159" t="s">
        <v>1</v>
      </c>
      <c r="N2479" s="160" t="s">
        <v>42</v>
      </c>
      <c r="O2479" s="59"/>
      <c r="P2479" s="161">
        <f t="shared" si="271"/>
        <v>0</v>
      </c>
      <c r="Q2479" s="161">
        <v>0</v>
      </c>
      <c r="R2479" s="161">
        <f t="shared" si="272"/>
        <v>0</v>
      </c>
      <c r="S2479" s="161">
        <v>0</v>
      </c>
      <c r="T2479" s="162">
        <f t="shared" si="273"/>
        <v>0</v>
      </c>
      <c r="U2479" s="33"/>
      <c r="V2479" s="33"/>
      <c r="W2479" s="33"/>
      <c r="X2479" s="33"/>
      <c r="Y2479" s="33"/>
      <c r="Z2479" s="33"/>
      <c r="AA2479" s="33"/>
      <c r="AB2479" s="33"/>
      <c r="AC2479" s="33"/>
      <c r="AD2479" s="33"/>
      <c r="AE2479" s="33"/>
      <c r="AR2479" s="163" t="s">
        <v>228</v>
      </c>
      <c r="AT2479" s="163" t="s">
        <v>224</v>
      </c>
      <c r="AU2479" s="163" t="s">
        <v>86</v>
      </c>
      <c r="AY2479" s="18" t="s">
        <v>222</v>
      </c>
      <c r="BE2479" s="164">
        <f t="shared" si="274"/>
        <v>0</v>
      </c>
      <c r="BF2479" s="164">
        <f t="shared" si="275"/>
        <v>0</v>
      </c>
      <c r="BG2479" s="164">
        <f t="shared" si="276"/>
        <v>0</v>
      </c>
      <c r="BH2479" s="164">
        <f t="shared" si="277"/>
        <v>0</v>
      </c>
      <c r="BI2479" s="164">
        <f t="shared" si="278"/>
        <v>0</v>
      </c>
      <c r="BJ2479" s="18" t="s">
        <v>84</v>
      </c>
      <c r="BK2479" s="164">
        <f t="shared" si="279"/>
        <v>0</v>
      </c>
      <c r="BL2479" s="18" t="s">
        <v>228</v>
      </c>
      <c r="BM2479" s="163" t="s">
        <v>3913</v>
      </c>
    </row>
    <row r="2480" spans="1:65" s="2" customFormat="1" ht="37.9" customHeight="1">
      <c r="A2480" s="33"/>
      <c r="B2480" s="150"/>
      <c r="C2480" s="151" t="s">
        <v>2391</v>
      </c>
      <c r="D2480" s="151" t="s">
        <v>224</v>
      </c>
      <c r="E2480" s="152" t="s">
        <v>3914</v>
      </c>
      <c r="F2480" s="153" t="s">
        <v>3915</v>
      </c>
      <c r="G2480" s="154" t="s">
        <v>348</v>
      </c>
      <c r="H2480" s="155">
        <v>1</v>
      </c>
      <c r="I2480" s="156"/>
      <c r="J2480" s="157">
        <f t="shared" si="270"/>
        <v>0</v>
      </c>
      <c r="K2480" s="158"/>
      <c r="L2480" s="34"/>
      <c r="M2480" s="159" t="s">
        <v>1</v>
      </c>
      <c r="N2480" s="160" t="s">
        <v>42</v>
      </c>
      <c r="O2480" s="59"/>
      <c r="P2480" s="161">
        <f t="shared" si="271"/>
        <v>0</v>
      </c>
      <c r="Q2480" s="161">
        <v>0</v>
      </c>
      <c r="R2480" s="161">
        <f t="shared" si="272"/>
        <v>0</v>
      </c>
      <c r="S2480" s="161">
        <v>0</v>
      </c>
      <c r="T2480" s="162">
        <f t="shared" si="273"/>
        <v>0</v>
      </c>
      <c r="U2480" s="33"/>
      <c r="V2480" s="33"/>
      <c r="W2480" s="33"/>
      <c r="X2480" s="33"/>
      <c r="Y2480" s="33"/>
      <c r="Z2480" s="33"/>
      <c r="AA2480" s="33"/>
      <c r="AB2480" s="33"/>
      <c r="AC2480" s="33"/>
      <c r="AD2480" s="33"/>
      <c r="AE2480" s="33"/>
      <c r="AR2480" s="163" t="s">
        <v>228</v>
      </c>
      <c r="AT2480" s="163" t="s">
        <v>224</v>
      </c>
      <c r="AU2480" s="163" t="s">
        <v>86</v>
      </c>
      <c r="AY2480" s="18" t="s">
        <v>222</v>
      </c>
      <c r="BE2480" s="164">
        <f t="shared" si="274"/>
        <v>0</v>
      </c>
      <c r="BF2480" s="164">
        <f t="shared" si="275"/>
        <v>0</v>
      </c>
      <c r="BG2480" s="164">
        <f t="shared" si="276"/>
        <v>0</v>
      </c>
      <c r="BH2480" s="164">
        <f t="shared" si="277"/>
        <v>0</v>
      </c>
      <c r="BI2480" s="164">
        <f t="shared" si="278"/>
        <v>0</v>
      </c>
      <c r="BJ2480" s="18" t="s">
        <v>84</v>
      </c>
      <c r="BK2480" s="164">
        <f t="shared" si="279"/>
        <v>0</v>
      </c>
      <c r="BL2480" s="18" t="s">
        <v>228</v>
      </c>
      <c r="BM2480" s="163" t="s">
        <v>3916</v>
      </c>
    </row>
    <row r="2481" spans="1:65" s="2" customFormat="1" ht="37.9" customHeight="1">
      <c r="A2481" s="33"/>
      <c r="B2481" s="150"/>
      <c r="C2481" s="151" t="s">
        <v>3917</v>
      </c>
      <c r="D2481" s="151" t="s">
        <v>224</v>
      </c>
      <c r="E2481" s="152" t="s">
        <v>3918</v>
      </c>
      <c r="F2481" s="153" t="s">
        <v>3919</v>
      </c>
      <c r="G2481" s="154" t="s">
        <v>348</v>
      </c>
      <c r="H2481" s="155">
        <v>1</v>
      </c>
      <c r="I2481" s="156"/>
      <c r="J2481" s="157">
        <f t="shared" si="270"/>
        <v>0</v>
      </c>
      <c r="K2481" s="158"/>
      <c r="L2481" s="34"/>
      <c r="M2481" s="159" t="s">
        <v>1</v>
      </c>
      <c r="N2481" s="160" t="s">
        <v>42</v>
      </c>
      <c r="O2481" s="59"/>
      <c r="P2481" s="161">
        <f t="shared" si="271"/>
        <v>0</v>
      </c>
      <c r="Q2481" s="161">
        <v>0</v>
      </c>
      <c r="R2481" s="161">
        <f t="shared" si="272"/>
        <v>0</v>
      </c>
      <c r="S2481" s="161">
        <v>0</v>
      </c>
      <c r="T2481" s="162">
        <f t="shared" si="273"/>
        <v>0</v>
      </c>
      <c r="U2481" s="33"/>
      <c r="V2481" s="33"/>
      <c r="W2481" s="33"/>
      <c r="X2481" s="33"/>
      <c r="Y2481" s="33"/>
      <c r="Z2481" s="33"/>
      <c r="AA2481" s="33"/>
      <c r="AB2481" s="33"/>
      <c r="AC2481" s="33"/>
      <c r="AD2481" s="33"/>
      <c r="AE2481" s="33"/>
      <c r="AR2481" s="163" t="s">
        <v>228</v>
      </c>
      <c r="AT2481" s="163" t="s">
        <v>224</v>
      </c>
      <c r="AU2481" s="163" t="s">
        <v>86</v>
      </c>
      <c r="AY2481" s="18" t="s">
        <v>222</v>
      </c>
      <c r="BE2481" s="164">
        <f t="shared" si="274"/>
        <v>0</v>
      </c>
      <c r="BF2481" s="164">
        <f t="shared" si="275"/>
        <v>0</v>
      </c>
      <c r="BG2481" s="164">
        <f t="shared" si="276"/>
        <v>0</v>
      </c>
      <c r="BH2481" s="164">
        <f t="shared" si="277"/>
        <v>0</v>
      </c>
      <c r="BI2481" s="164">
        <f t="shared" si="278"/>
        <v>0</v>
      </c>
      <c r="BJ2481" s="18" t="s">
        <v>84</v>
      </c>
      <c r="BK2481" s="164">
        <f t="shared" si="279"/>
        <v>0</v>
      </c>
      <c r="BL2481" s="18" t="s">
        <v>228</v>
      </c>
      <c r="BM2481" s="163" t="s">
        <v>3920</v>
      </c>
    </row>
    <row r="2482" spans="1:65" s="2" customFormat="1" ht="37.9" customHeight="1">
      <c r="A2482" s="33"/>
      <c r="B2482" s="150"/>
      <c r="C2482" s="151" t="s">
        <v>2396</v>
      </c>
      <c r="D2482" s="151" t="s">
        <v>224</v>
      </c>
      <c r="E2482" s="152" t="s">
        <v>3921</v>
      </c>
      <c r="F2482" s="153" t="s">
        <v>3922</v>
      </c>
      <c r="G2482" s="154" t="s">
        <v>348</v>
      </c>
      <c r="H2482" s="155">
        <v>1</v>
      </c>
      <c r="I2482" s="156"/>
      <c r="J2482" s="157">
        <f t="shared" si="270"/>
        <v>0</v>
      </c>
      <c r="K2482" s="158"/>
      <c r="L2482" s="34"/>
      <c r="M2482" s="159" t="s">
        <v>1</v>
      </c>
      <c r="N2482" s="160" t="s">
        <v>42</v>
      </c>
      <c r="O2482" s="59"/>
      <c r="P2482" s="161">
        <f t="shared" si="271"/>
        <v>0</v>
      </c>
      <c r="Q2482" s="161">
        <v>0</v>
      </c>
      <c r="R2482" s="161">
        <f t="shared" si="272"/>
        <v>0</v>
      </c>
      <c r="S2482" s="161">
        <v>0</v>
      </c>
      <c r="T2482" s="162">
        <f t="shared" si="273"/>
        <v>0</v>
      </c>
      <c r="U2482" s="33"/>
      <c r="V2482" s="33"/>
      <c r="W2482" s="33"/>
      <c r="X2482" s="33"/>
      <c r="Y2482" s="33"/>
      <c r="Z2482" s="33"/>
      <c r="AA2482" s="33"/>
      <c r="AB2482" s="33"/>
      <c r="AC2482" s="33"/>
      <c r="AD2482" s="33"/>
      <c r="AE2482" s="33"/>
      <c r="AR2482" s="163" t="s">
        <v>228</v>
      </c>
      <c r="AT2482" s="163" t="s">
        <v>224</v>
      </c>
      <c r="AU2482" s="163" t="s">
        <v>86</v>
      </c>
      <c r="AY2482" s="18" t="s">
        <v>222</v>
      </c>
      <c r="BE2482" s="164">
        <f t="shared" si="274"/>
        <v>0</v>
      </c>
      <c r="BF2482" s="164">
        <f t="shared" si="275"/>
        <v>0</v>
      </c>
      <c r="BG2482" s="164">
        <f t="shared" si="276"/>
        <v>0</v>
      </c>
      <c r="BH2482" s="164">
        <f t="shared" si="277"/>
        <v>0</v>
      </c>
      <c r="BI2482" s="164">
        <f t="shared" si="278"/>
        <v>0</v>
      </c>
      <c r="BJ2482" s="18" t="s">
        <v>84</v>
      </c>
      <c r="BK2482" s="164">
        <f t="shared" si="279"/>
        <v>0</v>
      </c>
      <c r="BL2482" s="18" t="s">
        <v>228</v>
      </c>
      <c r="BM2482" s="163" t="s">
        <v>3923</v>
      </c>
    </row>
    <row r="2483" spans="1:65" s="2" customFormat="1" ht="55.5" customHeight="1">
      <c r="A2483" s="33"/>
      <c r="B2483" s="150"/>
      <c r="C2483" s="151" t="s">
        <v>2504</v>
      </c>
      <c r="D2483" s="151" t="s">
        <v>224</v>
      </c>
      <c r="E2483" s="152" t="s">
        <v>3924</v>
      </c>
      <c r="F2483" s="153" t="s">
        <v>3925</v>
      </c>
      <c r="G2483" s="154" t="s">
        <v>348</v>
      </c>
      <c r="H2483" s="155">
        <v>1</v>
      </c>
      <c r="I2483" s="156"/>
      <c r="J2483" s="157">
        <f t="shared" si="270"/>
        <v>0</v>
      </c>
      <c r="K2483" s="158"/>
      <c r="L2483" s="34"/>
      <c r="M2483" s="159" t="s">
        <v>1</v>
      </c>
      <c r="N2483" s="160" t="s">
        <v>42</v>
      </c>
      <c r="O2483" s="59"/>
      <c r="P2483" s="161">
        <f t="shared" si="271"/>
        <v>0</v>
      </c>
      <c r="Q2483" s="161">
        <v>0</v>
      </c>
      <c r="R2483" s="161">
        <f t="shared" si="272"/>
        <v>0</v>
      </c>
      <c r="S2483" s="161">
        <v>0</v>
      </c>
      <c r="T2483" s="162">
        <f t="shared" si="273"/>
        <v>0</v>
      </c>
      <c r="U2483" s="33"/>
      <c r="V2483" s="33"/>
      <c r="W2483" s="33"/>
      <c r="X2483" s="33"/>
      <c r="Y2483" s="33"/>
      <c r="Z2483" s="33"/>
      <c r="AA2483" s="33"/>
      <c r="AB2483" s="33"/>
      <c r="AC2483" s="33"/>
      <c r="AD2483" s="33"/>
      <c r="AE2483" s="33"/>
      <c r="AR2483" s="163" t="s">
        <v>228</v>
      </c>
      <c r="AT2483" s="163" t="s">
        <v>224</v>
      </c>
      <c r="AU2483" s="163" t="s">
        <v>86</v>
      </c>
      <c r="AY2483" s="18" t="s">
        <v>222</v>
      </c>
      <c r="BE2483" s="164">
        <f t="shared" si="274"/>
        <v>0</v>
      </c>
      <c r="BF2483" s="164">
        <f t="shared" si="275"/>
        <v>0</v>
      </c>
      <c r="BG2483" s="164">
        <f t="shared" si="276"/>
        <v>0</v>
      </c>
      <c r="BH2483" s="164">
        <f t="shared" si="277"/>
        <v>0</v>
      </c>
      <c r="BI2483" s="164">
        <f t="shared" si="278"/>
        <v>0</v>
      </c>
      <c r="BJ2483" s="18" t="s">
        <v>84</v>
      </c>
      <c r="BK2483" s="164">
        <f t="shared" si="279"/>
        <v>0</v>
      </c>
      <c r="BL2483" s="18" t="s">
        <v>228</v>
      </c>
      <c r="BM2483" s="163" t="s">
        <v>3926</v>
      </c>
    </row>
    <row r="2484" spans="1:65" s="2" customFormat="1" ht="49.15" customHeight="1">
      <c r="A2484" s="33"/>
      <c r="B2484" s="150"/>
      <c r="C2484" s="151" t="s">
        <v>2399</v>
      </c>
      <c r="D2484" s="151" t="s">
        <v>224</v>
      </c>
      <c r="E2484" s="152" t="s">
        <v>3927</v>
      </c>
      <c r="F2484" s="153" t="s">
        <v>3928</v>
      </c>
      <c r="G2484" s="154" t="s">
        <v>348</v>
      </c>
      <c r="H2484" s="155">
        <v>1</v>
      </c>
      <c r="I2484" s="156"/>
      <c r="J2484" s="157">
        <f t="shared" si="270"/>
        <v>0</v>
      </c>
      <c r="K2484" s="158"/>
      <c r="L2484" s="34"/>
      <c r="M2484" s="159" t="s">
        <v>1</v>
      </c>
      <c r="N2484" s="160" t="s">
        <v>42</v>
      </c>
      <c r="O2484" s="59"/>
      <c r="P2484" s="161">
        <f t="shared" si="271"/>
        <v>0</v>
      </c>
      <c r="Q2484" s="161">
        <v>0</v>
      </c>
      <c r="R2484" s="161">
        <f t="shared" si="272"/>
        <v>0</v>
      </c>
      <c r="S2484" s="161">
        <v>0</v>
      </c>
      <c r="T2484" s="162">
        <f t="shared" si="273"/>
        <v>0</v>
      </c>
      <c r="U2484" s="33"/>
      <c r="V2484" s="33"/>
      <c r="W2484" s="33"/>
      <c r="X2484" s="33"/>
      <c r="Y2484" s="33"/>
      <c r="Z2484" s="33"/>
      <c r="AA2484" s="33"/>
      <c r="AB2484" s="33"/>
      <c r="AC2484" s="33"/>
      <c r="AD2484" s="33"/>
      <c r="AE2484" s="33"/>
      <c r="AR2484" s="163" t="s">
        <v>228</v>
      </c>
      <c r="AT2484" s="163" t="s">
        <v>224</v>
      </c>
      <c r="AU2484" s="163" t="s">
        <v>86</v>
      </c>
      <c r="AY2484" s="18" t="s">
        <v>222</v>
      </c>
      <c r="BE2484" s="164">
        <f t="shared" si="274"/>
        <v>0</v>
      </c>
      <c r="BF2484" s="164">
        <f t="shared" si="275"/>
        <v>0</v>
      </c>
      <c r="BG2484" s="164">
        <f t="shared" si="276"/>
        <v>0</v>
      </c>
      <c r="BH2484" s="164">
        <f t="shared" si="277"/>
        <v>0</v>
      </c>
      <c r="BI2484" s="164">
        <f t="shared" si="278"/>
        <v>0</v>
      </c>
      <c r="BJ2484" s="18" t="s">
        <v>84</v>
      </c>
      <c r="BK2484" s="164">
        <f t="shared" si="279"/>
        <v>0</v>
      </c>
      <c r="BL2484" s="18" t="s">
        <v>228</v>
      </c>
      <c r="BM2484" s="163" t="s">
        <v>3929</v>
      </c>
    </row>
    <row r="2485" spans="1:65" s="2" customFormat="1" ht="49.15" customHeight="1">
      <c r="A2485" s="33"/>
      <c r="B2485" s="150"/>
      <c r="C2485" s="151" t="s">
        <v>3930</v>
      </c>
      <c r="D2485" s="151" t="s">
        <v>224</v>
      </c>
      <c r="E2485" s="152" t="s">
        <v>3931</v>
      </c>
      <c r="F2485" s="153" t="s">
        <v>3932</v>
      </c>
      <c r="G2485" s="154" t="s">
        <v>348</v>
      </c>
      <c r="H2485" s="155">
        <v>1</v>
      </c>
      <c r="I2485" s="156"/>
      <c r="J2485" s="157">
        <f t="shared" si="270"/>
        <v>0</v>
      </c>
      <c r="K2485" s="158"/>
      <c r="L2485" s="34"/>
      <c r="M2485" s="159" t="s">
        <v>1</v>
      </c>
      <c r="N2485" s="160" t="s">
        <v>42</v>
      </c>
      <c r="O2485" s="59"/>
      <c r="P2485" s="161">
        <f t="shared" si="271"/>
        <v>0</v>
      </c>
      <c r="Q2485" s="161">
        <v>0</v>
      </c>
      <c r="R2485" s="161">
        <f t="shared" si="272"/>
        <v>0</v>
      </c>
      <c r="S2485" s="161">
        <v>0</v>
      </c>
      <c r="T2485" s="162">
        <f t="shared" si="273"/>
        <v>0</v>
      </c>
      <c r="U2485" s="33"/>
      <c r="V2485" s="33"/>
      <c r="W2485" s="33"/>
      <c r="X2485" s="33"/>
      <c r="Y2485" s="33"/>
      <c r="Z2485" s="33"/>
      <c r="AA2485" s="33"/>
      <c r="AB2485" s="33"/>
      <c r="AC2485" s="33"/>
      <c r="AD2485" s="33"/>
      <c r="AE2485" s="33"/>
      <c r="AR2485" s="163" t="s">
        <v>228</v>
      </c>
      <c r="AT2485" s="163" t="s">
        <v>224</v>
      </c>
      <c r="AU2485" s="163" t="s">
        <v>86</v>
      </c>
      <c r="AY2485" s="18" t="s">
        <v>222</v>
      </c>
      <c r="BE2485" s="164">
        <f t="shared" si="274"/>
        <v>0</v>
      </c>
      <c r="BF2485" s="164">
        <f t="shared" si="275"/>
        <v>0</v>
      </c>
      <c r="BG2485" s="164">
        <f t="shared" si="276"/>
        <v>0</v>
      </c>
      <c r="BH2485" s="164">
        <f t="shared" si="277"/>
        <v>0</v>
      </c>
      <c r="BI2485" s="164">
        <f t="shared" si="278"/>
        <v>0</v>
      </c>
      <c r="BJ2485" s="18" t="s">
        <v>84</v>
      </c>
      <c r="BK2485" s="164">
        <f t="shared" si="279"/>
        <v>0</v>
      </c>
      <c r="BL2485" s="18" t="s">
        <v>228</v>
      </c>
      <c r="BM2485" s="163" t="s">
        <v>3933</v>
      </c>
    </row>
    <row r="2486" spans="1:65" s="2" customFormat="1" ht="37.9" customHeight="1">
      <c r="A2486" s="33"/>
      <c r="B2486" s="150"/>
      <c r="C2486" s="151" t="s">
        <v>2403</v>
      </c>
      <c r="D2486" s="151" t="s">
        <v>224</v>
      </c>
      <c r="E2486" s="152" t="s">
        <v>3934</v>
      </c>
      <c r="F2486" s="153" t="s">
        <v>3935</v>
      </c>
      <c r="G2486" s="154" t="s">
        <v>348</v>
      </c>
      <c r="H2486" s="155">
        <v>1</v>
      </c>
      <c r="I2486" s="156"/>
      <c r="J2486" s="157">
        <f t="shared" si="270"/>
        <v>0</v>
      </c>
      <c r="K2486" s="158"/>
      <c r="L2486" s="34"/>
      <c r="M2486" s="159" t="s">
        <v>1</v>
      </c>
      <c r="N2486" s="160" t="s">
        <v>42</v>
      </c>
      <c r="O2486" s="59"/>
      <c r="P2486" s="161">
        <f t="shared" si="271"/>
        <v>0</v>
      </c>
      <c r="Q2486" s="161">
        <v>0</v>
      </c>
      <c r="R2486" s="161">
        <f t="shared" si="272"/>
        <v>0</v>
      </c>
      <c r="S2486" s="161">
        <v>0</v>
      </c>
      <c r="T2486" s="162">
        <f t="shared" si="273"/>
        <v>0</v>
      </c>
      <c r="U2486" s="33"/>
      <c r="V2486" s="33"/>
      <c r="W2486" s="33"/>
      <c r="X2486" s="33"/>
      <c r="Y2486" s="33"/>
      <c r="Z2486" s="33"/>
      <c r="AA2486" s="33"/>
      <c r="AB2486" s="33"/>
      <c r="AC2486" s="33"/>
      <c r="AD2486" s="33"/>
      <c r="AE2486" s="33"/>
      <c r="AR2486" s="163" t="s">
        <v>228</v>
      </c>
      <c r="AT2486" s="163" t="s">
        <v>224</v>
      </c>
      <c r="AU2486" s="163" t="s">
        <v>86</v>
      </c>
      <c r="AY2486" s="18" t="s">
        <v>222</v>
      </c>
      <c r="BE2486" s="164">
        <f t="shared" si="274"/>
        <v>0</v>
      </c>
      <c r="BF2486" s="164">
        <f t="shared" si="275"/>
        <v>0</v>
      </c>
      <c r="BG2486" s="164">
        <f t="shared" si="276"/>
        <v>0</v>
      </c>
      <c r="BH2486" s="164">
        <f t="shared" si="277"/>
        <v>0</v>
      </c>
      <c r="BI2486" s="164">
        <f t="shared" si="278"/>
        <v>0</v>
      </c>
      <c r="BJ2486" s="18" t="s">
        <v>84</v>
      </c>
      <c r="BK2486" s="164">
        <f t="shared" si="279"/>
        <v>0</v>
      </c>
      <c r="BL2486" s="18" t="s">
        <v>228</v>
      </c>
      <c r="BM2486" s="163" t="s">
        <v>3936</v>
      </c>
    </row>
    <row r="2487" spans="1:65" s="2" customFormat="1" ht="37.9" customHeight="1">
      <c r="A2487" s="33"/>
      <c r="B2487" s="150"/>
      <c r="C2487" s="151" t="s">
        <v>3256</v>
      </c>
      <c r="D2487" s="151" t="s">
        <v>224</v>
      </c>
      <c r="E2487" s="152" t="s">
        <v>3937</v>
      </c>
      <c r="F2487" s="153" t="s">
        <v>3938</v>
      </c>
      <c r="G2487" s="154" t="s">
        <v>348</v>
      </c>
      <c r="H2487" s="155">
        <v>1</v>
      </c>
      <c r="I2487" s="156"/>
      <c r="J2487" s="157">
        <f t="shared" si="270"/>
        <v>0</v>
      </c>
      <c r="K2487" s="158"/>
      <c r="L2487" s="34"/>
      <c r="M2487" s="159" t="s">
        <v>1</v>
      </c>
      <c r="N2487" s="160" t="s">
        <v>42</v>
      </c>
      <c r="O2487" s="59"/>
      <c r="P2487" s="161">
        <f t="shared" si="271"/>
        <v>0</v>
      </c>
      <c r="Q2487" s="161">
        <v>0</v>
      </c>
      <c r="R2487" s="161">
        <f t="shared" si="272"/>
        <v>0</v>
      </c>
      <c r="S2487" s="161">
        <v>0</v>
      </c>
      <c r="T2487" s="162">
        <f t="shared" si="273"/>
        <v>0</v>
      </c>
      <c r="U2487" s="33"/>
      <c r="V2487" s="33"/>
      <c r="W2487" s="33"/>
      <c r="X2487" s="33"/>
      <c r="Y2487" s="33"/>
      <c r="Z2487" s="33"/>
      <c r="AA2487" s="33"/>
      <c r="AB2487" s="33"/>
      <c r="AC2487" s="33"/>
      <c r="AD2487" s="33"/>
      <c r="AE2487" s="33"/>
      <c r="AR2487" s="163" t="s">
        <v>228</v>
      </c>
      <c r="AT2487" s="163" t="s">
        <v>224</v>
      </c>
      <c r="AU2487" s="163" t="s">
        <v>86</v>
      </c>
      <c r="AY2487" s="18" t="s">
        <v>222</v>
      </c>
      <c r="BE2487" s="164">
        <f t="shared" si="274"/>
        <v>0</v>
      </c>
      <c r="BF2487" s="164">
        <f t="shared" si="275"/>
        <v>0</v>
      </c>
      <c r="BG2487" s="164">
        <f t="shared" si="276"/>
        <v>0</v>
      </c>
      <c r="BH2487" s="164">
        <f t="shared" si="277"/>
        <v>0</v>
      </c>
      <c r="BI2487" s="164">
        <f t="shared" si="278"/>
        <v>0</v>
      </c>
      <c r="BJ2487" s="18" t="s">
        <v>84</v>
      </c>
      <c r="BK2487" s="164">
        <f t="shared" si="279"/>
        <v>0</v>
      </c>
      <c r="BL2487" s="18" t="s">
        <v>228</v>
      </c>
      <c r="BM2487" s="163" t="s">
        <v>3939</v>
      </c>
    </row>
    <row r="2488" spans="1:65" s="2" customFormat="1" ht="37.9" customHeight="1">
      <c r="A2488" s="33"/>
      <c r="B2488" s="150"/>
      <c r="C2488" s="151" t="s">
        <v>2406</v>
      </c>
      <c r="D2488" s="151" t="s">
        <v>224</v>
      </c>
      <c r="E2488" s="152" t="s">
        <v>3940</v>
      </c>
      <c r="F2488" s="153" t="s">
        <v>3941</v>
      </c>
      <c r="G2488" s="154" t="s">
        <v>348</v>
      </c>
      <c r="H2488" s="155">
        <v>1</v>
      </c>
      <c r="I2488" s="156"/>
      <c r="J2488" s="157">
        <f t="shared" si="270"/>
        <v>0</v>
      </c>
      <c r="K2488" s="158"/>
      <c r="L2488" s="34"/>
      <c r="M2488" s="159" t="s">
        <v>1</v>
      </c>
      <c r="N2488" s="160" t="s">
        <v>42</v>
      </c>
      <c r="O2488" s="59"/>
      <c r="P2488" s="161">
        <f t="shared" si="271"/>
        <v>0</v>
      </c>
      <c r="Q2488" s="161">
        <v>0</v>
      </c>
      <c r="R2488" s="161">
        <f t="shared" si="272"/>
        <v>0</v>
      </c>
      <c r="S2488" s="161">
        <v>0</v>
      </c>
      <c r="T2488" s="162">
        <f t="shared" si="273"/>
        <v>0</v>
      </c>
      <c r="U2488" s="33"/>
      <c r="V2488" s="33"/>
      <c r="W2488" s="33"/>
      <c r="X2488" s="33"/>
      <c r="Y2488" s="33"/>
      <c r="Z2488" s="33"/>
      <c r="AA2488" s="33"/>
      <c r="AB2488" s="33"/>
      <c r="AC2488" s="33"/>
      <c r="AD2488" s="33"/>
      <c r="AE2488" s="33"/>
      <c r="AR2488" s="163" t="s">
        <v>228</v>
      </c>
      <c r="AT2488" s="163" t="s">
        <v>224</v>
      </c>
      <c r="AU2488" s="163" t="s">
        <v>86</v>
      </c>
      <c r="AY2488" s="18" t="s">
        <v>222</v>
      </c>
      <c r="BE2488" s="164">
        <f t="shared" si="274"/>
        <v>0</v>
      </c>
      <c r="BF2488" s="164">
        <f t="shared" si="275"/>
        <v>0</v>
      </c>
      <c r="BG2488" s="164">
        <f t="shared" si="276"/>
        <v>0</v>
      </c>
      <c r="BH2488" s="164">
        <f t="shared" si="277"/>
        <v>0</v>
      </c>
      <c r="BI2488" s="164">
        <f t="shared" si="278"/>
        <v>0</v>
      </c>
      <c r="BJ2488" s="18" t="s">
        <v>84</v>
      </c>
      <c r="BK2488" s="164">
        <f t="shared" si="279"/>
        <v>0</v>
      </c>
      <c r="BL2488" s="18" t="s">
        <v>228</v>
      </c>
      <c r="BM2488" s="163" t="s">
        <v>3942</v>
      </c>
    </row>
    <row r="2489" spans="1:65" s="2" customFormat="1" ht="33" customHeight="1">
      <c r="A2489" s="33"/>
      <c r="B2489" s="150"/>
      <c r="C2489" s="151" t="s">
        <v>3943</v>
      </c>
      <c r="D2489" s="151" t="s">
        <v>224</v>
      </c>
      <c r="E2489" s="152" t="s">
        <v>3944</v>
      </c>
      <c r="F2489" s="153" t="s">
        <v>3945</v>
      </c>
      <c r="G2489" s="154" t="s">
        <v>348</v>
      </c>
      <c r="H2489" s="155">
        <v>1</v>
      </c>
      <c r="I2489" s="156"/>
      <c r="J2489" s="157">
        <f t="shared" si="270"/>
        <v>0</v>
      </c>
      <c r="K2489" s="158"/>
      <c r="L2489" s="34"/>
      <c r="M2489" s="159" t="s">
        <v>1</v>
      </c>
      <c r="N2489" s="160" t="s">
        <v>42</v>
      </c>
      <c r="O2489" s="59"/>
      <c r="P2489" s="161">
        <f t="shared" si="271"/>
        <v>0</v>
      </c>
      <c r="Q2489" s="161">
        <v>0</v>
      </c>
      <c r="R2489" s="161">
        <f t="shared" si="272"/>
        <v>0</v>
      </c>
      <c r="S2489" s="161">
        <v>0</v>
      </c>
      <c r="T2489" s="162">
        <f t="shared" si="273"/>
        <v>0</v>
      </c>
      <c r="U2489" s="33"/>
      <c r="V2489" s="33"/>
      <c r="W2489" s="33"/>
      <c r="X2489" s="33"/>
      <c r="Y2489" s="33"/>
      <c r="Z2489" s="33"/>
      <c r="AA2489" s="33"/>
      <c r="AB2489" s="33"/>
      <c r="AC2489" s="33"/>
      <c r="AD2489" s="33"/>
      <c r="AE2489" s="33"/>
      <c r="AR2489" s="163" t="s">
        <v>228</v>
      </c>
      <c r="AT2489" s="163" t="s">
        <v>224</v>
      </c>
      <c r="AU2489" s="163" t="s">
        <v>86</v>
      </c>
      <c r="AY2489" s="18" t="s">
        <v>222</v>
      </c>
      <c r="BE2489" s="164">
        <f t="shared" si="274"/>
        <v>0</v>
      </c>
      <c r="BF2489" s="164">
        <f t="shared" si="275"/>
        <v>0</v>
      </c>
      <c r="BG2489" s="164">
        <f t="shared" si="276"/>
        <v>0</v>
      </c>
      <c r="BH2489" s="164">
        <f t="shared" si="277"/>
        <v>0</v>
      </c>
      <c r="BI2489" s="164">
        <f t="shared" si="278"/>
        <v>0</v>
      </c>
      <c r="BJ2489" s="18" t="s">
        <v>84</v>
      </c>
      <c r="BK2489" s="164">
        <f t="shared" si="279"/>
        <v>0</v>
      </c>
      <c r="BL2489" s="18" t="s">
        <v>228</v>
      </c>
      <c r="BM2489" s="163" t="s">
        <v>3946</v>
      </c>
    </row>
    <row r="2490" spans="1:65" s="2" customFormat="1" ht="37.9" customHeight="1">
      <c r="A2490" s="33"/>
      <c r="B2490" s="150"/>
      <c r="C2490" s="151" t="s">
        <v>2410</v>
      </c>
      <c r="D2490" s="151" t="s">
        <v>224</v>
      </c>
      <c r="E2490" s="152" t="s">
        <v>3947</v>
      </c>
      <c r="F2490" s="153" t="s">
        <v>3948</v>
      </c>
      <c r="G2490" s="154" t="s">
        <v>348</v>
      </c>
      <c r="H2490" s="155">
        <v>1</v>
      </c>
      <c r="I2490" s="156"/>
      <c r="J2490" s="157">
        <f t="shared" si="270"/>
        <v>0</v>
      </c>
      <c r="K2490" s="158"/>
      <c r="L2490" s="34"/>
      <c r="M2490" s="159" t="s">
        <v>1</v>
      </c>
      <c r="N2490" s="160" t="s">
        <v>42</v>
      </c>
      <c r="O2490" s="59"/>
      <c r="P2490" s="161">
        <f t="shared" si="271"/>
        <v>0</v>
      </c>
      <c r="Q2490" s="161">
        <v>0</v>
      </c>
      <c r="R2490" s="161">
        <f t="shared" si="272"/>
        <v>0</v>
      </c>
      <c r="S2490" s="161">
        <v>0</v>
      </c>
      <c r="T2490" s="162">
        <f t="shared" si="273"/>
        <v>0</v>
      </c>
      <c r="U2490" s="33"/>
      <c r="V2490" s="33"/>
      <c r="W2490" s="33"/>
      <c r="X2490" s="33"/>
      <c r="Y2490" s="33"/>
      <c r="Z2490" s="33"/>
      <c r="AA2490" s="33"/>
      <c r="AB2490" s="33"/>
      <c r="AC2490" s="33"/>
      <c r="AD2490" s="33"/>
      <c r="AE2490" s="33"/>
      <c r="AR2490" s="163" t="s">
        <v>228</v>
      </c>
      <c r="AT2490" s="163" t="s">
        <v>224</v>
      </c>
      <c r="AU2490" s="163" t="s">
        <v>86</v>
      </c>
      <c r="AY2490" s="18" t="s">
        <v>222</v>
      </c>
      <c r="BE2490" s="164">
        <f t="shared" si="274"/>
        <v>0</v>
      </c>
      <c r="BF2490" s="164">
        <f t="shared" si="275"/>
        <v>0</v>
      </c>
      <c r="BG2490" s="164">
        <f t="shared" si="276"/>
        <v>0</v>
      </c>
      <c r="BH2490" s="164">
        <f t="shared" si="277"/>
        <v>0</v>
      </c>
      <c r="BI2490" s="164">
        <f t="shared" si="278"/>
        <v>0</v>
      </c>
      <c r="BJ2490" s="18" t="s">
        <v>84</v>
      </c>
      <c r="BK2490" s="164">
        <f t="shared" si="279"/>
        <v>0</v>
      </c>
      <c r="BL2490" s="18" t="s">
        <v>228</v>
      </c>
      <c r="BM2490" s="163" t="s">
        <v>3949</v>
      </c>
    </row>
    <row r="2491" spans="1:65" s="2" customFormat="1" ht="37.9" customHeight="1">
      <c r="A2491" s="33"/>
      <c r="B2491" s="150"/>
      <c r="C2491" s="151" t="s">
        <v>3950</v>
      </c>
      <c r="D2491" s="151" t="s">
        <v>224</v>
      </c>
      <c r="E2491" s="152" t="s">
        <v>3951</v>
      </c>
      <c r="F2491" s="153" t="s">
        <v>3952</v>
      </c>
      <c r="G2491" s="154" t="s">
        <v>348</v>
      </c>
      <c r="H2491" s="155">
        <v>1</v>
      </c>
      <c r="I2491" s="156"/>
      <c r="J2491" s="157">
        <f t="shared" si="270"/>
        <v>0</v>
      </c>
      <c r="K2491" s="158"/>
      <c r="L2491" s="34"/>
      <c r="M2491" s="159" t="s">
        <v>1</v>
      </c>
      <c r="N2491" s="160" t="s">
        <v>42</v>
      </c>
      <c r="O2491" s="59"/>
      <c r="P2491" s="161">
        <f t="shared" si="271"/>
        <v>0</v>
      </c>
      <c r="Q2491" s="161">
        <v>0</v>
      </c>
      <c r="R2491" s="161">
        <f t="shared" si="272"/>
        <v>0</v>
      </c>
      <c r="S2491" s="161">
        <v>0</v>
      </c>
      <c r="T2491" s="162">
        <f t="shared" si="273"/>
        <v>0</v>
      </c>
      <c r="U2491" s="33"/>
      <c r="V2491" s="33"/>
      <c r="W2491" s="33"/>
      <c r="X2491" s="33"/>
      <c r="Y2491" s="33"/>
      <c r="Z2491" s="33"/>
      <c r="AA2491" s="33"/>
      <c r="AB2491" s="33"/>
      <c r="AC2491" s="33"/>
      <c r="AD2491" s="33"/>
      <c r="AE2491" s="33"/>
      <c r="AR2491" s="163" t="s">
        <v>228</v>
      </c>
      <c r="AT2491" s="163" t="s">
        <v>224</v>
      </c>
      <c r="AU2491" s="163" t="s">
        <v>86</v>
      </c>
      <c r="AY2491" s="18" t="s">
        <v>222</v>
      </c>
      <c r="BE2491" s="164">
        <f t="shared" si="274"/>
        <v>0</v>
      </c>
      <c r="BF2491" s="164">
        <f t="shared" si="275"/>
        <v>0</v>
      </c>
      <c r="BG2491" s="164">
        <f t="shared" si="276"/>
        <v>0</v>
      </c>
      <c r="BH2491" s="164">
        <f t="shared" si="277"/>
        <v>0</v>
      </c>
      <c r="BI2491" s="164">
        <f t="shared" si="278"/>
        <v>0</v>
      </c>
      <c r="BJ2491" s="18" t="s">
        <v>84</v>
      </c>
      <c r="BK2491" s="164">
        <f t="shared" si="279"/>
        <v>0</v>
      </c>
      <c r="BL2491" s="18" t="s">
        <v>228</v>
      </c>
      <c r="BM2491" s="163" t="s">
        <v>3953</v>
      </c>
    </row>
    <row r="2492" spans="1:65" s="2" customFormat="1" ht="37.9" customHeight="1">
      <c r="A2492" s="33"/>
      <c r="B2492" s="150"/>
      <c r="C2492" s="151" t="s">
        <v>2413</v>
      </c>
      <c r="D2492" s="151" t="s">
        <v>224</v>
      </c>
      <c r="E2492" s="152" t="s">
        <v>3954</v>
      </c>
      <c r="F2492" s="153" t="s">
        <v>3955</v>
      </c>
      <c r="G2492" s="154" t="s">
        <v>348</v>
      </c>
      <c r="H2492" s="155">
        <v>1</v>
      </c>
      <c r="I2492" s="156"/>
      <c r="J2492" s="157">
        <f t="shared" si="270"/>
        <v>0</v>
      </c>
      <c r="K2492" s="158"/>
      <c r="L2492" s="34"/>
      <c r="M2492" s="159" t="s">
        <v>1</v>
      </c>
      <c r="N2492" s="160" t="s">
        <v>42</v>
      </c>
      <c r="O2492" s="59"/>
      <c r="P2492" s="161">
        <f t="shared" si="271"/>
        <v>0</v>
      </c>
      <c r="Q2492" s="161">
        <v>0</v>
      </c>
      <c r="R2492" s="161">
        <f t="shared" si="272"/>
        <v>0</v>
      </c>
      <c r="S2492" s="161">
        <v>0</v>
      </c>
      <c r="T2492" s="162">
        <f t="shared" si="273"/>
        <v>0</v>
      </c>
      <c r="U2492" s="33"/>
      <c r="V2492" s="33"/>
      <c r="W2492" s="33"/>
      <c r="X2492" s="33"/>
      <c r="Y2492" s="33"/>
      <c r="Z2492" s="33"/>
      <c r="AA2492" s="33"/>
      <c r="AB2492" s="33"/>
      <c r="AC2492" s="33"/>
      <c r="AD2492" s="33"/>
      <c r="AE2492" s="33"/>
      <c r="AR2492" s="163" t="s">
        <v>228</v>
      </c>
      <c r="AT2492" s="163" t="s">
        <v>224</v>
      </c>
      <c r="AU2492" s="163" t="s">
        <v>86</v>
      </c>
      <c r="AY2492" s="18" t="s">
        <v>222</v>
      </c>
      <c r="BE2492" s="164">
        <f t="shared" si="274"/>
        <v>0</v>
      </c>
      <c r="BF2492" s="164">
        <f t="shared" si="275"/>
        <v>0</v>
      </c>
      <c r="BG2492" s="164">
        <f t="shared" si="276"/>
        <v>0</v>
      </c>
      <c r="BH2492" s="164">
        <f t="shared" si="277"/>
        <v>0</v>
      </c>
      <c r="BI2492" s="164">
        <f t="shared" si="278"/>
        <v>0</v>
      </c>
      <c r="BJ2492" s="18" t="s">
        <v>84</v>
      </c>
      <c r="BK2492" s="164">
        <f t="shared" si="279"/>
        <v>0</v>
      </c>
      <c r="BL2492" s="18" t="s">
        <v>228</v>
      </c>
      <c r="BM2492" s="163" t="s">
        <v>3956</v>
      </c>
    </row>
    <row r="2493" spans="1:65" s="2" customFormat="1" ht="24.2" customHeight="1">
      <c r="A2493" s="33"/>
      <c r="B2493" s="150"/>
      <c r="C2493" s="151" t="s">
        <v>3957</v>
      </c>
      <c r="D2493" s="151" t="s">
        <v>224</v>
      </c>
      <c r="E2493" s="152" t="s">
        <v>3958</v>
      </c>
      <c r="F2493" s="153" t="s">
        <v>3959</v>
      </c>
      <c r="G2493" s="154" t="s">
        <v>2233</v>
      </c>
      <c r="H2493" s="212"/>
      <c r="I2493" s="156"/>
      <c r="J2493" s="157">
        <f t="shared" si="270"/>
        <v>0</v>
      </c>
      <c r="K2493" s="158"/>
      <c r="L2493" s="34"/>
      <c r="M2493" s="159" t="s">
        <v>1</v>
      </c>
      <c r="N2493" s="160" t="s">
        <v>42</v>
      </c>
      <c r="O2493" s="59"/>
      <c r="P2493" s="161">
        <f t="shared" si="271"/>
        <v>0</v>
      </c>
      <c r="Q2493" s="161">
        <v>0</v>
      </c>
      <c r="R2493" s="161">
        <f t="shared" si="272"/>
        <v>0</v>
      </c>
      <c r="S2493" s="161">
        <v>0</v>
      </c>
      <c r="T2493" s="162">
        <f t="shared" si="273"/>
        <v>0</v>
      </c>
      <c r="U2493" s="33"/>
      <c r="V2493" s="33"/>
      <c r="W2493" s="33"/>
      <c r="X2493" s="33"/>
      <c r="Y2493" s="33"/>
      <c r="Z2493" s="33"/>
      <c r="AA2493" s="33"/>
      <c r="AB2493" s="33"/>
      <c r="AC2493" s="33"/>
      <c r="AD2493" s="33"/>
      <c r="AE2493" s="33"/>
      <c r="AR2493" s="163" t="s">
        <v>228</v>
      </c>
      <c r="AT2493" s="163" t="s">
        <v>224</v>
      </c>
      <c r="AU2493" s="163" t="s">
        <v>86</v>
      </c>
      <c r="AY2493" s="18" t="s">
        <v>222</v>
      </c>
      <c r="BE2493" s="164">
        <f t="shared" si="274"/>
        <v>0</v>
      </c>
      <c r="BF2493" s="164">
        <f t="shared" si="275"/>
        <v>0</v>
      </c>
      <c r="BG2493" s="164">
        <f t="shared" si="276"/>
        <v>0</v>
      </c>
      <c r="BH2493" s="164">
        <f t="shared" si="277"/>
        <v>0</v>
      </c>
      <c r="BI2493" s="164">
        <f t="shared" si="278"/>
        <v>0</v>
      </c>
      <c r="BJ2493" s="18" t="s">
        <v>84</v>
      </c>
      <c r="BK2493" s="164">
        <f t="shared" si="279"/>
        <v>0</v>
      </c>
      <c r="BL2493" s="18" t="s">
        <v>228</v>
      </c>
      <c r="BM2493" s="163" t="s">
        <v>3960</v>
      </c>
    </row>
    <row r="2494" spans="1:65" s="12" customFormat="1" ht="22.9" customHeight="1">
      <c r="B2494" s="137"/>
      <c r="D2494" s="138" t="s">
        <v>76</v>
      </c>
      <c r="E2494" s="148" t="s">
        <v>3950</v>
      </c>
      <c r="F2494" s="148" t="s">
        <v>3961</v>
      </c>
      <c r="I2494" s="140"/>
      <c r="J2494" s="149">
        <f>BK2494</f>
        <v>0</v>
      </c>
      <c r="L2494" s="137"/>
      <c r="M2494" s="142"/>
      <c r="N2494" s="143"/>
      <c r="O2494" s="143"/>
      <c r="P2494" s="144">
        <f>SUM(P2495:P2550)</f>
        <v>0</v>
      </c>
      <c r="Q2494" s="143"/>
      <c r="R2494" s="144">
        <f>SUM(R2495:R2550)</f>
        <v>6.3870379599999989</v>
      </c>
      <c r="S2494" s="143"/>
      <c r="T2494" s="145">
        <f>SUM(T2495:T2550)</f>
        <v>0</v>
      </c>
      <c r="AR2494" s="138" t="s">
        <v>86</v>
      </c>
      <c r="AT2494" s="146" t="s">
        <v>76</v>
      </c>
      <c r="AU2494" s="146" t="s">
        <v>84</v>
      </c>
      <c r="AY2494" s="138" t="s">
        <v>222</v>
      </c>
      <c r="BK2494" s="147">
        <f>SUM(BK2495:BK2550)</f>
        <v>0</v>
      </c>
    </row>
    <row r="2495" spans="1:65" s="2" customFormat="1" ht="24.2" customHeight="1">
      <c r="A2495" s="33"/>
      <c r="B2495" s="150"/>
      <c r="C2495" s="151" t="s">
        <v>3962</v>
      </c>
      <c r="D2495" s="151" t="s">
        <v>224</v>
      </c>
      <c r="E2495" s="152" t="s">
        <v>3963</v>
      </c>
      <c r="F2495" s="153" t="s">
        <v>3964</v>
      </c>
      <c r="G2495" s="154" t="s">
        <v>242</v>
      </c>
      <c r="H2495" s="155">
        <v>28</v>
      </c>
      <c r="I2495" s="156"/>
      <c r="J2495" s="157">
        <f>ROUND(I2495*H2495,2)</f>
        <v>0</v>
      </c>
      <c r="K2495" s="158"/>
      <c r="L2495" s="34"/>
      <c r="M2495" s="159" t="s">
        <v>1</v>
      </c>
      <c r="N2495" s="160" t="s">
        <v>42</v>
      </c>
      <c r="O2495" s="59"/>
      <c r="P2495" s="161">
        <f>O2495*H2495</f>
        <v>0</v>
      </c>
      <c r="Q2495" s="161">
        <v>7.7999999999999999E-4</v>
      </c>
      <c r="R2495" s="161">
        <f>Q2495*H2495</f>
        <v>2.1839999999999998E-2</v>
      </c>
      <c r="S2495" s="161">
        <v>0</v>
      </c>
      <c r="T2495" s="162">
        <f>S2495*H2495</f>
        <v>0</v>
      </c>
      <c r="U2495" s="33"/>
      <c r="V2495" s="33"/>
      <c r="W2495" s="33"/>
      <c r="X2495" s="33"/>
      <c r="Y2495" s="33"/>
      <c r="Z2495" s="33"/>
      <c r="AA2495" s="33"/>
      <c r="AB2495" s="33"/>
      <c r="AC2495" s="33"/>
      <c r="AD2495" s="33"/>
      <c r="AE2495" s="33"/>
      <c r="AR2495" s="163" t="s">
        <v>264</v>
      </c>
      <c r="AT2495" s="163" t="s">
        <v>224</v>
      </c>
      <c r="AU2495" s="163" t="s">
        <v>86</v>
      </c>
      <c r="AY2495" s="18" t="s">
        <v>222</v>
      </c>
      <c r="BE2495" s="164">
        <f>IF(N2495="základní",J2495,0)</f>
        <v>0</v>
      </c>
      <c r="BF2495" s="164">
        <f>IF(N2495="snížená",J2495,0)</f>
        <v>0</v>
      </c>
      <c r="BG2495" s="164">
        <f>IF(N2495="zákl. přenesená",J2495,0)</f>
        <v>0</v>
      </c>
      <c r="BH2495" s="164">
        <f>IF(N2495="sníž. přenesená",J2495,0)</f>
        <v>0</v>
      </c>
      <c r="BI2495" s="164">
        <f>IF(N2495="nulová",J2495,0)</f>
        <v>0</v>
      </c>
      <c r="BJ2495" s="18" t="s">
        <v>84</v>
      </c>
      <c r="BK2495" s="164">
        <f>ROUND(I2495*H2495,2)</f>
        <v>0</v>
      </c>
      <c r="BL2495" s="18" t="s">
        <v>264</v>
      </c>
      <c r="BM2495" s="163" t="s">
        <v>3965</v>
      </c>
    </row>
    <row r="2496" spans="1:65" s="13" customFormat="1">
      <c r="B2496" s="165"/>
      <c r="D2496" s="166" t="s">
        <v>229</v>
      </c>
      <c r="E2496" s="167" t="s">
        <v>1</v>
      </c>
      <c r="F2496" s="168" t="s">
        <v>3966</v>
      </c>
      <c r="H2496" s="169">
        <v>28</v>
      </c>
      <c r="I2496" s="170"/>
      <c r="L2496" s="165"/>
      <c r="M2496" s="171"/>
      <c r="N2496" s="172"/>
      <c r="O2496" s="172"/>
      <c r="P2496" s="172"/>
      <c r="Q2496" s="172"/>
      <c r="R2496" s="172"/>
      <c r="S2496" s="172"/>
      <c r="T2496" s="173"/>
      <c r="AT2496" s="167" t="s">
        <v>229</v>
      </c>
      <c r="AU2496" s="167" t="s">
        <v>86</v>
      </c>
      <c r="AV2496" s="13" t="s">
        <v>86</v>
      </c>
      <c r="AW2496" s="13" t="s">
        <v>32</v>
      </c>
      <c r="AX2496" s="13" t="s">
        <v>77</v>
      </c>
      <c r="AY2496" s="167" t="s">
        <v>222</v>
      </c>
    </row>
    <row r="2497" spans="1:65" s="14" customFormat="1">
      <c r="B2497" s="174"/>
      <c r="D2497" s="166" t="s">
        <v>229</v>
      </c>
      <c r="E2497" s="175" t="s">
        <v>1</v>
      </c>
      <c r="F2497" s="176" t="s">
        <v>231</v>
      </c>
      <c r="H2497" s="177">
        <v>28</v>
      </c>
      <c r="I2497" s="178"/>
      <c r="L2497" s="174"/>
      <c r="M2497" s="179"/>
      <c r="N2497" s="180"/>
      <c r="O2497" s="180"/>
      <c r="P2497" s="180"/>
      <c r="Q2497" s="180"/>
      <c r="R2497" s="180"/>
      <c r="S2497" s="180"/>
      <c r="T2497" s="181"/>
      <c r="AT2497" s="175" t="s">
        <v>229</v>
      </c>
      <c r="AU2497" s="175" t="s">
        <v>86</v>
      </c>
      <c r="AV2497" s="14" t="s">
        <v>228</v>
      </c>
      <c r="AW2497" s="14" t="s">
        <v>32</v>
      </c>
      <c r="AX2497" s="14" t="s">
        <v>84</v>
      </c>
      <c r="AY2497" s="175" t="s">
        <v>222</v>
      </c>
    </row>
    <row r="2498" spans="1:65" s="2" customFormat="1" ht="16.5" customHeight="1">
      <c r="A2498" s="33"/>
      <c r="B2498" s="150"/>
      <c r="C2498" s="197" t="s">
        <v>3967</v>
      </c>
      <c r="D2498" s="197" t="s">
        <v>310</v>
      </c>
      <c r="E2498" s="198" t="s">
        <v>3968</v>
      </c>
      <c r="F2498" s="199" t="s">
        <v>3969</v>
      </c>
      <c r="G2498" s="200" t="s">
        <v>227</v>
      </c>
      <c r="H2498" s="201">
        <v>7.7</v>
      </c>
      <c r="I2498" s="202"/>
      <c r="J2498" s="203">
        <f>ROUND(I2498*H2498,2)</f>
        <v>0</v>
      </c>
      <c r="K2498" s="204"/>
      <c r="L2498" s="205"/>
      <c r="M2498" s="206" t="s">
        <v>1</v>
      </c>
      <c r="N2498" s="207" t="s">
        <v>42</v>
      </c>
      <c r="O2498" s="59"/>
      <c r="P2498" s="161">
        <f>O2498*H2498</f>
        <v>0</v>
      </c>
      <c r="Q2498" s="161">
        <v>0</v>
      </c>
      <c r="R2498" s="161">
        <f>Q2498*H2498</f>
        <v>0</v>
      </c>
      <c r="S2498" s="161">
        <v>0</v>
      </c>
      <c r="T2498" s="162">
        <f>S2498*H2498</f>
        <v>0</v>
      </c>
      <c r="U2498" s="33"/>
      <c r="V2498" s="33"/>
      <c r="W2498" s="33"/>
      <c r="X2498" s="33"/>
      <c r="Y2498" s="33"/>
      <c r="Z2498" s="33"/>
      <c r="AA2498" s="33"/>
      <c r="AB2498" s="33"/>
      <c r="AC2498" s="33"/>
      <c r="AD2498" s="33"/>
      <c r="AE2498" s="33"/>
      <c r="AR2498" s="163" t="s">
        <v>318</v>
      </c>
      <c r="AT2498" s="163" t="s">
        <v>310</v>
      </c>
      <c r="AU2498" s="163" t="s">
        <v>86</v>
      </c>
      <c r="AY2498" s="18" t="s">
        <v>222</v>
      </c>
      <c r="BE2498" s="164">
        <f>IF(N2498="základní",J2498,0)</f>
        <v>0</v>
      </c>
      <c r="BF2498" s="164">
        <f>IF(N2498="snížená",J2498,0)</f>
        <v>0</v>
      </c>
      <c r="BG2498" s="164">
        <f>IF(N2498="zákl. přenesená",J2498,0)</f>
        <v>0</v>
      </c>
      <c r="BH2498" s="164">
        <f>IF(N2498="sníž. přenesená",J2498,0)</f>
        <v>0</v>
      </c>
      <c r="BI2498" s="164">
        <f>IF(N2498="nulová",J2498,0)</f>
        <v>0</v>
      </c>
      <c r="BJ2498" s="18" t="s">
        <v>84</v>
      </c>
      <c r="BK2498" s="164">
        <f>ROUND(I2498*H2498,2)</f>
        <v>0</v>
      </c>
      <c r="BL2498" s="18" t="s">
        <v>264</v>
      </c>
      <c r="BM2498" s="163" t="s">
        <v>3970</v>
      </c>
    </row>
    <row r="2499" spans="1:65" s="2" customFormat="1" ht="21.75" customHeight="1">
      <c r="A2499" s="33"/>
      <c r="B2499" s="150"/>
      <c r="C2499" s="197" t="s">
        <v>3971</v>
      </c>
      <c r="D2499" s="197" t="s">
        <v>310</v>
      </c>
      <c r="E2499" s="198" t="s">
        <v>3972</v>
      </c>
      <c r="F2499" s="199" t="s">
        <v>3973</v>
      </c>
      <c r="G2499" s="200" t="s">
        <v>242</v>
      </c>
      <c r="H2499" s="201">
        <v>15.4</v>
      </c>
      <c r="I2499" s="202"/>
      <c r="J2499" s="203">
        <f>ROUND(I2499*H2499,2)</f>
        <v>0</v>
      </c>
      <c r="K2499" s="204"/>
      <c r="L2499" s="205"/>
      <c r="M2499" s="206" t="s">
        <v>1</v>
      </c>
      <c r="N2499" s="207" t="s">
        <v>42</v>
      </c>
      <c r="O2499" s="59"/>
      <c r="P2499" s="161">
        <f>O2499*H2499</f>
        <v>0</v>
      </c>
      <c r="Q2499" s="161">
        <v>0</v>
      </c>
      <c r="R2499" s="161">
        <f>Q2499*H2499</f>
        <v>0</v>
      </c>
      <c r="S2499" s="161">
        <v>0</v>
      </c>
      <c r="T2499" s="162">
        <f>S2499*H2499</f>
        <v>0</v>
      </c>
      <c r="U2499" s="33"/>
      <c r="V2499" s="33"/>
      <c r="W2499" s="33"/>
      <c r="X2499" s="33"/>
      <c r="Y2499" s="33"/>
      <c r="Z2499" s="33"/>
      <c r="AA2499" s="33"/>
      <c r="AB2499" s="33"/>
      <c r="AC2499" s="33"/>
      <c r="AD2499" s="33"/>
      <c r="AE2499" s="33"/>
      <c r="AR2499" s="163" t="s">
        <v>318</v>
      </c>
      <c r="AT2499" s="163" t="s">
        <v>310</v>
      </c>
      <c r="AU2499" s="163" t="s">
        <v>86</v>
      </c>
      <c r="AY2499" s="18" t="s">
        <v>222</v>
      </c>
      <c r="BE2499" s="164">
        <f>IF(N2499="základní",J2499,0)</f>
        <v>0</v>
      </c>
      <c r="BF2499" s="164">
        <f>IF(N2499="snížená",J2499,0)</f>
        <v>0</v>
      </c>
      <c r="BG2499" s="164">
        <f>IF(N2499="zákl. přenesená",J2499,0)</f>
        <v>0</v>
      </c>
      <c r="BH2499" s="164">
        <f>IF(N2499="sníž. přenesená",J2499,0)</f>
        <v>0</v>
      </c>
      <c r="BI2499" s="164">
        <f>IF(N2499="nulová",J2499,0)</f>
        <v>0</v>
      </c>
      <c r="BJ2499" s="18" t="s">
        <v>84</v>
      </c>
      <c r="BK2499" s="164">
        <f>ROUND(I2499*H2499,2)</f>
        <v>0</v>
      </c>
      <c r="BL2499" s="18" t="s">
        <v>264</v>
      </c>
      <c r="BM2499" s="163" t="s">
        <v>3974</v>
      </c>
    </row>
    <row r="2500" spans="1:65" s="2" customFormat="1" ht="24.2" customHeight="1">
      <c r="A2500" s="33"/>
      <c r="B2500" s="150"/>
      <c r="C2500" s="151" t="s">
        <v>3975</v>
      </c>
      <c r="D2500" s="151" t="s">
        <v>224</v>
      </c>
      <c r="E2500" s="152" t="s">
        <v>3976</v>
      </c>
      <c r="F2500" s="153" t="s">
        <v>3977</v>
      </c>
      <c r="G2500" s="154" t="s">
        <v>242</v>
      </c>
      <c r="H2500" s="155">
        <v>202.84399999999999</v>
      </c>
      <c r="I2500" s="156"/>
      <c r="J2500" s="157">
        <f>ROUND(I2500*H2500,2)</f>
        <v>0</v>
      </c>
      <c r="K2500" s="158"/>
      <c r="L2500" s="34"/>
      <c r="M2500" s="159" t="s">
        <v>1</v>
      </c>
      <c r="N2500" s="160" t="s">
        <v>42</v>
      </c>
      <c r="O2500" s="59"/>
      <c r="P2500" s="161">
        <f>O2500*H2500</f>
        <v>0</v>
      </c>
      <c r="Q2500" s="161">
        <v>3.7399999999999998E-3</v>
      </c>
      <c r="R2500" s="161">
        <f>Q2500*H2500</f>
        <v>0.7586365599999999</v>
      </c>
      <c r="S2500" s="161">
        <v>0</v>
      </c>
      <c r="T2500" s="162">
        <f>S2500*H2500</f>
        <v>0</v>
      </c>
      <c r="U2500" s="33"/>
      <c r="V2500" s="33"/>
      <c r="W2500" s="33"/>
      <c r="X2500" s="33"/>
      <c r="Y2500" s="33"/>
      <c r="Z2500" s="33"/>
      <c r="AA2500" s="33"/>
      <c r="AB2500" s="33"/>
      <c r="AC2500" s="33"/>
      <c r="AD2500" s="33"/>
      <c r="AE2500" s="33"/>
      <c r="AR2500" s="163" t="s">
        <v>264</v>
      </c>
      <c r="AT2500" s="163" t="s">
        <v>224</v>
      </c>
      <c r="AU2500" s="163" t="s">
        <v>86</v>
      </c>
      <c r="AY2500" s="18" t="s">
        <v>222</v>
      </c>
      <c r="BE2500" s="164">
        <f>IF(N2500="základní",J2500,0)</f>
        <v>0</v>
      </c>
      <c r="BF2500" s="164">
        <f>IF(N2500="snížená",J2500,0)</f>
        <v>0</v>
      </c>
      <c r="BG2500" s="164">
        <f>IF(N2500="zákl. přenesená",J2500,0)</f>
        <v>0</v>
      </c>
      <c r="BH2500" s="164">
        <f>IF(N2500="sníž. přenesená",J2500,0)</f>
        <v>0</v>
      </c>
      <c r="BI2500" s="164">
        <f>IF(N2500="nulová",J2500,0)</f>
        <v>0</v>
      </c>
      <c r="BJ2500" s="18" t="s">
        <v>84</v>
      </c>
      <c r="BK2500" s="164">
        <f>ROUND(I2500*H2500,2)</f>
        <v>0</v>
      </c>
      <c r="BL2500" s="18" t="s">
        <v>264</v>
      </c>
      <c r="BM2500" s="163" t="s">
        <v>3978</v>
      </c>
    </row>
    <row r="2501" spans="1:65" s="13" customFormat="1" ht="33.75">
      <c r="B2501" s="165"/>
      <c r="D2501" s="166" t="s">
        <v>229</v>
      </c>
      <c r="E2501" s="167" t="s">
        <v>1</v>
      </c>
      <c r="F2501" s="168" t="s">
        <v>3979</v>
      </c>
      <c r="H2501" s="169">
        <v>25.605</v>
      </c>
      <c r="I2501" s="170"/>
      <c r="L2501" s="165"/>
      <c r="M2501" s="171"/>
      <c r="N2501" s="172"/>
      <c r="O2501" s="172"/>
      <c r="P2501" s="172"/>
      <c r="Q2501" s="172"/>
      <c r="R2501" s="172"/>
      <c r="S2501" s="172"/>
      <c r="T2501" s="173"/>
      <c r="AT2501" s="167" t="s">
        <v>229</v>
      </c>
      <c r="AU2501" s="167" t="s">
        <v>86</v>
      </c>
      <c r="AV2501" s="13" t="s">
        <v>86</v>
      </c>
      <c r="AW2501" s="13" t="s">
        <v>32</v>
      </c>
      <c r="AX2501" s="13" t="s">
        <v>77</v>
      </c>
      <c r="AY2501" s="167" t="s">
        <v>222</v>
      </c>
    </row>
    <row r="2502" spans="1:65" s="13" customFormat="1">
      <c r="B2502" s="165"/>
      <c r="D2502" s="166" t="s">
        <v>229</v>
      </c>
      <c r="E2502" s="167" t="s">
        <v>1</v>
      </c>
      <c r="F2502" s="168" t="s">
        <v>3980</v>
      </c>
      <c r="H2502" s="169">
        <v>12.93</v>
      </c>
      <c r="I2502" s="170"/>
      <c r="L2502" s="165"/>
      <c r="M2502" s="171"/>
      <c r="N2502" s="172"/>
      <c r="O2502" s="172"/>
      <c r="P2502" s="172"/>
      <c r="Q2502" s="172"/>
      <c r="R2502" s="172"/>
      <c r="S2502" s="172"/>
      <c r="T2502" s="173"/>
      <c r="AT2502" s="167" t="s">
        <v>229</v>
      </c>
      <c r="AU2502" s="167" t="s">
        <v>86</v>
      </c>
      <c r="AV2502" s="13" t="s">
        <v>86</v>
      </c>
      <c r="AW2502" s="13" t="s">
        <v>32</v>
      </c>
      <c r="AX2502" s="13" t="s">
        <v>77</v>
      </c>
      <c r="AY2502" s="167" t="s">
        <v>222</v>
      </c>
    </row>
    <row r="2503" spans="1:65" s="13" customFormat="1">
      <c r="B2503" s="165"/>
      <c r="D2503" s="166" t="s">
        <v>229</v>
      </c>
      <c r="E2503" s="167" t="s">
        <v>1</v>
      </c>
      <c r="F2503" s="168" t="s">
        <v>3981</v>
      </c>
      <c r="H2503" s="169">
        <v>13.025</v>
      </c>
      <c r="I2503" s="170"/>
      <c r="L2503" s="165"/>
      <c r="M2503" s="171"/>
      <c r="N2503" s="172"/>
      <c r="O2503" s="172"/>
      <c r="P2503" s="172"/>
      <c r="Q2503" s="172"/>
      <c r="R2503" s="172"/>
      <c r="S2503" s="172"/>
      <c r="T2503" s="173"/>
      <c r="AT2503" s="167" t="s">
        <v>229</v>
      </c>
      <c r="AU2503" s="167" t="s">
        <v>86</v>
      </c>
      <c r="AV2503" s="13" t="s">
        <v>86</v>
      </c>
      <c r="AW2503" s="13" t="s">
        <v>32</v>
      </c>
      <c r="AX2503" s="13" t="s">
        <v>77</v>
      </c>
      <c r="AY2503" s="167" t="s">
        <v>222</v>
      </c>
    </row>
    <row r="2504" spans="1:65" s="13" customFormat="1">
      <c r="B2504" s="165"/>
      <c r="D2504" s="166" t="s">
        <v>229</v>
      </c>
      <c r="E2504" s="167" t="s">
        <v>1</v>
      </c>
      <c r="F2504" s="168" t="s">
        <v>3982</v>
      </c>
      <c r="H2504" s="169">
        <v>15.552</v>
      </c>
      <c r="I2504" s="170"/>
      <c r="L2504" s="165"/>
      <c r="M2504" s="171"/>
      <c r="N2504" s="172"/>
      <c r="O2504" s="172"/>
      <c r="P2504" s="172"/>
      <c r="Q2504" s="172"/>
      <c r="R2504" s="172"/>
      <c r="S2504" s="172"/>
      <c r="T2504" s="173"/>
      <c r="AT2504" s="167" t="s">
        <v>229</v>
      </c>
      <c r="AU2504" s="167" t="s">
        <v>86</v>
      </c>
      <c r="AV2504" s="13" t="s">
        <v>86</v>
      </c>
      <c r="AW2504" s="13" t="s">
        <v>32</v>
      </c>
      <c r="AX2504" s="13" t="s">
        <v>77</v>
      </c>
      <c r="AY2504" s="167" t="s">
        <v>222</v>
      </c>
    </row>
    <row r="2505" spans="1:65" s="13" customFormat="1">
      <c r="B2505" s="165"/>
      <c r="D2505" s="166" t="s">
        <v>229</v>
      </c>
      <c r="E2505" s="167" t="s">
        <v>1</v>
      </c>
      <c r="F2505" s="168" t="s">
        <v>3983</v>
      </c>
      <c r="H2505" s="169">
        <v>9.57</v>
      </c>
      <c r="I2505" s="170"/>
      <c r="L2505" s="165"/>
      <c r="M2505" s="171"/>
      <c r="N2505" s="172"/>
      <c r="O2505" s="172"/>
      <c r="P2505" s="172"/>
      <c r="Q2505" s="172"/>
      <c r="R2505" s="172"/>
      <c r="S2505" s="172"/>
      <c r="T2505" s="173"/>
      <c r="AT2505" s="167" t="s">
        <v>229</v>
      </c>
      <c r="AU2505" s="167" t="s">
        <v>86</v>
      </c>
      <c r="AV2505" s="13" t="s">
        <v>86</v>
      </c>
      <c r="AW2505" s="13" t="s">
        <v>32</v>
      </c>
      <c r="AX2505" s="13" t="s">
        <v>77</v>
      </c>
      <c r="AY2505" s="167" t="s">
        <v>222</v>
      </c>
    </row>
    <row r="2506" spans="1:65" s="13" customFormat="1">
      <c r="B2506" s="165"/>
      <c r="D2506" s="166" t="s">
        <v>229</v>
      </c>
      <c r="E2506" s="167" t="s">
        <v>1</v>
      </c>
      <c r="F2506" s="168" t="s">
        <v>3984</v>
      </c>
      <c r="H2506" s="169">
        <v>8.75</v>
      </c>
      <c r="I2506" s="170"/>
      <c r="L2506" s="165"/>
      <c r="M2506" s="171"/>
      <c r="N2506" s="172"/>
      <c r="O2506" s="172"/>
      <c r="P2506" s="172"/>
      <c r="Q2506" s="172"/>
      <c r="R2506" s="172"/>
      <c r="S2506" s="172"/>
      <c r="T2506" s="173"/>
      <c r="AT2506" s="167" t="s">
        <v>229</v>
      </c>
      <c r="AU2506" s="167" t="s">
        <v>86</v>
      </c>
      <c r="AV2506" s="13" t="s">
        <v>86</v>
      </c>
      <c r="AW2506" s="13" t="s">
        <v>32</v>
      </c>
      <c r="AX2506" s="13" t="s">
        <v>77</v>
      </c>
      <c r="AY2506" s="167" t="s">
        <v>222</v>
      </c>
    </row>
    <row r="2507" spans="1:65" s="13" customFormat="1">
      <c r="B2507" s="165"/>
      <c r="D2507" s="166" t="s">
        <v>229</v>
      </c>
      <c r="E2507" s="167" t="s">
        <v>1</v>
      </c>
      <c r="F2507" s="168" t="s">
        <v>3985</v>
      </c>
      <c r="H2507" s="169">
        <v>25.9</v>
      </c>
      <c r="I2507" s="170"/>
      <c r="L2507" s="165"/>
      <c r="M2507" s="171"/>
      <c r="N2507" s="172"/>
      <c r="O2507" s="172"/>
      <c r="P2507" s="172"/>
      <c r="Q2507" s="172"/>
      <c r="R2507" s="172"/>
      <c r="S2507" s="172"/>
      <c r="T2507" s="173"/>
      <c r="AT2507" s="167" t="s">
        <v>229</v>
      </c>
      <c r="AU2507" s="167" t="s">
        <v>86</v>
      </c>
      <c r="AV2507" s="13" t="s">
        <v>86</v>
      </c>
      <c r="AW2507" s="13" t="s">
        <v>32</v>
      </c>
      <c r="AX2507" s="13" t="s">
        <v>77</v>
      </c>
      <c r="AY2507" s="167" t="s">
        <v>222</v>
      </c>
    </row>
    <row r="2508" spans="1:65" s="13" customFormat="1">
      <c r="B2508" s="165"/>
      <c r="D2508" s="166" t="s">
        <v>229</v>
      </c>
      <c r="E2508" s="167" t="s">
        <v>1</v>
      </c>
      <c r="F2508" s="168" t="s">
        <v>3986</v>
      </c>
      <c r="H2508" s="169">
        <v>6.81</v>
      </c>
      <c r="I2508" s="170"/>
      <c r="L2508" s="165"/>
      <c r="M2508" s="171"/>
      <c r="N2508" s="172"/>
      <c r="O2508" s="172"/>
      <c r="P2508" s="172"/>
      <c r="Q2508" s="172"/>
      <c r="R2508" s="172"/>
      <c r="S2508" s="172"/>
      <c r="T2508" s="173"/>
      <c r="AT2508" s="167" t="s">
        <v>229</v>
      </c>
      <c r="AU2508" s="167" t="s">
        <v>86</v>
      </c>
      <c r="AV2508" s="13" t="s">
        <v>86</v>
      </c>
      <c r="AW2508" s="13" t="s">
        <v>32</v>
      </c>
      <c r="AX2508" s="13" t="s">
        <v>77</v>
      </c>
      <c r="AY2508" s="167" t="s">
        <v>222</v>
      </c>
    </row>
    <row r="2509" spans="1:65" s="13" customFormat="1">
      <c r="B2509" s="165"/>
      <c r="D2509" s="166" t="s">
        <v>229</v>
      </c>
      <c r="E2509" s="167" t="s">
        <v>1</v>
      </c>
      <c r="F2509" s="168" t="s">
        <v>3987</v>
      </c>
      <c r="H2509" s="169">
        <v>11.906000000000001</v>
      </c>
      <c r="I2509" s="170"/>
      <c r="L2509" s="165"/>
      <c r="M2509" s="171"/>
      <c r="N2509" s="172"/>
      <c r="O2509" s="172"/>
      <c r="P2509" s="172"/>
      <c r="Q2509" s="172"/>
      <c r="R2509" s="172"/>
      <c r="S2509" s="172"/>
      <c r="T2509" s="173"/>
      <c r="AT2509" s="167" t="s">
        <v>229</v>
      </c>
      <c r="AU2509" s="167" t="s">
        <v>86</v>
      </c>
      <c r="AV2509" s="13" t="s">
        <v>86</v>
      </c>
      <c r="AW2509" s="13" t="s">
        <v>32</v>
      </c>
      <c r="AX2509" s="13" t="s">
        <v>77</v>
      </c>
      <c r="AY2509" s="167" t="s">
        <v>222</v>
      </c>
    </row>
    <row r="2510" spans="1:65" s="13" customFormat="1">
      <c r="B2510" s="165"/>
      <c r="D2510" s="166" t="s">
        <v>229</v>
      </c>
      <c r="E2510" s="167" t="s">
        <v>1</v>
      </c>
      <c r="F2510" s="168" t="s">
        <v>3988</v>
      </c>
      <c r="H2510" s="169">
        <v>8.7420000000000009</v>
      </c>
      <c r="I2510" s="170"/>
      <c r="L2510" s="165"/>
      <c r="M2510" s="171"/>
      <c r="N2510" s="172"/>
      <c r="O2510" s="172"/>
      <c r="P2510" s="172"/>
      <c r="Q2510" s="172"/>
      <c r="R2510" s="172"/>
      <c r="S2510" s="172"/>
      <c r="T2510" s="173"/>
      <c r="AT2510" s="167" t="s">
        <v>229</v>
      </c>
      <c r="AU2510" s="167" t="s">
        <v>86</v>
      </c>
      <c r="AV2510" s="13" t="s">
        <v>86</v>
      </c>
      <c r="AW2510" s="13" t="s">
        <v>32</v>
      </c>
      <c r="AX2510" s="13" t="s">
        <v>77</v>
      </c>
      <c r="AY2510" s="167" t="s">
        <v>222</v>
      </c>
    </row>
    <row r="2511" spans="1:65" s="13" customFormat="1">
      <c r="B2511" s="165"/>
      <c r="D2511" s="166" t="s">
        <v>229</v>
      </c>
      <c r="E2511" s="167" t="s">
        <v>1</v>
      </c>
      <c r="F2511" s="168" t="s">
        <v>3989</v>
      </c>
      <c r="H2511" s="169">
        <v>8.1300000000000008</v>
      </c>
      <c r="I2511" s="170"/>
      <c r="L2511" s="165"/>
      <c r="M2511" s="171"/>
      <c r="N2511" s="172"/>
      <c r="O2511" s="172"/>
      <c r="P2511" s="172"/>
      <c r="Q2511" s="172"/>
      <c r="R2511" s="172"/>
      <c r="S2511" s="172"/>
      <c r="T2511" s="173"/>
      <c r="AT2511" s="167" t="s">
        <v>229</v>
      </c>
      <c r="AU2511" s="167" t="s">
        <v>86</v>
      </c>
      <c r="AV2511" s="13" t="s">
        <v>86</v>
      </c>
      <c r="AW2511" s="13" t="s">
        <v>32</v>
      </c>
      <c r="AX2511" s="13" t="s">
        <v>77</v>
      </c>
      <c r="AY2511" s="167" t="s">
        <v>222</v>
      </c>
    </row>
    <row r="2512" spans="1:65" s="13" customFormat="1" ht="33.75">
      <c r="B2512" s="165"/>
      <c r="D2512" s="166" t="s">
        <v>229</v>
      </c>
      <c r="E2512" s="167" t="s">
        <v>1</v>
      </c>
      <c r="F2512" s="168" t="s">
        <v>3990</v>
      </c>
      <c r="H2512" s="169">
        <v>17.225000000000001</v>
      </c>
      <c r="I2512" s="170"/>
      <c r="L2512" s="165"/>
      <c r="M2512" s="171"/>
      <c r="N2512" s="172"/>
      <c r="O2512" s="172"/>
      <c r="P2512" s="172"/>
      <c r="Q2512" s="172"/>
      <c r="R2512" s="172"/>
      <c r="S2512" s="172"/>
      <c r="T2512" s="173"/>
      <c r="AT2512" s="167" t="s">
        <v>229</v>
      </c>
      <c r="AU2512" s="167" t="s">
        <v>86</v>
      </c>
      <c r="AV2512" s="13" t="s">
        <v>86</v>
      </c>
      <c r="AW2512" s="13" t="s">
        <v>32</v>
      </c>
      <c r="AX2512" s="13" t="s">
        <v>77</v>
      </c>
      <c r="AY2512" s="167" t="s">
        <v>222</v>
      </c>
    </row>
    <row r="2513" spans="1:65" s="13" customFormat="1" ht="33.75">
      <c r="B2513" s="165"/>
      <c r="D2513" s="166" t="s">
        <v>229</v>
      </c>
      <c r="E2513" s="167" t="s">
        <v>1</v>
      </c>
      <c r="F2513" s="168" t="s">
        <v>3991</v>
      </c>
      <c r="H2513" s="169">
        <v>16.175000000000001</v>
      </c>
      <c r="I2513" s="170"/>
      <c r="L2513" s="165"/>
      <c r="M2513" s="171"/>
      <c r="N2513" s="172"/>
      <c r="O2513" s="172"/>
      <c r="P2513" s="172"/>
      <c r="Q2513" s="172"/>
      <c r="R2513" s="172"/>
      <c r="S2513" s="172"/>
      <c r="T2513" s="173"/>
      <c r="AT2513" s="167" t="s">
        <v>229</v>
      </c>
      <c r="AU2513" s="167" t="s">
        <v>86</v>
      </c>
      <c r="AV2513" s="13" t="s">
        <v>86</v>
      </c>
      <c r="AW2513" s="13" t="s">
        <v>32</v>
      </c>
      <c r="AX2513" s="13" t="s">
        <v>77</v>
      </c>
      <c r="AY2513" s="167" t="s">
        <v>222</v>
      </c>
    </row>
    <row r="2514" spans="1:65" s="13" customFormat="1" ht="33.75">
      <c r="B2514" s="165"/>
      <c r="D2514" s="166" t="s">
        <v>229</v>
      </c>
      <c r="E2514" s="167" t="s">
        <v>1</v>
      </c>
      <c r="F2514" s="168" t="s">
        <v>3992</v>
      </c>
      <c r="H2514" s="169">
        <v>22.524000000000001</v>
      </c>
      <c r="I2514" s="170"/>
      <c r="L2514" s="165"/>
      <c r="M2514" s="171"/>
      <c r="N2514" s="172"/>
      <c r="O2514" s="172"/>
      <c r="P2514" s="172"/>
      <c r="Q2514" s="172"/>
      <c r="R2514" s="172"/>
      <c r="S2514" s="172"/>
      <c r="T2514" s="173"/>
      <c r="AT2514" s="167" t="s">
        <v>229</v>
      </c>
      <c r="AU2514" s="167" t="s">
        <v>86</v>
      </c>
      <c r="AV2514" s="13" t="s">
        <v>86</v>
      </c>
      <c r="AW2514" s="13" t="s">
        <v>32</v>
      </c>
      <c r="AX2514" s="13" t="s">
        <v>77</v>
      </c>
      <c r="AY2514" s="167" t="s">
        <v>222</v>
      </c>
    </row>
    <row r="2515" spans="1:65" s="14" customFormat="1">
      <c r="B2515" s="174"/>
      <c r="D2515" s="166" t="s">
        <v>229</v>
      </c>
      <c r="E2515" s="175" t="s">
        <v>1</v>
      </c>
      <c r="F2515" s="176" t="s">
        <v>231</v>
      </c>
      <c r="H2515" s="177">
        <v>202.84399999999999</v>
      </c>
      <c r="I2515" s="178"/>
      <c r="L2515" s="174"/>
      <c r="M2515" s="179"/>
      <c r="N2515" s="180"/>
      <c r="O2515" s="180"/>
      <c r="P2515" s="180"/>
      <c r="Q2515" s="180"/>
      <c r="R2515" s="180"/>
      <c r="S2515" s="180"/>
      <c r="T2515" s="181"/>
      <c r="AT2515" s="175" t="s">
        <v>229</v>
      </c>
      <c r="AU2515" s="175" t="s">
        <v>86</v>
      </c>
      <c r="AV2515" s="14" t="s">
        <v>228</v>
      </c>
      <c r="AW2515" s="14" t="s">
        <v>32</v>
      </c>
      <c r="AX2515" s="14" t="s">
        <v>84</v>
      </c>
      <c r="AY2515" s="175" t="s">
        <v>222</v>
      </c>
    </row>
    <row r="2516" spans="1:65" s="2" customFormat="1" ht="24.2" customHeight="1">
      <c r="A2516" s="33"/>
      <c r="B2516" s="150"/>
      <c r="C2516" s="197" t="s">
        <v>3993</v>
      </c>
      <c r="D2516" s="197" t="s">
        <v>310</v>
      </c>
      <c r="E2516" s="198" t="s">
        <v>3994</v>
      </c>
      <c r="F2516" s="199" t="s">
        <v>3995</v>
      </c>
      <c r="G2516" s="200" t="s">
        <v>348</v>
      </c>
      <c r="H2516" s="201">
        <v>699.81200000000001</v>
      </c>
      <c r="I2516" s="202"/>
      <c r="J2516" s="203">
        <f>ROUND(I2516*H2516,2)</f>
        <v>0</v>
      </c>
      <c r="K2516" s="204"/>
      <c r="L2516" s="205"/>
      <c r="M2516" s="206" t="s">
        <v>1</v>
      </c>
      <c r="N2516" s="207" t="s">
        <v>42</v>
      </c>
      <c r="O2516" s="59"/>
      <c r="P2516" s="161">
        <f>O2516*H2516</f>
        <v>0</v>
      </c>
      <c r="Q2516" s="161">
        <v>4.4999999999999999E-4</v>
      </c>
      <c r="R2516" s="161">
        <f>Q2516*H2516</f>
        <v>0.31491540000000001</v>
      </c>
      <c r="S2516" s="161">
        <v>0</v>
      </c>
      <c r="T2516" s="162">
        <f>S2516*H2516</f>
        <v>0</v>
      </c>
      <c r="U2516" s="33"/>
      <c r="V2516" s="33"/>
      <c r="W2516" s="33"/>
      <c r="X2516" s="33"/>
      <c r="Y2516" s="33"/>
      <c r="Z2516" s="33"/>
      <c r="AA2516" s="33"/>
      <c r="AB2516" s="33"/>
      <c r="AC2516" s="33"/>
      <c r="AD2516" s="33"/>
      <c r="AE2516" s="33"/>
      <c r="AR2516" s="163" t="s">
        <v>318</v>
      </c>
      <c r="AT2516" s="163" t="s">
        <v>310</v>
      </c>
      <c r="AU2516" s="163" t="s">
        <v>86</v>
      </c>
      <c r="AY2516" s="18" t="s">
        <v>222</v>
      </c>
      <c r="BE2516" s="164">
        <f>IF(N2516="základní",J2516,0)</f>
        <v>0</v>
      </c>
      <c r="BF2516" s="164">
        <f>IF(N2516="snížená",J2516,0)</f>
        <v>0</v>
      </c>
      <c r="BG2516" s="164">
        <f>IF(N2516="zákl. přenesená",J2516,0)</f>
        <v>0</v>
      </c>
      <c r="BH2516" s="164">
        <f>IF(N2516="sníž. přenesená",J2516,0)</f>
        <v>0</v>
      </c>
      <c r="BI2516" s="164">
        <f>IF(N2516="nulová",J2516,0)</f>
        <v>0</v>
      </c>
      <c r="BJ2516" s="18" t="s">
        <v>84</v>
      </c>
      <c r="BK2516" s="164">
        <f>ROUND(I2516*H2516,2)</f>
        <v>0</v>
      </c>
      <c r="BL2516" s="18" t="s">
        <v>264</v>
      </c>
      <c r="BM2516" s="163" t="s">
        <v>3996</v>
      </c>
    </row>
    <row r="2517" spans="1:65" s="2" customFormat="1" ht="37.9" customHeight="1">
      <c r="A2517" s="33"/>
      <c r="B2517" s="150"/>
      <c r="C2517" s="151" t="s">
        <v>3997</v>
      </c>
      <c r="D2517" s="151" t="s">
        <v>224</v>
      </c>
      <c r="E2517" s="152" t="s">
        <v>3998</v>
      </c>
      <c r="F2517" s="153" t="s">
        <v>3999</v>
      </c>
      <c r="G2517" s="154" t="s">
        <v>227</v>
      </c>
      <c r="H2517" s="155">
        <v>314.22000000000003</v>
      </c>
      <c r="I2517" s="156"/>
      <c r="J2517" s="157">
        <f>ROUND(I2517*H2517,2)</f>
        <v>0</v>
      </c>
      <c r="K2517" s="158"/>
      <c r="L2517" s="34"/>
      <c r="M2517" s="159" t="s">
        <v>1</v>
      </c>
      <c r="N2517" s="160" t="s">
        <v>42</v>
      </c>
      <c r="O2517" s="59"/>
      <c r="P2517" s="161">
        <f>O2517*H2517</f>
        <v>0</v>
      </c>
      <c r="Q2517" s="161">
        <v>9.2999999999999992E-3</v>
      </c>
      <c r="R2517" s="161">
        <f>Q2517*H2517</f>
        <v>2.9222459999999999</v>
      </c>
      <c r="S2517" s="161">
        <v>0</v>
      </c>
      <c r="T2517" s="162">
        <f>S2517*H2517</f>
        <v>0</v>
      </c>
      <c r="U2517" s="33"/>
      <c r="V2517" s="33"/>
      <c r="W2517" s="33"/>
      <c r="X2517" s="33"/>
      <c r="Y2517" s="33"/>
      <c r="Z2517" s="33"/>
      <c r="AA2517" s="33"/>
      <c r="AB2517" s="33"/>
      <c r="AC2517" s="33"/>
      <c r="AD2517" s="33"/>
      <c r="AE2517" s="33"/>
      <c r="AR2517" s="163" t="s">
        <v>264</v>
      </c>
      <c r="AT2517" s="163" t="s">
        <v>224</v>
      </c>
      <c r="AU2517" s="163" t="s">
        <v>86</v>
      </c>
      <c r="AY2517" s="18" t="s">
        <v>222</v>
      </c>
      <c r="BE2517" s="164">
        <f>IF(N2517="základní",J2517,0)</f>
        <v>0</v>
      </c>
      <c r="BF2517" s="164">
        <f>IF(N2517="snížená",J2517,0)</f>
        <v>0</v>
      </c>
      <c r="BG2517" s="164">
        <f>IF(N2517="zákl. přenesená",J2517,0)</f>
        <v>0</v>
      </c>
      <c r="BH2517" s="164">
        <f>IF(N2517="sníž. přenesená",J2517,0)</f>
        <v>0</v>
      </c>
      <c r="BI2517" s="164">
        <f>IF(N2517="nulová",J2517,0)</f>
        <v>0</v>
      </c>
      <c r="BJ2517" s="18" t="s">
        <v>84</v>
      </c>
      <c r="BK2517" s="164">
        <f>ROUND(I2517*H2517,2)</f>
        <v>0</v>
      </c>
      <c r="BL2517" s="18" t="s">
        <v>264</v>
      </c>
      <c r="BM2517" s="163" t="s">
        <v>4000</v>
      </c>
    </row>
    <row r="2518" spans="1:65" s="16" customFormat="1">
      <c r="B2518" s="190"/>
      <c r="D2518" s="166" t="s">
        <v>229</v>
      </c>
      <c r="E2518" s="191" t="s">
        <v>1</v>
      </c>
      <c r="F2518" s="192" t="s">
        <v>4001</v>
      </c>
      <c r="H2518" s="191" t="s">
        <v>1</v>
      </c>
      <c r="I2518" s="193"/>
      <c r="L2518" s="190"/>
      <c r="M2518" s="194"/>
      <c r="N2518" s="195"/>
      <c r="O2518" s="195"/>
      <c r="P2518" s="195"/>
      <c r="Q2518" s="195"/>
      <c r="R2518" s="195"/>
      <c r="S2518" s="195"/>
      <c r="T2518" s="196"/>
      <c r="AT2518" s="191" t="s">
        <v>229</v>
      </c>
      <c r="AU2518" s="191" t="s">
        <v>86</v>
      </c>
      <c r="AV2518" s="16" t="s">
        <v>84</v>
      </c>
      <c r="AW2518" s="16" t="s">
        <v>32</v>
      </c>
      <c r="AX2518" s="16" t="s">
        <v>77</v>
      </c>
      <c r="AY2518" s="191" t="s">
        <v>222</v>
      </c>
    </row>
    <row r="2519" spans="1:65" s="13" customFormat="1" ht="22.5">
      <c r="B2519" s="165"/>
      <c r="D2519" s="166" t="s">
        <v>229</v>
      </c>
      <c r="E2519" s="167" t="s">
        <v>1</v>
      </c>
      <c r="F2519" s="168" t="s">
        <v>4002</v>
      </c>
      <c r="H2519" s="169">
        <v>97.5</v>
      </c>
      <c r="I2519" s="170"/>
      <c r="L2519" s="165"/>
      <c r="M2519" s="171"/>
      <c r="N2519" s="172"/>
      <c r="O2519" s="172"/>
      <c r="P2519" s="172"/>
      <c r="Q2519" s="172"/>
      <c r="R2519" s="172"/>
      <c r="S2519" s="172"/>
      <c r="T2519" s="173"/>
      <c r="AT2519" s="167" t="s">
        <v>229</v>
      </c>
      <c r="AU2519" s="167" t="s">
        <v>86</v>
      </c>
      <c r="AV2519" s="13" t="s">
        <v>86</v>
      </c>
      <c r="AW2519" s="13" t="s">
        <v>32</v>
      </c>
      <c r="AX2519" s="13" t="s">
        <v>77</v>
      </c>
      <c r="AY2519" s="167" t="s">
        <v>222</v>
      </c>
    </row>
    <row r="2520" spans="1:65" s="16" customFormat="1">
      <c r="B2520" s="190"/>
      <c r="D2520" s="166" t="s">
        <v>229</v>
      </c>
      <c r="E2520" s="191" t="s">
        <v>1</v>
      </c>
      <c r="F2520" s="192" t="s">
        <v>4003</v>
      </c>
      <c r="H2520" s="191" t="s">
        <v>1</v>
      </c>
      <c r="I2520" s="193"/>
      <c r="L2520" s="190"/>
      <c r="M2520" s="194"/>
      <c r="N2520" s="195"/>
      <c r="O2520" s="195"/>
      <c r="P2520" s="195"/>
      <c r="Q2520" s="195"/>
      <c r="R2520" s="195"/>
      <c r="S2520" s="195"/>
      <c r="T2520" s="196"/>
      <c r="AT2520" s="191" t="s">
        <v>229</v>
      </c>
      <c r="AU2520" s="191" t="s">
        <v>86</v>
      </c>
      <c r="AV2520" s="16" t="s">
        <v>84</v>
      </c>
      <c r="AW2520" s="16" t="s">
        <v>32</v>
      </c>
      <c r="AX2520" s="16" t="s">
        <v>77</v>
      </c>
      <c r="AY2520" s="191" t="s">
        <v>222</v>
      </c>
    </row>
    <row r="2521" spans="1:65" s="13" customFormat="1">
      <c r="B2521" s="165"/>
      <c r="D2521" s="166" t="s">
        <v>229</v>
      </c>
      <c r="E2521" s="167" t="s">
        <v>1</v>
      </c>
      <c r="F2521" s="168" t="s">
        <v>4004</v>
      </c>
      <c r="H2521" s="169">
        <v>6.32</v>
      </c>
      <c r="I2521" s="170"/>
      <c r="L2521" s="165"/>
      <c r="M2521" s="171"/>
      <c r="N2521" s="172"/>
      <c r="O2521" s="172"/>
      <c r="P2521" s="172"/>
      <c r="Q2521" s="172"/>
      <c r="R2521" s="172"/>
      <c r="S2521" s="172"/>
      <c r="T2521" s="173"/>
      <c r="AT2521" s="167" t="s">
        <v>229</v>
      </c>
      <c r="AU2521" s="167" t="s">
        <v>86</v>
      </c>
      <c r="AV2521" s="13" t="s">
        <v>86</v>
      </c>
      <c r="AW2521" s="13" t="s">
        <v>32</v>
      </c>
      <c r="AX2521" s="13" t="s">
        <v>77</v>
      </c>
      <c r="AY2521" s="167" t="s">
        <v>222</v>
      </c>
    </row>
    <row r="2522" spans="1:65" s="16" customFormat="1">
      <c r="B2522" s="190"/>
      <c r="D2522" s="166" t="s">
        <v>229</v>
      </c>
      <c r="E2522" s="191" t="s">
        <v>1</v>
      </c>
      <c r="F2522" s="192" t="s">
        <v>4005</v>
      </c>
      <c r="H2522" s="191" t="s">
        <v>1</v>
      </c>
      <c r="I2522" s="193"/>
      <c r="L2522" s="190"/>
      <c r="M2522" s="194"/>
      <c r="N2522" s="195"/>
      <c r="O2522" s="195"/>
      <c r="P2522" s="195"/>
      <c r="Q2522" s="195"/>
      <c r="R2522" s="195"/>
      <c r="S2522" s="195"/>
      <c r="T2522" s="196"/>
      <c r="AT2522" s="191" t="s">
        <v>229</v>
      </c>
      <c r="AU2522" s="191" t="s">
        <v>86</v>
      </c>
      <c r="AV2522" s="16" t="s">
        <v>84</v>
      </c>
      <c r="AW2522" s="16" t="s">
        <v>32</v>
      </c>
      <c r="AX2522" s="16" t="s">
        <v>77</v>
      </c>
      <c r="AY2522" s="191" t="s">
        <v>222</v>
      </c>
    </row>
    <row r="2523" spans="1:65" s="13" customFormat="1">
      <c r="B2523" s="165"/>
      <c r="D2523" s="166" t="s">
        <v>229</v>
      </c>
      <c r="E2523" s="167" t="s">
        <v>1</v>
      </c>
      <c r="F2523" s="168" t="s">
        <v>4006</v>
      </c>
      <c r="H2523" s="169">
        <v>77</v>
      </c>
      <c r="I2523" s="170"/>
      <c r="L2523" s="165"/>
      <c r="M2523" s="171"/>
      <c r="N2523" s="172"/>
      <c r="O2523" s="172"/>
      <c r="P2523" s="172"/>
      <c r="Q2523" s="172"/>
      <c r="R2523" s="172"/>
      <c r="S2523" s="172"/>
      <c r="T2523" s="173"/>
      <c r="AT2523" s="167" t="s">
        <v>229</v>
      </c>
      <c r="AU2523" s="167" t="s">
        <v>86</v>
      </c>
      <c r="AV2523" s="13" t="s">
        <v>86</v>
      </c>
      <c r="AW2523" s="13" t="s">
        <v>32</v>
      </c>
      <c r="AX2523" s="13" t="s">
        <v>77</v>
      </c>
      <c r="AY2523" s="167" t="s">
        <v>222</v>
      </c>
    </row>
    <row r="2524" spans="1:65" s="16" customFormat="1">
      <c r="B2524" s="190"/>
      <c r="D2524" s="166" t="s">
        <v>229</v>
      </c>
      <c r="E2524" s="191" t="s">
        <v>1</v>
      </c>
      <c r="F2524" s="192" t="s">
        <v>4007</v>
      </c>
      <c r="H2524" s="191" t="s">
        <v>1</v>
      </c>
      <c r="I2524" s="193"/>
      <c r="L2524" s="190"/>
      <c r="M2524" s="194"/>
      <c r="N2524" s="195"/>
      <c r="O2524" s="195"/>
      <c r="P2524" s="195"/>
      <c r="Q2524" s="195"/>
      <c r="R2524" s="195"/>
      <c r="S2524" s="195"/>
      <c r="T2524" s="196"/>
      <c r="AT2524" s="191" t="s">
        <v>229</v>
      </c>
      <c r="AU2524" s="191" t="s">
        <v>86</v>
      </c>
      <c r="AV2524" s="16" t="s">
        <v>84</v>
      </c>
      <c r="AW2524" s="16" t="s">
        <v>32</v>
      </c>
      <c r="AX2524" s="16" t="s">
        <v>77</v>
      </c>
      <c r="AY2524" s="191" t="s">
        <v>222</v>
      </c>
    </row>
    <row r="2525" spans="1:65" s="13" customFormat="1">
      <c r="B2525" s="165"/>
      <c r="D2525" s="166" t="s">
        <v>229</v>
      </c>
      <c r="E2525" s="167" t="s">
        <v>1</v>
      </c>
      <c r="F2525" s="168" t="s">
        <v>4008</v>
      </c>
      <c r="H2525" s="169">
        <v>17.2</v>
      </c>
      <c r="I2525" s="170"/>
      <c r="L2525" s="165"/>
      <c r="M2525" s="171"/>
      <c r="N2525" s="172"/>
      <c r="O2525" s="172"/>
      <c r="P2525" s="172"/>
      <c r="Q2525" s="172"/>
      <c r="R2525" s="172"/>
      <c r="S2525" s="172"/>
      <c r="T2525" s="173"/>
      <c r="AT2525" s="167" t="s">
        <v>229</v>
      </c>
      <c r="AU2525" s="167" t="s">
        <v>86</v>
      </c>
      <c r="AV2525" s="13" t="s">
        <v>86</v>
      </c>
      <c r="AW2525" s="13" t="s">
        <v>32</v>
      </c>
      <c r="AX2525" s="13" t="s">
        <v>77</v>
      </c>
      <c r="AY2525" s="167" t="s">
        <v>222</v>
      </c>
    </row>
    <row r="2526" spans="1:65" s="16" customFormat="1">
      <c r="B2526" s="190"/>
      <c r="D2526" s="166" t="s">
        <v>229</v>
      </c>
      <c r="E2526" s="191" t="s">
        <v>1</v>
      </c>
      <c r="F2526" s="192" t="s">
        <v>4009</v>
      </c>
      <c r="H2526" s="191" t="s">
        <v>1</v>
      </c>
      <c r="I2526" s="193"/>
      <c r="L2526" s="190"/>
      <c r="M2526" s="194"/>
      <c r="N2526" s="195"/>
      <c r="O2526" s="195"/>
      <c r="P2526" s="195"/>
      <c r="Q2526" s="195"/>
      <c r="R2526" s="195"/>
      <c r="S2526" s="195"/>
      <c r="T2526" s="196"/>
      <c r="AT2526" s="191" t="s">
        <v>229</v>
      </c>
      <c r="AU2526" s="191" t="s">
        <v>86</v>
      </c>
      <c r="AV2526" s="16" t="s">
        <v>84</v>
      </c>
      <c r="AW2526" s="16" t="s">
        <v>32</v>
      </c>
      <c r="AX2526" s="16" t="s">
        <v>77</v>
      </c>
      <c r="AY2526" s="191" t="s">
        <v>222</v>
      </c>
    </row>
    <row r="2527" spans="1:65" s="13" customFormat="1">
      <c r="B2527" s="165"/>
      <c r="D2527" s="166" t="s">
        <v>229</v>
      </c>
      <c r="E2527" s="167" t="s">
        <v>1</v>
      </c>
      <c r="F2527" s="168" t="s">
        <v>4010</v>
      </c>
      <c r="H2527" s="169">
        <v>17.2</v>
      </c>
      <c r="I2527" s="170"/>
      <c r="L2527" s="165"/>
      <c r="M2527" s="171"/>
      <c r="N2527" s="172"/>
      <c r="O2527" s="172"/>
      <c r="P2527" s="172"/>
      <c r="Q2527" s="172"/>
      <c r="R2527" s="172"/>
      <c r="S2527" s="172"/>
      <c r="T2527" s="173"/>
      <c r="AT2527" s="167" t="s">
        <v>229</v>
      </c>
      <c r="AU2527" s="167" t="s">
        <v>86</v>
      </c>
      <c r="AV2527" s="13" t="s">
        <v>86</v>
      </c>
      <c r="AW2527" s="13" t="s">
        <v>32</v>
      </c>
      <c r="AX2527" s="13" t="s">
        <v>77</v>
      </c>
      <c r="AY2527" s="167" t="s">
        <v>222</v>
      </c>
    </row>
    <row r="2528" spans="1:65" s="16" customFormat="1">
      <c r="B2528" s="190"/>
      <c r="D2528" s="166" t="s">
        <v>229</v>
      </c>
      <c r="E2528" s="191" t="s">
        <v>1</v>
      </c>
      <c r="F2528" s="192" t="s">
        <v>4011</v>
      </c>
      <c r="H2528" s="191" t="s">
        <v>1</v>
      </c>
      <c r="I2528" s="193"/>
      <c r="L2528" s="190"/>
      <c r="M2528" s="194"/>
      <c r="N2528" s="195"/>
      <c r="O2528" s="195"/>
      <c r="P2528" s="195"/>
      <c r="Q2528" s="195"/>
      <c r="R2528" s="195"/>
      <c r="S2528" s="195"/>
      <c r="T2528" s="196"/>
      <c r="AT2528" s="191" t="s">
        <v>229</v>
      </c>
      <c r="AU2528" s="191" t="s">
        <v>86</v>
      </c>
      <c r="AV2528" s="16" t="s">
        <v>84</v>
      </c>
      <c r="AW2528" s="16" t="s">
        <v>32</v>
      </c>
      <c r="AX2528" s="16" t="s">
        <v>77</v>
      </c>
      <c r="AY2528" s="191" t="s">
        <v>222</v>
      </c>
    </row>
    <row r="2529" spans="1:65" s="13" customFormat="1">
      <c r="B2529" s="165"/>
      <c r="D2529" s="166" t="s">
        <v>229</v>
      </c>
      <c r="E2529" s="167" t="s">
        <v>1</v>
      </c>
      <c r="F2529" s="168" t="s">
        <v>4012</v>
      </c>
      <c r="H2529" s="169">
        <v>95</v>
      </c>
      <c r="I2529" s="170"/>
      <c r="L2529" s="165"/>
      <c r="M2529" s="171"/>
      <c r="N2529" s="172"/>
      <c r="O2529" s="172"/>
      <c r="P2529" s="172"/>
      <c r="Q2529" s="172"/>
      <c r="R2529" s="172"/>
      <c r="S2529" s="172"/>
      <c r="T2529" s="173"/>
      <c r="AT2529" s="167" t="s">
        <v>229</v>
      </c>
      <c r="AU2529" s="167" t="s">
        <v>86</v>
      </c>
      <c r="AV2529" s="13" t="s">
        <v>86</v>
      </c>
      <c r="AW2529" s="13" t="s">
        <v>32</v>
      </c>
      <c r="AX2529" s="13" t="s">
        <v>77</v>
      </c>
      <c r="AY2529" s="167" t="s">
        <v>222</v>
      </c>
    </row>
    <row r="2530" spans="1:65" s="16" customFormat="1">
      <c r="B2530" s="190"/>
      <c r="D2530" s="166" t="s">
        <v>229</v>
      </c>
      <c r="E2530" s="191" t="s">
        <v>1</v>
      </c>
      <c r="F2530" s="192" t="s">
        <v>4013</v>
      </c>
      <c r="H2530" s="191" t="s">
        <v>1</v>
      </c>
      <c r="I2530" s="193"/>
      <c r="L2530" s="190"/>
      <c r="M2530" s="194"/>
      <c r="N2530" s="195"/>
      <c r="O2530" s="195"/>
      <c r="P2530" s="195"/>
      <c r="Q2530" s="195"/>
      <c r="R2530" s="195"/>
      <c r="S2530" s="195"/>
      <c r="T2530" s="196"/>
      <c r="AT2530" s="191" t="s">
        <v>229</v>
      </c>
      <c r="AU2530" s="191" t="s">
        <v>86</v>
      </c>
      <c r="AV2530" s="16" t="s">
        <v>84</v>
      </c>
      <c r="AW2530" s="16" t="s">
        <v>32</v>
      </c>
      <c r="AX2530" s="16" t="s">
        <v>77</v>
      </c>
      <c r="AY2530" s="191" t="s">
        <v>222</v>
      </c>
    </row>
    <row r="2531" spans="1:65" s="13" customFormat="1">
      <c r="B2531" s="165"/>
      <c r="D2531" s="166" t="s">
        <v>229</v>
      </c>
      <c r="E2531" s="167" t="s">
        <v>1</v>
      </c>
      <c r="F2531" s="168" t="s">
        <v>4014</v>
      </c>
      <c r="H2531" s="169">
        <v>4</v>
      </c>
      <c r="I2531" s="170"/>
      <c r="L2531" s="165"/>
      <c r="M2531" s="171"/>
      <c r="N2531" s="172"/>
      <c r="O2531" s="172"/>
      <c r="P2531" s="172"/>
      <c r="Q2531" s="172"/>
      <c r="R2531" s="172"/>
      <c r="S2531" s="172"/>
      <c r="T2531" s="173"/>
      <c r="AT2531" s="167" t="s">
        <v>229</v>
      </c>
      <c r="AU2531" s="167" t="s">
        <v>86</v>
      </c>
      <c r="AV2531" s="13" t="s">
        <v>86</v>
      </c>
      <c r="AW2531" s="13" t="s">
        <v>32</v>
      </c>
      <c r="AX2531" s="13" t="s">
        <v>77</v>
      </c>
      <c r="AY2531" s="167" t="s">
        <v>222</v>
      </c>
    </row>
    <row r="2532" spans="1:65" s="14" customFormat="1">
      <c r="B2532" s="174"/>
      <c r="D2532" s="166" t="s">
        <v>229</v>
      </c>
      <c r="E2532" s="175" t="s">
        <v>1</v>
      </c>
      <c r="F2532" s="176" t="s">
        <v>231</v>
      </c>
      <c r="H2532" s="177">
        <v>314.22000000000003</v>
      </c>
      <c r="I2532" s="178"/>
      <c r="L2532" s="174"/>
      <c r="M2532" s="179"/>
      <c r="N2532" s="180"/>
      <c r="O2532" s="180"/>
      <c r="P2532" s="180"/>
      <c r="Q2532" s="180"/>
      <c r="R2532" s="180"/>
      <c r="S2532" s="180"/>
      <c r="T2532" s="181"/>
      <c r="AT2532" s="175" t="s">
        <v>229</v>
      </c>
      <c r="AU2532" s="175" t="s">
        <v>86</v>
      </c>
      <c r="AV2532" s="14" t="s">
        <v>228</v>
      </c>
      <c r="AW2532" s="14" t="s">
        <v>32</v>
      </c>
      <c r="AX2532" s="14" t="s">
        <v>84</v>
      </c>
      <c r="AY2532" s="175" t="s">
        <v>222</v>
      </c>
    </row>
    <row r="2533" spans="1:65" s="2" customFormat="1" ht="21.75" customHeight="1">
      <c r="A2533" s="33"/>
      <c r="B2533" s="150"/>
      <c r="C2533" s="197" t="s">
        <v>4015</v>
      </c>
      <c r="D2533" s="197" t="s">
        <v>310</v>
      </c>
      <c r="E2533" s="198" t="s">
        <v>4016</v>
      </c>
      <c r="F2533" s="199" t="s">
        <v>4017</v>
      </c>
      <c r="G2533" s="200" t="s">
        <v>227</v>
      </c>
      <c r="H2533" s="201">
        <v>124.982</v>
      </c>
      <c r="I2533" s="202"/>
      <c r="J2533" s="203">
        <f t="shared" ref="J2533:J2538" si="280">ROUND(I2533*H2533,2)</f>
        <v>0</v>
      </c>
      <c r="K2533" s="204"/>
      <c r="L2533" s="205"/>
      <c r="M2533" s="206" t="s">
        <v>1</v>
      </c>
      <c r="N2533" s="207" t="s">
        <v>42</v>
      </c>
      <c r="O2533" s="59"/>
      <c r="P2533" s="161">
        <f t="shared" ref="P2533:P2538" si="281">O2533*H2533</f>
        <v>0</v>
      </c>
      <c r="Q2533" s="161">
        <v>0</v>
      </c>
      <c r="R2533" s="161">
        <f t="shared" ref="R2533:R2538" si="282">Q2533*H2533</f>
        <v>0</v>
      </c>
      <c r="S2533" s="161">
        <v>0</v>
      </c>
      <c r="T2533" s="162">
        <f t="shared" ref="T2533:T2538" si="283">S2533*H2533</f>
        <v>0</v>
      </c>
      <c r="U2533" s="33"/>
      <c r="V2533" s="33"/>
      <c r="W2533" s="33"/>
      <c r="X2533" s="33"/>
      <c r="Y2533" s="33"/>
      <c r="Z2533" s="33"/>
      <c r="AA2533" s="33"/>
      <c r="AB2533" s="33"/>
      <c r="AC2533" s="33"/>
      <c r="AD2533" s="33"/>
      <c r="AE2533" s="33"/>
      <c r="AR2533" s="163" t="s">
        <v>318</v>
      </c>
      <c r="AT2533" s="163" t="s">
        <v>310</v>
      </c>
      <c r="AU2533" s="163" t="s">
        <v>86</v>
      </c>
      <c r="AY2533" s="18" t="s">
        <v>222</v>
      </c>
      <c r="BE2533" s="164">
        <f t="shared" ref="BE2533:BE2538" si="284">IF(N2533="základní",J2533,0)</f>
        <v>0</v>
      </c>
      <c r="BF2533" s="164">
        <f t="shared" ref="BF2533:BF2538" si="285">IF(N2533="snížená",J2533,0)</f>
        <v>0</v>
      </c>
      <c r="BG2533" s="164">
        <f t="shared" ref="BG2533:BG2538" si="286">IF(N2533="zákl. přenesená",J2533,0)</f>
        <v>0</v>
      </c>
      <c r="BH2533" s="164">
        <f t="shared" ref="BH2533:BH2538" si="287">IF(N2533="sníž. přenesená",J2533,0)</f>
        <v>0</v>
      </c>
      <c r="BI2533" s="164">
        <f t="shared" ref="BI2533:BI2538" si="288">IF(N2533="nulová",J2533,0)</f>
        <v>0</v>
      </c>
      <c r="BJ2533" s="18" t="s">
        <v>84</v>
      </c>
      <c r="BK2533" s="164">
        <f t="shared" ref="BK2533:BK2538" si="289">ROUND(I2533*H2533,2)</f>
        <v>0</v>
      </c>
      <c r="BL2533" s="18" t="s">
        <v>264</v>
      </c>
      <c r="BM2533" s="163" t="s">
        <v>4018</v>
      </c>
    </row>
    <row r="2534" spans="1:65" s="2" customFormat="1" ht="21.75" customHeight="1">
      <c r="A2534" s="33"/>
      <c r="B2534" s="150"/>
      <c r="C2534" s="197" t="s">
        <v>4019</v>
      </c>
      <c r="D2534" s="197" t="s">
        <v>310</v>
      </c>
      <c r="E2534" s="198" t="s">
        <v>4020</v>
      </c>
      <c r="F2534" s="199" t="s">
        <v>4021</v>
      </c>
      <c r="G2534" s="200" t="s">
        <v>227</v>
      </c>
      <c r="H2534" s="201">
        <v>12.54</v>
      </c>
      <c r="I2534" s="202"/>
      <c r="J2534" s="203">
        <f t="shared" si="280"/>
        <v>0</v>
      </c>
      <c r="K2534" s="204"/>
      <c r="L2534" s="205"/>
      <c r="M2534" s="206" t="s">
        <v>1</v>
      </c>
      <c r="N2534" s="207" t="s">
        <v>42</v>
      </c>
      <c r="O2534" s="59"/>
      <c r="P2534" s="161">
        <f t="shared" si="281"/>
        <v>0</v>
      </c>
      <c r="Q2534" s="161">
        <v>0</v>
      </c>
      <c r="R2534" s="161">
        <f t="shared" si="282"/>
        <v>0</v>
      </c>
      <c r="S2534" s="161">
        <v>0</v>
      </c>
      <c r="T2534" s="162">
        <f t="shared" si="283"/>
        <v>0</v>
      </c>
      <c r="U2534" s="33"/>
      <c r="V2534" s="33"/>
      <c r="W2534" s="33"/>
      <c r="X2534" s="33"/>
      <c r="Y2534" s="33"/>
      <c r="Z2534" s="33"/>
      <c r="AA2534" s="33"/>
      <c r="AB2534" s="33"/>
      <c r="AC2534" s="33"/>
      <c r="AD2534" s="33"/>
      <c r="AE2534" s="33"/>
      <c r="AR2534" s="163" t="s">
        <v>318</v>
      </c>
      <c r="AT2534" s="163" t="s">
        <v>310</v>
      </c>
      <c r="AU2534" s="163" t="s">
        <v>86</v>
      </c>
      <c r="AY2534" s="18" t="s">
        <v>222</v>
      </c>
      <c r="BE2534" s="164">
        <f t="shared" si="284"/>
        <v>0</v>
      </c>
      <c r="BF2534" s="164">
        <f t="shared" si="285"/>
        <v>0</v>
      </c>
      <c r="BG2534" s="164">
        <f t="shared" si="286"/>
        <v>0</v>
      </c>
      <c r="BH2534" s="164">
        <f t="shared" si="287"/>
        <v>0</v>
      </c>
      <c r="BI2534" s="164">
        <f t="shared" si="288"/>
        <v>0</v>
      </c>
      <c r="BJ2534" s="18" t="s">
        <v>84</v>
      </c>
      <c r="BK2534" s="164">
        <f t="shared" si="289"/>
        <v>0</v>
      </c>
      <c r="BL2534" s="18" t="s">
        <v>264</v>
      </c>
      <c r="BM2534" s="163" t="s">
        <v>4022</v>
      </c>
    </row>
    <row r="2535" spans="1:65" s="2" customFormat="1" ht="21.75" customHeight="1">
      <c r="A2535" s="33"/>
      <c r="B2535" s="150"/>
      <c r="C2535" s="197" t="s">
        <v>4023</v>
      </c>
      <c r="D2535" s="197" t="s">
        <v>310</v>
      </c>
      <c r="E2535" s="198" t="s">
        <v>4024</v>
      </c>
      <c r="F2535" s="199" t="s">
        <v>4025</v>
      </c>
      <c r="G2535" s="200" t="s">
        <v>227</v>
      </c>
      <c r="H2535" s="201">
        <v>22.588999999999999</v>
      </c>
      <c r="I2535" s="202"/>
      <c r="J2535" s="203">
        <f t="shared" si="280"/>
        <v>0</v>
      </c>
      <c r="K2535" s="204"/>
      <c r="L2535" s="205"/>
      <c r="M2535" s="206" t="s">
        <v>1</v>
      </c>
      <c r="N2535" s="207" t="s">
        <v>42</v>
      </c>
      <c r="O2535" s="59"/>
      <c r="P2535" s="161">
        <f t="shared" si="281"/>
        <v>0</v>
      </c>
      <c r="Q2535" s="161">
        <v>0</v>
      </c>
      <c r="R2535" s="161">
        <f t="shared" si="282"/>
        <v>0</v>
      </c>
      <c r="S2535" s="161">
        <v>0</v>
      </c>
      <c r="T2535" s="162">
        <f t="shared" si="283"/>
        <v>0</v>
      </c>
      <c r="U2535" s="33"/>
      <c r="V2535" s="33"/>
      <c r="W2535" s="33"/>
      <c r="X2535" s="33"/>
      <c r="Y2535" s="33"/>
      <c r="Z2535" s="33"/>
      <c r="AA2535" s="33"/>
      <c r="AB2535" s="33"/>
      <c r="AC2535" s="33"/>
      <c r="AD2535" s="33"/>
      <c r="AE2535" s="33"/>
      <c r="AR2535" s="163" t="s">
        <v>318</v>
      </c>
      <c r="AT2535" s="163" t="s">
        <v>310</v>
      </c>
      <c r="AU2535" s="163" t="s">
        <v>86</v>
      </c>
      <c r="AY2535" s="18" t="s">
        <v>222</v>
      </c>
      <c r="BE2535" s="164">
        <f t="shared" si="284"/>
        <v>0</v>
      </c>
      <c r="BF2535" s="164">
        <f t="shared" si="285"/>
        <v>0</v>
      </c>
      <c r="BG2535" s="164">
        <f t="shared" si="286"/>
        <v>0</v>
      </c>
      <c r="BH2535" s="164">
        <f t="shared" si="287"/>
        <v>0</v>
      </c>
      <c r="BI2535" s="164">
        <f t="shared" si="288"/>
        <v>0</v>
      </c>
      <c r="BJ2535" s="18" t="s">
        <v>84</v>
      </c>
      <c r="BK2535" s="164">
        <f t="shared" si="289"/>
        <v>0</v>
      </c>
      <c r="BL2535" s="18" t="s">
        <v>264</v>
      </c>
      <c r="BM2535" s="163" t="s">
        <v>4026</v>
      </c>
    </row>
    <row r="2536" spans="1:65" s="2" customFormat="1" ht="24.2" customHeight="1">
      <c r="A2536" s="33"/>
      <c r="B2536" s="150"/>
      <c r="C2536" s="197" t="s">
        <v>4027</v>
      </c>
      <c r="D2536" s="197" t="s">
        <v>310</v>
      </c>
      <c r="E2536" s="198" t="s">
        <v>4028</v>
      </c>
      <c r="F2536" s="199" t="s">
        <v>4029</v>
      </c>
      <c r="G2536" s="200" t="s">
        <v>227</v>
      </c>
      <c r="H2536" s="201">
        <v>6.3419999999999996</v>
      </c>
      <c r="I2536" s="202"/>
      <c r="J2536" s="203">
        <f t="shared" si="280"/>
        <v>0</v>
      </c>
      <c r="K2536" s="204"/>
      <c r="L2536" s="205"/>
      <c r="M2536" s="206" t="s">
        <v>1</v>
      </c>
      <c r="N2536" s="207" t="s">
        <v>42</v>
      </c>
      <c r="O2536" s="59"/>
      <c r="P2536" s="161">
        <f t="shared" si="281"/>
        <v>0</v>
      </c>
      <c r="Q2536" s="161">
        <v>0</v>
      </c>
      <c r="R2536" s="161">
        <f t="shared" si="282"/>
        <v>0</v>
      </c>
      <c r="S2536" s="161">
        <v>0</v>
      </c>
      <c r="T2536" s="162">
        <f t="shared" si="283"/>
        <v>0</v>
      </c>
      <c r="U2536" s="33"/>
      <c r="V2536" s="33"/>
      <c r="W2536" s="33"/>
      <c r="X2536" s="33"/>
      <c r="Y2536" s="33"/>
      <c r="Z2536" s="33"/>
      <c r="AA2536" s="33"/>
      <c r="AB2536" s="33"/>
      <c r="AC2536" s="33"/>
      <c r="AD2536" s="33"/>
      <c r="AE2536" s="33"/>
      <c r="AR2536" s="163" t="s">
        <v>318</v>
      </c>
      <c r="AT2536" s="163" t="s">
        <v>310</v>
      </c>
      <c r="AU2536" s="163" t="s">
        <v>86</v>
      </c>
      <c r="AY2536" s="18" t="s">
        <v>222</v>
      </c>
      <c r="BE2536" s="164">
        <f t="shared" si="284"/>
        <v>0</v>
      </c>
      <c r="BF2536" s="164">
        <f t="shared" si="285"/>
        <v>0</v>
      </c>
      <c r="BG2536" s="164">
        <f t="shared" si="286"/>
        <v>0</v>
      </c>
      <c r="BH2536" s="164">
        <f t="shared" si="287"/>
        <v>0</v>
      </c>
      <c r="BI2536" s="164">
        <f t="shared" si="288"/>
        <v>0</v>
      </c>
      <c r="BJ2536" s="18" t="s">
        <v>84</v>
      </c>
      <c r="BK2536" s="164">
        <f t="shared" si="289"/>
        <v>0</v>
      </c>
      <c r="BL2536" s="18" t="s">
        <v>264</v>
      </c>
      <c r="BM2536" s="163" t="s">
        <v>4030</v>
      </c>
    </row>
    <row r="2537" spans="1:65" s="2" customFormat="1" ht="21.75" customHeight="1">
      <c r="A2537" s="33"/>
      <c r="B2537" s="150"/>
      <c r="C2537" s="197" t="s">
        <v>4031</v>
      </c>
      <c r="D2537" s="197" t="s">
        <v>310</v>
      </c>
      <c r="E2537" s="198" t="s">
        <v>4032</v>
      </c>
      <c r="F2537" s="199" t="s">
        <v>4033</v>
      </c>
      <c r="G2537" s="200" t="s">
        <v>227</v>
      </c>
      <c r="H2537" s="201">
        <v>166.50700000000001</v>
      </c>
      <c r="I2537" s="202"/>
      <c r="J2537" s="203">
        <f t="shared" si="280"/>
        <v>0</v>
      </c>
      <c r="K2537" s="204"/>
      <c r="L2537" s="205"/>
      <c r="M2537" s="206" t="s">
        <v>1</v>
      </c>
      <c r="N2537" s="207" t="s">
        <v>42</v>
      </c>
      <c r="O2537" s="59"/>
      <c r="P2537" s="161">
        <f t="shared" si="281"/>
        <v>0</v>
      </c>
      <c r="Q2537" s="161">
        <v>0</v>
      </c>
      <c r="R2537" s="161">
        <f t="shared" si="282"/>
        <v>0</v>
      </c>
      <c r="S2537" s="161">
        <v>0</v>
      </c>
      <c r="T2537" s="162">
        <f t="shared" si="283"/>
        <v>0</v>
      </c>
      <c r="U2537" s="33"/>
      <c r="V2537" s="33"/>
      <c r="W2537" s="33"/>
      <c r="X2537" s="33"/>
      <c r="Y2537" s="33"/>
      <c r="Z2537" s="33"/>
      <c r="AA2537" s="33"/>
      <c r="AB2537" s="33"/>
      <c r="AC2537" s="33"/>
      <c r="AD2537" s="33"/>
      <c r="AE2537" s="33"/>
      <c r="AR2537" s="163" t="s">
        <v>318</v>
      </c>
      <c r="AT2537" s="163" t="s">
        <v>310</v>
      </c>
      <c r="AU2537" s="163" t="s">
        <v>86</v>
      </c>
      <c r="AY2537" s="18" t="s">
        <v>222</v>
      </c>
      <c r="BE2537" s="164">
        <f t="shared" si="284"/>
        <v>0</v>
      </c>
      <c r="BF2537" s="164">
        <f t="shared" si="285"/>
        <v>0</v>
      </c>
      <c r="BG2537" s="164">
        <f t="shared" si="286"/>
        <v>0</v>
      </c>
      <c r="BH2537" s="164">
        <f t="shared" si="287"/>
        <v>0</v>
      </c>
      <c r="BI2537" s="164">
        <f t="shared" si="288"/>
        <v>0</v>
      </c>
      <c r="BJ2537" s="18" t="s">
        <v>84</v>
      </c>
      <c r="BK2537" s="164">
        <f t="shared" si="289"/>
        <v>0</v>
      </c>
      <c r="BL2537" s="18" t="s">
        <v>264</v>
      </c>
      <c r="BM2537" s="163" t="s">
        <v>4034</v>
      </c>
    </row>
    <row r="2538" spans="1:65" s="2" customFormat="1" ht="33" customHeight="1">
      <c r="A2538" s="33"/>
      <c r="B2538" s="150"/>
      <c r="C2538" s="151" t="s">
        <v>4035</v>
      </c>
      <c r="D2538" s="151" t="s">
        <v>224</v>
      </c>
      <c r="E2538" s="152" t="s">
        <v>4036</v>
      </c>
      <c r="F2538" s="153" t="s">
        <v>4037</v>
      </c>
      <c r="G2538" s="154" t="s">
        <v>227</v>
      </c>
      <c r="H2538" s="155">
        <v>258</v>
      </c>
      <c r="I2538" s="156"/>
      <c r="J2538" s="157">
        <f t="shared" si="280"/>
        <v>0</v>
      </c>
      <c r="K2538" s="158"/>
      <c r="L2538" s="34"/>
      <c r="M2538" s="159" t="s">
        <v>1</v>
      </c>
      <c r="N2538" s="160" t="s">
        <v>42</v>
      </c>
      <c r="O2538" s="59"/>
      <c r="P2538" s="161">
        <f t="shared" si="281"/>
        <v>0</v>
      </c>
      <c r="Q2538" s="161">
        <v>8.9999999999999993E-3</v>
      </c>
      <c r="R2538" s="161">
        <f t="shared" si="282"/>
        <v>2.3219999999999996</v>
      </c>
      <c r="S2538" s="161">
        <v>0</v>
      </c>
      <c r="T2538" s="162">
        <f t="shared" si="283"/>
        <v>0</v>
      </c>
      <c r="U2538" s="33"/>
      <c r="V2538" s="33"/>
      <c r="W2538" s="33"/>
      <c r="X2538" s="33"/>
      <c r="Y2538" s="33"/>
      <c r="Z2538" s="33"/>
      <c r="AA2538" s="33"/>
      <c r="AB2538" s="33"/>
      <c r="AC2538" s="33"/>
      <c r="AD2538" s="33"/>
      <c r="AE2538" s="33"/>
      <c r="AR2538" s="163" t="s">
        <v>264</v>
      </c>
      <c r="AT2538" s="163" t="s">
        <v>224</v>
      </c>
      <c r="AU2538" s="163" t="s">
        <v>86</v>
      </c>
      <c r="AY2538" s="18" t="s">
        <v>222</v>
      </c>
      <c r="BE2538" s="164">
        <f t="shared" si="284"/>
        <v>0</v>
      </c>
      <c r="BF2538" s="164">
        <f t="shared" si="285"/>
        <v>0</v>
      </c>
      <c r="BG2538" s="164">
        <f t="shared" si="286"/>
        <v>0</v>
      </c>
      <c r="BH2538" s="164">
        <f t="shared" si="287"/>
        <v>0</v>
      </c>
      <c r="BI2538" s="164">
        <f t="shared" si="288"/>
        <v>0</v>
      </c>
      <c r="BJ2538" s="18" t="s">
        <v>84</v>
      </c>
      <c r="BK2538" s="164">
        <f t="shared" si="289"/>
        <v>0</v>
      </c>
      <c r="BL2538" s="18" t="s">
        <v>264</v>
      </c>
      <c r="BM2538" s="163" t="s">
        <v>4038</v>
      </c>
    </row>
    <row r="2539" spans="1:65" s="16" customFormat="1">
      <c r="B2539" s="190"/>
      <c r="D2539" s="166" t="s">
        <v>229</v>
      </c>
      <c r="E2539" s="191" t="s">
        <v>1</v>
      </c>
      <c r="F2539" s="192" t="s">
        <v>4039</v>
      </c>
      <c r="H2539" s="191" t="s">
        <v>1</v>
      </c>
      <c r="I2539" s="193"/>
      <c r="L2539" s="190"/>
      <c r="M2539" s="194"/>
      <c r="N2539" s="195"/>
      <c r="O2539" s="195"/>
      <c r="P2539" s="195"/>
      <c r="Q2539" s="195"/>
      <c r="R2539" s="195"/>
      <c r="S2539" s="195"/>
      <c r="T2539" s="196"/>
      <c r="AT2539" s="191" t="s">
        <v>229</v>
      </c>
      <c r="AU2539" s="191" t="s">
        <v>86</v>
      </c>
      <c r="AV2539" s="16" t="s">
        <v>84</v>
      </c>
      <c r="AW2539" s="16" t="s">
        <v>32</v>
      </c>
      <c r="AX2539" s="16" t="s">
        <v>77</v>
      </c>
      <c r="AY2539" s="191" t="s">
        <v>222</v>
      </c>
    </row>
    <row r="2540" spans="1:65" s="13" customFormat="1" ht="22.5">
      <c r="B2540" s="165"/>
      <c r="D2540" s="166" t="s">
        <v>229</v>
      </c>
      <c r="E2540" s="167" t="s">
        <v>1</v>
      </c>
      <c r="F2540" s="168" t="s">
        <v>4040</v>
      </c>
      <c r="H2540" s="169">
        <v>258</v>
      </c>
      <c r="I2540" s="170"/>
      <c r="L2540" s="165"/>
      <c r="M2540" s="171"/>
      <c r="N2540" s="172"/>
      <c r="O2540" s="172"/>
      <c r="P2540" s="172"/>
      <c r="Q2540" s="172"/>
      <c r="R2540" s="172"/>
      <c r="S2540" s="172"/>
      <c r="T2540" s="173"/>
      <c r="AT2540" s="167" t="s">
        <v>229</v>
      </c>
      <c r="AU2540" s="167" t="s">
        <v>86</v>
      </c>
      <c r="AV2540" s="13" t="s">
        <v>86</v>
      </c>
      <c r="AW2540" s="13" t="s">
        <v>32</v>
      </c>
      <c r="AX2540" s="13" t="s">
        <v>77</v>
      </c>
      <c r="AY2540" s="167" t="s">
        <v>222</v>
      </c>
    </row>
    <row r="2541" spans="1:65" s="14" customFormat="1">
      <c r="B2541" s="174"/>
      <c r="D2541" s="166" t="s">
        <v>229</v>
      </c>
      <c r="E2541" s="175" t="s">
        <v>1</v>
      </c>
      <c r="F2541" s="176" t="s">
        <v>231</v>
      </c>
      <c r="H2541" s="177">
        <v>258</v>
      </c>
      <c r="I2541" s="178"/>
      <c r="L2541" s="174"/>
      <c r="M2541" s="179"/>
      <c r="N2541" s="180"/>
      <c r="O2541" s="180"/>
      <c r="P2541" s="180"/>
      <c r="Q2541" s="180"/>
      <c r="R2541" s="180"/>
      <c r="S2541" s="180"/>
      <c r="T2541" s="181"/>
      <c r="AT2541" s="175" t="s">
        <v>229</v>
      </c>
      <c r="AU2541" s="175" t="s">
        <v>86</v>
      </c>
      <c r="AV2541" s="14" t="s">
        <v>228</v>
      </c>
      <c r="AW2541" s="14" t="s">
        <v>32</v>
      </c>
      <c r="AX2541" s="14" t="s">
        <v>84</v>
      </c>
      <c r="AY2541" s="175" t="s">
        <v>222</v>
      </c>
    </row>
    <row r="2542" spans="1:65" s="2" customFormat="1" ht="21.75" customHeight="1">
      <c r="A2542" s="33"/>
      <c r="B2542" s="150"/>
      <c r="C2542" s="197" t="s">
        <v>4041</v>
      </c>
      <c r="D2542" s="197" t="s">
        <v>310</v>
      </c>
      <c r="E2542" s="198" t="s">
        <v>4042</v>
      </c>
      <c r="F2542" s="199" t="s">
        <v>4043</v>
      </c>
      <c r="G2542" s="200" t="s">
        <v>227</v>
      </c>
      <c r="H2542" s="201">
        <v>149.155</v>
      </c>
      <c r="I2542" s="202"/>
      <c r="J2542" s="203">
        <f>ROUND(I2542*H2542,2)</f>
        <v>0</v>
      </c>
      <c r="K2542" s="204"/>
      <c r="L2542" s="205"/>
      <c r="M2542" s="206" t="s">
        <v>1</v>
      </c>
      <c r="N2542" s="207" t="s">
        <v>42</v>
      </c>
      <c r="O2542" s="59"/>
      <c r="P2542" s="161">
        <f>O2542*H2542</f>
        <v>0</v>
      </c>
      <c r="Q2542" s="161">
        <v>0</v>
      </c>
      <c r="R2542" s="161">
        <f>Q2542*H2542</f>
        <v>0</v>
      </c>
      <c r="S2542" s="161">
        <v>0</v>
      </c>
      <c r="T2542" s="162">
        <f>S2542*H2542</f>
        <v>0</v>
      </c>
      <c r="U2542" s="33"/>
      <c r="V2542" s="33"/>
      <c r="W2542" s="33"/>
      <c r="X2542" s="33"/>
      <c r="Y2542" s="33"/>
      <c r="Z2542" s="33"/>
      <c r="AA2542" s="33"/>
      <c r="AB2542" s="33"/>
      <c r="AC2542" s="33"/>
      <c r="AD2542" s="33"/>
      <c r="AE2542" s="33"/>
      <c r="AR2542" s="163" t="s">
        <v>318</v>
      </c>
      <c r="AT2542" s="163" t="s">
        <v>310</v>
      </c>
      <c r="AU2542" s="163" t="s">
        <v>86</v>
      </c>
      <c r="AY2542" s="18" t="s">
        <v>222</v>
      </c>
      <c r="BE2542" s="164">
        <f>IF(N2542="základní",J2542,0)</f>
        <v>0</v>
      </c>
      <c r="BF2542" s="164">
        <f>IF(N2542="snížená",J2542,0)</f>
        <v>0</v>
      </c>
      <c r="BG2542" s="164">
        <f>IF(N2542="zákl. přenesená",J2542,0)</f>
        <v>0</v>
      </c>
      <c r="BH2542" s="164">
        <f>IF(N2542="sníž. přenesená",J2542,0)</f>
        <v>0</v>
      </c>
      <c r="BI2542" s="164">
        <f>IF(N2542="nulová",J2542,0)</f>
        <v>0</v>
      </c>
      <c r="BJ2542" s="18" t="s">
        <v>84</v>
      </c>
      <c r="BK2542" s="164">
        <f>ROUND(I2542*H2542,2)</f>
        <v>0</v>
      </c>
      <c r="BL2542" s="18" t="s">
        <v>264</v>
      </c>
      <c r="BM2542" s="163" t="s">
        <v>4044</v>
      </c>
    </row>
    <row r="2543" spans="1:65" s="2" customFormat="1" ht="21.75" customHeight="1">
      <c r="A2543" s="33"/>
      <c r="B2543" s="150"/>
      <c r="C2543" s="197" t="s">
        <v>4045</v>
      </c>
      <c r="D2543" s="197" t="s">
        <v>310</v>
      </c>
      <c r="E2543" s="198" t="s">
        <v>4046</v>
      </c>
      <c r="F2543" s="199" t="s">
        <v>4047</v>
      </c>
      <c r="G2543" s="200" t="s">
        <v>227</v>
      </c>
      <c r="H2543" s="201">
        <v>141.13</v>
      </c>
      <c r="I2543" s="202"/>
      <c r="J2543" s="203">
        <f>ROUND(I2543*H2543,2)</f>
        <v>0</v>
      </c>
      <c r="K2543" s="204"/>
      <c r="L2543" s="205"/>
      <c r="M2543" s="206" t="s">
        <v>1</v>
      </c>
      <c r="N2543" s="207" t="s">
        <v>42</v>
      </c>
      <c r="O2543" s="59"/>
      <c r="P2543" s="161">
        <f>O2543*H2543</f>
        <v>0</v>
      </c>
      <c r="Q2543" s="161">
        <v>0</v>
      </c>
      <c r="R2543" s="161">
        <f>Q2543*H2543</f>
        <v>0</v>
      </c>
      <c r="S2543" s="161">
        <v>0</v>
      </c>
      <c r="T2543" s="162">
        <f>S2543*H2543</f>
        <v>0</v>
      </c>
      <c r="U2543" s="33"/>
      <c r="V2543" s="33"/>
      <c r="W2543" s="33"/>
      <c r="X2543" s="33"/>
      <c r="Y2543" s="33"/>
      <c r="Z2543" s="33"/>
      <c r="AA2543" s="33"/>
      <c r="AB2543" s="33"/>
      <c r="AC2543" s="33"/>
      <c r="AD2543" s="33"/>
      <c r="AE2543" s="33"/>
      <c r="AR2543" s="163" t="s">
        <v>318</v>
      </c>
      <c r="AT2543" s="163" t="s">
        <v>310</v>
      </c>
      <c r="AU2543" s="163" t="s">
        <v>86</v>
      </c>
      <c r="AY2543" s="18" t="s">
        <v>222</v>
      </c>
      <c r="BE2543" s="164">
        <f>IF(N2543="základní",J2543,0)</f>
        <v>0</v>
      </c>
      <c r="BF2543" s="164">
        <f>IF(N2543="snížená",J2543,0)</f>
        <v>0</v>
      </c>
      <c r="BG2543" s="164">
        <f>IF(N2543="zákl. přenesená",J2543,0)</f>
        <v>0</v>
      </c>
      <c r="BH2543" s="164">
        <f>IF(N2543="sníž. přenesená",J2543,0)</f>
        <v>0</v>
      </c>
      <c r="BI2543" s="164">
        <f>IF(N2543="nulová",J2543,0)</f>
        <v>0</v>
      </c>
      <c r="BJ2543" s="18" t="s">
        <v>84</v>
      </c>
      <c r="BK2543" s="164">
        <f>ROUND(I2543*H2543,2)</f>
        <v>0</v>
      </c>
      <c r="BL2543" s="18" t="s">
        <v>264</v>
      </c>
      <c r="BM2543" s="163" t="s">
        <v>4048</v>
      </c>
    </row>
    <row r="2544" spans="1:65" s="2" customFormat="1" ht="24.2" customHeight="1">
      <c r="A2544" s="33"/>
      <c r="B2544" s="150"/>
      <c r="C2544" s="151" t="s">
        <v>4049</v>
      </c>
      <c r="D2544" s="151" t="s">
        <v>224</v>
      </c>
      <c r="E2544" s="152" t="s">
        <v>4050</v>
      </c>
      <c r="F2544" s="153" t="s">
        <v>4051</v>
      </c>
      <c r="G2544" s="154" t="s">
        <v>242</v>
      </c>
      <c r="H2544" s="155">
        <v>3.2</v>
      </c>
      <c r="I2544" s="156"/>
      <c r="J2544" s="157">
        <f>ROUND(I2544*H2544,2)</f>
        <v>0</v>
      </c>
      <c r="K2544" s="158"/>
      <c r="L2544" s="34"/>
      <c r="M2544" s="159" t="s">
        <v>1</v>
      </c>
      <c r="N2544" s="160" t="s">
        <v>42</v>
      </c>
      <c r="O2544" s="59"/>
      <c r="P2544" s="161">
        <f>O2544*H2544</f>
        <v>0</v>
      </c>
      <c r="Q2544" s="161">
        <v>0</v>
      </c>
      <c r="R2544" s="161">
        <f>Q2544*H2544</f>
        <v>0</v>
      </c>
      <c r="S2544" s="161">
        <v>0</v>
      </c>
      <c r="T2544" s="162">
        <f>S2544*H2544</f>
        <v>0</v>
      </c>
      <c r="U2544" s="33"/>
      <c r="V2544" s="33"/>
      <c r="W2544" s="33"/>
      <c r="X2544" s="33"/>
      <c r="Y2544" s="33"/>
      <c r="Z2544" s="33"/>
      <c r="AA2544" s="33"/>
      <c r="AB2544" s="33"/>
      <c r="AC2544" s="33"/>
      <c r="AD2544" s="33"/>
      <c r="AE2544" s="33"/>
      <c r="AR2544" s="163" t="s">
        <v>264</v>
      </c>
      <c r="AT2544" s="163" t="s">
        <v>224</v>
      </c>
      <c r="AU2544" s="163" t="s">
        <v>86</v>
      </c>
      <c r="AY2544" s="18" t="s">
        <v>222</v>
      </c>
      <c r="BE2544" s="164">
        <f>IF(N2544="základní",J2544,0)</f>
        <v>0</v>
      </c>
      <c r="BF2544" s="164">
        <f>IF(N2544="snížená",J2544,0)</f>
        <v>0</v>
      </c>
      <c r="BG2544" s="164">
        <f>IF(N2544="zákl. přenesená",J2544,0)</f>
        <v>0</v>
      </c>
      <c r="BH2544" s="164">
        <f>IF(N2544="sníž. přenesená",J2544,0)</f>
        <v>0</v>
      </c>
      <c r="BI2544" s="164">
        <f>IF(N2544="nulová",J2544,0)</f>
        <v>0</v>
      </c>
      <c r="BJ2544" s="18" t="s">
        <v>84</v>
      </c>
      <c r="BK2544" s="164">
        <f>ROUND(I2544*H2544,2)</f>
        <v>0</v>
      </c>
      <c r="BL2544" s="18" t="s">
        <v>264</v>
      </c>
      <c r="BM2544" s="163" t="s">
        <v>4052</v>
      </c>
    </row>
    <row r="2545" spans="1:65" s="13" customFormat="1">
      <c r="B2545" s="165"/>
      <c r="D2545" s="166" t="s">
        <v>229</v>
      </c>
      <c r="E2545" s="167" t="s">
        <v>1</v>
      </c>
      <c r="F2545" s="168" t="s">
        <v>4053</v>
      </c>
      <c r="H2545" s="169">
        <v>3.2</v>
      </c>
      <c r="I2545" s="170"/>
      <c r="L2545" s="165"/>
      <c r="M2545" s="171"/>
      <c r="N2545" s="172"/>
      <c r="O2545" s="172"/>
      <c r="P2545" s="172"/>
      <c r="Q2545" s="172"/>
      <c r="R2545" s="172"/>
      <c r="S2545" s="172"/>
      <c r="T2545" s="173"/>
      <c r="AT2545" s="167" t="s">
        <v>229</v>
      </c>
      <c r="AU2545" s="167" t="s">
        <v>86</v>
      </c>
      <c r="AV2545" s="13" t="s">
        <v>86</v>
      </c>
      <c r="AW2545" s="13" t="s">
        <v>32</v>
      </c>
      <c r="AX2545" s="13" t="s">
        <v>77</v>
      </c>
      <c r="AY2545" s="167" t="s">
        <v>222</v>
      </c>
    </row>
    <row r="2546" spans="1:65" s="14" customFormat="1">
      <c r="B2546" s="174"/>
      <c r="D2546" s="166" t="s">
        <v>229</v>
      </c>
      <c r="E2546" s="175" t="s">
        <v>1</v>
      </c>
      <c r="F2546" s="176" t="s">
        <v>231</v>
      </c>
      <c r="H2546" s="177">
        <v>3.2</v>
      </c>
      <c r="I2546" s="178"/>
      <c r="L2546" s="174"/>
      <c r="M2546" s="179"/>
      <c r="N2546" s="180"/>
      <c r="O2546" s="180"/>
      <c r="P2546" s="180"/>
      <c r="Q2546" s="180"/>
      <c r="R2546" s="180"/>
      <c r="S2546" s="180"/>
      <c r="T2546" s="181"/>
      <c r="AT2546" s="175" t="s">
        <v>229</v>
      </c>
      <c r="AU2546" s="175" t="s">
        <v>86</v>
      </c>
      <c r="AV2546" s="14" t="s">
        <v>228</v>
      </c>
      <c r="AW2546" s="14" t="s">
        <v>32</v>
      </c>
      <c r="AX2546" s="14" t="s">
        <v>84</v>
      </c>
      <c r="AY2546" s="175" t="s">
        <v>222</v>
      </c>
    </row>
    <row r="2547" spans="1:65" s="2" customFormat="1" ht="16.5" customHeight="1">
      <c r="A2547" s="33"/>
      <c r="B2547" s="150"/>
      <c r="C2547" s="197" t="s">
        <v>4054</v>
      </c>
      <c r="D2547" s="197" t="s">
        <v>310</v>
      </c>
      <c r="E2547" s="198" t="s">
        <v>4055</v>
      </c>
      <c r="F2547" s="199" t="s">
        <v>4056</v>
      </c>
      <c r="G2547" s="200" t="s">
        <v>242</v>
      </c>
      <c r="H2547" s="201">
        <v>3.52</v>
      </c>
      <c r="I2547" s="202"/>
      <c r="J2547" s="203">
        <f>ROUND(I2547*H2547,2)</f>
        <v>0</v>
      </c>
      <c r="K2547" s="204"/>
      <c r="L2547" s="205"/>
      <c r="M2547" s="206" t="s">
        <v>1</v>
      </c>
      <c r="N2547" s="207" t="s">
        <v>42</v>
      </c>
      <c r="O2547" s="59"/>
      <c r="P2547" s="161">
        <f>O2547*H2547</f>
        <v>0</v>
      </c>
      <c r="Q2547" s="161">
        <v>0</v>
      </c>
      <c r="R2547" s="161">
        <f>Q2547*H2547</f>
        <v>0</v>
      </c>
      <c r="S2547" s="161">
        <v>0</v>
      </c>
      <c r="T2547" s="162">
        <f>S2547*H2547</f>
        <v>0</v>
      </c>
      <c r="U2547" s="33"/>
      <c r="V2547" s="33"/>
      <c r="W2547" s="33"/>
      <c r="X2547" s="33"/>
      <c r="Y2547" s="33"/>
      <c r="Z2547" s="33"/>
      <c r="AA2547" s="33"/>
      <c r="AB2547" s="33"/>
      <c r="AC2547" s="33"/>
      <c r="AD2547" s="33"/>
      <c r="AE2547" s="33"/>
      <c r="AR2547" s="163" t="s">
        <v>318</v>
      </c>
      <c r="AT2547" s="163" t="s">
        <v>310</v>
      </c>
      <c r="AU2547" s="163" t="s">
        <v>86</v>
      </c>
      <c r="AY2547" s="18" t="s">
        <v>222</v>
      </c>
      <c r="BE2547" s="164">
        <f>IF(N2547="základní",J2547,0)</f>
        <v>0</v>
      </c>
      <c r="BF2547" s="164">
        <f>IF(N2547="snížená",J2547,0)</f>
        <v>0</v>
      </c>
      <c r="BG2547" s="164">
        <f>IF(N2547="zákl. přenesená",J2547,0)</f>
        <v>0</v>
      </c>
      <c r="BH2547" s="164">
        <f>IF(N2547="sníž. přenesená",J2547,0)</f>
        <v>0</v>
      </c>
      <c r="BI2547" s="164">
        <f>IF(N2547="nulová",J2547,0)</f>
        <v>0</v>
      </c>
      <c r="BJ2547" s="18" t="s">
        <v>84</v>
      </c>
      <c r="BK2547" s="164">
        <f>ROUND(I2547*H2547,2)</f>
        <v>0</v>
      </c>
      <c r="BL2547" s="18" t="s">
        <v>264</v>
      </c>
      <c r="BM2547" s="163" t="s">
        <v>4057</v>
      </c>
    </row>
    <row r="2548" spans="1:65" s="2" customFormat="1" ht="24.2" customHeight="1">
      <c r="A2548" s="33"/>
      <c r="B2548" s="150"/>
      <c r="C2548" s="151" t="s">
        <v>4058</v>
      </c>
      <c r="D2548" s="151" t="s">
        <v>224</v>
      </c>
      <c r="E2548" s="152" t="s">
        <v>4059</v>
      </c>
      <c r="F2548" s="153" t="s">
        <v>4060</v>
      </c>
      <c r="G2548" s="154" t="s">
        <v>227</v>
      </c>
      <c r="H2548" s="155">
        <v>6.32</v>
      </c>
      <c r="I2548" s="156"/>
      <c r="J2548" s="157">
        <f>ROUND(I2548*H2548,2)</f>
        <v>0</v>
      </c>
      <c r="K2548" s="158"/>
      <c r="L2548" s="34"/>
      <c r="M2548" s="159" t="s">
        <v>1</v>
      </c>
      <c r="N2548" s="160" t="s">
        <v>42</v>
      </c>
      <c r="O2548" s="59"/>
      <c r="P2548" s="161">
        <f>O2548*H2548</f>
        <v>0</v>
      </c>
      <c r="Q2548" s="161">
        <v>7.4999999999999997E-3</v>
      </c>
      <c r="R2548" s="161">
        <f>Q2548*H2548</f>
        <v>4.7399999999999998E-2</v>
      </c>
      <c r="S2548" s="161">
        <v>0</v>
      </c>
      <c r="T2548" s="162">
        <f>S2548*H2548</f>
        <v>0</v>
      </c>
      <c r="U2548" s="33"/>
      <c r="V2548" s="33"/>
      <c r="W2548" s="33"/>
      <c r="X2548" s="33"/>
      <c r="Y2548" s="33"/>
      <c r="Z2548" s="33"/>
      <c r="AA2548" s="33"/>
      <c r="AB2548" s="33"/>
      <c r="AC2548" s="33"/>
      <c r="AD2548" s="33"/>
      <c r="AE2548" s="33"/>
      <c r="AR2548" s="163" t="s">
        <v>264</v>
      </c>
      <c r="AT2548" s="163" t="s">
        <v>224</v>
      </c>
      <c r="AU2548" s="163" t="s">
        <v>86</v>
      </c>
      <c r="AY2548" s="18" t="s">
        <v>222</v>
      </c>
      <c r="BE2548" s="164">
        <f>IF(N2548="základní",J2548,0)</f>
        <v>0</v>
      </c>
      <c r="BF2548" s="164">
        <f>IF(N2548="snížená",J2548,0)</f>
        <v>0</v>
      </c>
      <c r="BG2548" s="164">
        <f>IF(N2548="zákl. přenesená",J2548,0)</f>
        <v>0</v>
      </c>
      <c r="BH2548" s="164">
        <f>IF(N2548="sníž. přenesená",J2548,0)</f>
        <v>0</v>
      </c>
      <c r="BI2548" s="164">
        <f>IF(N2548="nulová",J2548,0)</f>
        <v>0</v>
      </c>
      <c r="BJ2548" s="18" t="s">
        <v>84</v>
      </c>
      <c r="BK2548" s="164">
        <f>ROUND(I2548*H2548,2)</f>
        <v>0</v>
      </c>
      <c r="BL2548" s="18" t="s">
        <v>264</v>
      </c>
      <c r="BM2548" s="163" t="s">
        <v>4061</v>
      </c>
    </row>
    <row r="2549" spans="1:65" s="2" customFormat="1" ht="33" customHeight="1">
      <c r="A2549" s="33"/>
      <c r="B2549" s="150"/>
      <c r="C2549" s="151" t="s">
        <v>4062</v>
      </c>
      <c r="D2549" s="151" t="s">
        <v>224</v>
      </c>
      <c r="E2549" s="152" t="s">
        <v>4063</v>
      </c>
      <c r="F2549" s="153" t="s">
        <v>4064</v>
      </c>
      <c r="G2549" s="154" t="s">
        <v>227</v>
      </c>
      <c r="H2549" s="155">
        <v>12.64</v>
      </c>
      <c r="I2549" s="156"/>
      <c r="J2549" s="157">
        <f>ROUND(I2549*H2549,2)</f>
        <v>0</v>
      </c>
      <c r="K2549" s="158"/>
      <c r="L2549" s="34"/>
      <c r="M2549" s="159" t="s">
        <v>1</v>
      </c>
      <c r="N2549" s="160" t="s">
        <v>42</v>
      </c>
      <c r="O2549" s="59"/>
      <c r="P2549" s="161">
        <f>O2549*H2549</f>
        <v>0</v>
      </c>
      <c r="Q2549" s="161">
        <v>0</v>
      </c>
      <c r="R2549" s="161">
        <f>Q2549*H2549</f>
        <v>0</v>
      </c>
      <c r="S2549" s="161">
        <v>0</v>
      </c>
      <c r="T2549" s="162">
        <f>S2549*H2549</f>
        <v>0</v>
      </c>
      <c r="U2549" s="33"/>
      <c r="V2549" s="33"/>
      <c r="W2549" s="33"/>
      <c r="X2549" s="33"/>
      <c r="Y2549" s="33"/>
      <c r="Z2549" s="33"/>
      <c r="AA2549" s="33"/>
      <c r="AB2549" s="33"/>
      <c r="AC2549" s="33"/>
      <c r="AD2549" s="33"/>
      <c r="AE2549" s="33"/>
      <c r="AR2549" s="163" t="s">
        <v>264</v>
      </c>
      <c r="AT2549" s="163" t="s">
        <v>224</v>
      </c>
      <c r="AU2549" s="163" t="s">
        <v>86</v>
      </c>
      <c r="AY2549" s="18" t="s">
        <v>222</v>
      </c>
      <c r="BE2549" s="164">
        <f>IF(N2549="základní",J2549,0)</f>
        <v>0</v>
      </c>
      <c r="BF2549" s="164">
        <f>IF(N2549="snížená",J2549,0)</f>
        <v>0</v>
      </c>
      <c r="BG2549" s="164">
        <f>IF(N2549="zákl. přenesená",J2549,0)</f>
        <v>0</v>
      </c>
      <c r="BH2549" s="164">
        <f>IF(N2549="sníž. přenesená",J2549,0)</f>
        <v>0</v>
      </c>
      <c r="BI2549" s="164">
        <f>IF(N2549="nulová",J2549,0)</f>
        <v>0</v>
      </c>
      <c r="BJ2549" s="18" t="s">
        <v>84</v>
      </c>
      <c r="BK2549" s="164">
        <f>ROUND(I2549*H2549,2)</f>
        <v>0</v>
      </c>
      <c r="BL2549" s="18" t="s">
        <v>264</v>
      </c>
      <c r="BM2549" s="163" t="s">
        <v>4065</v>
      </c>
    </row>
    <row r="2550" spans="1:65" s="2" customFormat="1" ht="24.2" customHeight="1">
      <c r="A2550" s="33"/>
      <c r="B2550" s="150"/>
      <c r="C2550" s="151" t="s">
        <v>4066</v>
      </c>
      <c r="D2550" s="151" t="s">
        <v>224</v>
      </c>
      <c r="E2550" s="152" t="s">
        <v>4067</v>
      </c>
      <c r="F2550" s="153" t="s">
        <v>4068</v>
      </c>
      <c r="G2550" s="154" t="s">
        <v>2233</v>
      </c>
      <c r="H2550" s="212"/>
      <c r="I2550" s="156"/>
      <c r="J2550" s="157">
        <f>ROUND(I2550*H2550,2)</f>
        <v>0</v>
      </c>
      <c r="K2550" s="158"/>
      <c r="L2550" s="34"/>
      <c r="M2550" s="159" t="s">
        <v>1</v>
      </c>
      <c r="N2550" s="160" t="s">
        <v>42</v>
      </c>
      <c r="O2550" s="59"/>
      <c r="P2550" s="161">
        <f>O2550*H2550</f>
        <v>0</v>
      </c>
      <c r="Q2550" s="161">
        <v>0</v>
      </c>
      <c r="R2550" s="161">
        <f>Q2550*H2550</f>
        <v>0</v>
      </c>
      <c r="S2550" s="161">
        <v>0</v>
      </c>
      <c r="T2550" s="162">
        <f>S2550*H2550</f>
        <v>0</v>
      </c>
      <c r="U2550" s="33"/>
      <c r="V2550" s="33"/>
      <c r="W2550" s="33"/>
      <c r="X2550" s="33"/>
      <c r="Y2550" s="33"/>
      <c r="Z2550" s="33"/>
      <c r="AA2550" s="33"/>
      <c r="AB2550" s="33"/>
      <c r="AC2550" s="33"/>
      <c r="AD2550" s="33"/>
      <c r="AE2550" s="33"/>
      <c r="AR2550" s="163" t="s">
        <v>264</v>
      </c>
      <c r="AT2550" s="163" t="s">
        <v>224</v>
      </c>
      <c r="AU2550" s="163" t="s">
        <v>86</v>
      </c>
      <c r="AY2550" s="18" t="s">
        <v>222</v>
      </c>
      <c r="BE2550" s="164">
        <f>IF(N2550="základní",J2550,0)</f>
        <v>0</v>
      </c>
      <c r="BF2550" s="164">
        <f>IF(N2550="snížená",J2550,0)</f>
        <v>0</v>
      </c>
      <c r="BG2550" s="164">
        <f>IF(N2550="zákl. přenesená",J2550,0)</f>
        <v>0</v>
      </c>
      <c r="BH2550" s="164">
        <f>IF(N2550="sníž. přenesená",J2550,0)</f>
        <v>0</v>
      </c>
      <c r="BI2550" s="164">
        <f>IF(N2550="nulová",J2550,0)</f>
        <v>0</v>
      </c>
      <c r="BJ2550" s="18" t="s">
        <v>84</v>
      </c>
      <c r="BK2550" s="164">
        <f>ROUND(I2550*H2550,2)</f>
        <v>0</v>
      </c>
      <c r="BL2550" s="18" t="s">
        <v>264</v>
      </c>
      <c r="BM2550" s="163" t="s">
        <v>4069</v>
      </c>
    </row>
    <row r="2551" spans="1:65" s="12" customFormat="1" ht="22.9" customHeight="1">
      <c r="B2551" s="137"/>
      <c r="D2551" s="138" t="s">
        <v>76</v>
      </c>
      <c r="E2551" s="148" t="s">
        <v>3957</v>
      </c>
      <c r="F2551" s="148" t="s">
        <v>4070</v>
      </c>
      <c r="I2551" s="140"/>
      <c r="J2551" s="149">
        <f>BK2551</f>
        <v>0</v>
      </c>
      <c r="L2551" s="137"/>
      <c r="M2551" s="142"/>
      <c r="N2551" s="143"/>
      <c r="O2551" s="143"/>
      <c r="P2551" s="144">
        <f>SUM(P2552:P2557)</f>
        <v>0</v>
      </c>
      <c r="Q2551" s="143"/>
      <c r="R2551" s="144">
        <f>SUM(R2552:R2557)</f>
        <v>0</v>
      </c>
      <c r="S2551" s="143"/>
      <c r="T2551" s="145">
        <f>SUM(T2552:T2557)</f>
        <v>0</v>
      </c>
      <c r="AR2551" s="138" t="s">
        <v>86</v>
      </c>
      <c r="AT2551" s="146" t="s">
        <v>76</v>
      </c>
      <c r="AU2551" s="146" t="s">
        <v>84</v>
      </c>
      <c r="AY2551" s="138" t="s">
        <v>222</v>
      </c>
      <c r="BK2551" s="147">
        <f>SUM(BK2552:BK2557)</f>
        <v>0</v>
      </c>
    </row>
    <row r="2552" spans="1:65" s="2" customFormat="1" ht="24.2" customHeight="1">
      <c r="A2552" s="33"/>
      <c r="B2552" s="150"/>
      <c r="C2552" s="151" t="s">
        <v>4071</v>
      </c>
      <c r="D2552" s="151" t="s">
        <v>224</v>
      </c>
      <c r="E2552" s="152" t="s">
        <v>4072</v>
      </c>
      <c r="F2552" s="153" t="s">
        <v>4073</v>
      </c>
      <c r="G2552" s="154" t="s">
        <v>227</v>
      </c>
      <c r="H2552" s="155">
        <v>71.099999999999994</v>
      </c>
      <c r="I2552" s="156"/>
      <c r="J2552" s="157">
        <f>ROUND(I2552*H2552,2)</f>
        <v>0</v>
      </c>
      <c r="K2552" s="158"/>
      <c r="L2552" s="34"/>
      <c r="M2552" s="159" t="s">
        <v>1</v>
      </c>
      <c r="N2552" s="160" t="s">
        <v>42</v>
      </c>
      <c r="O2552" s="59"/>
      <c r="P2552" s="161">
        <f>O2552*H2552</f>
        <v>0</v>
      </c>
      <c r="Q2552" s="161">
        <v>0</v>
      </c>
      <c r="R2552" s="161">
        <f>Q2552*H2552</f>
        <v>0</v>
      </c>
      <c r="S2552" s="161">
        <v>0</v>
      </c>
      <c r="T2552" s="162">
        <f>S2552*H2552</f>
        <v>0</v>
      </c>
      <c r="U2552" s="33"/>
      <c r="V2552" s="33"/>
      <c r="W2552" s="33"/>
      <c r="X2552" s="33"/>
      <c r="Y2552" s="33"/>
      <c r="Z2552" s="33"/>
      <c r="AA2552" s="33"/>
      <c r="AB2552" s="33"/>
      <c r="AC2552" s="33"/>
      <c r="AD2552" s="33"/>
      <c r="AE2552" s="33"/>
      <c r="AR2552" s="163" t="s">
        <v>264</v>
      </c>
      <c r="AT2552" s="163" t="s">
        <v>224</v>
      </c>
      <c r="AU2552" s="163" t="s">
        <v>86</v>
      </c>
      <c r="AY2552" s="18" t="s">
        <v>222</v>
      </c>
      <c r="BE2552" s="164">
        <f>IF(N2552="základní",J2552,0)</f>
        <v>0</v>
      </c>
      <c r="BF2552" s="164">
        <f>IF(N2552="snížená",J2552,0)</f>
        <v>0</v>
      </c>
      <c r="BG2552" s="164">
        <f>IF(N2552="zákl. přenesená",J2552,0)</f>
        <v>0</v>
      </c>
      <c r="BH2552" s="164">
        <f>IF(N2552="sníž. přenesená",J2552,0)</f>
        <v>0</v>
      </c>
      <c r="BI2552" s="164">
        <f>IF(N2552="nulová",J2552,0)</f>
        <v>0</v>
      </c>
      <c r="BJ2552" s="18" t="s">
        <v>84</v>
      </c>
      <c r="BK2552" s="164">
        <f>ROUND(I2552*H2552,2)</f>
        <v>0</v>
      </c>
      <c r="BL2552" s="18" t="s">
        <v>264</v>
      </c>
      <c r="BM2552" s="163" t="s">
        <v>4074</v>
      </c>
    </row>
    <row r="2553" spans="1:65" s="16" customFormat="1">
      <c r="B2553" s="190"/>
      <c r="D2553" s="166" t="s">
        <v>229</v>
      </c>
      <c r="E2553" s="191" t="s">
        <v>1</v>
      </c>
      <c r="F2553" s="192" t="s">
        <v>4075</v>
      </c>
      <c r="H2553" s="191" t="s">
        <v>1</v>
      </c>
      <c r="I2553" s="193"/>
      <c r="L2553" s="190"/>
      <c r="M2553" s="194"/>
      <c r="N2553" s="195"/>
      <c r="O2553" s="195"/>
      <c r="P2553" s="195"/>
      <c r="Q2553" s="195"/>
      <c r="R2553" s="195"/>
      <c r="S2553" s="195"/>
      <c r="T2553" s="196"/>
      <c r="AT2553" s="191" t="s">
        <v>229</v>
      </c>
      <c r="AU2553" s="191" t="s">
        <v>86</v>
      </c>
      <c r="AV2553" s="16" t="s">
        <v>84</v>
      </c>
      <c r="AW2553" s="16" t="s">
        <v>32</v>
      </c>
      <c r="AX2553" s="16" t="s">
        <v>77</v>
      </c>
      <c r="AY2553" s="191" t="s">
        <v>222</v>
      </c>
    </row>
    <row r="2554" spans="1:65" s="13" customFormat="1">
      <c r="B2554" s="165"/>
      <c r="D2554" s="166" t="s">
        <v>229</v>
      </c>
      <c r="E2554" s="167" t="s">
        <v>1</v>
      </c>
      <c r="F2554" s="168" t="s">
        <v>4076</v>
      </c>
      <c r="H2554" s="169">
        <v>65.099999999999994</v>
      </c>
      <c r="I2554" s="170"/>
      <c r="L2554" s="165"/>
      <c r="M2554" s="171"/>
      <c r="N2554" s="172"/>
      <c r="O2554" s="172"/>
      <c r="P2554" s="172"/>
      <c r="Q2554" s="172"/>
      <c r="R2554" s="172"/>
      <c r="S2554" s="172"/>
      <c r="T2554" s="173"/>
      <c r="AT2554" s="167" t="s">
        <v>229</v>
      </c>
      <c r="AU2554" s="167" t="s">
        <v>86</v>
      </c>
      <c r="AV2554" s="13" t="s">
        <v>86</v>
      </c>
      <c r="AW2554" s="13" t="s">
        <v>32</v>
      </c>
      <c r="AX2554" s="13" t="s">
        <v>77</v>
      </c>
      <c r="AY2554" s="167" t="s">
        <v>222</v>
      </c>
    </row>
    <row r="2555" spans="1:65" s="13" customFormat="1">
      <c r="B2555" s="165"/>
      <c r="D2555" s="166" t="s">
        <v>229</v>
      </c>
      <c r="E2555" s="167" t="s">
        <v>1</v>
      </c>
      <c r="F2555" s="168" t="s">
        <v>4077</v>
      </c>
      <c r="H2555" s="169">
        <v>6</v>
      </c>
      <c r="I2555" s="170"/>
      <c r="L2555" s="165"/>
      <c r="M2555" s="171"/>
      <c r="N2555" s="172"/>
      <c r="O2555" s="172"/>
      <c r="P2555" s="172"/>
      <c r="Q2555" s="172"/>
      <c r="R2555" s="172"/>
      <c r="S2555" s="172"/>
      <c r="T2555" s="173"/>
      <c r="AT2555" s="167" t="s">
        <v>229</v>
      </c>
      <c r="AU2555" s="167" t="s">
        <v>86</v>
      </c>
      <c r="AV2555" s="13" t="s">
        <v>86</v>
      </c>
      <c r="AW2555" s="13" t="s">
        <v>32</v>
      </c>
      <c r="AX2555" s="13" t="s">
        <v>77</v>
      </c>
      <c r="AY2555" s="167" t="s">
        <v>222</v>
      </c>
    </row>
    <row r="2556" spans="1:65" s="14" customFormat="1">
      <c r="B2556" s="174"/>
      <c r="D2556" s="166" t="s">
        <v>229</v>
      </c>
      <c r="E2556" s="175" t="s">
        <v>1</v>
      </c>
      <c r="F2556" s="176" t="s">
        <v>231</v>
      </c>
      <c r="H2556" s="177">
        <v>71.099999999999994</v>
      </c>
      <c r="I2556" s="178"/>
      <c r="L2556" s="174"/>
      <c r="M2556" s="179"/>
      <c r="N2556" s="180"/>
      <c r="O2556" s="180"/>
      <c r="P2556" s="180"/>
      <c r="Q2556" s="180"/>
      <c r="R2556" s="180"/>
      <c r="S2556" s="180"/>
      <c r="T2556" s="181"/>
      <c r="AT2556" s="175" t="s">
        <v>229</v>
      </c>
      <c r="AU2556" s="175" t="s">
        <v>86</v>
      </c>
      <c r="AV2556" s="14" t="s">
        <v>228</v>
      </c>
      <c r="AW2556" s="14" t="s">
        <v>32</v>
      </c>
      <c r="AX2556" s="14" t="s">
        <v>84</v>
      </c>
      <c r="AY2556" s="175" t="s">
        <v>222</v>
      </c>
    </row>
    <row r="2557" spans="1:65" s="2" customFormat="1" ht="24.2" customHeight="1">
      <c r="A2557" s="33"/>
      <c r="B2557" s="150"/>
      <c r="C2557" s="151" t="s">
        <v>4078</v>
      </c>
      <c r="D2557" s="151" t="s">
        <v>224</v>
      </c>
      <c r="E2557" s="152" t="s">
        <v>4079</v>
      </c>
      <c r="F2557" s="153" t="s">
        <v>4080</v>
      </c>
      <c r="G2557" s="154" t="s">
        <v>2233</v>
      </c>
      <c r="H2557" s="212"/>
      <c r="I2557" s="156"/>
      <c r="J2557" s="157">
        <f>ROUND(I2557*H2557,2)</f>
        <v>0</v>
      </c>
      <c r="K2557" s="158"/>
      <c r="L2557" s="34"/>
      <c r="M2557" s="159" t="s">
        <v>1</v>
      </c>
      <c r="N2557" s="160" t="s">
        <v>42</v>
      </c>
      <c r="O2557" s="59"/>
      <c r="P2557" s="161">
        <f>O2557*H2557</f>
        <v>0</v>
      </c>
      <c r="Q2557" s="161">
        <v>0</v>
      </c>
      <c r="R2557" s="161">
        <f>Q2557*H2557</f>
        <v>0</v>
      </c>
      <c r="S2557" s="161">
        <v>0</v>
      </c>
      <c r="T2557" s="162">
        <f>S2557*H2557</f>
        <v>0</v>
      </c>
      <c r="U2557" s="33"/>
      <c r="V2557" s="33"/>
      <c r="W2557" s="33"/>
      <c r="X2557" s="33"/>
      <c r="Y2557" s="33"/>
      <c r="Z2557" s="33"/>
      <c r="AA2557" s="33"/>
      <c r="AB2557" s="33"/>
      <c r="AC2557" s="33"/>
      <c r="AD2557" s="33"/>
      <c r="AE2557" s="33"/>
      <c r="AR2557" s="163" t="s">
        <v>264</v>
      </c>
      <c r="AT2557" s="163" t="s">
        <v>224</v>
      </c>
      <c r="AU2557" s="163" t="s">
        <v>86</v>
      </c>
      <c r="AY2557" s="18" t="s">
        <v>222</v>
      </c>
      <c r="BE2557" s="164">
        <f>IF(N2557="základní",J2557,0)</f>
        <v>0</v>
      </c>
      <c r="BF2557" s="164">
        <f>IF(N2557="snížená",J2557,0)</f>
        <v>0</v>
      </c>
      <c r="BG2557" s="164">
        <f>IF(N2557="zákl. přenesená",J2557,0)</f>
        <v>0</v>
      </c>
      <c r="BH2557" s="164">
        <f>IF(N2557="sníž. přenesená",J2557,0)</f>
        <v>0</v>
      </c>
      <c r="BI2557" s="164">
        <f>IF(N2557="nulová",J2557,0)</f>
        <v>0</v>
      </c>
      <c r="BJ2557" s="18" t="s">
        <v>84</v>
      </c>
      <c r="BK2557" s="164">
        <f>ROUND(I2557*H2557,2)</f>
        <v>0</v>
      </c>
      <c r="BL2557" s="18" t="s">
        <v>264</v>
      </c>
      <c r="BM2557" s="163" t="s">
        <v>4081</v>
      </c>
    </row>
    <row r="2558" spans="1:65" s="12" customFormat="1" ht="22.9" customHeight="1">
      <c r="B2558" s="137"/>
      <c r="D2558" s="138" t="s">
        <v>76</v>
      </c>
      <c r="E2558" s="148" t="s">
        <v>3971</v>
      </c>
      <c r="F2558" s="148" t="s">
        <v>4082</v>
      </c>
      <c r="I2558" s="140"/>
      <c r="J2558" s="149">
        <f>BK2558</f>
        <v>0</v>
      </c>
      <c r="L2558" s="137"/>
      <c r="M2558" s="142"/>
      <c r="N2558" s="143"/>
      <c r="O2558" s="143"/>
      <c r="P2558" s="144">
        <f>SUM(P2559:P2609)</f>
        <v>0</v>
      </c>
      <c r="Q2558" s="143"/>
      <c r="R2558" s="144">
        <f>SUM(R2559:R2609)</f>
        <v>0.32157236999999994</v>
      </c>
      <c r="S2558" s="143"/>
      <c r="T2558" s="145">
        <f>SUM(T2559:T2609)</f>
        <v>0</v>
      </c>
      <c r="AR2558" s="138" t="s">
        <v>86</v>
      </c>
      <c r="AT2558" s="146" t="s">
        <v>76</v>
      </c>
      <c r="AU2558" s="146" t="s">
        <v>84</v>
      </c>
      <c r="AY2558" s="138" t="s">
        <v>222</v>
      </c>
      <c r="BK2558" s="147">
        <f>SUM(BK2559:BK2609)</f>
        <v>0</v>
      </c>
    </row>
    <row r="2559" spans="1:65" s="2" customFormat="1" ht="24.2" customHeight="1">
      <c r="A2559" s="33"/>
      <c r="B2559" s="150"/>
      <c r="C2559" s="151" t="s">
        <v>4083</v>
      </c>
      <c r="D2559" s="151" t="s">
        <v>224</v>
      </c>
      <c r="E2559" s="152" t="s">
        <v>4084</v>
      </c>
      <c r="F2559" s="153" t="s">
        <v>4085</v>
      </c>
      <c r="G2559" s="154" t="s">
        <v>242</v>
      </c>
      <c r="H2559" s="155">
        <v>40.085999999999999</v>
      </c>
      <c r="I2559" s="156"/>
      <c r="J2559" s="157">
        <f>ROUND(I2559*H2559,2)</f>
        <v>0</v>
      </c>
      <c r="K2559" s="158"/>
      <c r="L2559" s="34"/>
      <c r="M2559" s="159" t="s">
        <v>1</v>
      </c>
      <c r="N2559" s="160" t="s">
        <v>42</v>
      </c>
      <c r="O2559" s="59"/>
      <c r="P2559" s="161">
        <f>O2559*H2559</f>
        <v>0</v>
      </c>
      <c r="Q2559" s="161">
        <v>1.6000000000000001E-4</v>
      </c>
      <c r="R2559" s="161">
        <f>Q2559*H2559</f>
        <v>6.4137600000000001E-3</v>
      </c>
      <c r="S2559" s="161">
        <v>0</v>
      </c>
      <c r="T2559" s="162">
        <f>S2559*H2559</f>
        <v>0</v>
      </c>
      <c r="U2559" s="33"/>
      <c r="V2559" s="33"/>
      <c r="W2559" s="33"/>
      <c r="X2559" s="33"/>
      <c r="Y2559" s="33"/>
      <c r="Z2559" s="33"/>
      <c r="AA2559" s="33"/>
      <c r="AB2559" s="33"/>
      <c r="AC2559" s="33"/>
      <c r="AD2559" s="33"/>
      <c r="AE2559" s="33"/>
      <c r="AR2559" s="163" t="s">
        <v>264</v>
      </c>
      <c r="AT2559" s="163" t="s">
        <v>224</v>
      </c>
      <c r="AU2559" s="163" t="s">
        <v>86</v>
      </c>
      <c r="AY2559" s="18" t="s">
        <v>222</v>
      </c>
      <c r="BE2559" s="164">
        <f>IF(N2559="základní",J2559,0)</f>
        <v>0</v>
      </c>
      <c r="BF2559" s="164">
        <f>IF(N2559="snížená",J2559,0)</f>
        <v>0</v>
      </c>
      <c r="BG2559" s="164">
        <f>IF(N2559="zákl. přenesená",J2559,0)</f>
        <v>0</v>
      </c>
      <c r="BH2559" s="164">
        <f>IF(N2559="sníž. přenesená",J2559,0)</f>
        <v>0</v>
      </c>
      <c r="BI2559" s="164">
        <f>IF(N2559="nulová",J2559,0)</f>
        <v>0</v>
      </c>
      <c r="BJ2559" s="18" t="s">
        <v>84</v>
      </c>
      <c r="BK2559" s="164">
        <f>ROUND(I2559*H2559,2)</f>
        <v>0</v>
      </c>
      <c r="BL2559" s="18" t="s">
        <v>264</v>
      </c>
      <c r="BM2559" s="163" t="s">
        <v>4086</v>
      </c>
    </row>
    <row r="2560" spans="1:65" s="2" customFormat="1" ht="19.5">
      <c r="A2560" s="33"/>
      <c r="B2560" s="34"/>
      <c r="C2560" s="33"/>
      <c r="D2560" s="166" t="s">
        <v>384</v>
      </c>
      <c r="E2560" s="33"/>
      <c r="F2560" s="208" t="s">
        <v>4087</v>
      </c>
      <c r="G2560" s="33"/>
      <c r="H2560" s="33"/>
      <c r="I2560" s="209"/>
      <c r="J2560" s="33"/>
      <c r="K2560" s="33"/>
      <c r="L2560" s="34"/>
      <c r="M2560" s="210"/>
      <c r="N2560" s="211"/>
      <c r="O2560" s="59"/>
      <c r="P2560" s="59"/>
      <c r="Q2560" s="59"/>
      <c r="R2560" s="59"/>
      <c r="S2560" s="59"/>
      <c r="T2560" s="60"/>
      <c r="U2560" s="33"/>
      <c r="V2560" s="33"/>
      <c r="W2560" s="33"/>
      <c r="X2560" s="33"/>
      <c r="Y2560" s="33"/>
      <c r="Z2560" s="33"/>
      <c r="AA2560" s="33"/>
      <c r="AB2560" s="33"/>
      <c r="AC2560" s="33"/>
      <c r="AD2560" s="33"/>
      <c r="AE2560" s="33"/>
      <c r="AT2560" s="18" t="s">
        <v>384</v>
      </c>
      <c r="AU2560" s="18" t="s">
        <v>86</v>
      </c>
    </row>
    <row r="2561" spans="1:65" s="16" customFormat="1">
      <c r="B2561" s="190"/>
      <c r="D2561" s="166" t="s">
        <v>229</v>
      </c>
      <c r="E2561" s="191" t="s">
        <v>1</v>
      </c>
      <c r="F2561" s="192" t="s">
        <v>4088</v>
      </c>
      <c r="H2561" s="191" t="s">
        <v>1</v>
      </c>
      <c r="I2561" s="193"/>
      <c r="L2561" s="190"/>
      <c r="M2561" s="194"/>
      <c r="N2561" s="195"/>
      <c r="O2561" s="195"/>
      <c r="P2561" s="195"/>
      <c r="Q2561" s="195"/>
      <c r="R2561" s="195"/>
      <c r="S2561" s="195"/>
      <c r="T2561" s="196"/>
      <c r="AT2561" s="191" t="s">
        <v>229</v>
      </c>
      <c r="AU2561" s="191" t="s">
        <v>86</v>
      </c>
      <c r="AV2561" s="16" t="s">
        <v>84</v>
      </c>
      <c r="AW2561" s="16" t="s">
        <v>32</v>
      </c>
      <c r="AX2561" s="16" t="s">
        <v>77</v>
      </c>
      <c r="AY2561" s="191" t="s">
        <v>222</v>
      </c>
    </row>
    <row r="2562" spans="1:65" s="13" customFormat="1" ht="22.5">
      <c r="B2562" s="165"/>
      <c r="D2562" s="166" t="s">
        <v>229</v>
      </c>
      <c r="E2562" s="167" t="s">
        <v>1</v>
      </c>
      <c r="F2562" s="168" t="s">
        <v>4089</v>
      </c>
      <c r="H2562" s="169">
        <v>40.085999999999999</v>
      </c>
      <c r="I2562" s="170"/>
      <c r="L2562" s="165"/>
      <c r="M2562" s="171"/>
      <c r="N2562" s="172"/>
      <c r="O2562" s="172"/>
      <c r="P2562" s="172"/>
      <c r="Q2562" s="172"/>
      <c r="R2562" s="172"/>
      <c r="S2562" s="172"/>
      <c r="T2562" s="173"/>
      <c r="AT2562" s="167" t="s">
        <v>229</v>
      </c>
      <c r="AU2562" s="167" t="s">
        <v>86</v>
      </c>
      <c r="AV2562" s="13" t="s">
        <v>86</v>
      </c>
      <c r="AW2562" s="13" t="s">
        <v>32</v>
      </c>
      <c r="AX2562" s="13" t="s">
        <v>77</v>
      </c>
      <c r="AY2562" s="167" t="s">
        <v>222</v>
      </c>
    </row>
    <row r="2563" spans="1:65" s="14" customFormat="1">
      <c r="B2563" s="174"/>
      <c r="D2563" s="166" t="s">
        <v>229</v>
      </c>
      <c r="E2563" s="175" t="s">
        <v>1</v>
      </c>
      <c r="F2563" s="176" t="s">
        <v>231</v>
      </c>
      <c r="H2563" s="177">
        <v>40.085999999999999</v>
      </c>
      <c r="I2563" s="178"/>
      <c r="L2563" s="174"/>
      <c r="M2563" s="179"/>
      <c r="N2563" s="180"/>
      <c r="O2563" s="180"/>
      <c r="P2563" s="180"/>
      <c r="Q2563" s="180"/>
      <c r="R2563" s="180"/>
      <c r="S2563" s="180"/>
      <c r="T2563" s="181"/>
      <c r="AT2563" s="175" t="s">
        <v>229</v>
      </c>
      <c r="AU2563" s="175" t="s">
        <v>86</v>
      </c>
      <c r="AV2563" s="14" t="s">
        <v>228</v>
      </c>
      <c r="AW2563" s="14" t="s">
        <v>32</v>
      </c>
      <c r="AX2563" s="14" t="s">
        <v>84</v>
      </c>
      <c r="AY2563" s="175" t="s">
        <v>222</v>
      </c>
    </row>
    <row r="2564" spans="1:65" s="2" customFormat="1" ht="16.5" customHeight="1">
      <c r="A2564" s="33"/>
      <c r="B2564" s="150"/>
      <c r="C2564" s="151" t="s">
        <v>2418</v>
      </c>
      <c r="D2564" s="151" t="s">
        <v>224</v>
      </c>
      <c r="E2564" s="152" t="s">
        <v>4090</v>
      </c>
      <c r="F2564" s="153" t="s">
        <v>4091</v>
      </c>
      <c r="G2564" s="154" t="s">
        <v>242</v>
      </c>
      <c r="H2564" s="155">
        <v>85.29</v>
      </c>
      <c r="I2564" s="156"/>
      <c r="J2564" s="157">
        <f>ROUND(I2564*H2564,2)</f>
        <v>0</v>
      </c>
      <c r="K2564" s="158"/>
      <c r="L2564" s="34"/>
      <c r="M2564" s="159" t="s">
        <v>1</v>
      </c>
      <c r="N2564" s="160" t="s">
        <v>42</v>
      </c>
      <c r="O2564" s="59"/>
      <c r="P2564" s="161">
        <f>O2564*H2564</f>
        <v>0</v>
      </c>
      <c r="Q2564" s="161">
        <v>0</v>
      </c>
      <c r="R2564" s="161">
        <f>Q2564*H2564</f>
        <v>0</v>
      </c>
      <c r="S2564" s="161">
        <v>0</v>
      </c>
      <c r="T2564" s="162">
        <f>S2564*H2564</f>
        <v>0</v>
      </c>
      <c r="U2564" s="33"/>
      <c r="V2564" s="33"/>
      <c r="W2564" s="33"/>
      <c r="X2564" s="33"/>
      <c r="Y2564" s="33"/>
      <c r="Z2564" s="33"/>
      <c r="AA2564" s="33"/>
      <c r="AB2564" s="33"/>
      <c r="AC2564" s="33"/>
      <c r="AD2564" s="33"/>
      <c r="AE2564" s="33"/>
      <c r="AR2564" s="163" t="s">
        <v>264</v>
      </c>
      <c r="AT2564" s="163" t="s">
        <v>224</v>
      </c>
      <c r="AU2564" s="163" t="s">
        <v>86</v>
      </c>
      <c r="AY2564" s="18" t="s">
        <v>222</v>
      </c>
      <c r="BE2564" s="164">
        <f>IF(N2564="základní",J2564,0)</f>
        <v>0</v>
      </c>
      <c r="BF2564" s="164">
        <f>IF(N2564="snížená",J2564,0)</f>
        <v>0</v>
      </c>
      <c r="BG2564" s="164">
        <f>IF(N2564="zákl. přenesená",J2564,0)</f>
        <v>0</v>
      </c>
      <c r="BH2564" s="164">
        <f>IF(N2564="sníž. přenesená",J2564,0)</f>
        <v>0</v>
      </c>
      <c r="BI2564" s="164">
        <f>IF(N2564="nulová",J2564,0)</f>
        <v>0</v>
      </c>
      <c r="BJ2564" s="18" t="s">
        <v>84</v>
      </c>
      <c r="BK2564" s="164">
        <f>ROUND(I2564*H2564,2)</f>
        <v>0</v>
      </c>
      <c r="BL2564" s="18" t="s">
        <v>264</v>
      </c>
      <c r="BM2564" s="163" t="s">
        <v>4092</v>
      </c>
    </row>
    <row r="2565" spans="1:65" s="13" customFormat="1">
      <c r="B2565" s="165"/>
      <c r="D2565" s="166" t="s">
        <v>229</v>
      </c>
      <c r="E2565" s="167" t="s">
        <v>1</v>
      </c>
      <c r="F2565" s="168" t="s">
        <v>4093</v>
      </c>
      <c r="H2565" s="169">
        <v>85.29</v>
      </c>
      <c r="I2565" s="170"/>
      <c r="L2565" s="165"/>
      <c r="M2565" s="171"/>
      <c r="N2565" s="172"/>
      <c r="O2565" s="172"/>
      <c r="P2565" s="172"/>
      <c r="Q2565" s="172"/>
      <c r="R2565" s="172"/>
      <c r="S2565" s="172"/>
      <c r="T2565" s="173"/>
      <c r="AT2565" s="167" t="s">
        <v>229</v>
      </c>
      <c r="AU2565" s="167" t="s">
        <v>86</v>
      </c>
      <c r="AV2565" s="13" t="s">
        <v>86</v>
      </c>
      <c r="AW2565" s="13" t="s">
        <v>32</v>
      </c>
      <c r="AX2565" s="13" t="s">
        <v>77</v>
      </c>
      <c r="AY2565" s="167" t="s">
        <v>222</v>
      </c>
    </row>
    <row r="2566" spans="1:65" s="14" customFormat="1">
      <c r="B2566" s="174"/>
      <c r="D2566" s="166" t="s">
        <v>229</v>
      </c>
      <c r="E2566" s="175" t="s">
        <v>1</v>
      </c>
      <c r="F2566" s="176" t="s">
        <v>231</v>
      </c>
      <c r="H2566" s="177">
        <v>85.29</v>
      </c>
      <c r="I2566" s="178"/>
      <c r="L2566" s="174"/>
      <c r="M2566" s="179"/>
      <c r="N2566" s="180"/>
      <c r="O2566" s="180"/>
      <c r="P2566" s="180"/>
      <c r="Q2566" s="180"/>
      <c r="R2566" s="180"/>
      <c r="S2566" s="180"/>
      <c r="T2566" s="181"/>
      <c r="AT2566" s="175" t="s">
        <v>229</v>
      </c>
      <c r="AU2566" s="175" t="s">
        <v>86</v>
      </c>
      <c r="AV2566" s="14" t="s">
        <v>228</v>
      </c>
      <c r="AW2566" s="14" t="s">
        <v>32</v>
      </c>
      <c r="AX2566" s="14" t="s">
        <v>84</v>
      </c>
      <c r="AY2566" s="175" t="s">
        <v>222</v>
      </c>
    </row>
    <row r="2567" spans="1:65" s="2" customFormat="1" ht="16.5" customHeight="1">
      <c r="A2567" s="33"/>
      <c r="B2567" s="150"/>
      <c r="C2567" s="197" t="s">
        <v>4094</v>
      </c>
      <c r="D2567" s="197" t="s">
        <v>310</v>
      </c>
      <c r="E2567" s="198" t="s">
        <v>4095</v>
      </c>
      <c r="F2567" s="199" t="s">
        <v>4096</v>
      </c>
      <c r="G2567" s="200" t="s">
        <v>242</v>
      </c>
      <c r="H2567" s="201">
        <v>89.555000000000007</v>
      </c>
      <c r="I2567" s="202"/>
      <c r="J2567" s="203">
        <f>ROUND(I2567*H2567,2)</f>
        <v>0</v>
      </c>
      <c r="K2567" s="204"/>
      <c r="L2567" s="205"/>
      <c r="M2567" s="206" t="s">
        <v>1</v>
      </c>
      <c r="N2567" s="207" t="s">
        <v>42</v>
      </c>
      <c r="O2567" s="59"/>
      <c r="P2567" s="161">
        <f>O2567*H2567</f>
        <v>0</v>
      </c>
      <c r="Q2567" s="161">
        <v>0</v>
      </c>
      <c r="R2567" s="161">
        <f>Q2567*H2567</f>
        <v>0</v>
      </c>
      <c r="S2567" s="161">
        <v>0</v>
      </c>
      <c r="T2567" s="162">
        <f>S2567*H2567</f>
        <v>0</v>
      </c>
      <c r="U2567" s="33"/>
      <c r="V2567" s="33"/>
      <c r="W2567" s="33"/>
      <c r="X2567" s="33"/>
      <c r="Y2567" s="33"/>
      <c r="Z2567" s="33"/>
      <c r="AA2567" s="33"/>
      <c r="AB2567" s="33"/>
      <c r="AC2567" s="33"/>
      <c r="AD2567" s="33"/>
      <c r="AE2567" s="33"/>
      <c r="AR2567" s="163" t="s">
        <v>318</v>
      </c>
      <c r="AT2567" s="163" t="s">
        <v>310</v>
      </c>
      <c r="AU2567" s="163" t="s">
        <v>86</v>
      </c>
      <c r="AY2567" s="18" t="s">
        <v>222</v>
      </c>
      <c r="BE2567" s="164">
        <f>IF(N2567="základní",J2567,0)</f>
        <v>0</v>
      </c>
      <c r="BF2567" s="164">
        <f>IF(N2567="snížená",J2567,0)</f>
        <v>0</v>
      </c>
      <c r="BG2567" s="164">
        <f>IF(N2567="zákl. přenesená",J2567,0)</f>
        <v>0</v>
      </c>
      <c r="BH2567" s="164">
        <f>IF(N2567="sníž. přenesená",J2567,0)</f>
        <v>0</v>
      </c>
      <c r="BI2567" s="164">
        <f>IF(N2567="nulová",J2567,0)</f>
        <v>0</v>
      </c>
      <c r="BJ2567" s="18" t="s">
        <v>84</v>
      </c>
      <c r="BK2567" s="164">
        <f>ROUND(I2567*H2567,2)</f>
        <v>0</v>
      </c>
      <c r="BL2567" s="18" t="s">
        <v>264</v>
      </c>
      <c r="BM2567" s="163" t="s">
        <v>4097</v>
      </c>
    </row>
    <row r="2568" spans="1:65" s="2" customFormat="1" ht="16.5" customHeight="1">
      <c r="A2568" s="33"/>
      <c r="B2568" s="150"/>
      <c r="C2568" s="151" t="s">
        <v>2423</v>
      </c>
      <c r="D2568" s="151" t="s">
        <v>224</v>
      </c>
      <c r="E2568" s="152" t="s">
        <v>4098</v>
      </c>
      <c r="F2568" s="153" t="s">
        <v>4099</v>
      </c>
      <c r="G2568" s="154" t="s">
        <v>242</v>
      </c>
      <c r="H2568" s="155">
        <v>383.517</v>
      </c>
      <c r="I2568" s="156"/>
      <c r="J2568" s="157">
        <f>ROUND(I2568*H2568,2)</f>
        <v>0</v>
      </c>
      <c r="K2568" s="158"/>
      <c r="L2568" s="34"/>
      <c r="M2568" s="159" t="s">
        <v>1</v>
      </c>
      <c r="N2568" s="160" t="s">
        <v>42</v>
      </c>
      <c r="O2568" s="59"/>
      <c r="P2568" s="161">
        <f>O2568*H2568</f>
        <v>0</v>
      </c>
      <c r="Q2568" s="161">
        <v>3.0000000000000001E-5</v>
      </c>
      <c r="R2568" s="161">
        <f>Q2568*H2568</f>
        <v>1.150551E-2</v>
      </c>
      <c r="S2568" s="161">
        <v>0</v>
      </c>
      <c r="T2568" s="162">
        <f>S2568*H2568</f>
        <v>0</v>
      </c>
      <c r="U2568" s="33"/>
      <c r="V2568" s="33"/>
      <c r="W2568" s="33"/>
      <c r="X2568" s="33"/>
      <c r="Y2568" s="33"/>
      <c r="Z2568" s="33"/>
      <c r="AA2568" s="33"/>
      <c r="AB2568" s="33"/>
      <c r="AC2568" s="33"/>
      <c r="AD2568" s="33"/>
      <c r="AE2568" s="33"/>
      <c r="AR2568" s="163" t="s">
        <v>264</v>
      </c>
      <c r="AT2568" s="163" t="s">
        <v>224</v>
      </c>
      <c r="AU2568" s="163" t="s">
        <v>86</v>
      </c>
      <c r="AY2568" s="18" t="s">
        <v>222</v>
      </c>
      <c r="BE2568" s="164">
        <f>IF(N2568="základní",J2568,0)</f>
        <v>0</v>
      </c>
      <c r="BF2568" s="164">
        <f>IF(N2568="snížená",J2568,0)</f>
        <v>0</v>
      </c>
      <c r="BG2568" s="164">
        <f>IF(N2568="zákl. přenesená",J2568,0)</f>
        <v>0</v>
      </c>
      <c r="BH2568" s="164">
        <f>IF(N2568="sníž. přenesená",J2568,0)</f>
        <v>0</v>
      </c>
      <c r="BI2568" s="164">
        <f>IF(N2568="nulová",J2568,0)</f>
        <v>0</v>
      </c>
      <c r="BJ2568" s="18" t="s">
        <v>84</v>
      </c>
      <c r="BK2568" s="164">
        <f>ROUND(I2568*H2568,2)</f>
        <v>0</v>
      </c>
      <c r="BL2568" s="18" t="s">
        <v>264</v>
      </c>
      <c r="BM2568" s="163" t="s">
        <v>4100</v>
      </c>
    </row>
    <row r="2569" spans="1:65" s="13" customFormat="1">
      <c r="B2569" s="165"/>
      <c r="D2569" s="166" t="s">
        <v>229</v>
      </c>
      <c r="E2569" s="167" t="s">
        <v>1</v>
      </c>
      <c r="F2569" s="168" t="s">
        <v>4101</v>
      </c>
      <c r="H2569" s="169">
        <v>23.23</v>
      </c>
      <c r="I2569" s="170"/>
      <c r="L2569" s="165"/>
      <c r="M2569" s="171"/>
      <c r="N2569" s="172"/>
      <c r="O2569" s="172"/>
      <c r="P2569" s="172"/>
      <c r="Q2569" s="172"/>
      <c r="R2569" s="172"/>
      <c r="S2569" s="172"/>
      <c r="T2569" s="173"/>
      <c r="AT2569" s="167" t="s">
        <v>229</v>
      </c>
      <c r="AU2569" s="167" t="s">
        <v>86</v>
      </c>
      <c r="AV2569" s="13" t="s">
        <v>86</v>
      </c>
      <c r="AW2569" s="13" t="s">
        <v>32</v>
      </c>
      <c r="AX2569" s="13" t="s">
        <v>77</v>
      </c>
      <c r="AY2569" s="167" t="s">
        <v>222</v>
      </c>
    </row>
    <row r="2570" spans="1:65" s="13" customFormat="1">
      <c r="B2570" s="165"/>
      <c r="D2570" s="166" t="s">
        <v>229</v>
      </c>
      <c r="E2570" s="167" t="s">
        <v>1</v>
      </c>
      <c r="F2570" s="168" t="s">
        <v>4102</v>
      </c>
      <c r="H2570" s="169">
        <v>14.455</v>
      </c>
      <c r="I2570" s="170"/>
      <c r="L2570" s="165"/>
      <c r="M2570" s="171"/>
      <c r="N2570" s="172"/>
      <c r="O2570" s="172"/>
      <c r="P2570" s="172"/>
      <c r="Q2570" s="172"/>
      <c r="R2570" s="172"/>
      <c r="S2570" s="172"/>
      <c r="T2570" s="173"/>
      <c r="AT2570" s="167" t="s">
        <v>229</v>
      </c>
      <c r="AU2570" s="167" t="s">
        <v>86</v>
      </c>
      <c r="AV2570" s="13" t="s">
        <v>86</v>
      </c>
      <c r="AW2570" s="13" t="s">
        <v>32</v>
      </c>
      <c r="AX2570" s="13" t="s">
        <v>77</v>
      </c>
      <c r="AY2570" s="167" t="s">
        <v>222</v>
      </c>
    </row>
    <row r="2571" spans="1:65" s="13" customFormat="1" ht="22.5">
      <c r="B2571" s="165"/>
      <c r="D2571" s="166" t="s">
        <v>229</v>
      </c>
      <c r="E2571" s="167" t="s">
        <v>1</v>
      </c>
      <c r="F2571" s="168" t="s">
        <v>4103</v>
      </c>
      <c r="H2571" s="169">
        <v>33.585000000000001</v>
      </c>
      <c r="I2571" s="170"/>
      <c r="L2571" s="165"/>
      <c r="M2571" s="171"/>
      <c r="N2571" s="172"/>
      <c r="O2571" s="172"/>
      <c r="P2571" s="172"/>
      <c r="Q2571" s="172"/>
      <c r="R2571" s="172"/>
      <c r="S2571" s="172"/>
      <c r="T2571" s="173"/>
      <c r="AT2571" s="167" t="s">
        <v>229</v>
      </c>
      <c r="AU2571" s="167" t="s">
        <v>86</v>
      </c>
      <c r="AV2571" s="13" t="s">
        <v>86</v>
      </c>
      <c r="AW2571" s="13" t="s">
        <v>32</v>
      </c>
      <c r="AX2571" s="13" t="s">
        <v>77</v>
      </c>
      <c r="AY2571" s="167" t="s">
        <v>222</v>
      </c>
    </row>
    <row r="2572" spans="1:65" s="13" customFormat="1">
      <c r="B2572" s="165"/>
      <c r="D2572" s="166" t="s">
        <v>229</v>
      </c>
      <c r="E2572" s="167" t="s">
        <v>1</v>
      </c>
      <c r="F2572" s="168" t="s">
        <v>4104</v>
      </c>
      <c r="H2572" s="169">
        <v>11.205</v>
      </c>
      <c r="I2572" s="170"/>
      <c r="L2572" s="165"/>
      <c r="M2572" s="171"/>
      <c r="N2572" s="172"/>
      <c r="O2572" s="172"/>
      <c r="P2572" s="172"/>
      <c r="Q2572" s="172"/>
      <c r="R2572" s="172"/>
      <c r="S2572" s="172"/>
      <c r="T2572" s="173"/>
      <c r="AT2572" s="167" t="s">
        <v>229</v>
      </c>
      <c r="AU2572" s="167" t="s">
        <v>86</v>
      </c>
      <c r="AV2572" s="13" t="s">
        <v>86</v>
      </c>
      <c r="AW2572" s="13" t="s">
        <v>32</v>
      </c>
      <c r="AX2572" s="13" t="s">
        <v>77</v>
      </c>
      <c r="AY2572" s="167" t="s">
        <v>222</v>
      </c>
    </row>
    <row r="2573" spans="1:65" s="13" customFormat="1" ht="22.5">
      <c r="B2573" s="165"/>
      <c r="D2573" s="166" t="s">
        <v>229</v>
      </c>
      <c r="E2573" s="167" t="s">
        <v>1</v>
      </c>
      <c r="F2573" s="168" t="s">
        <v>4105</v>
      </c>
      <c r="H2573" s="169">
        <v>90.65</v>
      </c>
      <c r="I2573" s="170"/>
      <c r="L2573" s="165"/>
      <c r="M2573" s="171"/>
      <c r="N2573" s="172"/>
      <c r="O2573" s="172"/>
      <c r="P2573" s="172"/>
      <c r="Q2573" s="172"/>
      <c r="R2573" s="172"/>
      <c r="S2573" s="172"/>
      <c r="T2573" s="173"/>
      <c r="AT2573" s="167" t="s">
        <v>229</v>
      </c>
      <c r="AU2573" s="167" t="s">
        <v>86</v>
      </c>
      <c r="AV2573" s="13" t="s">
        <v>86</v>
      </c>
      <c r="AW2573" s="13" t="s">
        <v>32</v>
      </c>
      <c r="AX2573" s="13" t="s">
        <v>77</v>
      </c>
      <c r="AY2573" s="167" t="s">
        <v>222</v>
      </c>
    </row>
    <row r="2574" spans="1:65" s="13" customFormat="1" ht="33.75">
      <c r="B2574" s="165"/>
      <c r="D2574" s="166" t="s">
        <v>229</v>
      </c>
      <c r="E2574" s="167" t="s">
        <v>1</v>
      </c>
      <c r="F2574" s="168" t="s">
        <v>4106</v>
      </c>
      <c r="H2574" s="169">
        <v>30.591999999999999</v>
      </c>
      <c r="I2574" s="170"/>
      <c r="L2574" s="165"/>
      <c r="M2574" s="171"/>
      <c r="N2574" s="172"/>
      <c r="O2574" s="172"/>
      <c r="P2574" s="172"/>
      <c r="Q2574" s="172"/>
      <c r="R2574" s="172"/>
      <c r="S2574" s="172"/>
      <c r="T2574" s="173"/>
      <c r="AT2574" s="167" t="s">
        <v>229</v>
      </c>
      <c r="AU2574" s="167" t="s">
        <v>86</v>
      </c>
      <c r="AV2574" s="13" t="s">
        <v>86</v>
      </c>
      <c r="AW2574" s="13" t="s">
        <v>32</v>
      </c>
      <c r="AX2574" s="13" t="s">
        <v>77</v>
      </c>
      <c r="AY2574" s="167" t="s">
        <v>222</v>
      </c>
    </row>
    <row r="2575" spans="1:65" s="13" customFormat="1">
      <c r="B2575" s="165"/>
      <c r="D2575" s="166" t="s">
        <v>229</v>
      </c>
      <c r="E2575" s="167" t="s">
        <v>1</v>
      </c>
      <c r="F2575" s="168" t="s">
        <v>4107</v>
      </c>
      <c r="H2575" s="169">
        <v>13.77</v>
      </c>
      <c r="I2575" s="170"/>
      <c r="L2575" s="165"/>
      <c r="M2575" s="171"/>
      <c r="N2575" s="172"/>
      <c r="O2575" s="172"/>
      <c r="P2575" s="172"/>
      <c r="Q2575" s="172"/>
      <c r="R2575" s="172"/>
      <c r="S2575" s="172"/>
      <c r="T2575" s="173"/>
      <c r="AT2575" s="167" t="s">
        <v>229</v>
      </c>
      <c r="AU2575" s="167" t="s">
        <v>86</v>
      </c>
      <c r="AV2575" s="13" t="s">
        <v>86</v>
      </c>
      <c r="AW2575" s="13" t="s">
        <v>32</v>
      </c>
      <c r="AX2575" s="13" t="s">
        <v>77</v>
      </c>
      <c r="AY2575" s="167" t="s">
        <v>222</v>
      </c>
    </row>
    <row r="2576" spans="1:65" s="13" customFormat="1" ht="22.5">
      <c r="B2576" s="165"/>
      <c r="D2576" s="166" t="s">
        <v>229</v>
      </c>
      <c r="E2576" s="167" t="s">
        <v>1</v>
      </c>
      <c r="F2576" s="168" t="s">
        <v>4108</v>
      </c>
      <c r="H2576" s="169">
        <v>92</v>
      </c>
      <c r="I2576" s="170"/>
      <c r="L2576" s="165"/>
      <c r="M2576" s="171"/>
      <c r="N2576" s="172"/>
      <c r="O2576" s="172"/>
      <c r="P2576" s="172"/>
      <c r="Q2576" s="172"/>
      <c r="R2576" s="172"/>
      <c r="S2576" s="172"/>
      <c r="T2576" s="173"/>
      <c r="AT2576" s="167" t="s">
        <v>229</v>
      </c>
      <c r="AU2576" s="167" t="s">
        <v>86</v>
      </c>
      <c r="AV2576" s="13" t="s">
        <v>86</v>
      </c>
      <c r="AW2576" s="13" t="s">
        <v>32</v>
      </c>
      <c r="AX2576" s="13" t="s">
        <v>77</v>
      </c>
      <c r="AY2576" s="167" t="s">
        <v>222</v>
      </c>
    </row>
    <row r="2577" spans="1:65" s="13" customFormat="1">
      <c r="B2577" s="165"/>
      <c r="D2577" s="166" t="s">
        <v>229</v>
      </c>
      <c r="E2577" s="167" t="s">
        <v>1</v>
      </c>
      <c r="F2577" s="168" t="s">
        <v>4109</v>
      </c>
      <c r="H2577" s="169">
        <v>31.83</v>
      </c>
      <c r="I2577" s="170"/>
      <c r="L2577" s="165"/>
      <c r="M2577" s="171"/>
      <c r="N2577" s="172"/>
      <c r="O2577" s="172"/>
      <c r="P2577" s="172"/>
      <c r="Q2577" s="172"/>
      <c r="R2577" s="172"/>
      <c r="S2577" s="172"/>
      <c r="T2577" s="173"/>
      <c r="AT2577" s="167" t="s">
        <v>229</v>
      </c>
      <c r="AU2577" s="167" t="s">
        <v>86</v>
      </c>
      <c r="AV2577" s="13" t="s">
        <v>86</v>
      </c>
      <c r="AW2577" s="13" t="s">
        <v>32</v>
      </c>
      <c r="AX2577" s="13" t="s">
        <v>77</v>
      </c>
      <c r="AY2577" s="167" t="s">
        <v>222</v>
      </c>
    </row>
    <row r="2578" spans="1:65" s="13" customFormat="1">
      <c r="B2578" s="165"/>
      <c r="D2578" s="166" t="s">
        <v>229</v>
      </c>
      <c r="E2578" s="167" t="s">
        <v>1</v>
      </c>
      <c r="F2578" s="168" t="s">
        <v>4110</v>
      </c>
      <c r="H2578" s="169">
        <v>13.43</v>
      </c>
      <c r="I2578" s="170"/>
      <c r="L2578" s="165"/>
      <c r="M2578" s="171"/>
      <c r="N2578" s="172"/>
      <c r="O2578" s="172"/>
      <c r="P2578" s="172"/>
      <c r="Q2578" s="172"/>
      <c r="R2578" s="172"/>
      <c r="S2578" s="172"/>
      <c r="T2578" s="173"/>
      <c r="AT2578" s="167" t="s">
        <v>229</v>
      </c>
      <c r="AU2578" s="167" t="s">
        <v>86</v>
      </c>
      <c r="AV2578" s="13" t="s">
        <v>86</v>
      </c>
      <c r="AW2578" s="13" t="s">
        <v>32</v>
      </c>
      <c r="AX2578" s="13" t="s">
        <v>77</v>
      </c>
      <c r="AY2578" s="167" t="s">
        <v>222</v>
      </c>
    </row>
    <row r="2579" spans="1:65" s="13" customFormat="1">
      <c r="B2579" s="165"/>
      <c r="D2579" s="166" t="s">
        <v>229</v>
      </c>
      <c r="E2579" s="167" t="s">
        <v>1</v>
      </c>
      <c r="F2579" s="168" t="s">
        <v>4111</v>
      </c>
      <c r="H2579" s="169">
        <v>10.07</v>
      </c>
      <c r="I2579" s="170"/>
      <c r="L2579" s="165"/>
      <c r="M2579" s="171"/>
      <c r="N2579" s="172"/>
      <c r="O2579" s="172"/>
      <c r="P2579" s="172"/>
      <c r="Q2579" s="172"/>
      <c r="R2579" s="172"/>
      <c r="S2579" s="172"/>
      <c r="T2579" s="173"/>
      <c r="AT2579" s="167" t="s">
        <v>229</v>
      </c>
      <c r="AU2579" s="167" t="s">
        <v>86</v>
      </c>
      <c r="AV2579" s="13" t="s">
        <v>86</v>
      </c>
      <c r="AW2579" s="13" t="s">
        <v>32</v>
      </c>
      <c r="AX2579" s="13" t="s">
        <v>77</v>
      </c>
      <c r="AY2579" s="167" t="s">
        <v>222</v>
      </c>
    </row>
    <row r="2580" spans="1:65" s="13" customFormat="1">
      <c r="B2580" s="165"/>
      <c r="D2580" s="166" t="s">
        <v>229</v>
      </c>
      <c r="E2580" s="167" t="s">
        <v>1</v>
      </c>
      <c r="F2580" s="168" t="s">
        <v>4112</v>
      </c>
      <c r="H2580" s="169">
        <v>18.7</v>
      </c>
      <c r="I2580" s="170"/>
      <c r="L2580" s="165"/>
      <c r="M2580" s="171"/>
      <c r="N2580" s="172"/>
      <c r="O2580" s="172"/>
      <c r="P2580" s="172"/>
      <c r="Q2580" s="172"/>
      <c r="R2580" s="172"/>
      <c r="S2580" s="172"/>
      <c r="T2580" s="173"/>
      <c r="AT2580" s="167" t="s">
        <v>229</v>
      </c>
      <c r="AU2580" s="167" t="s">
        <v>86</v>
      </c>
      <c r="AV2580" s="13" t="s">
        <v>86</v>
      </c>
      <c r="AW2580" s="13" t="s">
        <v>32</v>
      </c>
      <c r="AX2580" s="13" t="s">
        <v>77</v>
      </c>
      <c r="AY2580" s="167" t="s">
        <v>222</v>
      </c>
    </row>
    <row r="2581" spans="1:65" s="14" customFormat="1">
      <c r="B2581" s="174"/>
      <c r="D2581" s="166" t="s">
        <v>229</v>
      </c>
      <c r="E2581" s="175" t="s">
        <v>1</v>
      </c>
      <c r="F2581" s="176" t="s">
        <v>231</v>
      </c>
      <c r="H2581" s="177">
        <v>383.517</v>
      </c>
      <c r="I2581" s="178"/>
      <c r="L2581" s="174"/>
      <c r="M2581" s="179"/>
      <c r="N2581" s="180"/>
      <c r="O2581" s="180"/>
      <c r="P2581" s="180"/>
      <c r="Q2581" s="180"/>
      <c r="R2581" s="180"/>
      <c r="S2581" s="180"/>
      <c r="T2581" s="181"/>
      <c r="AT2581" s="175" t="s">
        <v>229</v>
      </c>
      <c r="AU2581" s="175" t="s">
        <v>86</v>
      </c>
      <c r="AV2581" s="14" t="s">
        <v>228</v>
      </c>
      <c r="AW2581" s="14" t="s">
        <v>32</v>
      </c>
      <c r="AX2581" s="14" t="s">
        <v>84</v>
      </c>
      <c r="AY2581" s="175" t="s">
        <v>222</v>
      </c>
    </row>
    <row r="2582" spans="1:65" s="2" customFormat="1" ht="16.5" customHeight="1">
      <c r="A2582" s="33"/>
      <c r="B2582" s="150"/>
      <c r="C2582" s="197" t="s">
        <v>4113</v>
      </c>
      <c r="D2582" s="197" t="s">
        <v>310</v>
      </c>
      <c r="E2582" s="198" t="s">
        <v>4114</v>
      </c>
      <c r="F2582" s="199" t="s">
        <v>4115</v>
      </c>
      <c r="G2582" s="200" t="s">
        <v>242</v>
      </c>
      <c r="H2582" s="201">
        <v>402.69299999999998</v>
      </c>
      <c r="I2582" s="202"/>
      <c r="J2582" s="203">
        <f>ROUND(I2582*H2582,2)</f>
        <v>0</v>
      </c>
      <c r="K2582" s="204"/>
      <c r="L2582" s="205"/>
      <c r="M2582" s="206" t="s">
        <v>1</v>
      </c>
      <c r="N2582" s="207" t="s">
        <v>42</v>
      </c>
      <c r="O2582" s="59"/>
      <c r="P2582" s="161">
        <f>O2582*H2582</f>
        <v>0</v>
      </c>
      <c r="Q2582" s="161">
        <v>0</v>
      </c>
      <c r="R2582" s="161">
        <f>Q2582*H2582</f>
        <v>0</v>
      </c>
      <c r="S2582" s="161">
        <v>0</v>
      </c>
      <c r="T2582" s="162">
        <f>S2582*H2582</f>
        <v>0</v>
      </c>
      <c r="U2582" s="33"/>
      <c r="V2582" s="33"/>
      <c r="W2582" s="33"/>
      <c r="X2582" s="33"/>
      <c r="Y2582" s="33"/>
      <c r="Z2582" s="33"/>
      <c r="AA2582" s="33"/>
      <c r="AB2582" s="33"/>
      <c r="AC2582" s="33"/>
      <c r="AD2582" s="33"/>
      <c r="AE2582" s="33"/>
      <c r="AR2582" s="163" t="s">
        <v>318</v>
      </c>
      <c r="AT2582" s="163" t="s">
        <v>310</v>
      </c>
      <c r="AU2582" s="163" t="s">
        <v>86</v>
      </c>
      <c r="AY2582" s="18" t="s">
        <v>222</v>
      </c>
      <c r="BE2582" s="164">
        <f>IF(N2582="základní",J2582,0)</f>
        <v>0</v>
      </c>
      <c r="BF2582" s="164">
        <f>IF(N2582="snížená",J2582,0)</f>
        <v>0</v>
      </c>
      <c r="BG2582" s="164">
        <f>IF(N2582="zákl. přenesená",J2582,0)</f>
        <v>0</v>
      </c>
      <c r="BH2582" s="164">
        <f>IF(N2582="sníž. přenesená",J2582,0)</f>
        <v>0</v>
      </c>
      <c r="BI2582" s="164">
        <f>IF(N2582="nulová",J2582,0)</f>
        <v>0</v>
      </c>
      <c r="BJ2582" s="18" t="s">
        <v>84</v>
      </c>
      <c r="BK2582" s="164">
        <f>ROUND(I2582*H2582,2)</f>
        <v>0</v>
      </c>
      <c r="BL2582" s="18" t="s">
        <v>264</v>
      </c>
      <c r="BM2582" s="163" t="s">
        <v>4116</v>
      </c>
    </row>
    <row r="2583" spans="1:65" s="2" customFormat="1" ht="16.5" customHeight="1">
      <c r="A2583" s="33"/>
      <c r="B2583" s="150"/>
      <c r="C2583" s="151" t="s">
        <v>2433</v>
      </c>
      <c r="D2583" s="151" t="s">
        <v>224</v>
      </c>
      <c r="E2583" s="152" t="s">
        <v>4117</v>
      </c>
      <c r="F2583" s="153" t="s">
        <v>4118</v>
      </c>
      <c r="G2583" s="154" t="s">
        <v>227</v>
      </c>
      <c r="H2583" s="155">
        <v>1012.177</v>
      </c>
      <c r="I2583" s="156"/>
      <c r="J2583" s="157">
        <f>ROUND(I2583*H2583,2)</f>
        <v>0</v>
      </c>
      <c r="K2583" s="158"/>
      <c r="L2583" s="34"/>
      <c r="M2583" s="159" t="s">
        <v>1</v>
      </c>
      <c r="N2583" s="160" t="s">
        <v>42</v>
      </c>
      <c r="O2583" s="59"/>
      <c r="P2583" s="161">
        <f>O2583*H2583</f>
        <v>0</v>
      </c>
      <c r="Q2583" s="161">
        <v>2.9999999999999997E-4</v>
      </c>
      <c r="R2583" s="161">
        <f>Q2583*H2583</f>
        <v>0.30365309999999995</v>
      </c>
      <c r="S2583" s="161">
        <v>0</v>
      </c>
      <c r="T2583" s="162">
        <f>S2583*H2583</f>
        <v>0</v>
      </c>
      <c r="U2583" s="33"/>
      <c r="V2583" s="33"/>
      <c r="W2583" s="33"/>
      <c r="X2583" s="33"/>
      <c r="Y2583" s="33"/>
      <c r="Z2583" s="33"/>
      <c r="AA2583" s="33"/>
      <c r="AB2583" s="33"/>
      <c r="AC2583" s="33"/>
      <c r="AD2583" s="33"/>
      <c r="AE2583" s="33"/>
      <c r="AR2583" s="163" t="s">
        <v>264</v>
      </c>
      <c r="AT2583" s="163" t="s">
        <v>224</v>
      </c>
      <c r="AU2583" s="163" t="s">
        <v>86</v>
      </c>
      <c r="AY2583" s="18" t="s">
        <v>222</v>
      </c>
      <c r="BE2583" s="164">
        <f>IF(N2583="základní",J2583,0)</f>
        <v>0</v>
      </c>
      <c r="BF2583" s="164">
        <f>IF(N2583="snížená",J2583,0)</f>
        <v>0</v>
      </c>
      <c r="BG2583" s="164">
        <f>IF(N2583="zákl. přenesená",J2583,0)</f>
        <v>0</v>
      </c>
      <c r="BH2583" s="164">
        <f>IF(N2583="sníž. přenesená",J2583,0)</f>
        <v>0</v>
      </c>
      <c r="BI2583" s="164">
        <f>IF(N2583="nulová",J2583,0)</f>
        <v>0</v>
      </c>
      <c r="BJ2583" s="18" t="s">
        <v>84</v>
      </c>
      <c r="BK2583" s="164">
        <f>ROUND(I2583*H2583,2)</f>
        <v>0</v>
      </c>
      <c r="BL2583" s="18" t="s">
        <v>264</v>
      </c>
      <c r="BM2583" s="163" t="s">
        <v>4119</v>
      </c>
    </row>
    <row r="2584" spans="1:65" s="16" customFormat="1">
      <c r="B2584" s="190"/>
      <c r="D2584" s="166" t="s">
        <v>229</v>
      </c>
      <c r="E2584" s="191" t="s">
        <v>1</v>
      </c>
      <c r="F2584" s="192" t="s">
        <v>4120</v>
      </c>
      <c r="H2584" s="191" t="s">
        <v>1</v>
      </c>
      <c r="I2584" s="193"/>
      <c r="L2584" s="190"/>
      <c r="M2584" s="194"/>
      <c r="N2584" s="195"/>
      <c r="O2584" s="195"/>
      <c r="P2584" s="195"/>
      <c r="Q2584" s="195"/>
      <c r="R2584" s="195"/>
      <c r="S2584" s="195"/>
      <c r="T2584" s="196"/>
      <c r="AT2584" s="191" t="s">
        <v>229</v>
      </c>
      <c r="AU2584" s="191" t="s">
        <v>86</v>
      </c>
      <c r="AV2584" s="16" t="s">
        <v>84</v>
      </c>
      <c r="AW2584" s="16" t="s">
        <v>32</v>
      </c>
      <c r="AX2584" s="16" t="s">
        <v>77</v>
      </c>
      <c r="AY2584" s="191" t="s">
        <v>222</v>
      </c>
    </row>
    <row r="2585" spans="1:65" s="13" customFormat="1">
      <c r="B2585" s="165"/>
      <c r="D2585" s="166" t="s">
        <v>229</v>
      </c>
      <c r="E2585" s="167" t="s">
        <v>1</v>
      </c>
      <c r="F2585" s="168" t="s">
        <v>4121</v>
      </c>
      <c r="H2585" s="169">
        <v>345.3</v>
      </c>
      <c r="I2585" s="170"/>
      <c r="L2585" s="165"/>
      <c r="M2585" s="171"/>
      <c r="N2585" s="172"/>
      <c r="O2585" s="172"/>
      <c r="P2585" s="172"/>
      <c r="Q2585" s="172"/>
      <c r="R2585" s="172"/>
      <c r="S2585" s="172"/>
      <c r="T2585" s="173"/>
      <c r="AT2585" s="167" t="s">
        <v>229</v>
      </c>
      <c r="AU2585" s="167" t="s">
        <v>86</v>
      </c>
      <c r="AV2585" s="13" t="s">
        <v>86</v>
      </c>
      <c r="AW2585" s="13" t="s">
        <v>32</v>
      </c>
      <c r="AX2585" s="13" t="s">
        <v>77</v>
      </c>
      <c r="AY2585" s="167" t="s">
        <v>222</v>
      </c>
    </row>
    <row r="2586" spans="1:65" s="16" customFormat="1">
      <c r="B2586" s="190"/>
      <c r="D2586" s="166" t="s">
        <v>229</v>
      </c>
      <c r="E2586" s="191" t="s">
        <v>1</v>
      </c>
      <c r="F2586" s="192" t="s">
        <v>4122</v>
      </c>
      <c r="H2586" s="191" t="s">
        <v>1</v>
      </c>
      <c r="I2586" s="193"/>
      <c r="L2586" s="190"/>
      <c r="M2586" s="194"/>
      <c r="N2586" s="195"/>
      <c r="O2586" s="195"/>
      <c r="P2586" s="195"/>
      <c r="Q2586" s="195"/>
      <c r="R2586" s="195"/>
      <c r="S2586" s="195"/>
      <c r="T2586" s="196"/>
      <c r="AT2586" s="191" t="s">
        <v>229</v>
      </c>
      <c r="AU2586" s="191" t="s">
        <v>86</v>
      </c>
      <c r="AV2586" s="16" t="s">
        <v>84</v>
      </c>
      <c r="AW2586" s="16" t="s">
        <v>32</v>
      </c>
      <c r="AX2586" s="16" t="s">
        <v>77</v>
      </c>
      <c r="AY2586" s="191" t="s">
        <v>222</v>
      </c>
    </row>
    <row r="2587" spans="1:65" s="13" customFormat="1">
      <c r="B2587" s="165"/>
      <c r="D2587" s="166" t="s">
        <v>229</v>
      </c>
      <c r="E2587" s="167" t="s">
        <v>1</v>
      </c>
      <c r="F2587" s="168" t="s">
        <v>4123</v>
      </c>
      <c r="H2587" s="169">
        <v>10</v>
      </c>
      <c r="I2587" s="170"/>
      <c r="L2587" s="165"/>
      <c r="M2587" s="171"/>
      <c r="N2587" s="172"/>
      <c r="O2587" s="172"/>
      <c r="P2587" s="172"/>
      <c r="Q2587" s="172"/>
      <c r="R2587" s="172"/>
      <c r="S2587" s="172"/>
      <c r="T2587" s="173"/>
      <c r="AT2587" s="167" t="s">
        <v>229</v>
      </c>
      <c r="AU2587" s="167" t="s">
        <v>86</v>
      </c>
      <c r="AV2587" s="13" t="s">
        <v>86</v>
      </c>
      <c r="AW2587" s="13" t="s">
        <v>32</v>
      </c>
      <c r="AX2587" s="13" t="s">
        <v>77</v>
      </c>
      <c r="AY2587" s="167" t="s">
        <v>222</v>
      </c>
    </row>
    <row r="2588" spans="1:65" s="16" customFormat="1">
      <c r="B2588" s="190"/>
      <c r="D2588" s="166" t="s">
        <v>229</v>
      </c>
      <c r="E2588" s="191" t="s">
        <v>1</v>
      </c>
      <c r="F2588" s="192" t="s">
        <v>4124</v>
      </c>
      <c r="H2588" s="191" t="s">
        <v>1</v>
      </c>
      <c r="I2588" s="193"/>
      <c r="L2588" s="190"/>
      <c r="M2588" s="194"/>
      <c r="N2588" s="195"/>
      <c r="O2588" s="195"/>
      <c r="P2588" s="195"/>
      <c r="Q2588" s="195"/>
      <c r="R2588" s="195"/>
      <c r="S2588" s="195"/>
      <c r="T2588" s="196"/>
      <c r="AT2588" s="191" t="s">
        <v>229</v>
      </c>
      <c r="AU2588" s="191" t="s">
        <v>86</v>
      </c>
      <c r="AV2588" s="16" t="s">
        <v>84</v>
      </c>
      <c r="AW2588" s="16" t="s">
        <v>32</v>
      </c>
      <c r="AX2588" s="16" t="s">
        <v>77</v>
      </c>
      <c r="AY2588" s="191" t="s">
        <v>222</v>
      </c>
    </row>
    <row r="2589" spans="1:65" s="13" customFormat="1">
      <c r="B2589" s="165"/>
      <c r="D2589" s="166" t="s">
        <v>229</v>
      </c>
      <c r="E2589" s="167" t="s">
        <v>1</v>
      </c>
      <c r="F2589" s="168" t="s">
        <v>4125</v>
      </c>
      <c r="H2589" s="169">
        <v>466</v>
      </c>
      <c r="I2589" s="170"/>
      <c r="L2589" s="165"/>
      <c r="M2589" s="171"/>
      <c r="N2589" s="172"/>
      <c r="O2589" s="172"/>
      <c r="P2589" s="172"/>
      <c r="Q2589" s="172"/>
      <c r="R2589" s="172"/>
      <c r="S2589" s="172"/>
      <c r="T2589" s="173"/>
      <c r="AT2589" s="167" t="s">
        <v>229</v>
      </c>
      <c r="AU2589" s="167" t="s">
        <v>86</v>
      </c>
      <c r="AV2589" s="13" t="s">
        <v>86</v>
      </c>
      <c r="AW2589" s="13" t="s">
        <v>32</v>
      </c>
      <c r="AX2589" s="13" t="s">
        <v>77</v>
      </c>
      <c r="AY2589" s="167" t="s">
        <v>222</v>
      </c>
    </row>
    <row r="2590" spans="1:65" s="16" customFormat="1">
      <c r="B2590" s="190"/>
      <c r="D2590" s="166" t="s">
        <v>229</v>
      </c>
      <c r="E2590" s="191" t="s">
        <v>1</v>
      </c>
      <c r="F2590" s="192" t="s">
        <v>4126</v>
      </c>
      <c r="H2590" s="191" t="s">
        <v>1</v>
      </c>
      <c r="I2590" s="193"/>
      <c r="L2590" s="190"/>
      <c r="M2590" s="194"/>
      <c r="N2590" s="195"/>
      <c r="O2590" s="195"/>
      <c r="P2590" s="195"/>
      <c r="Q2590" s="195"/>
      <c r="R2590" s="195"/>
      <c r="S2590" s="195"/>
      <c r="T2590" s="196"/>
      <c r="AT2590" s="191" t="s">
        <v>229</v>
      </c>
      <c r="AU2590" s="191" t="s">
        <v>86</v>
      </c>
      <c r="AV2590" s="16" t="s">
        <v>84</v>
      </c>
      <c r="AW2590" s="16" t="s">
        <v>32</v>
      </c>
      <c r="AX2590" s="16" t="s">
        <v>77</v>
      </c>
      <c r="AY2590" s="191" t="s">
        <v>222</v>
      </c>
    </row>
    <row r="2591" spans="1:65" s="13" customFormat="1">
      <c r="B2591" s="165"/>
      <c r="D2591" s="166" t="s">
        <v>229</v>
      </c>
      <c r="E2591" s="167" t="s">
        <v>1</v>
      </c>
      <c r="F2591" s="168" t="s">
        <v>4127</v>
      </c>
      <c r="H2591" s="169">
        <v>62.31</v>
      </c>
      <c r="I2591" s="170"/>
      <c r="L2591" s="165"/>
      <c r="M2591" s="171"/>
      <c r="N2591" s="172"/>
      <c r="O2591" s="172"/>
      <c r="P2591" s="172"/>
      <c r="Q2591" s="172"/>
      <c r="R2591" s="172"/>
      <c r="S2591" s="172"/>
      <c r="T2591" s="173"/>
      <c r="AT2591" s="167" t="s">
        <v>229</v>
      </c>
      <c r="AU2591" s="167" t="s">
        <v>86</v>
      </c>
      <c r="AV2591" s="13" t="s">
        <v>86</v>
      </c>
      <c r="AW2591" s="13" t="s">
        <v>32</v>
      </c>
      <c r="AX2591" s="13" t="s">
        <v>77</v>
      </c>
      <c r="AY2591" s="167" t="s">
        <v>222</v>
      </c>
    </row>
    <row r="2592" spans="1:65" s="16" customFormat="1">
      <c r="B2592" s="190"/>
      <c r="D2592" s="166" t="s">
        <v>229</v>
      </c>
      <c r="E2592" s="191" t="s">
        <v>1</v>
      </c>
      <c r="F2592" s="192" t="s">
        <v>4128</v>
      </c>
      <c r="H2592" s="191" t="s">
        <v>1</v>
      </c>
      <c r="I2592" s="193"/>
      <c r="L2592" s="190"/>
      <c r="M2592" s="194"/>
      <c r="N2592" s="195"/>
      <c r="O2592" s="195"/>
      <c r="P2592" s="195"/>
      <c r="Q2592" s="195"/>
      <c r="R2592" s="195"/>
      <c r="S2592" s="195"/>
      <c r="T2592" s="196"/>
      <c r="AT2592" s="191" t="s">
        <v>229</v>
      </c>
      <c r="AU2592" s="191" t="s">
        <v>86</v>
      </c>
      <c r="AV2592" s="16" t="s">
        <v>84</v>
      </c>
      <c r="AW2592" s="16" t="s">
        <v>32</v>
      </c>
      <c r="AX2592" s="16" t="s">
        <v>77</v>
      </c>
      <c r="AY2592" s="191" t="s">
        <v>222</v>
      </c>
    </row>
    <row r="2593" spans="1:65" s="13" customFormat="1">
      <c r="B2593" s="165"/>
      <c r="D2593" s="166" t="s">
        <v>229</v>
      </c>
      <c r="E2593" s="167" t="s">
        <v>1</v>
      </c>
      <c r="F2593" s="168" t="s">
        <v>4129</v>
      </c>
      <c r="H2593" s="169">
        <v>5.3470000000000004</v>
      </c>
      <c r="I2593" s="170"/>
      <c r="L2593" s="165"/>
      <c r="M2593" s="171"/>
      <c r="N2593" s="172"/>
      <c r="O2593" s="172"/>
      <c r="P2593" s="172"/>
      <c r="Q2593" s="172"/>
      <c r="R2593" s="172"/>
      <c r="S2593" s="172"/>
      <c r="T2593" s="173"/>
      <c r="AT2593" s="167" t="s">
        <v>229</v>
      </c>
      <c r="AU2593" s="167" t="s">
        <v>86</v>
      </c>
      <c r="AV2593" s="13" t="s">
        <v>86</v>
      </c>
      <c r="AW2593" s="13" t="s">
        <v>32</v>
      </c>
      <c r="AX2593" s="13" t="s">
        <v>77</v>
      </c>
      <c r="AY2593" s="167" t="s">
        <v>222</v>
      </c>
    </row>
    <row r="2594" spans="1:65" s="16" customFormat="1">
      <c r="B2594" s="190"/>
      <c r="D2594" s="166" t="s">
        <v>229</v>
      </c>
      <c r="E2594" s="191" t="s">
        <v>1</v>
      </c>
      <c r="F2594" s="192" t="s">
        <v>4130</v>
      </c>
      <c r="H2594" s="191" t="s">
        <v>1</v>
      </c>
      <c r="I2594" s="193"/>
      <c r="L2594" s="190"/>
      <c r="M2594" s="194"/>
      <c r="N2594" s="195"/>
      <c r="O2594" s="195"/>
      <c r="P2594" s="195"/>
      <c r="Q2594" s="195"/>
      <c r="R2594" s="195"/>
      <c r="S2594" s="195"/>
      <c r="T2594" s="196"/>
      <c r="AT2594" s="191" t="s">
        <v>229</v>
      </c>
      <c r="AU2594" s="191" t="s">
        <v>86</v>
      </c>
      <c r="AV2594" s="16" t="s">
        <v>84</v>
      </c>
      <c r="AW2594" s="16" t="s">
        <v>32</v>
      </c>
      <c r="AX2594" s="16" t="s">
        <v>77</v>
      </c>
      <c r="AY2594" s="191" t="s">
        <v>222</v>
      </c>
    </row>
    <row r="2595" spans="1:65" s="13" customFormat="1" ht="22.5">
      <c r="B2595" s="165"/>
      <c r="D2595" s="166" t="s">
        <v>229</v>
      </c>
      <c r="E2595" s="167" t="s">
        <v>1</v>
      </c>
      <c r="F2595" s="168" t="s">
        <v>4131</v>
      </c>
      <c r="H2595" s="169">
        <v>32.42</v>
      </c>
      <c r="I2595" s="170"/>
      <c r="L2595" s="165"/>
      <c r="M2595" s="171"/>
      <c r="N2595" s="172"/>
      <c r="O2595" s="172"/>
      <c r="P2595" s="172"/>
      <c r="Q2595" s="172"/>
      <c r="R2595" s="172"/>
      <c r="S2595" s="172"/>
      <c r="T2595" s="173"/>
      <c r="AT2595" s="167" t="s">
        <v>229</v>
      </c>
      <c r="AU2595" s="167" t="s">
        <v>86</v>
      </c>
      <c r="AV2595" s="13" t="s">
        <v>86</v>
      </c>
      <c r="AW2595" s="13" t="s">
        <v>32</v>
      </c>
      <c r="AX2595" s="13" t="s">
        <v>77</v>
      </c>
      <c r="AY2595" s="167" t="s">
        <v>222</v>
      </c>
    </row>
    <row r="2596" spans="1:65" s="16" customFormat="1">
      <c r="B2596" s="190"/>
      <c r="D2596" s="166" t="s">
        <v>229</v>
      </c>
      <c r="E2596" s="191" t="s">
        <v>1</v>
      </c>
      <c r="F2596" s="192" t="s">
        <v>4132</v>
      </c>
      <c r="H2596" s="191" t="s">
        <v>1</v>
      </c>
      <c r="I2596" s="193"/>
      <c r="L2596" s="190"/>
      <c r="M2596" s="194"/>
      <c r="N2596" s="195"/>
      <c r="O2596" s="195"/>
      <c r="P2596" s="195"/>
      <c r="Q2596" s="195"/>
      <c r="R2596" s="195"/>
      <c r="S2596" s="195"/>
      <c r="T2596" s="196"/>
      <c r="AT2596" s="191" t="s">
        <v>229</v>
      </c>
      <c r="AU2596" s="191" t="s">
        <v>86</v>
      </c>
      <c r="AV2596" s="16" t="s">
        <v>84</v>
      </c>
      <c r="AW2596" s="16" t="s">
        <v>32</v>
      </c>
      <c r="AX2596" s="16" t="s">
        <v>77</v>
      </c>
      <c r="AY2596" s="191" t="s">
        <v>222</v>
      </c>
    </row>
    <row r="2597" spans="1:65" s="13" customFormat="1">
      <c r="B2597" s="165"/>
      <c r="D2597" s="166" t="s">
        <v>229</v>
      </c>
      <c r="E2597" s="167" t="s">
        <v>1</v>
      </c>
      <c r="F2597" s="168" t="s">
        <v>4133</v>
      </c>
      <c r="H2597" s="169">
        <v>75.8</v>
      </c>
      <c r="I2597" s="170"/>
      <c r="L2597" s="165"/>
      <c r="M2597" s="171"/>
      <c r="N2597" s="172"/>
      <c r="O2597" s="172"/>
      <c r="P2597" s="172"/>
      <c r="Q2597" s="172"/>
      <c r="R2597" s="172"/>
      <c r="S2597" s="172"/>
      <c r="T2597" s="173"/>
      <c r="AT2597" s="167" t="s">
        <v>229</v>
      </c>
      <c r="AU2597" s="167" t="s">
        <v>86</v>
      </c>
      <c r="AV2597" s="13" t="s">
        <v>86</v>
      </c>
      <c r="AW2597" s="13" t="s">
        <v>32</v>
      </c>
      <c r="AX2597" s="13" t="s">
        <v>77</v>
      </c>
      <c r="AY2597" s="167" t="s">
        <v>222</v>
      </c>
    </row>
    <row r="2598" spans="1:65" s="13" customFormat="1">
      <c r="B2598" s="165"/>
      <c r="D2598" s="166" t="s">
        <v>229</v>
      </c>
      <c r="E2598" s="167" t="s">
        <v>1</v>
      </c>
      <c r="F2598" s="168" t="s">
        <v>4134</v>
      </c>
      <c r="H2598" s="169">
        <v>15</v>
      </c>
      <c r="I2598" s="170"/>
      <c r="L2598" s="165"/>
      <c r="M2598" s="171"/>
      <c r="N2598" s="172"/>
      <c r="O2598" s="172"/>
      <c r="P2598" s="172"/>
      <c r="Q2598" s="172"/>
      <c r="R2598" s="172"/>
      <c r="S2598" s="172"/>
      <c r="T2598" s="173"/>
      <c r="AT2598" s="167" t="s">
        <v>229</v>
      </c>
      <c r="AU2598" s="167" t="s">
        <v>86</v>
      </c>
      <c r="AV2598" s="13" t="s">
        <v>86</v>
      </c>
      <c r="AW2598" s="13" t="s">
        <v>32</v>
      </c>
      <c r="AX2598" s="13" t="s">
        <v>77</v>
      </c>
      <c r="AY2598" s="167" t="s">
        <v>222</v>
      </c>
    </row>
    <row r="2599" spans="1:65" s="14" customFormat="1">
      <c r="B2599" s="174"/>
      <c r="D2599" s="166" t="s">
        <v>229</v>
      </c>
      <c r="E2599" s="175" t="s">
        <v>1</v>
      </c>
      <c r="F2599" s="176" t="s">
        <v>231</v>
      </c>
      <c r="H2599" s="177">
        <v>1012.177</v>
      </c>
      <c r="I2599" s="178"/>
      <c r="L2599" s="174"/>
      <c r="M2599" s="179"/>
      <c r="N2599" s="180"/>
      <c r="O2599" s="180"/>
      <c r="P2599" s="180"/>
      <c r="Q2599" s="180"/>
      <c r="R2599" s="180"/>
      <c r="S2599" s="180"/>
      <c r="T2599" s="181"/>
      <c r="AT2599" s="175" t="s">
        <v>229</v>
      </c>
      <c r="AU2599" s="175" t="s">
        <v>86</v>
      </c>
      <c r="AV2599" s="14" t="s">
        <v>228</v>
      </c>
      <c r="AW2599" s="14" t="s">
        <v>32</v>
      </c>
      <c r="AX2599" s="14" t="s">
        <v>84</v>
      </c>
      <c r="AY2599" s="175" t="s">
        <v>222</v>
      </c>
    </row>
    <row r="2600" spans="1:65" s="2" customFormat="1" ht="24.2" customHeight="1">
      <c r="A2600" s="33"/>
      <c r="B2600" s="150"/>
      <c r="C2600" s="197" t="s">
        <v>4135</v>
      </c>
      <c r="D2600" s="197" t="s">
        <v>310</v>
      </c>
      <c r="E2600" s="198" t="s">
        <v>4136</v>
      </c>
      <c r="F2600" s="199" t="s">
        <v>4137</v>
      </c>
      <c r="G2600" s="200" t="s">
        <v>227</v>
      </c>
      <c r="H2600" s="201">
        <v>571.03499999999997</v>
      </c>
      <c r="I2600" s="202"/>
      <c r="J2600" s="203">
        <f>ROUND(I2600*H2600,2)</f>
        <v>0</v>
      </c>
      <c r="K2600" s="204"/>
      <c r="L2600" s="205"/>
      <c r="M2600" s="206" t="s">
        <v>1</v>
      </c>
      <c r="N2600" s="207" t="s">
        <v>42</v>
      </c>
      <c r="O2600" s="59"/>
      <c r="P2600" s="161">
        <f>O2600*H2600</f>
        <v>0</v>
      </c>
      <c r="Q2600" s="161">
        <v>0</v>
      </c>
      <c r="R2600" s="161">
        <f>Q2600*H2600</f>
        <v>0</v>
      </c>
      <c r="S2600" s="161">
        <v>0</v>
      </c>
      <c r="T2600" s="162">
        <f>S2600*H2600</f>
        <v>0</v>
      </c>
      <c r="U2600" s="33"/>
      <c r="V2600" s="33"/>
      <c r="W2600" s="33"/>
      <c r="X2600" s="33"/>
      <c r="Y2600" s="33"/>
      <c r="Z2600" s="33"/>
      <c r="AA2600" s="33"/>
      <c r="AB2600" s="33"/>
      <c r="AC2600" s="33"/>
      <c r="AD2600" s="33"/>
      <c r="AE2600" s="33"/>
      <c r="AR2600" s="163" t="s">
        <v>318</v>
      </c>
      <c r="AT2600" s="163" t="s">
        <v>310</v>
      </c>
      <c r="AU2600" s="163" t="s">
        <v>86</v>
      </c>
      <c r="AY2600" s="18" t="s">
        <v>222</v>
      </c>
      <c r="BE2600" s="164">
        <f>IF(N2600="základní",J2600,0)</f>
        <v>0</v>
      </c>
      <c r="BF2600" s="164">
        <f>IF(N2600="snížená",J2600,0)</f>
        <v>0</v>
      </c>
      <c r="BG2600" s="164">
        <f>IF(N2600="zákl. přenesená",J2600,0)</f>
        <v>0</v>
      </c>
      <c r="BH2600" s="164">
        <f>IF(N2600="sníž. přenesená",J2600,0)</f>
        <v>0</v>
      </c>
      <c r="BI2600" s="164">
        <f>IF(N2600="nulová",J2600,0)</f>
        <v>0</v>
      </c>
      <c r="BJ2600" s="18" t="s">
        <v>84</v>
      </c>
      <c r="BK2600" s="164">
        <f>ROUND(I2600*H2600,2)</f>
        <v>0</v>
      </c>
      <c r="BL2600" s="18" t="s">
        <v>264</v>
      </c>
      <c r="BM2600" s="163" t="s">
        <v>4138</v>
      </c>
    </row>
    <row r="2601" spans="1:65" s="2" customFormat="1" ht="24.2" customHeight="1">
      <c r="A2601" s="33"/>
      <c r="B2601" s="150"/>
      <c r="C2601" s="197" t="s">
        <v>2440</v>
      </c>
      <c r="D2601" s="197" t="s">
        <v>310</v>
      </c>
      <c r="E2601" s="198" t="s">
        <v>4139</v>
      </c>
      <c r="F2601" s="199" t="s">
        <v>4140</v>
      </c>
      <c r="G2601" s="200" t="s">
        <v>227</v>
      </c>
      <c r="H2601" s="201">
        <v>44.540999999999997</v>
      </c>
      <c r="I2601" s="202"/>
      <c r="J2601" s="203">
        <f>ROUND(I2601*H2601,2)</f>
        <v>0</v>
      </c>
      <c r="K2601" s="204"/>
      <c r="L2601" s="205"/>
      <c r="M2601" s="206" t="s">
        <v>1</v>
      </c>
      <c r="N2601" s="207" t="s">
        <v>42</v>
      </c>
      <c r="O2601" s="59"/>
      <c r="P2601" s="161">
        <f>O2601*H2601</f>
        <v>0</v>
      </c>
      <c r="Q2601" s="161">
        <v>0</v>
      </c>
      <c r="R2601" s="161">
        <f>Q2601*H2601</f>
        <v>0</v>
      </c>
      <c r="S2601" s="161">
        <v>0</v>
      </c>
      <c r="T2601" s="162">
        <f>S2601*H2601</f>
        <v>0</v>
      </c>
      <c r="U2601" s="33"/>
      <c r="V2601" s="33"/>
      <c r="W2601" s="33"/>
      <c r="X2601" s="33"/>
      <c r="Y2601" s="33"/>
      <c r="Z2601" s="33"/>
      <c r="AA2601" s="33"/>
      <c r="AB2601" s="33"/>
      <c r="AC2601" s="33"/>
      <c r="AD2601" s="33"/>
      <c r="AE2601" s="33"/>
      <c r="AR2601" s="163" t="s">
        <v>318</v>
      </c>
      <c r="AT2601" s="163" t="s">
        <v>310</v>
      </c>
      <c r="AU2601" s="163" t="s">
        <v>86</v>
      </c>
      <c r="AY2601" s="18" t="s">
        <v>222</v>
      </c>
      <c r="BE2601" s="164">
        <f>IF(N2601="základní",J2601,0)</f>
        <v>0</v>
      </c>
      <c r="BF2601" s="164">
        <f>IF(N2601="snížená",J2601,0)</f>
        <v>0</v>
      </c>
      <c r="BG2601" s="164">
        <f>IF(N2601="zákl. přenesená",J2601,0)</f>
        <v>0</v>
      </c>
      <c r="BH2601" s="164">
        <f>IF(N2601="sníž. přenesená",J2601,0)</f>
        <v>0</v>
      </c>
      <c r="BI2601" s="164">
        <f>IF(N2601="nulová",J2601,0)</f>
        <v>0</v>
      </c>
      <c r="BJ2601" s="18" t="s">
        <v>84</v>
      </c>
      <c r="BK2601" s="164">
        <f>ROUND(I2601*H2601,2)</f>
        <v>0</v>
      </c>
      <c r="BL2601" s="18" t="s">
        <v>264</v>
      </c>
      <c r="BM2601" s="163" t="s">
        <v>4141</v>
      </c>
    </row>
    <row r="2602" spans="1:65" s="2" customFormat="1" ht="33" customHeight="1">
      <c r="A2602" s="33"/>
      <c r="B2602" s="150"/>
      <c r="C2602" s="197" t="s">
        <v>4142</v>
      </c>
      <c r="D2602" s="197" t="s">
        <v>310</v>
      </c>
      <c r="E2602" s="198" t="s">
        <v>4143</v>
      </c>
      <c r="F2602" s="199" t="s">
        <v>4144</v>
      </c>
      <c r="G2602" s="200" t="s">
        <v>227</v>
      </c>
      <c r="H2602" s="201">
        <v>513.76499999999999</v>
      </c>
      <c r="I2602" s="202"/>
      <c r="J2602" s="203">
        <f>ROUND(I2602*H2602,2)</f>
        <v>0</v>
      </c>
      <c r="K2602" s="204"/>
      <c r="L2602" s="205"/>
      <c r="M2602" s="206" t="s">
        <v>1</v>
      </c>
      <c r="N2602" s="207" t="s">
        <v>42</v>
      </c>
      <c r="O2602" s="59"/>
      <c r="P2602" s="161">
        <f>O2602*H2602</f>
        <v>0</v>
      </c>
      <c r="Q2602" s="161">
        <v>0</v>
      </c>
      <c r="R2602" s="161">
        <f>Q2602*H2602</f>
        <v>0</v>
      </c>
      <c r="S2602" s="161">
        <v>0</v>
      </c>
      <c r="T2602" s="162">
        <f>S2602*H2602</f>
        <v>0</v>
      </c>
      <c r="U2602" s="33"/>
      <c r="V2602" s="33"/>
      <c r="W2602" s="33"/>
      <c r="X2602" s="33"/>
      <c r="Y2602" s="33"/>
      <c r="Z2602" s="33"/>
      <c r="AA2602" s="33"/>
      <c r="AB2602" s="33"/>
      <c r="AC2602" s="33"/>
      <c r="AD2602" s="33"/>
      <c r="AE2602" s="33"/>
      <c r="AR2602" s="163" t="s">
        <v>318</v>
      </c>
      <c r="AT2602" s="163" t="s">
        <v>310</v>
      </c>
      <c r="AU2602" s="163" t="s">
        <v>86</v>
      </c>
      <c r="AY2602" s="18" t="s">
        <v>222</v>
      </c>
      <c r="BE2602" s="164">
        <f>IF(N2602="základní",J2602,0)</f>
        <v>0</v>
      </c>
      <c r="BF2602" s="164">
        <f>IF(N2602="snížená",J2602,0)</f>
        <v>0</v>
      </c>
      <c r="BG2602" s="164">
        <f>IF(N2602="zákl. přenesená",J2602,0)</f>
        <v>0</v>
      </c>
      <c r="BH2602" s="164">
        <f>IF(N2602="sníž. přenesená",J2602,0)</f>
        <v>0</v>
      </c>
      <c r="BI2602" s="164">
        <f>IF(N2602="nulová",J2602,0)</f>
        <v>0</v>
      </c>
      <c r="BJ2602" s="18" t="s">
        <v>84</v>
      </c>
      <c r="BK2602" s="164">
        <f>ROUND(I2602*H2602,2)</f>
        <v>0</v>
      </c>
      <c r="BL2602" s="18" t="s">
        <v>264</v>
      </c>
      <c r="BM2602" s="163" t="s">
        <v>4145</v>
      </c>
    </row>
    <row r="2603" spans="1:65" s="2" customFormat="1" ht="24.2" customHeight="1">
      <c r="A2603" s="33"/>
      <c r="B2603" s="150"/>
      <c r="C2603" s="151" t="s">
        <v>2447</v>
      </c>
      <c r="D2603" s="151" t="s">
        <v>224</v>
      </c>
      <c r="E2603" s="152" t="s">
        <v>4146</v>
      </c>
      <c r="F2603" s="153" t="s">
        <v>4147</v>
      </c>
      <c r="G2603" s="154" t="s">
        <v>227</v>
      </c>
      <c r="H2603" s="155">
        <v>919.04300000000001</v>
      </c>
      <c r="I2603" s="156"/>
      <c r="J2603" s="157">
        <f>ROUND(I2603*H2603,2)</f>
        <v>0</v>
      </c>
      <c r="K2603" s="158"/>
      <c r="L2603" s="34"/>
      <c r="M2603" s="159" t="s">
        <v>1</v>
      </c>
      <c r="N2603" s="160" t="s">
        <v>42</v>
      </c>
      <c r="O2603" s="59"/>
      <c r="P2603" s="161">
        <f>O2603*H2603</f>
        <v>0</v>
      </c>
      <c r="Q2603" s="161">
        <v>0</v>
      </c>
      <c r="R2603" s="161">
        <f>Q2603*H2603</f>
        <v>0</v>
      </c>
      <c r="S2603" s="161">
        <v>0</v>
      </c>
      <c r="T2603" s="162">
        <f>S2603*H2603</f>
        <v>0</v>
      </c>
      <c r="U2603" s="33"/>
      <c r="V2603" s="33"/>
      <c r="W2603" s="33"/>
      <c r="X2603" s="33"/>
      <c r="Y2603" s="33"/>
      <c r="Z2603" s="33"/>
      <c r="AA2603" s="33"/>
      <c r="AB2603" s="33"/>
      <c r="AC2603" s="33"/>
      <c r="AD2603" s="33"/>
      <c r="AE2603" s="33"/>
      <c r="AR2603" s="163" t="s">
        <v>264</v>
      </c>
      <c r="AT2603" s="163" t="s">
        <v>224</v>
      </c>
      <c r="AU2603" s="163" t="s">
        <v>86</v>
      </c>
      <c r="AY2603" s="18" t="s">
        <v>222</v>
      </c>
      <c r="BE2603" s="164">
        <f>IF(N2603="základní",J2603,0)</f>
        <v>0</v>
      </c>
      <c r="BF2603" s="164">
        <f>IF(N2603="snížená",J2603,0)</f>
        <v>0</v>
      </c>
      <c r="BG2603" s="164">
        <f>IF(N2603="zákl. přenesená",J2603,0)</f>
        <v>0</v>
      </c>
      <c r="BH2603" s="164">
        <f>IF(N2603="sníž. přenesená",J2603,0)</f>
        <v>0</v>
      </c>
      <c r="BI2603" s="164">
        <f>IF(N2603="nulová",J2603,0)</f>
        <v>0</v>
      </c>
      <c r="BJ2603" s="18" t="s">
        <v>84</v>
      </c>
      <c r="BK2603" s="164">
        <f>ROUND(I2603*H2603,2)</f>
        <v>0</v>
      </c>
      <c r="BL2603" s="18" t="s">
        <v>264</v>
      </c>
      <c r="BM2603" s="163" t="s">
        <v>4148</v>
      </c>
    </row>
    <row r="2604" spans="1:65" s="2" customFormat="1" ht="21.75" customHeight="1">
      <c r="A2604" s="33"/>
      <c r="B2604" s="150"/>
      <c r="C2604" s="151" t="s">
        <v>4149</v>
      </c>
      <c r="D2604" s="151" t="s">
        <v>224</v>
      </c>
      <c r="E2604" s="152" t="s">
        <v>4150</v>
      </c>
      <c r="F2604" s="153" t="s">
        <v>4151</v>
      </c>
      <c r="G2604" s="154" t="s">
        <v>227</v>
      </c>
      <c r="H2604" s="155">
        <v>19.37</v>
      </c>
      <c r="I2604" s="156"/>
      <c r="J2604" s="157">
        <f>ROUND(I2604*H2604,2)</f>
        <v>0</v>
      </c>
      <c r="K2604" s="158"/>
      <c r="L2604" s="34"/>
      <c r="M2604" s="159" t="s">
        <v>1</v>
      </c>
      <c r="N2604" s="160" t="s">
        <v>42</v>
      </c>
      <c r="O2604" s="59"/>
      <c r="P2604" s="161">
        <f>O2604*H2604</f>
        <v>0</v>
      </c>
      <c r="Q2604" s="161">
        <v>0</v>
      </c>
      <c r="R2604" s="161">
        <f>Q2604*H2604</f>
        <v>0</v>
      </c>
      <c r="S2604" s="161">
        <v>0</v>
      </c>
      <c r="T2604" s="162">
        <f>S2604*H2604</f>
        <v>0</v>
      </c>
      <c r="U2604" s="33"/>
      <c r="V2604" s="33"/>
      <c r="W2604" s="33"/>
      <c r="X2604" s="33"/>
      <c r="Y2604" s="33"/>
      <c r="Z2604" s="33"/>
      <c r="AA2604" s="33"/>
      <c r="AB2604" s="33"/>
      <c r="AC2604" s="33"/>
      <c r="AD2604" s="33"/>
      <c r="AE2604" s="33"/>
      <c r="AR2604" s="163" t="s">
        <v>264</v>
      </c>
      <c r="AT2604" s="163" t="s">
        <v>224</v>
      </c>
      <c r="AU2604" s="163" t="s">
        <v>86</v>
      </c>
      <c r="AY2604" s="18" t="s">
        <v>222</v>
      </c>
      <c r="BE2604" s="164">
        <f>IF(N2604="základní",J2604,0)</f>
        <v>0</v>
      </c>
      <c r="BF2604" s="164">
        <f>IF(N2604="snížená",J2604,0)</f>
        <v>0</v>
      </c>
      <c r="BG2604" s="164">
        <f>IF(N2604="zákl. přenesená",J2604,0)</f>
        <v>0</v>
      </c>
      <c r="BH2604" s="164">
        <f>IF(N2604="sníž. přenesená",J2604,0)</f>
        <v>0</v>
      </c>
      <c r="BI2604" s="164">
        <f>IF(N2604="nulová",J2604,0)</f>
        <v>0</v>
      </c>
      <c r="BJ2604" s="18" t="s">
        <v>84</v>
      </c>
      <c r="BK2604" s="164">
        <f>ROUND(I2604*H2604,2)</f>
        <v>0</v>
      </c>
      <c r="BL2604" s="18" t="s">
        <v>264</v>
      </c>
      <c r="BM2604" s="163" t="s">
        <v>4152</v>
      </c>
    </row>
    <row r="2605" spans="1:65" s="13" customFormat="1">
      <c r="B2605" s="165"/>
      <c r="D2605" s="166" t="s">
        <v>229</v>
      </c>
      <c r="E2605" s="167" t="s">
        <v>1</v>
      </c>
      <c r="F2605" s="168" t="s">
        <v>4153</v>
      </c>
      <c r="H2605" s="169">
        <v>5.67</v>
      </c>
      <c r="I2605" s="170"/>
      <c r="L2605" s="165"/>
      <c r="M2605" s="171"/>
      <c r="N2605" s="172"/>
      <c r="O2605" s="172"/>
      <c r="P2605" s="172"/>
      <c r="Q2605" s="172"/>
      <c r="R2605" s="172"/>
      <c r="S2605" s="172"/>
      <c r="T2605" s="173"/>
      <c r="AT2605" s="167" t="s">
        <v>229</v>
      </c>
      <c r="AU2605" s="167" t="s">
        <v>86</v>
      </c>
      <c r="AV2605" s="13" t="s">
        <v>86</v>
      </c>
      <c r="AW2605" s="13" t="s">
        <v>32</v>
      </c>
      <c r="AX2605" s="13" t="s">
        <v>77</v>
      </c>
      <c r="AY2605" s="167" t="s">
        <v>222</v>
      </c>
    </row>
    <row r="2606" spans="1:65" s="13" customFormat="1">
      <c r="B2606" s="165"/>
      <c r="D2606" s="166" t="s">
        <v>229</v>
      </c>
      <c r="E2606" s="167" t="s">
        <v>1</v>
      </c>
      <c r="F2606" s="168" t="s">
        <v>4154</v>
      </c>
      <c r="H2606" s="169">
        <v>13.7</v>
      </c>
      <c r="I2606" s="170"/>
      <c r="L2606" s="165"/>
      <c r="M2606" s="171"/>
      <c r="N2606" s="172"/>
      <c r="O2606" s="172"/>
      <c r="P2606" s="172"/>
      <c r="Q2606" s="172"/>
      <c r="R2606" s="172"/>
      <c r="S2606" s="172"/>
      <c r="T2606" s="173"/>
      <c r="AT2606" s="167" t="s">
        <v>229</v>
      </c>
      <c r="AU2606" s="167" t="s">
        <v>86</v>
      </c>
      <c r="AV2606" s="13" t="s">
        <v>86</v>
      </c>
      <c r="AW2606" s="13" t="s">
        <v>32</v>
      </c>
      <c r="AX2606" s="13" t="s">
        <v>77</v>
      </c>
      <c r="AY2606" s="167" t="s">
        <v>222</v>
      </c>
    </row>
    <row r="2607" spans="1:65" s="14" customFormat="1">
      <c r="B2607" s="174"/>
      <c r="D2607" s="166" t="s">
        <v>229</v>
      </c>
      <c r="E2607" s="175" t="s">
        <v>1</v>
      </c>
      <c r="F2607" s="176" t="s">
        <v>231</v>
      </c>
      <c r="H2607" s="177">
        <v>19.37</v>
      </c>
      <c r="I2607" s="178"/>
      <c r="L2607" s="174"/>
      <c r="M2607" s="179"/>
      <c r="N2607" s="180"/>
      <c r="O2607" s="180"/>
      <c r="P2607" s="180"/>
      <c r="Q2607" s="180"/>
      <c r="R2607" s="180"/>
      <c r="S2607" s="180"/>
      <c r="T2607" s="181"/>
      <c r="AT2607" s="175" t="s">
        <v>229</v>
      </c>
      <c r="AU2607" s="175" t="s">
        <v>86</v>
      </c>
      <c r="AV2607" s="14" t="s">
        <v>228</v>
      </c>
      <c r="AW2607" s="14" t="s">
        <v>32</v>
      </c>
      <c r="AX2607" s="14" t="s">
        <v>84</v>
      </c>
      <c r="AY2607" s="175" t="s">
        <v>222</v>
      </c>
    </row>
    <row r="2608" spans="1:65" s="2" customFormat="1" ht="33" customHeight="1">
      <c r="A2608" s="33"/>
      <c r="B2608" s="150"/>
      <c r="C2608" s="151" t="s">
        <v>2450</v>
      </c>
      <c r="D2608" s="151" t="s">
        <v>224</v>
      </c>
      <c r="E2608" s="152" t="s">
        <v>4155</v>
      </c>
      <c r="F2608" s="153" t="s">
        <v>4156</v>
      </c>
      <c r="G2608" s="154" t="s">
        <v>227</v>
      </c>
      <c r="H2608" s="155">
        <v>1827.3920000000001</v>
      </c>
      <c r="I2608" s="156"/>
      <c r="J2608" s="157">
        <f>ROUND(I2608*H2608,2)</f>
        <v>0</v>
      </c>
      <c r="K2608" s="158"/>
      <c r="L2608" s="34"/>
      <c r="M2608" s="159" t="s">
        <v>1</v>
      </c>
      <c r="N2608" s="160" t="s">
        <v>42</v>
      </c>
      <c r="O2608" s="59"/>
      <c r="P2608" s="161">
        <f>O2608*H2608</f>
        <v>0</v>
      </c>
      <c r="Q2608" s="161">
        <v>0</v>
      </c>
      <c r="R2608" s="161">
        <f>Q2608*H2608</f>
        <v>0</v>
      </c>
      <c r="S2608" s="161">
        <v>0</v>
      </c>
      <c r="T2608" s="162">
        <f>S2608*H2608</f>
        <v>0</v>
      </c>
      <c r="U2608" s="33"/>
      <c r="V2608" s="33"/>
      <c r="W2608" s="33"/>
      <c r="X2608" s="33"/>
      <c r="Y2608" s="33"/>
      <c r="Z2608" s="33"/>
      <c r="AA2608" s="33"/>
      <c r="AB2608" s="33"/>
      <c r="AC2608" s="33"/>
      <c r="AD2608" s="33"/>
      <c r="AE2608" s="33"/>
      <c r="AR2608" s="163" t="s">
        <v>264</v>
      </c>
      <c r="AT2608" s="163" t="s">
        <v>224</v>
      </c>
      <c r="AU2608" s="163" t="s">
        <v>86</v>
      </c>
      <c r="AY2608" s="18" t="s">
        <v>222</v>
      </c>
      <c r="BE2608" s="164">
        <f>IF(N2608="základní",J2608,0)</f>
        <v>0</v>
      </c>
      <c r="BF2608" s="164">
        <f>IF(N2608="snížená",J2608,0)</f>
        <v>0</v>
      </c>
      <c r="BG2608" s="164">
        <f>IF(N2608="zákl. přenesená",J2608,0)</f>
        <v>0</v>
      </c>
      <c r="BH2608" s="164">
        <f>IF(N2608="sníž. přenesená",J2608,0)</f>
        <v>0</v>
      </c>
      <c r="BI2608" s="164">
        <f>IF(N2608="nulová",J2608,0)</f>
        <v>0</v>
      </c>
      <c r="BJ2608" s="18" t="s">
        <v>84</v>
      </c>
      <c r="BK2608" s="164">
        <f>ROUND(I2608*H2608,2)</f>
        <v>0</v>
      </c>
      <c r="BL2608" s="18" t="s">
        <v>264</v>
      </c>
      <c r="BM2608" s="163" t="s">
        <v>4157</v>
      </c>
    </row>
    <row r="2609" spans="1:65" s="2" customFormat="1" ht="24.2" customHeight="1">
      <c r="A2609" s="33"/>
      <c r="B2609" s="150"/>
      <c r="C2609" s="151" t="s">
        <v>4158</v>
      </c>
      <c r="D2609" s="151" t="s">
        <v>224</v>
      </c>
      <c r="E2609" s="152" t="s">
        <v>4159</v>
      </c>
      <c r="F2609" s="153" t="s">
        <v>4160</v>
      </c>
      <c r="G2609" s="154" t="s">
        <v>2233</v>
      </c>
      <c r="H2609" s="212"/>
      <c r="I2609" s="156"/>
      <c r="J2609" s="157">
        <f>ROUND(I2609*H2609,2)</f>
        <v>0</v>
      </c>
      <c r="K2609" s="158"/>
      <c r="L2609" s="34"/>
      <c r="M2609" s="159" t="s">
        <v>1</v>
      </c>
      <c r="N2609" s="160" t="s">
        <v>42</v>
      </c>
      <c r="O2609" s="59"/>
      <c r="P2609" s="161">
        <f>O2609*H2609</f>
        <v>0</v>
      </c>
      <c r="Q2609" s="161">
        <v>0</v>
      </c>
      <c r="R2609" s="161">
        <f>Q2609*H2609</f>
        <v>0</v>
      </c>
      <c r="S2609" s="161">
        <v>0</v>
      </c>
      <c r="T2609" s="162">
        <f>S2609*H2609</f>
        <v>0</v>
      </c>
      <c r="U2609" s="33"/>
      <c r="V2609" s="33"/>
      <c r="W2609" s="33"/>
      <c r="X2609" s="33"/>
      <c r="Y2609" s="33"/>
      <c r="Z2609" s="33"/>
      <c r="AA2609" s="33"/>
      <c r="AB2609" s="33"/>
      <c r="AC2609" s="33"/>
      <c r="AD2609" s="33"/>
      <c r="AE2609" s="33"/>
      <c r="AR2609" s="163" t="s">
        <v>264</v>
      </c>
      <c r="AT2609" s="163" t="s">
        <v>224</v>
      </c>
      <c r="AU2609" s="163" t="s">
        <v>86</v>
      </c>
      <c r="AY2609" s="18" t="s">
        <v>222</v>
      </c>
      <c r="BE2609" s="164">
        <f>IF(N2609="základní",J2609,0)</f>
        <v>0</v>
      </c>
      <c r="BF2609" s="164">
        <f>IF(N2609="snížená",J2609,0)</f>
        <v>0</v>
      </c>
      <c r="BG2609" s="164">
        <f>IF(N2609="zákl. přenesená",J2609,0)</f>
        <v>0</v>
      </c>
      <c r="BH2609" s="164">
        <f>IF(N2609="sníž. přenesená",J2609,0)</f>
        <v>0</v>
      </c>
      <c r="BI2609" s="164">
        <f>IF(N2609="nulová",J2609,0)</f>
        <v>0</v>
      </c>
      <c r="BJ2609" s="18" t="s">
        <v>84</v>
      </c>
      <c r="BK2609" s="164">
        <f>ROUND(I2609*H2609,2)</f>
        <v>0</v>
      </c>
      <c r="BL2609" s="18" t="s">
        <v>264</v>
      </c>
      <c r="BM2609" s="163" t="s">
        <v>4161</v>
      </c>
    </row>
    <row r="2610" spans="1:65" s="12" customFormat="1" ht="22.9" customHeight="1">
      <c r="B2610" s="137"/>
      <c r="D2610" s="138" t="s">
        <v>76</v>
      </c>
      <c r="E2610" s="148" t="s">
        <v>3975</v>
      </c>
      <c r="F2610" s="148" t="s">
        <v>4162</v>
      </c>
      <c r="I2610" s="140"/>
      <c r="J2610" s="149">
        <f>BK2610</f>
        <v>0</v>
      </c>
      <c r="L2610" s="137"/>
      <c r="M2610" s="142"/>
      <c r="N2610" s="143"/>
      <c r="O2610" s="143"/>
      <c r="P2610" s="144">
        <f>SUM(P2611:P2614)</f>
        <v>0</v>
      </c>
      <c r="Q2610" s="143"/>
      <c r="R2610" s="144">
        <f>SUM(R2611:R2614)</f>
        <v>0.166551</v>
      </c>
      <c r="S2610" s="143"/>
      <c r="T2610" s="145">
        <f>SUM(T2611:T2614)</f>
        <v>0</v>
      </c>
      <c r="AR2610" s="138" t="s">
        <v>86</v>
      </c>
      <c r="AT2610" s="146" t="s">
        <v>76</v>
      </c>
      <c r="AU2610" s="146" t="s">
        <v>84</v>
      </c>
      <c r="AY2610" s="138" t="s">
        <v>222</v>
      </c>
      <c r="BK2610" s="147">
        <f>SUM(BK2611:BK2614)</f>
        <v>0</v>
      </c>
    </row>
    <row r="2611" spans="1:65" s="2" customFormat="1" ht="24.2" customHeight="1">
      <c r="A2611" s="33"/>
      <c r="B2611" s="150"/>
      <c r="C2611" s="151" t="s">
        <v>2455</v>
      </c>
      <c r="D2611" s="151" t="s">
        <v>224</v>
      </c>
      <c r="E2611" s="152" t="s">
        <v>4163</v>
      </c>
      <c r="F2611" s="153" t="s">
        <v>4164</v>
      </c>
      <c r="G2611" s="154" t="s">
        <v>227</v>
      </c>
      <c r="H2611" s="155">
        <v>118.965</v>
      </c>
      <c r="I2611" s="156"/>
      <c r="J2611" s="157">
        <f>ROUND(I2611*H2611,2)</f>
        <v>0</v>
      </c>
      <c r="K2611" s="158"/>
      <c r="L2611" s="34"/>
      <c r="M2611" s="159" t="s">
        <v>1</v>
      </c>
      <c r="N2611" s="160" t="s">
        <v>42</v>
      </c>
      <c r="O2611" s="59"/>
      <c r="P2611" s="161">
        <f>O2611*H2611</f>
        <v>0</v>
      </c>
      <c r="Q2611" s="161">
        <v>1.4E-3</v>
      </c>
      <c r="R2611" s="161">
        <f>Q2611*H2611</f>
        <v>0.166551</v>
      </c>
      <c r="S2611" s="161">
        <v>0</v>
      </c>
      <c r="T2611" s="162">
        <f>S2611*H2611</f>
        <v>0</v>
      </c>
      <c r="U2611" s="33"/>
      <c r="V2611" s="33"/>
      <c r="W2611" s="33"/>
      <c r="X2611" s="33"/>
      <c r="Y2611" s="33"/>
      <c r="Z2611" s="33"/>
      <c r="AA2611" s="33"/>
      <c r="AB2611" s="33"/>
      <c r="AC2611" s="33"/>
      <c r="AD2611" s="33"/>
      <c r="AE2611" s="33"/>
      <c r="AR2611" s="163" t="s">
        <v>264</v>
      </c>
      <c r="AT2611" s="163" t="s">
        <v>224</v>
      </c>
      <c r="AU2611" s="163" t="s">
        <v>86</v>
      </c>
      <c r="AY2611" s="18" t="s">
        <v>222</v>
      </c>
      <c r="BE2611" s="164">
        <f>IF(N2611="základní",J2611,0)</f>
        <v>0</v>
      </c>
      <c r="BF2611" s="164">
        <f>IF(N2611="snížená",J2611,0)</f>
        <v>0</v>
      </c>
      <c r="BG2611" s="164">
        <f>IF(N2611="zákl. přenesená",J2611,0)</f>
        <v>0</v>
      </c>
      <c r="BH2611" s="164">
        <f>IF(N2611="sníž. přenesená",J2611,0)</f>
        <v>0</v>
      </c>
      <c r="BI2611" s="164">
        <f>IF(N2611="nulová",J2611,0)</f>
        <v>0</v>
      </c>
      <c r="BJ2611" s="18" t="s">
        <v>84</v>
      </c>
      <c r="BK2611" s="164">
        <f>ROUND(I2611*H2611,2)</f>
        <v>0</v>
      </c>
      <c r="BL2611" s="18" t="s">
        <v>264</v>
      </c>
      <c r="BM2611" s="163" t="s">
        <v>4165</v>
      </c>
    </row>
    <row r="2612" spans="1:65" s="2" customFormat="1" ht="24.2" customHeight="1">
      <c r="A2612" s="33"/>
      <c r="B2612" s="150"/>
      <c r="C2612" s="151" t="s">
        <v>4166</v>
      </c>
      <c r="D2612" s="151" t="s">
        <v>224</v>
      </c>
      <c r="E2612" s="152" t="s">
        <v>4167</v>
      </c>
      <c r="F2612" s="153" t="s">
        <v>4168</v>
      </c>
      <c r="G2612" s="154" t="s">
        <v>227</v>
      </c>
      <c r="H2612" s="155">
        <v>9.35</v>
      </c>
      <c r="I2612" s="156"/>
      <c r="J2612" s="157">
        <f>ROUND(I2612*H2612,2)</f>
        <v>0</v>
      </c>
      <c r="K2612" s="158"/>
      <c r="L2612" s="34"/>
      <c r="M2612" s="159" t="s">
        <v>1</v>
      </c>
      <c r="N2612" s="160" t="s">
        <v>42</v>
      </c>
      <c r="O2612" s="59"/>
      <c r="P2612" s="161">
        <f>O2612*H2612</f>
        <v>0</v>
      </c>
      <c r="Q2612" s="161">
        <v>0</v>
      </c>
      <c r="R2612" s="161">
        <f>Q2612*H2612</f>
        <v>0</v>
      </c>
      <c r="S2612" s="161">
        <v>0</v>
      </c>
      <c r="T2612" s="162">
        <f>S2612*H2612</f>
        <v>0</v>
      </c>
      <c r="U2612" s="33"/>
      <c r="V2612" s="33"/>
      <c r="W2612" s="33"/>
      <c r="X2612" s="33"/>
      <c r="Y2612" s="33"/>
      <c r="Z2612" s="33"/>
      <c r="AA2612" s="33"/>
      <c r="AB2612" s="33"/>
      <c r="AC2612" s="33"/>
      <c r="AD2612" s="33"/>
      <c r="AE2612" s="33"/>
      <c r="AR2612" s="163" t="s">
        <v>264</v>
      </c>
      <c r="AT2612" s="163" t="s">
        <v>224</v>
      </c>
      <c r="AU2612" s="163" t="s">
        <v>86</v>
      </c>
      <c r="AY2612" s="18" t="s">
        <v>222</v>
      </c>
      <c r="BE2612" s="164">
        <f>IF(N2612="základní",J2612,0)</f>
        <v>0</v>
      </c>
      <c r="BF2612" s="164">
        <f>IF(N2612="snížená",J2612,0)</f>
        <v>0</v>
      </c>
      <c r="BG2612" s="164">
        <f>IF(N2612="zákl. přenesená",J2612,0)</f>
        <v>0</v>
      </c>
      <c r="BH2612" s="164">
        <f>IF(N2612="sníž. přenesená",J2612,0)</f>
        <v>0</v>
      </c>
      <c r="BI2612" s="164">
        <f>IF(N2612="nulová",J2612,0)</f>
        <v>0</v>
      </c>
      <c r="BJ2612" s="18" t="s">
        <v>84</v>
      </c>
      <c r="BK2612" s="164">
        <f>ROUND(I2612*H2612,2)</f>
        <v>0</v>
      </c>
      <c r="BL2612" s="18" t="s">
        <v>264</v>
      </c>
      <c r="BM2612" s="163" t="s">
        <v>4169</v>
      </c>
    </row>
    <row r="2613" spans="1:65" s="2" customFormat="1" ht="16.5" customHeight="1">
      <c r="A2613" s="33"/>
      <c r="B2613" s="150"/>
      <c r="C2613" s="151" t="s">
        <v>2458</v>
      </c>
      <c r="D2613" s="151" t="s">
        <v>224</v>
      </c>
      <c r="E2613" s="152" t="s">
        <v>4170</v>
      </c>
      <c r="F2613" s="153" t="s">
        <v>4171</v>
      </c>
      <c r="G2613" s="154" t="s">
        <v>227</v>
      </c>
      <c r="H2613" s="155">
        <v>15</v>
      </c>
      <c r="I2613" s="156"/>
      <c r="J2613" s="157">
        <f>ROUND(I2613*H2613,2)</f>
        <v>0</v>
      </c>
      <c r="K2613" s="158"/>
      <c r="L2613" s="34"/>
      <c r="M2613" s="159" t="s">
        <v>1</v>
      </c>
      <c r="N2613" s="160" t="s">
        <v>42</v>
      </c>
      <c r="O2613" s="59"/>
      <c r="P2613" s="161">
        <f>O2613*H2613</f>
        <v>0</v>
      </c>
      <c r="Q2613" s="161">
        <v>0</v>
      </c>
      <c r="R2613" s="161">
        <f>Q2613*H2613</f>
        <v>0</v>
      </c>
      <c r="S2613" s="161">
        <v>0</v>
      </c>
      <c r="T2613" s="162">
        <f>S2613*H2613</f>
        <v>0</v>
      </c>
      <c r="U2613" s="33"/>
      <c r="V2613" s="33"/>
      <c r="W2613" s="33"/>
      <c r="X2613" s="33"/>
      <c r="Y2613" s="33"/>
      <c r="Z2613" s="33"/>
      <c r="AA2613" s="33"/>
      <c r="AB2613" s="33"/>
      <c r="AC2613" s="33"/>
      <c r="AD2613" s="33"/>
      <c r="AE2613" s="33"/>
      <c r="AR2613" s="163" t="s">
        <v>264</v>
      </c>
      <c r="AT2613" s="163" t="s">
        <v>224</v>
      </c>
      <c r="AU2613" s="163" t="s">
        <v>86</v>
      </c>
      <c r="AY2613" s="18" t="s">
        <v>222</v>
      </c>
      <c r="BE2613" s="164">
        <f>IF(N2613="základní",J2613,0)</f>
        <v>0</v>
      </c>
      <c r="BF2613" s="164">
        <f>IF(N2613="snížená",J2613,0)</f>
        <v>0</v>
      </c>
      <c r="BG2613" s="164">
        <f>IF(N2613="zákl. přenesená",J2613,0)</f>
        <v>0</v>
      </c>
      <c r="BH2613" s="164">
        <f>IF(N2613="sníž. přenesená",J2613,0)</f>
        <v>0</v>
      </c>
      <c r="BI2613" s="164">
        <f>IF(N2613="nulová",J2613,0)</f>
        <v>0</v>
      </c>
      <c r="BJ2613" s="18" t="s">
        <v>84</v>
      </c>
      <c r="BK2613" s="164">
        <f>ROUND(I2613*H2613,2)</f>
        <v>0</v>
      </c>
      <c r="BL2613" s="18" t="s">
        <v>264</v>
      </c>
      <c r="BM2613" s="163" t="s">
        <v>4172</v>
      </c>
    </row>
    <row r="2614" spans="1:65" s="2" customFormat="1" ht="24.2" customHeight="1">
      <c r="A2614" s="33"/>
      <c r="B2614" s="150"/>
      <c r="C2614" s="151" t="s">
        <v>4173</v>
      </c>
      <c r="D2614" s="151" t="s">
        <v>224</v>
      </c>
      <c r="E2614" s="152" t="s">
        <v>4174</v>
      </c>
      <c r="F2614" s="153" t="s">
        <v>4175</v>
      </c>
      <c r="G2614" s="154" t="s">
        <v>2233</v>
      </c>
      <c r="H2614" s="212"/>
      <c r="I2614" s="156"/>
      <c r="J2614" s="157">
        <f>ROUND(I2614*H2614,2)</f>
        <v>0</v>
      </c>
      <c r="K2614" s="158"/>
      <c r="L2614" s="34"/>
      <c r="M2614" s="159" t="s">
        <v>1</v>
      </c>
      <c r="N2614" s="160" t="s">
        <v>42</v>
      </c>
      <c r="O2614" s="59"/>
      <c r="P2614" s="161">
        <f>O2614*H2614</f>
        <v>0</v>
      </c>
      <c r="Q2614" s="161">
        <v>0</v>
      </c>
      <c r="R2614" s="161">
        <f>Q2614*H2614</f>
        <v>0</v>
      </c>
      <c r="S2614" s="161">
        <v>0</v>
      </c>
      <c r="T2614" s="162">
        <f>S2614*H2614</f>
        <v>0</v>
      </c>
      <c r="U2614" s="33"/>
      <c r="V2614" s="33"/>
      <c r="W2614" s="33"/>
      <c r="X2614" s="33"/>
      <c r="Y2614" s="33"/>
      <c r="Z2614" s="33"/>
      <c r="AA2614" s="33"/>
      <c r="AB2614" s="33"/>
      <c r="AC2614" s="33"/>
      <c r="AD2614" s="33"/>
      <c r="AE2614" s="33"/>
      <c r="AR2614" s="163" t="s">
        <v>264</v>
      </c>
      <c r="AT2614" s="163" t="s">
        <v>224</v>
      </c>
      <c r="AU2614" s="163" t="s">
        <v>86</v>
      </c>
      <c r="AY2614" s="18" t="s">
        <v>222</v>
      </c>
      <c r="BE2614" s="164">
        <f>IF(N2614="základní",J2614,0)</f>
        <v>0</v>
      </c>
      <c r="BF2614" s="164">
        <f>IF(N2614="snížená",J2614,0)</f>
        <v>0</v>
      </c>
      <c r="BG2614" s="164">
        <f>IF(N2614="zákl. přenesená",J2614,0)</f>
        <v>0</v>
      </c>
      <c r="BH2614" s="164">
        <f>IF(N2614="sníž. přenesená",J2614,0)</f>
        <v>0</v>
      </c>
      <c r="BI2614" s="164">
        <f>IF(N2614="nulová",J2614,0)</f>
        <v>0</v>
      </c>
      <c r="BJ2614" s="18" t="s">
        <v>84</v>
      </c>
      <c r="BK2614" s="164">
        <f>ROUND(I2614*H2614,2)</f>
        <v>0</v>
      </c>
      <c r="BL2614" s="18" t="s">
        <v>264</v>
      </c>
      <c r="BM2614" s="163" t="s">
        <v>4176</v>
      </c>
    </row>
    <row r="2615" spans="1:65" s="12" customFormat="1" ht="22.9" customHeight="1">
      <c r="B2615" s="137"/>
      <c r="D2615" s="138" t="s">
        <v>76</v>
      </c>
      <c r="E2615" s="148" t="s">
        <v>4019</v>
      </c>
      <c r="F2615" s="148" t="s">
        <v>4177</v>
      </c>
      <c r="I2615" s="140"/>
      <c r="J2615" s="149">
        <f>BK2615</f>
        <v>0</v>
      </c>
      <c r="L2615" s="137"/>
      <c r="M2615" s="142"/>
      <c r="N2615" s="143"/>
      <c r="O2615" s="143"/>
      <c r="P2615" s="144">
        <f>SUM(P2616:P2659)</f>
        <v>0</v>
      </c>
      <c r="Q2615" s="143"/>
      <c r="R2615" s="144">
        <f>SUM(R2616:R2659)</f>
        <v>38.114410620000001</v>
      </c>
      <c r="S2615" s="143"/>
      <c r="T2615" s="145">
        <f>SUM(T2616:T2659)</f>
        <v>0</v>
      </c>
      <c r="AR2615" s="138" t="s">
        <v>86</v>
      </c>
      <c r="AT2615" s="146" t="s">
        <v>76</v>
      </c>
      <c r="AU2615" s="146" t="s">
        <v>84</v>
      </c>
      <c r="AY2615" s="138" t="s">
        <v>222</v>
      </c>
      <c r="BK2615" s="147">
        <f>SUM(BK2616:BK2659)</f>
        <v>0</v>
      </c>
    </row>
    <row r="2616" spans="1:65" s="2" customFormat="1" ht="24.2" customHeight="1">
      <c r="A2616" s="33"/>
      <c r="B2616" s="150"/>
      <c r="C2616" s="151" t="s">
        <v>2463</v>
      </c>
      <c r="D2616" s="151" t="s">
        <v>224</v>
      </c>
      <c r="E2616" s="152" t="s">
        <v>4178</v>
      </c>
      <c r="F2616" s="153" t="s">
        <v>4179</v>
      </c>
      <c r="G2616" s="154" t="s">
        <v>227</v>
      </c>
      <c r="H2616" s="155">
        <v>1038.5920000000001</v>
      </c>
      <c r="I2616" s="156"/>
      <c r="J2616" s="157">
        <f>ROUND(I2616*H2616,2)</f>
        <v>0</v>
      </c>
      <c r="K2616" s="158"/>
      <c r="L2616" s="34"/>
      <c r="M2616" s="159" t="s">
        <v>1</v>
      </c>
      <c r="N2616" s="160" t="s">
        <v>42</v>
      </c>
      <c r="O2616" s="59"/>
      <c r="P2616" s="161">
        <f>O2616*H2616</f>
        <v>0</v>
      </c>
      <c r="Q2616" s="161">
        <v>3.6609999999999997E-2</v>
      </c>
      <c r="R2616" s="161">
        <f>Q2616*H2616</f>
        <v>38.022853120000001</v>
      </c>
      <c r="S2616" s="161">
        <v>0</v>
      </c>
      <c r="T2616" s="162">
        <f>S2616*H2616</f>
        <v>0</v>
      </c>
      <c r="U2616" s="33"/>
      <c r="V2616" s="33"/>
      <c r="W2616" s="33"/>
      <c r="X2616" s="33"/>
      <c r="Y2616" s="33"/>
      <c r="Z2616" s="33"/>
      <c r="AA2616" s="33"/>
      <c r="AB2616" s="33"/>
      <c r="AC2616" s="33"/>
      <c r="AD2616" s="33"/>
      <c r="AE2616" s="33"/>
      <c r="AR2616" s="163" t="s">
        <v>264</v>
      </c>
      <c r="AT2616" s="163" t="s">
        <v>224</v>
      </c>
      <c r="AU2616" s="163" t="s">
        <v>86</v>
      </c>
      <c r="AY2616" s="18" t="s">
        <v>222</v>
      </c>
      <c r="BE2616" s="164">
        <f>IF(N2616="základní",J2616,0)</f>
        <v>0</v>
      </c>
      <c r="BF2616" s="164">
        <f>IF(N2616="snížená",J2616,0)</f>
        <v>0</v>
      </c>
      <c r="BG2616" s="164">
        <f>IF(N2616="zákl. přenesená",J2616,0)</f>
        <v>0</v>
      </c>
      <c r="BH2616" s="164">
        <f>IF(N2616="sníž. přenesená",J2616,0)</f>
        <v>0</v>
      </c>
      <c r="BI2616" s="164">
        <f>IF(N2616="nulová",J2616,0)</f>
        <v>0</v>
      </c>
      <c r="BJ2616" s="18" t="s">
        <v>84</v>
      </c>
      <c r="BK2616" s="164">
        <f>ROUND(I2616*H2616,2)</f>
        <v>0</v>
      </c>
      <c r="BL2616" s="18" t="s">
        <v>264</v>
      </c>
      <c r="BM2616" s="163" t="s">
        <v>4180</v>
      </c>
    </row>
    <row r="2617" spans="1:65" s="13" customFormat="1">
      <c r="B2617" s="165"/>
      <c r="D2617" s="166" t="s">
        <v>229</v>
      </c>
      <c r="E2617" s="167" t="s">
        <v>1</v>
      </c>
      <c r="F2617" s="168" t="s">
        <v>1427</v>
      </c>
      <c r="H2617" s="169">
        <v>25.111999999999998</v>
      </c>
      <c r="I2617" s="170"/>
      <c r="L2617" s="165"/>
      <c r="M2617" s="171"/>
      <c r="N2617" s="172"/>
      <c r="O2617" s="172"/>
      <c r="P2617" s="172"/>
      <c r="Q2617" s="172"/>
      <c r="R2617" s="172"/>
      <c r="S2617" s="172"/>
      <c r="T2617" s="173"/>
      <c r="AT2617" s="167" t="s">
        <v>229</v>
      </c>
      <c r="AU2617" s="167" t="s">
        <v>86</v>
      </c>
      <c r="AV2617" s="13" t="s">
        <v>86</v>
      </c>
      <c r="AW2617" s="13" t="s">
        <v>32</v>
      </c>
      <c r="AX2617" s="13" t="s">
        <v>77</v>
      </c>
      <c r="AY2617" s="167" t="s">
        <v>222</v>
      </c>
    </row>
    <row r="2618" spans="1:65" s="13" customFormat="1">
      <c r="B2618" s="165"/>
      <c r="D2618" s="166" t="s">
        <v>229</v>
      </c>
      <c r="E2618" s="167" t="s">
        <v>1</v>
      </c>
      <c r="F2618" s="168" t="s">
        <v>1428</v>
      </c>
      <c r="H2618" s="169">
        <v>25.077000000000002</v>
      </c>
      <c r="I2618" s="170"/>
      <c r="L2618" s="165"/>
      <c r="M2618" s="171"/>
      <c r="N2618" s="172"/>
      <c r="O2618" s="172"/>
      <c r="P2618" s="172"/>
      <c r="Q2618" s="172"/>
      <c r="R2618" s="172"/>
      <c r="S2618" s="172"/>
      <c r="T2618" s="173"/>
      <c r="AT2618" s="167" t="s">
        <v>229</v>
      </c>
      <c r="AU2618" s="167" t="s">
        <v>86</v>
      </c>
      <c r="AV2618" s="13" t="s">
        <v>86</v>
      </c>
      <c r="AW2618" s="13" t="s">
        <v>32</v>
      </c>
      <c r="AX2618" s="13" t="s">
        <v>77</v>
      </c>
      <c r="AY2618" s="167" t="s">
        <v>222</v>
      </c>
    </row>
    <row r="2619" spans="1:65" s="13" customFormat="1">
      <c r="B2619" s="165"/>
      <c r="D2619" s="166" t="s">
        <v>229</v>
      </c>
      <c r="E2619" s="167" t="s">
        <v>1</v>
      </c>
      <c r="F2619" s="168" t="s">
        <v>4181</v>
      </c>
      <c r="H2619" s="169">
        <v>17.442</v>
      </c>
      <c r="I2619" s="170"/>
      <c r="L2619" s="165"/>
      <c r="M2619" s="171"/>
      <c r="N2619" s="172"/>
      <c r="O2619" s="172"/>
      <c r="P2619" s="172"/>
      <c r="Q2619" s="172"/>
      <c r="R2619" s="172"/>
      <c r="S2619" s="172"/>
      <c r="T2619" s="173"/>
      <c r="AT2619" s="167" t="s">
        <v>229</v>
      </c>
      <c r="AU2619" s="167" t="s">
        <v>86</v>
      </c>
      <c r="AV2619" s="13" t="s">
        <v>86</v>
      </c>
      <c r="AW2619" s="13" t="s">
        <v>32</v>
      </c>
      <c r="AX2619" s="13" t="s">
        <v>77</v>
      </c>
      <c r="AY2619" s="167" t="s">
        <v>222</v>
      </c>
    </row>
    <row r="2620" spans="1:65" s="13" customFormat="1">
      <c r="B2620" s="165"/>
      <c r="D2620" s="166" t="s">
        <v>229</v>
      </c>
      <c r="E2620" s="167" t="s">
        <v>1</v>
      </c>
      <c r="F2620" s="168" t="s">
        <v>4182</v>
      </c>
      <c r="H2620" s="169">
        <v>41.19</v>
      </c>
      <c r="I2620" s="170"/>
      <c r="L2620" s="165"/>
      <c r="M2620" s="171"/>
      <c r="N2620" s="172"/>
      <c r="O2620" s="172"/>
      <c r="P2620" s="172"/>
      <c r="Q2620" s="172"/>
      <c r="R2620" s="172"/>
      <c r="S2620" s="172"/>
      <c r="T2620" s="173"/>
      <c r="AT2620" s="167" t="s">
        <v>229</v>
      </c>
      <c r="AU2620" s="167" t="s">
        <v>86</v>
      </c>
      <c r="AV2620" s="13" t="s">
        <v>86</v>
      </c>
      <c r="AW2620" s="13" t="s">
        <v>32</v>
      </c>
      <c r="AX2620" s="13" t="s">
        <v>77</v>
      </c>
      <c r="AY2620" s="167" t="s">
        <v>222</v>
      </c>
    </row>
    <row r="2621" spans="1:65" s="13" customFormat="1">
      <c r="B2621" s="165"/>
      <c r="D2621" s="166" t="s">
        <v>229</v>
      </c>
      <c r="E2621" s="167" t="s">
        <v>1</v>
      </c>
      <c r="F2621" s="168" t="s">
        <v>4183</v>
      </c>
      <c r="H2621" s="169">
        <v>12.054</v>
      </c>
      <c r="I2621" s="170"/>
      <c r="L2621" s="165"/>
      <c r="M2621" s="171"/>
      <c r="N2621" s="172"/>
      <c r="O2621" s="172"/>
      <c r="P2621" s="172"/>
      <c r="Q2621" s="172"/>
      <c r="R2621" s="172"/>
      <c r="S2621" s="172"/>
      <c r="T2621" s="173"/>
      <c r="AT2621" s="167" t="s">
        <v>229</v>
      </c>
      <c r="AU2621" s="167" t="s">
        <v>86</v>
      </c>
      <c r="AV2621" s="13" t="s">
        <v>86</v>
      </c>
      <c r="AW2621" s="13" t="s">
        <v>32</v>
      </c>
      <c r="AX2621" s="13" t="s">
        <v>77</v>
      </c>
      <c r="AY2621" s="167" t="s">
        <v>222</v>
      </c>
    </row>
    <row r="2622" spans="1:65" s="13" customFormat="1">
      <c r="B2622" s="165"/>
      <c r="D2622" s="166" t="s">
        <v>229</v>
      </c>
      <c r="E2622" s="167" t="s">
        <v>1</v>
      </c>
      <c r="F2622" s="168" t="s">
        <v>4184</v>
      </c>
      <c r="H2622" s="169">
        <v>17.850000000000001</v>
      </c>
      <c r="I2622" s="170"/>
      <c r="L2622" s="165"/>
      <c r="M2622" s="171"/>
      <c r="N2622" s="172"/>
      <c r="O2622" s="172"/>
      <c r="P2622" s="172"/>
      <c r="Q2622" s="172"/>
      <c r="R2622" s="172"/>
      <c r="S2622" s="172"/>
      <c r="T2622" s="173"/>
      <c r="AT2622" s="167" t="s">
        <v>229</v>
      </c>
      <c r="AU2622" s="167" t="s">
        <v>86</v>
      </c>
      <c r="AV2622" s="13" t="s">
        <v>86</v>
      </c>
      <c r="AW2622" s="13" t="s">
        <v>32</v>
      </c>
      <c r="AX2622" s="13" t="s">
        <v>77</v>
      </c>
      <c r="AY2622" s="167" t="s">
        <v>222</v>
      </c>
    </row>
    <row r="2623" spans="1:65" s="13" customFormat="1">
      <c r="B2623" s="165"/>
      <c r="D2623" s="166" t="s">
        <v>229</v>
      </c>
      <c r="E2623" s="167" t="s">
        <v>1</v>
      </c>
      <c r="F2623" s="168" t="s">
        <v>1433</v>
      </c>
      <c r="H2623" s="169">
        <v>4.8529999999999998</v>
      </c>
      <c r="I2623" s="170"/>
      <c r="L2623" s="165"/>
      <c r="M2623" s="171"/>
      <c r="N2623" s="172"/>
      <c r="O2623" s="172"/>
      <c r="P2623" s="172"/>
      <c r="Q2623" s="172"/>
      <c r="R2623" s="172"/>
      <c r="S2623" s="172"/>
      <c r="T2623" s="173"/>
      <c r="AT2623" s="167" t="s">
        <v>229</v>
      </c>
      <c r="AU2623" s="167" t="s">
        <v>86</v>
      </c>
      <c r="AV2623" s="13" t="s">
        <v>86</v>
      </c>
      <c r="AW2623" s="13" t="s">
        <v>32</v>
      </c>
      <c r="AX2623" s="13" t="s">
        <v>77</v>
      </c>
      <c r="AY2623" s="167" t="s">
        <v>222</v>
      </c>
    </row>
    <row r="2624" spans="1:65" s="13" customFormat="1">
      <c r="B2624" s="165"/>
      <c r="D2624" s="166" t="s">
        <v>229</v>
      </c>
      <c r="E2624" s="167" t="s">
        <v>1</v>
      </c>
      <c r="F2624" s="168" t="s">
        <v>1434</v>
      </c>
      <c r="H2624" s="169">
        <v>32.322000000000003</v>
      </c>
      <c r="I2624" s="170"/>
      <c r="L2624" s="165"/>
      <c r="M2624" s="171"/>
      <c r="N2624" s="172"/>
      <c r="O2624" s="172"/>
      <c r="P2624" s="172"/>
      <c r="Q2624" s="172"/>
      <c r="R2624" s="172"/>
      <c r="S2624" s="172"/>
      <c r="T2624" s="173"/>
      <c r="AT2624" s="167" t="s">
        <v>229</v>
      </c>
      <c r="AU2624" s="167" t="s">
        <v>86</v>
      </c>
      <c r="AV2624" s="13" t="s">
        <v>86</v>
      </c>
      <c r="AW2624" s="13" t="s">
        <v>32</v>
      </c>
      <c r="AX2624" s="13" t="s">
        <v>77</v>
      </c>
      <c r="AY2624" s="167" t="s">
        <v>222</v>
      </c>
    </row>
    <row r="2625" spans="2:51" s="13" customFormat="1">
      <c r="B2625" s="165"/>
      <c r="D2625" s="166" t="s">
        <v>229</v>
      </c>
      <c r="E2625" s="167" t="s">
        <v>1</v>
      </c>
      <c r="F2625" s="168" t="s">
        <v>1435</v>
      </c>
      <c r="H2625" s="169">
        <v>25.504000000000001</v>
      </c>
      <c r="I2625" s="170"/>
      <c r="L2625" s="165"/>
      <c r="M2625" s="171"/>
      <c r="N2625" s="172"/>
      <c r="O2625" s="172"/>
      <c r="P2625" s="172"/>
      <c r="Q2625" s="172"/>
      <c r="R2625" s="172"/>
      <c r="S2625" s="172"/>
      <c r="T2625" s="173"/>
      <c r="AT2625" s="167" t="s">
        <v>229</v>
      </c>
      <c r="AU2625" s="167" t="s">
        <v>86</v>
      </c>
      <c r="AV2625" s="13" t="s">
        <v>86</v>
      </c>
      <c r="AW2625" s="13" t="s">
        <v>32</v>
      </c>
      <c r="AX2625" s="13" t="s">
        <v>77</v>
      </c>
      <c r="AY2625" s="167" t="s">
        <v>222</v>
      </c>
    </row>
    <row r="2626" spans="2:51" s="13" customFormat="1">
      <c r="B2626" s="165"/>
      <c r="D2626" s="166" t="s">
        <v>229</v>
      </c>
      <c r="E2626" s="167" t="s">
        <v>1</v>
      </c>
      <c r="F2626" s="168" t="s">
        <v>1436</v>
      </c>
      <c r="H2626" s="169">
        <v>25.303999999999998</v>
      </c>
      <c r="I2626" s="170"/>
      <c r="L2626" s="165"/>
      <c r="M2626" s="171"/>
      <c r="N2626" s="172"/>
      <c r="O2626" s="172"/>
      <c r="P2626" s="172"/>
      <c r="Q2626" s="172"/>
      <c r="R2626" s="172"/>
      <c r="S2626" s="172"/>
      <c r="T2626" s="173"/>
      <c r="AT2626" s="167" t="s">
        <v>229</v>
      </c>
      <c r="AU2626" s="167" t="s">
        <v>86</v>
      </c>
      <c r="AV2626" s="13" t="s">
        <v>86</v>
      </c>
      <c r="AW2626" s="13" t="s">
        <v>32</v>
      </c>
      <c r="AX2626" s="13" t="s">
        <v>77</v>
      </c>
      <c r="AY2626" s="167" t="s">
        <v>222</v>
      </c>
    </row>
    <row r="2627" spans="2:51" s="13" customFormat="1" ht="22.5">
      <c r="B2627" s="165"/>
      <c r="D2627" s="166" t="s">
        <v>229</v>
      </c>
      <c r="E2627" s="167" t="s">
        <v>1</v>
      </c>
      <c r="F2627" s="168" t="s">
        <v>4185</v>
      </c>
      <c r="H2627" s="169">
        <v>143.583</v>
      </c>
      <c r="I2627" s="170"/>
      <c r="L2627" s="165"/>
      <c r="M2627" s="171"/>
      <c r="N2627" s="172"/>
      <c r="O2627" s="172"/>
      <c r="P2627" s="172"/>
      <c r="Q2627" s="172"/>
      <c r="R2627" s="172"/>
      <c r="S2627" s="172"/>
      <c r="T2627" s="173"/>
      <c r="AT2627" s="167" t="s">
        <v>229</v>
      </c>
      <c r="AU2627" s="167" t="s">
        <v>86</v>
      </c>
      <c r="AV2627" s="13" t="s">
        <v>86</v>
      </c>
      <c r="AW2627" s="13" t="s">
        <v>32</v>
      </c>
      <c r="AX2627" s="13" t="s">
        <v>77</v>
      </c>
      <c r="AY2627" s="167" t="s">
        <v>222</v>
      </c>
    </row>
    <row r="2628" spans="2:51" s="13" customFormat="1">
      <c r="B2628" s="165"/>
      <c r="D2628" s="166" t="s">
        <v>229</v>
      </c>
      <c r="E2628" s="167" t="s">
        <v>1</v>
      </c>
      <c r="F2628" s="168" t="s">
        <v>4186</v>
      </c>
      <c r="H2628" s="169">
        <v>37.933999999999997</v>
      </c>
      <c r="I2628" s="170"/>
      <c r="L2628" s="165"/>
      <c r="M2628" s="171"/>
      <c r="N2628" s="172"/>
      <c r="O2628" s="172"/>
      <c r="P2628" s="172"/>
      <c r="Q2628" s="172"/>
      <c r="R2628" s="172"/>
      <c r="S2628" s="172"/>
      <c r="T2628" s="173"/>
      <c r="AT2628" s="167" t="s">
        <v>229</v>
      </c>
      <c r="AU2628" s="167" t="s">
        <v>86</v>
      </c>
      <c r="AV2628" s="13" t="s">
        <v>86</v>
      </c>
      <c r="AW2628" s="13" t="s">
        <v>32</v>
      </c>
      <c r="AX2628" s="13" t="s">
        <v>77</v>
      </c>
      <c r="AY2628" s="167" t="s">
        <v>222</v>
      </c>
    </row>
    <row r="2629" spans="2:51" s="13" customFormat="1">
      <c r="B2629" s="165"/>
      <c r="D2629" s="166" t="s">
        <v>229</v>
      </c>
      <c r="E2629" s="167" t="s">
        <v>1</v>
      </c>
      <c r="F2629" s="168" t="s">
        <v>4187</v>
      </c>
      <c r="H2629" s="169">
        <v>57.747999999999998</v>
      </c>
      <c r="I2629" s="170"/>
      <c r="L2629" s="165"/>
      <c r="M2629" s="171"/>
      <c r="N2629" s="172"/>
      <c r="O2629" s="172"/>
      <c r="P2629" s="172"/>
      <c r="Q2629" s="172"/>
      <c r="R2629" s="172"/>
      <c r="S2629" s="172"/>
      <c r="T2629" s="173"/>
      <c r="AT2629" s="167" t="s">
        <v>229</v>
      </c>
      <c r="AU2629" s="167" t="s">
        <v>86</v>
      </c>
      <c r="AV2629" s="13" t="s">
        <v>86</v>
      </c>
      <c r="AW2629" s="13" t="s">
        <v>32</v>
      </c>
      <c r="AX2629" s="13" t="s">
        <v>77</v>
      </c>
      <c r="AY2629" s="167" t="s">
        <v>222</v>
      </c>
    </row>
    <row r="2630" spans="2:51" s="13" customFormat="1">
      <c r="B2630" s="165"/>
      <c r="D2630" s="166" t="s">
        <v>229</v>
      </c>
      <c r="E2630" s="167" t="s">
        <v>1</v>
      </c>
      <c r="F2630" s="168" t="s">
        <v>4188</v>
      </c>
      <c r="H2630" s="169">
        <v>49.805</v>
      </c>
      <c r="I2630" s="170"/>
      <c r="L2630" s="165"/>
      <c r="M2630" s="171"/>
      <c r="N2630" s="172"/>
      <c r="O2630" s="172"/>
      <c r="P2630" s="172"/>
      <c r="Q2630" s="172"/>
      <c r="R2630" s="172"/>
      <c r="S2630" s="172"/>
      <c r="T2630" s="173"/>
      <c r="AT2630" s="167" t="s">
        <v>229</v>
      </c>
      <c r="AU2630" s="167" t="s">
        <v>86</v>
      </c>
      <c r="AV2630" s="13" t="s">
        <v>86</v>
      </c>
      <c r="AW2630" s="13" t="s">
        <v>32</v>
      </c>
      <c r="AX2630" s="13" t="s">
        <v>77</v>
      </c>
      <c r="AY2630" s="167" t="s">
        <v>222</v>
      </c>
    </row>
    <row r="2631" spans="2:51" s="15" customFormat="1">
      <c r="B2631" s="182"/>
      <c r="D2631" s="166" t="s">
        <v>229</v>
      </c>
      <c r="E2631" s="183" t="s">
        <v>1</v>
      </c>
      <c r="F2631" s="184" t="s">
        <v>258</v>
      </c>
      <c r="H2631" s="185">
        <v>515.77800000000002</v>
      </c>
      <c r="I2631" s="186"/>
      <c r="L2631" s="182"/>
      <c r="M2631" s="187"/>
      <c r="N2631" s="188"/>
      <c r="O2631" s="188"/>
      <c r="P2631" s="188"/>
      <c r="Q2631" s="188"/>
      <c r="R2631" s="188"/>
      <c r="S2631" s="188"/>
      <c r="T2631" s="189"/>
      <c r="AT2631" s="183" t="s">
        <v>229</v>
      </c>
      <c r="AU2631" s="183" t="s">
        <v>86</v>
      </c>
      <c r="AV2631" s="15" t="s">
        <v>235</v>
      </c>
      <c r="AW2631" s="15" t="s">
        <v>32</v>
      </c>
      <c r="AX2631" s="15" t="s">
        <v>77</v>
      </c>
      <c r="AY2631" s="183" t="s">
        <v>222</v>
      </c>
    </row>
    <row r="2632" spans="2:51" s="13" customFormat="1" ht="33.75">
      <c r="B2632" s="165"/>
      <c r="D2632" s="166" t="s">
        <v>229</v>
      </c>
      <c r="E2632" s="167" t="s">
        <v>1</v>
      </c>
      <c r="F2632" s="168" t="s">
        <v>4189</v>
      </c>
      <c r="H2632" s="169">
        <v>26.04</v>
      </c>
      <c r="I2632" s="170"/>
      <c r="L2632" s="165"/>
      <c r="M2632" s="171"/>
      <c r="N2632" s="172"/>
      <c r="O2632" s="172"/>
      <c r="P2632" s="172"/>
      <c r="Q2632" s="172"/>
      <c r="R2632" s="172"/>
      <c r="S2632" s="172"/>
      <c r="T2632" s="173"/>
      <c r="AT2632" s="167" t="s">
        <v>229</v>
      </c>
      <c r="AU2632" s="167" t="s">
        <v>86</v>
      </c>
      <c r="AV2632" s="13" t="s">
        <v>86</v>
      </c>
      <c r="AW2632" s="13" t="s">
        <v>32</v>
      </c>
      <c r="AX2632" s="13" t="s">
        <v>77</v>
      </c>
      <c r="AY2632" s="167" t="s">
        <v>222</v>
      </c>
    </row>
    <row r="2633" spans="2:51" s="13" customFormat="1">
      <c r="B2633" s="165"/>
      <c r="D2633" s="166" t="s">
        <v>229</v>
      </c>
      <c r="E2633" s="167" t="s">
        <v>1</v>
      </c>
      <c r="F2633" s="168" t="s">
        <v>4190</v>
      </c>
      <c r="H2633" s="169">
        <v>22.192</v>
      </c>
      <c r="I2633" s="170"/>
      <c r="L2633" s="165"/>
      <c r="M2633" s="171"/>
      <c r="N2633" s="172"/>
      <c r="O2633" s="172"/>
      <c r="P2633" s="172"/>
      <c r="Q2633" s="172"/>
      <c r="R2633" s="172"/>
      <c r="S2633" s="172"/>
      <c r="T2633" s="173"/>
      <c r="AT2633" s="167" t="s">
        <v>229</v>
      </c>
      <c r="AU2633" s="167" t="s">
        <v>86</v>
      </c>
      <c r="AV2633" s="13" t="s">
        <v>86</v>
      </c>
      <c r="AW2633" s="13" t="s">
        <v>32</v>
      </c>
      <c r="AX2633" s="13" t="s">
        <v>77</v>
      </c>
      <c r="AY2633" s="167" t="s">
        <v>222</v>
      </c>
    </row>
    <row r="2634" spans="2:51" s="13" customFormat="1">
      <c r="B2634" s="165"/>
      <c r="D2634" s="166" t="s">
        <v>229</v>
      </c>
      <c r="E2634" s="167" t="s">
        <v>1</v>
      </c>
      <c r="F2634" s="168" t="s">
        <v>4191</v>
      </c>
      <c r="H2634" s="169">
        <v>24.9</v>
      </c>
      <c r="I2634" s="170"/>
      <c r="L2634" s="165"/>
      <c r="M2634" s="171"/>
      <c r="N2634" s="172"/>
      <c r="O2634" s="172"/>
      <c r="P2634" s="172"/>
      <c r="Q2634" s="172"/>
      <c r="R2634" s="172"/>
      <c r="S2634" s="172"/>
      <c r="T2634" s="173"/>
      <c r="AT2634" s="167" t="s">
        <v>229</v>
      </c>
      <c r="AU2634" s="167" t="s">
        <v>86</v>
      </c>
      <c r="AV2634" s="13" t="s">
        <v>86</v>
      </c>
      <c r="AW2634" s="13" t="s">
        <v>32</v>
      </c>
      <c r="AX2634" s="13" t="s">
        <v>77</v>
      </c>
      <c r="AY2634" s="167" t="s">
        <v>222</v>
      </c>
    </row>
    <row r="2635" spans="2:51" s="13" customFormat="1">
      <c r="B2635" s="165"/>
      <c r="D2635" s="166" t="s">
        <v>229</v>
      </c>
      <c r="E2635" s="167" t="s">
        <v>1</v>
      </c>
      <c r="F2635" s="168" t="s">
        <v>4192</v>
      </c>
      <c r="H2635" s="169">
        <v>24.928999999999998</v>
      </c>
      <c r="I2635" s="170"/>
      <c r="L2635" s="165"/>
      <c r="M2635" s="171"/>
      <c r="N2635" s="172"/>
      <c r="O2635" s="172"/>
      <c r="P2635" s="172"/>
      <c r="Q2635" s="172"/>
      <c r="R2635" s="172"/>
      <c r="S2635" s="172"/>
      <c r="T2635" s="173"/>
      <c r="AT2635" s="167" t="s">
        <v>229</v>
      </c>
      <c r="AU2635" s="167" t="s">
        <v>86</v>
      </c>
      <c r="AV2635" s="13" t="s">
        <v>86</v>
      </c>
      <c r="AW2635" s="13" t="s">
        <v>32</v>
      </c>
      <c r="AX2635" s="13" t="s">
        <v>77</v>
      </c>
      <c r="AY2635" s="167" t="s">
        <v>222</v>
      </c>
    </row>
    <row r="2636" spans="2:51" s="13" customFormat="1" ht="22.5">
      <c r="B2636" s="165"/>
      <c r="D2636" s="166" t="s">
        <v>229</v>
      </c>
      <c r="E2636" s="167" t="s">
        <v>1</v>
      </c>
      <c r="F2636" s="168" t="s">
        <v>4193</v>
      </c>
      <c r="H2636" s="169">
        <v>44.734000000000002</v>
      </c>
      <c r="I2636" s="170"/>
      <c r="L2636" s="165"/>
      <c r="M2636" s="171"/>
      <c r="N2636" s="172"/>
      <c r="O2636" s="172"/>
      <c r="P2636" s="172"/>
      <c r="Q2636" s="172"/>
      <c r="R2636" s="172"/>
      <c r="S2636" s="172"/>
      <c r="T2636" s="173"/>
      <c r="AT2636" s="167" t="s">
        <v>229</v>
      </c>
      <c r="AU2636" s="167" t="s">
        <v>86</v>
      </c>
      <c r="AV2636" s="13" t="s">
        <v>86</v>
      </c>
      <c r="AW2636" s="13" t="s">
        <v>32</v>
      </c>
      <c r="AX2636" s="13" t="s">
        <v>77</v>
      </c>
      <c r="AY2636" s="167" t="s">
        <v>222</v>
      </c>
    </row>
    <row r="2637" spans="2:51" s="13" customFormat="1">
      <c r="B2637" s="165"/>
      <c r="D2637" s="166" t="s">
        <v>229</v>
      </c>
      <c r="E2637" s="167" t="s">
        <v>1</v>
      </c>
      <c r="F2637" s="168" t="s">
        <v>4194</v>
      </c>
      <c r="H2637" s="169">
        <v>23.542000000000002</v>
      </c>
      <c r="I2637" s="170"/>
      <c r="L2637" s="165"/>
      <c r="M2637" s="171"/>
      <c r="N2637" s="172"/>
      <c r="O2637" s="172"/>
      <c r="P2637" s="172"/>
      <c r="Q2637" s="172"/>
      <c r="R2637" s="172"/>
      <c r="S2637" s="172"/>
      <c r="T2637" s="173"/>
      <c r="AT2637" s="167" t="s">
        <v>229</v>
      </c>
      <c r="AU2637" s="167" t="s">
        <v>86</v>
      </c>
      <c r="AV2637" s="13" t="s">
        <v>86</v>
      </c>
      <c r="AW2637" s="13" t="s">
        <v>32</v>
      </c>
      <c r="AX2637" s="13" t="s">
        <v>77</v>
      </c>
      <c r="AY2637" s="167" t="s">
        <v>222</v>
      </c>
    </row>
    <row r="2638" spans="2:51" s="13" customFormat="1">
      <c r="B2638" s="165"/>
      <c r="D2638" s="166" t="s">
        <v>229</v>
      </c>
      <c r="E2638" s="167" t="s">
        <v>1</v>
      </c>
      <c r="F2638" s="168" t="s">
        <v>4195</v>
      </c>
      <c r="H2638" s="169">
        <v>20.559000000000001</v>
      </c>
      <c r="I2638" s="170"/>
      <c r="L2638" s="165"/>
      <c r="M2638" s="171"/>
      <c r="N2638" s="172"/>
      <c r="O2638" s="172"/>
      <c r="P2638" s="172"/>
      <c r="Q2638" s="172"/>
      <c r="R2638" s="172"/>
      <c r="S2638" s="172"/>
      <c r="T2638" s="173"/>
      <c r="AT2638" s="167" t="s">
        <v>229</v>
      </c>
      <c r="AU2638" s="167" t="s">
        <v>86</v>
      </c>
      <c r="AV2638" s="13" t="s">
        <v>86</v>
      </c>
      <c r="AW2638" s="13" t="s">
        <v>32</v>
      </c>
      <c r="AX2638" s="13" t="s">
        <v>77</v>
      </c>
      <c r="AY2638" s="167" t="s">
        <v>222</v>
      </c>
    </row>
    <row r="2639" spans="2:51" s="13" customFormat="1">
      <c r="B2639" s="165"/>
      <c r="D2639" s="166" t="s">
        <v>229</v>
      </c>
      <c r="E2639" s="167" t="s">
        <v>1</v>
      </c>
      <c r="F2639" s="168" t="s">
        <v>4196</v>
      </c>
      <c r="H2639" s="169">
        <v>18.797999999999998</v>
      </c>
      <c r="I2639" s="170"/>
      <c r="L2639" s="165"/>
      <c r="M2639" s="171"/>
      <c r="N2639" s="172"/>
      <c r="O2639" s="172"/>
      <c r="P2639" s="172"/>
      <c r="Q2639" s="172"/>
      <c r="R2639" s="172"/>
      <c r="S2639" s="172"/>
      <c r="T2639" s="173"/>
      <c r="AT2639" s="167" t="s">
        <v>229</v>
      </c>
      <c r="AU2639" s="167" t="s">
        <v>86</v>
      </c>
      <c r="AV2639" s="13" t="s">
        <v>86</v>
      </c>
      <c r="AW2639" s="13" t="s">
        <v>32</v>
      </c>
      <c r="AX2639" s="13" t="s">
        <v>77</v>
      </c>
      <c r="AY2639" s="167" t="s">
        <v>222</v>
      </c>
    </row>
    <row r="2640" spans="2:51" s="13" customFormat="1">
      <c r="B2640" s="165"/>
      <c r="D2640" s="166" t="s">
        <v>229</v>
      </c>
      <c r="E2640" s="167" t="s">
        <v>1</v>
      </c>
      <c r="F2640" s="168" t="s">
        <v>4197</v>
      </c>
      <c r="H2640" s="169">
        <v>21.524999999999999</v>
      </c>
      <c r="I2640" s="170"/>
      <c r="L2640" s="165"/>
      <c r="M2640" s="171"/>
      <c r="N2640" s="172"/>
      <c r="O2640" s="172"/>
      <c r="P2640" s="172"/>
      <c r="Q2640" s="172"/>
      <c r="R2640" s="172"/>
      <c r="S2640" s="172"/>
      <c r="T2640" s="173"/>
      <c r="AT2640" s="167" t="s">
        <v>229</v>
      </c>
      <c r="AU2640" s="167" t="s">
        <v>86</v>
      </c>
      <c r="AV2640" s="13" t="s">
        <v>86</v>
      </c>
      <c r="AW2640" s="13" t="s">
        <v>32</v>
      </c>
      <c r="AX2640" s="13" t="s">
        <v>77</v>
      </c>
      <c r="AY2640" s="167" t="s">
        <v>222</v>
      </c>
    </row>
    <row r="2641" spans="2:51" s="13" customFormat="1">
      <c r="B2641" s="165"/>
      <c r="D2641" s="166" t="s">
        <v>229</v>
      </c>
      <c r="E2641" s="167" t="s">
        <v>1</v>
      </c>
      <c r="F2641" s="168" t="s">
        <v>4198</v>
      </c>
      <c r="H2641" s="169">
        <v>21.524999999999999</v>
      </c>
      <c r="I2641" s="170"/>
      <c r="L2641" s="165"/>
      <c r="M2641" s="171"/>
      <c r="N2641" s="172"/>
      <c r="O2641" s="172"/>
      <c r="P2641" s="172"/>
      <c r="Q2641" s="172"/>
      <c r="R2641" s="172"/>
      <c r="S2641" s="172"/>
      <c r="T2641" s="173"/>
      <c r="AT2641" s="167" t="s">
        <v>229</v>
      </c>
      <c r="AU2641" s="167" t="s">
        <v>86</v>
      </c>
      <c r="AV2641" s="13" t="s">
        <v>86</v>
      </c>
      <c r="AW2641" s="13" t="s">
        <v>32</v>
      </c>
      <c r="AX2641" s="13" t="s">
        <v>77</v>
      </c>
      <c r="AY2641" s="167" t="s">
        <v>222</v>
      </c>
    </row>
    <row r="2642" spans="2:51" s="15" customFormat="1">
      <c r="B2642" s="182"/>
      <c r="D2642" s="166" t="s">
        <v>229</v>
      </c>
      <c r="E2642" s="183" t="s">
        <v>1</v>
      </c>
      <c r="F2642" s="184" t="s">
        <v>258</v>
      </c>
      <c r="H2642" s="185">
        <v>248.744</v>
      </c>
      <c r="I2642" s="186"/>
      <c r="L2642" s="182"/>
      <c r="M2642" s="187"/>
      <c r="N2642" s="188"/>
      <c r="O2642" s="188"/>
      <c r="P2642" s="188"/>
      <c r="Q2642" s="188"/>
      <c r="R2642" s="188"/>
      <c r="S2642" s="188"/>
      <c r="T2642" s="189"/>
      <c r="AT2642" s="183" t="s">
        <v>229</v>
      </c>
      <c r="AU2642" s="183" t="s">
        <v>86</v>
      </c>
      <c r="AV2642" s="15" t="s">
        <v>235</v>
      </c>
      <c r="AW2642" s="15" t="s">
        <v>32</v>
      </c>
      <c r="AX2642" s="15" t="s">
        <v>77</v>
      </c>
      <c r="AY2642" s="183" t="s">
        <v>222</v>
      </c>
    </row>
    <row r="2643" spans="2:51" s="13" customFormat="1">
      <c r="B2643" s="165"/>
      <c r="D2643" s="166" t="s">
        <v>229</v>
      </c>
      <c r="E2643" s="167" t="s">
        <v>1</v>
      </c>
      <c r="F2643" s="168" t="s">
        <v>4199</v>
      </c>
      <c r="H2643" s="169">
        <v>18.53</v>
      </c>
      <c r="I2643" s="170"/>
      <c r="L2643" s="165"/>
      <c r="M2643" s="171"/>
      <c r="N2643" s="172"/>
      <c r="O2643" s="172"/>
      <c r="P2643" s="172"/>
      <c r="Q2643" s="172"/>
      <c r="R2643" s="172"/>
      <c r="S2643" s="172"/>
      <c r="T2643" s="173"/>
      <c r="AT2643" s="167" t="s">
        <v>229</v>
      </c>
      <c r="AU2643" s="167" t="s">
        <v>86</v>
      </c>
      <c r="AV2643" s="13" t="s">
        <v>86</v>
      </c>
      <c r="AW2643" s="13" t="s">
        <v>32</v>
      </c>
      <c r="AX2643" s="13" t="s">
        <v>77</v>
      </c>
      <c r="AY2643" s="167" t="s">
        <v>222</v>
      </c>
    </row>
    <row r="2644" spans="2:51" s="13" customFormat="1">
      <c r="B2644" s="165"/>
      <c r="D2644" s="166" t="s">
        <v>229</v>
      </c>
      <c r="E2644" s="167" t="s">
        <v>1</v>
      </c>
      <c r="F2644" s="168" t="s">
        <v>4200</v>
      </c>
      <c r="H2644" s="169">
        <v>21.76</v>
      </c>
      <c r="I2644" s="170"/>
      <c r="L2644" s="165"/>
      <c r="M2644" s="171"/>
      <c r="N2644" s="172"/>
      <c r="O2644" s="172"/>
      <c r="P2644" s="172"/>
      <c r="Q2644" s="172"/>
      <c r="R2644" s="172"/>
      <c r="S2644" s="172"/>
      <c r="T2644" s="173"/>
      <c r="AT2644" s="167" t="s">
        <v>229</v>
      </c>
      <c r="AU2644" s="167" t="s">
        <v>86</v>
      </c>
      <c r="AV2644" s="13" t="s">
        <v>86</v>
      </c>
      <c r="AW2644" s="13" t="s">
        <v>32</v>
      </c>
      <c r="AX2644" s="13" t="s">
        <v>77</v>
      </c>
      <c r="AY2644" s="167" t="s">
        <v>222</v>
      </c>
    </row>
    <row r="2645" spans="2:51" s="13" customFormat="1">
      <c r="B2645" s="165"/>
      <c r="D2645" s="166" t="s">
        <v>229</v>
      </c>
      <c r="E2645" s="167" t="s">
        <v>1</v>
      </c>
      <c r="F2645" s="168" t="s">
        <v>4201</v>
      </c>
      <c r="H2645" s="169">
        <v>11.138</v>
      </c>
      <c r="I2645" s="170"/>
      <c r="L2645" s="165"/>
      <c r="M2645" s="171"/>
      <c r="N2645" s="172"/>
      <c r="O2645" s="172"/>
      <c r="P2645" s="172"/>
      <c r="Q2645" s="172"/>
      <c r="R2645" s="172"/>
      <c r="S2645" s="172"/>
      <c r="T2645" s="173"/>
      <c r="AT2645" s="167" t="s">
        <v>229</v>
      </c>
      <c r="AU2645" s="167" t="s">
        <v>86</v>
      </c>
      <c r="AV2645" s="13" t="s">
        <v>86</v>
      </c>
      <c r="AW2645" s="13" t="s">
        <v>32</v>
      </c>
      <c r="AX2645" s="13" t="s">
        <v>77</v>
      </c>
      <c r="AY2645" s="167" t="s">
        <v>222</v>
      </c>
    </row>
    <row r="2646" spans="2:51" s="13" customFormat="1">
      <c r="B2646" s="165"/>
      <c r="D2646" s="166" t="s">
        <v>229</v>
      </c>
      <c r="E2646" s="167" t="s">
        <v>1</v>
      </c>
      <c r="F2646" s="168" t="s">
        <v>4202</v>
      </c>
      <c r="H2646" s="169">
        <v>24.742000000000001</v>
      </c>
      <c r="I2646" s="170"/>
      <c r="L2646" s="165"/>
      <c r="M2646" s="171"/>
      <c r="N2646" s="172"/>
      <c r="O2646" s="172"/>
      <c r="P2646" s="172"/>
      <c r="Q2646" s="172"/>
      <c r="R2646" s="172"/>
      <c r="S2646" s="172"/>
      <c r="T2646" s="173"/>
      <c r="AT2646" s="167" t="s">
        <v>229</v>
      </c>
      <c r="AU2646" s="167" t="s">
        <v>86</v>
      </c>
      <c r="AV2646" s="13" t="s">
        <v>86</v>
      </c>
      <c r="AW2646" s="13" t="s">
        <v>32</v>
      </c>
      <c r="AX2646" s="13" t="s">
        <v>77</v>
      </c>
      <c r="AY2646" s="167" t="s">
        <v>222</v>
      </c>
    </row>
    <row r="2647" spans="2:51" s="13" customFormat="1">
      <c r="B2647" s="165"/>
      <c r="D2647" s="166" t="s">
        <v>229</v>
      </c>
      <c r="E2647" s="167" t="s">
        <v>1</v>
      </c>
      <c r="F2647" s="168" t="s">
        <v>4203</v>
      </c>
      <c r="H2647" s="169">
        <v>65.840999999999994</v>
      </c>
      <c r="I2647" s="170"/>
      <c r="L2647" s="165"/>
      <c r="M2647" s="171"/>
      <c r="N2647" s="172"/>
      <c r="O2647" s="172"/>
      <c r="P2647" s="172"/>
      <c r="Q2647" s="172"/>
      <c r="R2647" s="172"/>
      <c r="S2647" s="172"/>
      <c r="T2647" s="173"/>
      <c r="AT2647" s="167" t="s">
        <v>229</v>
      </c>
      <c r="AU2647" s="167" t="s">
        <v>86</v>
      </c>
      <c r="AV2647" s="13" t="s">
        <v>86</v>
      </c>
      <c r="AW2647" s="13" t="s">
        <v>32</v>
      </c>
      <c r="AX2647" s="13" t="s">
        <v>77</v>
      </c>
      <c r="AY2647" s="167" t="s">
        <v>222</v>
      </c>
    </row>
    <row r="2648" spans="2:51" s="13" customFormat="1" ht="33.75">
      <c r="B2648" s="165"/>
      <c r="D2648" s="166" t="s">
        <v>229</v>
      </c>
      <c r="E2648" s="167" t="s">
        <v>1</v>
      </c>
      <c r="F2648" s="168" t="s">
        <v>4204</v>
      </c>
      <c r="H2648" s="169">
        <v>57.033999999999999</v>
      </c>
      <c r="I2648" s="170"/>
      <c r="L2648" s="165"/>
      <c r="M2648" s="171"/>
      <c r="N2648" s="172"/>
      <c r="O2648" s="172"/>
      <c r="P2648" s="172"/>
      <c r="Q2648" s="172"/>
      <c r="R2648" s="172"/>
      <c r="S2648" s="172"/>
      <c r="T2648" s="173"/>
      <c r="AT2648" s="167" t="s">
        <v>229</v>
      </c>
      <c r="AU2648" s="167" t="s">
        <v>86</v>
      </c>
      <c r="AV2648" s="13" t="s">
        <v>86</v>
      </c>
      <c r="AW2648" s="13" t="s">
        <v>32</v>
      </c>
      <c r="AX2648" s="13" t="s">
        <v>77</v>
      </c>
      <c r="AY2648" s="167" t="s">
        <v>222</v>
      </c>
    </row>
    <row r="2649" spans="2:51" s="15" customFormat="1">
      <c r="B2649" s="182"/>
      <c r="D2649" s="166" t="s">
        <v>229</v>
      </c>
      <c r="E2649" s="183" t="s">
        <v>1</v>
      </c>
      <c r="F2649" s="184" t="s">
        <v>258</v>
      </c>
      <c r="H2649" s="185">
        <v>199.04499999999999</v>
      </c>
      <c r="I2649" s="186"/>
      <c r="L2649" s="182"/>
      <c r="M2649" s="187"/>
      <c r="N2649" s="188"/>
      <c r="O2649" s="188"/>
      <c r="P2649" s="188"/>
      <c r="Q2649" s="188"/>
      <c r="R2649" s="188"/>
      <c r="S2649" s="188"/>
      <c r="T2649" s="189"/>
      <c r="AT2649" s="183" t="s">
        <v>229</v>
      </c>
      <c r="AU2649" s="183" t="s">
        <v>86</v>
      </c>
      <c r="AV2649" s="15" t="s">
        <v>235</v>
      </c>
      <c r="AW2649" s="15" t="s">
        <v>32</v>
      </c>
      <c r="AX2649" s="15" t="s">
        <v>77</v>
      </c>
      <c r="AY2649" s="183" t="s">
        <v>222</v>
      </c>
    </row>
    <row r="2650" spans="2:51" s="13" customFormat="1">
      <c r="B2650" s="165"/>
      <c r="D2650" s="166" t="s">
        <v>229</v>
      </c>
      <c r="E2650" s="167" t="s">
        <v>1</v>
      </c>
      <c r="F2650" s="168" t="s">
        <v>4205</v>
      </c>
      <c r="H2650" s="169">
        <v>12.103</v>
      </c>
      <c r="I2650" s="170"/>
      <c r="L2650" s="165"/>
      <c r="M2650" s="171"/>
      <c r="N2650" s="172"/>
      <c r="O2650" s="172"/>
      <c r="P2650" s="172"/>
      <c r="Q2650" s="172"/>
      <c r="R2650" s="172"/>
      <c r="S2650" s="172"/>
      <c r="T2650" s="173"/>
      <c r="AT2650" s="167" t="s">
        <v>229</v>
      </c>
      <c r="AU2650" s="167" t="s">
        <v>86</v>
      </c>
      <c r="AV2650" s="13" t="s">
        <v>86</v>
      </c>
      <c r="AW2650" s="13" t="s">
        <v>32</v>
      </c>
      <c r="AX2650" s="13" t="s">
        <v>77</v>
      </c>
      <c r="AY2650" s="167" t="s">
        <v>222</v>
      </c>
    </row>
    <row r="2651" spans="2:51" s="13" customFormat="1">
      <c r="B2651" s="165"/>
      <c r="D2651" s="166" t="s">
        <v>229</v>
      </c>
      <c r="E2651" s="167" t="s">
        <v>1</v>
      </c>
      <c r="F2651" s="168" t="s">
        <v>4206</v>
      </c>
      <c r="H2651" s="169">
        <v>25.728999999999999</v>
      </c>
      <c r="I2651" s="170"/>
      <c r="L2651" s="165"/>
      <c r="M2651" s="171"/>
      <c r="N2651" s="172"/>
      <c r="O2651" s="172"/>
      <c r="P2651" s="172"/>
      <c r="Q2651" s="172"/>
      <c r="R2651" s="172"/>
      <c r="S2651" s="172"/>
      <c r="T2651" s="173"/>
      <c r="AT2651" s="167" t="s">
        <v>229</v>
      </c>
      <c r="AU2651" s="167" t="s">
        <v>86</v>
      </c>
      <c r="AV2651" s="13" t="s">
        <v>86</v>
      </c>
      <c r="AW2651" s="13" t="s">
        <v>32</v>
      </c>
      <c r="AX2651" s="13" t="s">
        <v>77</v>
      </c>
      <c r="AY2651" s="167" t="s">
        <v>222</v>
      </c>
    </row>
    <row r="2652" spans="2:51" s="13" customFormat="1">
      <c r="B2652" s="165"/>
      <c r="D2652" s="166" t="s">
        <v>229</v>
      </c>
      <c r="E2652" s="167" t="s">
        <v>1</v>
      </c>
      <c r="F2652" s="168" t="s">
        <v>4207</v>
      </c>
      <c r="H2652" s="169">
        <v>11.095000000000001</v>
      </c>
      <c r="I2652" s="170"/>
      <c r="L2652" s="165"/>
      <c r="M2652" s="171"/>
      <c r="N2652" s="172"/>
      <c r="O2652" s="172"/>
      <c r="P2652" s="172"/>
      <c r="Q2652" s="172"/>
      <c r="R2652" s="172"/>
      <c r="S2652" s="172"/>
      <c r="T2652" s="173"/>
      <c r="AT2652" s="167" t="s">
        <v>229</v>
      </c>
      <c r="AU2652" s="167" t="s">
        <v>86</v>
      </c>
      <c r="AV2652" s="13" t="s">
        <v>86</v>
      </c>
      <c r="AW2652" s="13" t="s">
        <v>32</v>
      </c>
      <c r="AX2652" s="13" t="s">
        <v>77</v>
      </c>
      <c r="AY2652" s="167" t="s">
        <v>222</v>
      </c>
    </row>
    <row r="2653" spans="2:51" s="13" customFormat="1">
      <c r="B2653" s="165"/>
      <c r="D2653" s="166" t="s">
        <v>229</v>
      </c>
      <c r="E2653" s="167" t="s">
        <v>1</v>
      </c>
      <c r="F2653" s="168" t="s">
        <v>4208</v>
      </c>
      <c r="H2653" s="169">
        <v>24.658000000000001</v>
      </c>
      <c r="I2653" s="170"/>
      <c r="L2653" s="165"/>
      <c r="M2653" s="171"/>
      <c r="N2653" s="172"/>
      <c r="O2653" s="172"/>
      <c r="P2653" s="172"/>
      <c r="Q2653" s="172"/>
      <c r="R2653" s="172"/>
      <c r="S2653" s="172"/>
      <c r="T2653" s="173"/>
      <c r="AT2653" s="167" t="s">
        <v>229</v>
      </c>
      <c r="AU2653" s="167" t="s">
        <v>86</v>
      </c>
      <c r="AV2653" s="13" t="s">
        <v>86</v>
      </c>
      <c r="AW2653" s="13" t="s">
        <v>32</v>
      </c>
      <c r="AX2653" s="13" t="s">
        <v>77</v>
      </c>
      <c r="AY2653" s="167" t="s">
        <v>222</v>
      </c>
    </row>
    <row r="2654" spans="2:51" s="15" customFormat="1">
      <c r="B2654" s="182"/>
      <c r="D2654" s="166" t="s">
        <v>229</v>
      </c>
      <c r="E2654" s="183" t="s">
        <v>1</v>
      </c>
      <c r="F2654" s="184" t="s">
        <v>258</v>
      </c>
      <c r="H2654" s="185">
        <v>73.584999999999994</v>
      </c>
      <c r="I2654" s="186"/>
      <c r="L2654" s="182"/>
      <c r="M2654" s="187"/>
      <c r="N2654" s="188"/>
      <c r="O2654" s="188"/>
      <c r="P2654" s="188"/>
      <c r="Q2654" s="188"/>
      <c r="R2654" s="188"/>
      <c r="S2654" s="188"/>
      <c r="T2654" s="189"/>
      <c r="AT2654" s="183" t="s">
        <v>229</v>
      </c>
      <c r="AU2654" s="183" t="s">
        <v>86</v>
      </c>
      <c r="AV2654" s="15" t="s">
        <v>235</v>
      </c>
      <c r="AW2654" s="15" t="s">
        <v>32</v>
      </c>
      <c r="AX2654" s="15" t="s">
        <v>77</v>
      </c>
      <c r="AY2654" s="183" t="s">
        <v>222</v>
      </c>
    </row>
    <row r="2655" spans="2:51" s="13" customFormat="1">
      <c r="B2655" s="165"/>
      <c r="D2655" s="166" t="s">
        <v>229</v>
      </c>
      <c r="E2655" s="167" t="s">
        <v>1</v>
      </c>
      <c r="F2655" s="168" t="s">
        <v>4209</v>
      </c>
      <c r="H2655" s="169">
        <v>1.44</v>
      </c>
      <c r="I2655" s="170"/>
      <c r="L2655" s="165"/>
      <c r="M2655" s="171"/>
      <c r="N2655" s="172"/>
      <c r="O2655" s="172"/>
      <c r="P2655" s="172"/>
      <c r="Q2655" s="172"/>
      <c r="R2655" s="172"/>
      <c r="S2655" s="172"/>
      <c r="T2655" s="173"/>
      <c r="AT2655" s="167" t="s">
        <v>229</v>
      </c>
      <c r="AU2655" s="167" t="s">
        <v>86</v>
      </c>
      <c r="AV2655" s="13" t="s">
        <v>86</v>
      </c>
      <c r="AW2655" s="13" t="s">
        <v>32</v>
      </c>
      <c r="AX2655" s="13" t="s">
        <v>77</v>
      </c>
      <c r="AY2655" s="167" t="s">
        <v>222</v>
      </c>
    </row>
    <row r="2656" spans="2:51" s="14" customFormat="1">
      <c r="B2656" s="174"/>
      <c r="D2656" s="166" t="s">
        <v>229</v>
      </c>
      <c r="E2656" s="175" t="s">
        <v>1</v>
      </c>
      <c r="F2656" s="176" t="s">
        <v>231</v>
      </c>
      <c r="H2656" s="177">
        <v>1038.5920000000001</v>
      </c>
      <c r="I2656" s="178"/>
      <c r="L2656" s="174"/>
      <c r="M2656" s="179"/>
      <c r="N2656" s="180"/>
      <c r="O2656" s="180"/>
      <c r="P2656" s="180"/>
      <c r="Q2656" s="180"/>
      <c r="R2656" s="180"/>
      <c r="S2656" s="180"/>
      <c r="T2656" s="181"/>
      <c r="AT2656" s="175" t="s">
        <v>229</v>
      </c>
      <c r="AU2656" s="175" t="s">
        <v>86</v>
      </c>
      <c r="AV2656" s="14" t="s">
        <v>228</v>
      </c>
      <c r="AW2656" s="14" t="s">
        <v>32</v>
      </c>
      <c r="AX2656" s="14" t="s">
        <v>84</v>
      </c>
      <c r="AY2656" s="175" t="s">
        <v>222</v>
      </c>
    </row>
    <row r="2657" spans="1:65" s="2" customFormat="1" ht="21.75" customHeight="1">
      <c r="A2657" s="33"/>
      <c r="B2657" s="150"/>
      <c r="C2657" s="197" t="s">
        <v>4210</v>
      </c>
      <c r="D2657" s="197" t="s">
        <v>310</v>
      </c>
      <c r="E2657" s="198" t="s">
        <v>4211</v>
      </c>
      <c r="F2657" s="199" t="s">
        <v>4212</v>
      </c>
      <c r="G2657" s="200" t="s">
        <v>227</v>
      </c>
      <c r="H2657" s="201">
        <v>1080.135</v>
      </c>
      <c r="I2657" s="202"/>
      <c r="J2657" s="203">
        <f>ROUND(I2657*H2657,2)</f>
        <v>0</v>
      </c>
      <c r="K2657" s="204"/>
      <c r="L2657" s="205"/>
      <c r="M2657" s="206" t="s">
        <v>1</v>
      </c>
      <c r="N2657" s="207" t="s">
        <v>42</v>
      </c>
      <c r="O2657" s="59"/>
      <c r="P2657" s="161">
        <f>O2657*H2657</f>
        <v>0</v>
      </c>
      <c r="Q2657" s="161">
        <v>0</v>
      </c>
      <c r="R2657" s="161">
        <f>Q2657*H2657</f>
        <v>0</v>
      </c>
      <c r="S2657" s="161">
        <v>0</v>
      </c>
      <c r="T2657" s="162">
        <f>S2657*H2657</f>
        <v>0</v>
      </c>
      <c r="U2657" s="33"/>
      <c r="V2657" s="33"/>
      <c r="W2657" s="33"/>
      <c r="X2657" s="33"/>
      <c r="Y2657" s="33"/>
      <c r="Z2657" s="33"/>
      <c r="AA2657" s="33"/>
      <c r="AB2657" s="33"/>
      <c r="AC2657" s="33"/>
      <c r="AD2657" s="33"/>
      <c r="AE2657" s="33"/>
      <c r="AR2657" s="163" t="s">
        <v>318</v>
      </c>
      <c r="AT2657" s="163" t="s">
        <v>310</v>
      </c>
      <c r="AU2657" s="163" t="s">
        <v>86</v>
      </c>
      <c r="AY2657" s="18" t="s">
        <v>222</v>
      </c>
      <c r="BE2657" s="164">
        <f>IF(N2657="základní",J2657,0)</f>
        <v>0</v>
      </c>
      <c r="BF2657" s="164">
        <f>IF(N2657="snížená",J2657,0)</f>
        <v>0</v>
      </c>
      <c r="BG2657" s="164">
        <f>IF(N2657="zákl. přenesená",J2657,0)</f>
        <v>0</v>
      </c>
      <c r="BH2657" s="164">
        <f>IF(N2657="sníž. přenesená",J2657,0)</f>
        <v>0</v>
      </c>
      <c r="BI2657" s="164">
        <f>IF(N2657="nulová",J2657,0)</f>
        <v>0</v>
      </c>
      <c r="BJ2657" s="18" t="s">
        <v>84</v>
      </c>
      <c r="BK2657" s="164">
        <f>ROUND(I2657*H2657,2)</f>
        <v>0</v>
      </c>
      <c r="BL2657" s="18" t="s">
        <v>264</v>
      </c>
      <c r="BM2657" s="163" t="s">
        <v>4213</v>
      </c>
    </row>
    <row r="2658" spans="1:65" s="2" customFormat="1" ht="21.75" customHeight="1">
      <c r="A2658" s="33"/>
      <c r="B2658" s="150"/>
      <c r="C2658" s="151" t="s">
        <v>2466</v>
      </c>
      <c r="D2658" s="151" t="s">
        <v>224</v>
      </c>
      <c r="E2658" s="152" t="s">
        <v>4214</v>
      </c>
      <c r="F2658" s="153" t="s">
        <v>4215</v>
      </c>
      <c r="G2658" s="154" t="s">
        <v>242</v>
      </c>
      <c r="H2658" s="155">
        <v>183.11500000000001</v>
      </c>
      <c r="I2658" s="156"/>
      <c r="J2658" s="157">
        <f>ROUND(I2658*H2658,2)</f>
        <v>0</v>
      </c>
      <c r="K2658" s="158"/>
      <c r="L2658" s="34"/>
      <c r="M2658" s="159" t="s">
        <v>1</v>
      </c>
      <c r="N2658" s="160" t="s">
        <v>42</v>
      </c>
      <c r="O2658" s="59"/>
      <c r="P2658" s="161">
        <f>O2658*H2658</f>
        <v>0</v>
      </c>
      <c r="Q2658" s="161">
        <v>5.0000000000000001E-4</v>
      </c>
      <c r="R2658" s="161">
        <f>Q2658*H2658</f>
        <v>9.15575E-2</v>
      </c>
      <c r="S2658" s="161">
        <v>0</v>
      </c>
      <c r="T2658" s="162">
        <f>S2658*H2658</f>
        <v>0</v>
      </c>
      <c r="U2658" s="33"/>
      <c r="V2658" s="33"/>
      <c r="W2658" s="33"/>
      <c r="X2658" s="33"/>
      <c r="Y2658" s="33"/>
      <c r="Z2658" s="33"/>
      <c r="AA2658" s="33"/>
      <c r="AB2658" s="33"/>
      <c r="AC2658" s="33"/>
      <c r="AD2658" s="33"/>
      <c r="AE2658" s="33"/>
      <c r="AR2658" s="163" t="s">
        <v>264</v>
      </c>
      <c r="AT2658" s="163" t="s">
        <v>224</v>
      </c>
      <c r="AU2658" s="163" t="s">
        <v>86</v>
      </c>
      <c r="AY2658" s="18" t="s">
        <v>222</v>
      </c>
      <c r="BE2658" s="164">
        <f>IF(N2658="základní",J2658,0)</f>
        <v>0</v>
      </c>
      <c r="BF2658" s="164">
        <f>IF(N2658="snížená",J2658,0)</f>
        <v>0</v>
      </c>
      <c r="BG2658" s="164">
        <f>IF(N2658="zákl. přenesená",J2658,0)</f>
        <v>0</v>
      </c>
      <c r="BH2658" s="164">
        <f>IF(N2658="sníž. přenesená",J2658,0)</f>
        <v>0</v>
      </c>
      <c r="BI2658" s="164">
        <f>IF(N2658="nulová",J2658,0)</f>
        <v>0</v>
      </c>
      <c r="BJ2658" s="18" t="s">
        <v>84</v>
      </c>
      <c r="BK2658" s="164">
        <f>ROUND(I2658*H2658,2)</f>
        <v>0</v>
      </c>
      <c r="BL2658" s="18" t="s">
        <v>264</v>
      </c>
      <c r="BM2658" s="163" t="s">
        <v>4216</v>
      </c>
    </row>
    <row r="2659" spans="1:65" s="2" customFormat="1" ht="24.2" customHeight="1">
      <c r="A2659" s="33"/>
      <c r="B2659" s="150"/>
      <c r="C2659" s="151" t="s">
        <v>4217</v>
      </c>
      <c r="D2659" s="151" t="s">
        <v>224</v>
      </c>
      <c r="E2659" s="152" t="s">
        <v>4218</v>
      </c>
      <c r="F2659" s="153" t="s">
        <v>4219</v>
      </c>
      <c r="G2659" s="154" t="s">
        <v>2233</v>
      </c>
      <c r="H2659" s="212"/>
      <c r="I2659" s="156"/>
      <c r="J2659" s="157">
        <f>ROUND(I2659*H2659,2)</f>
        <v>0</v>
      </c>
      <c r="K2659" s="158"/>
      <c r="L2659" s="34"/>
      <c r="M2659" s="159" t="s">
        <v>1</v>
      </c>
      <c r="N2659" s="160" t="s">
        <v>42</v>
      </c>
      <c r="O2659" s="59"/>
      <c r="P2659" s="161">
        <f>O2659*H2659</f>
        <v>0</v>
      </c>
      <c r="Q2659" s="161">
        <v>0</v>
      </c>
      <c r="R2659" s="161">
        <f>Q2659*H2659</f>
        <v>0</v>
      </c>
      <c r="S2659" s="161">
        <v>0</v>
      </c>
      <c r="T2659" s="162">
        <f>S2659*H2659</f>
        <v>0</v>
      </c>
      <c r="U2659" s="33"/>
      <c r="V2659" s="33"/>
      <c r="W2659" s="33"/>
      <c r="X2659" s="33"/>
      <c r="Y2659" s="33"/>
      <c r="Z2659" s="33"/>
      <c r="AA2659" s="33"/>
      <c r="AB2659" s="33"/>
      <c r="AC2659" s="33"/>
      <c r="AD2659" s="33"/>
      <c r="AE2659" s="33"/>
      <c r="AR2659" s="163" t="s">
        <v>264</v>
      </c>
      <c r="AT2659" s="163" t="s">
        <v>224</v>
      </c>
      <c r="AU2659" s="163" t="s">
        <v>86</v>
      </c>
      <c r="AY2659" s="18" t="s">
        <v>222</v>
      </c>
      <c r="BE2659" s="164">
        <f>IF(N2659="základní",J2659,0)</f>
        <v>0</v>
      </c>
      <c r="BF2659" s="164">
        <f>IF(N2659="snížená",J2659,0)</f>
        <v>0</v>
      </c>
      <c r="BG2659" s="164">
        <f>IF(N2659="zákl. přenesená",J2659,0)</f>
        <v>0</v>
      </c>
      <c r="BH2659" s="164">
        <f>IF(N2659="sníž. přenesená",J2659,0)</f>
        <v>0</v>
      </c>
      <c r="BI2659" s="164">
        <f>IF(N2659="nulová",J2659,0)</f>
        <v>0</v>
      </c>
      <c r="BJ2659" s="18" t="s">
        <v>84</v>
      </c>
      <c r="BK2659" s="164">
        <f>ROUND(I2659*H2659,2)</f>
        <v>0</v>
      </c>
      <c r="BL2659" s="18" t="s">
        <v>264</v>
      </c>
      <c r="BM2659" s="163" t="s">
        <v>4220</v>
      </c>
    </row>
    <row r="2660" spans="1:65" s="12" customFormat="1" ht="22.9" customHeight="1">
      <c r="B2660" s="137"/>
      <c r="D2660" s="138" t="s">
        <v>76</v>
      </c>
      <c r="E2660" s="148" t="s">
        <v>4027</v>
      </c>
      <c r="F2660" s="148" t="s">
        <v>4221</v>
      </c>
      <c r="I2660" s="140"/>
      <c r="J2660" s="149">
        <f>BK2660</f>
        <v>0</v>
      </c>
      <c r="L2660" s="137"/>
      <c r="M2660" s="142"/>
      <c r="N2660" s="143"/>
      <c r="O2660" s="143"/>
      <c r="P2660" s="144">
        <f>SUM(P2661:P2691)</f>
        <v>0</v>
      </c>
      <c r="Q2660" s="143"/>
      <c r="R2660" s="144">
        <f>SUM(R2661:R2691)</f>
        <v>1.2258700000000001E-2</v>
      </c>
      <c r="S2660" s="143"/>
      <c r="T2660" s="145">
        <f>SUM(T2661:T2691)</f>
        <v>0</v>
      </c>
      <c r="AR2660" s="138" t="s">
        <v>86</v>
      </c>
      <c r="AT2660" s="146" t="s">
        <v>76</v>
      </c>
      <c r="AU2660" s="146" t="s">
        <v>84</v>
      </c>
      <c r="AY2660" s="138" t="s">
        <v>222</v>
      </c>
      <c r="BK2660" s="147">
        <f>SUM(BK2661:BK2691)</f>
        <v>0</v>
      </c>
    </row>
    <row r="2661" spans="1:65" s="2" customFormat="1" ht="24.2" customHeight="1">
      <c r="A2661" s="33"/>
      <c r="B2661" s="150"/>
      <c r="C2661" s="151" t="s">
        <v>2470</v>
      </c>
      <c r="D2661" s="151" t="s">
        <v>224</v>
      </c>
      <c r="E2661" s="152" t="s">
        <v>4222</v>
      </c>
      <c r="F2661" s="153" t="s">
        <v>4223</v>
      </c>
      <c r="G2661" s="154" t="s">
        <v>227</v>
      </c>
      <c r="H2661" s="155">
        <v>72.11</v>
      </c>
      <c r="I2661" s="156"/>
      <c r="J2661" s="157">
        <f>ROUND(I2661*H2661,2)</f>
        <v>0</v>
      </c>
      <c r="K2661" s="158"/>
      <c r="L2661" s="34"/>
      <c r="M2661" s="159" t="s">
        <v>1</v>
      </c>
      <c r="N2661" s="160" t="s">
        <v>42</v>
      </c>
      <c r="O2661" s="59"/>
      <c r="P2661" s="161">
        <f>O2661*H2661</f>
        <v>0</v>
      </c>
      <c r="Q2661" s="161">
        <v>1.7000000000000001E-4</v>
      </c>
      <c r="R2661" s="161">
        <f>Q2661*H2661</f>
        <v>1.2258700000000001E-2</v>
      </c>
      <c r="S2661" s="161">
        <v>0</v>
      </c>
      <c r="T2661" s="162">
        <f>S2661*H2661</f>
        <v>0</v>
      </c>
      <c r="U2661" s="33"/>
      <c r="V2661" s="33"/>
      <c r="W2661" s="33"/>
      <c r="X2661" s="33"/>
      <c r="Y2661" s="33"/>
      <c r="Z2661" s="33"/>
      <c r="AA2661" s="33"/>
      <c r="AB2661" s="33"/>
      <c r="AC2661" s="33"/>
      <c r="AD2661" s="33"/>
      <c r="AE2661" s="33"/>
      <c r="AR2661" s="163" t="s">
        <v>264</v>
      </c>
      <c r="AT2661" s="163" t="s">
        <v>224</v>
      </c>
      <c r="AU2661" s="163" t="s">
        <v>86</v>
      </c>
      <c r="AY2661" s="18" t="s">
        <v>222</v>
      </c>
      <c r="BE2661" s="164">
        <f>IF(N2661="základní",J2661,0)</f>
        <v>0</v>
      </c>
      <c r="BF2661" s="164">
        <f>IF(N2661="snížená",J2661,0)</f>
        <v>0</v>
      </c>
      <c r="BG2661" s="164">
        <f>IF(N2661="zákl. přenesená",J2661,0)</f>
        <v>0</v>
      </c>
      <c r="BH2661" s="164">
        <f>IF(N2661="sníž. přenesená",J2661,0)</f>
        <v>0</v>
      </c>
      <c r="BI2661" s="164">
        <f>IF(N2661="nulová",J2661,0)</f>
        <v>0</v>
      </c>
      <c r="BJ2661" s="18" t="s">
        <v>84</v>
      </c>
      <c r="BK2661" s="164">
        <f>ROUND(I2661*H2661,2)</f>
        <v>0</v>
      </c>
      <c r="BL2661" s="18" t="s">
        <v>264</v>
      </c>
      <c r="BM2661" s="163" t="s">
        <v>4224</v>
      </c>
    </row>
    <row r="2662" spans="1:65" s="2" customFormat="1" ht="19.5">
      <c r="A2662" s="33"/>
      <c r="B2662" s="34"/>
      <c r="C2662" s="33"/>
      <c r="D2662" s="166" t="s">
        <v>384</v>
      </c>
      <c r="E2662" s="33"/>
      <c r="F2662" s="208" t="s">
        <v>4225</v>
      </c>
      <c r="G2662" s="33"/>
      <c r="H2662" s="33"/>
      <c r="I2662" s="209"/>
      <c r="J2662" s="33"/>
      <c r="K2662" s="33"/>
      <c r="L2662" s="34"/>
      <c r="M2662" s="210"/>
      <c r="N2662" s="211"/>
      <c r="O2662" s="59"/>
      <c r="P2662" s="59"/>
      <c r="Q2662" s="59"/>
      <c r="R2662" s="59"/>
      <c r="S2662" s="59"/>
      <c r="T2662" s="60"/>
      <c r="U2662" s="33"/>
      <c r="V2662" s="33"/>
      <c r="W2662" s="33"/>
      <c r="X2662" s="33"/>
      <c r="Y2662" s="33"/>
      <c r="Z2662" s="33"/>
      <c r="AA2662" s="33"/>
      <c r="AB2662" s="33"/>
      <c r="AC2662" s="33"/>
      <c r="AD2662" s="33"/>
      <c r="AE2662" s="33"/>
      <c r="AT2662" s="18" t="s">
        <v>384</v>
      </c>
      <c r="AU2662" s="18" t="s">
        <v>86</v>
      </c>
    </row>
    <row r="2663" spans="1:65" s="13" customFormat="1">
      <c r="B2663" s="165"/>
      <c r="D2663" s="166" t="s">
        <v>229</v>
      </c>
      <c r="E2663" s="167" t="s">
        <v>1</v>
      </c>
      <c r="F2663" s="168" t="s">
        <v>4226</v>
      </c>
      <c r="H2663" s="169">
        <v>25.725000000000001</v>
      </c>
      <c r="I2663" s="170"/>
      <c r="L2663" s="165"/>
      <c r="M2663" s="171"/>
      <c r="N2663" s="172"/>
      <c r="O2663" s="172"/>
      <c r="P2663" s="172"/>
      <c r="Q2663" s="172"/>
      <c r="R2663" s="172"/>
      <c r="S2663" s="172"/>
      <c r="T2663" s="173"/>
      <c r="AT2663" s="167" t="s">
        <v>229</v>
      </c>
      <c r="AU2663" s="167" t="s">
        <v>86</v>
      </c>
      <c r="AV2663" s="13" t="s">
        <v>86</v>
      </c>
      <c r="AW2663" s="13" t="s">
        <v>32</v>
      </c>
      <c r="AX2663" s="13" t="s">
        <v>77</v>
      </c>
      <c r="AY2663" s="167" t="s">
        <v>222</v>
      </c>
    </row>
    <row r="2664" spans="1:65" s="13" customFormat="1">
      <c r="B2664" s="165"/>
      <c r="D2664" s="166" t="s">
        <v>229</v>
      </c>
      <c r="E2664" s="167" t="s">
        <v>1</v>
      </c>
      <c r="F2664" s="168" t="s">
        <v>4227</v>
      </c>
      <c r="H2664" s="169">
        <v>3.528</v>
      </c>
      <c r="I2664" s="170"/>
      <c r="L2664" s="165"/>
      <c r="M2664" s="171"/>
      <c r="N2664" s="172"/>
      <c r="O2664" s="172"/>
      <c r="P2664" s="172"/>
      <c r="Q2664" s="172"/>
      <c r="R2664" s="172"/>
      <c r="S2664" s="172"/>
      <c r="T2664" s="173"/>
      <c r="AT2664" s="167" t="s">
        <v>229</v>
      </c>
      <c r="AU2664" s="167" t="s">
        <v>86</v>
      </c>
      <c r="AV2664" s="13" t="s">
        <v>86</v>
      </c>
      <c r="AW2664" s="13" t="s">
        <v>32</v>
      </c>
      <c r="AX2664" s="13" t="s">
        <v>77</v>
      </c>
      <c r="AY2664" s="167" t="s">
        <v>222</v>
      </c>
    </row>
    <row r="2665" spans="1:65" s="13" customFormat="1">
      <c r="B2665" s="165"/>
      <c r="D2665" s="166" t="s">
        <v>229</v>
      </c>
      <c r="E2665" s="167" t="s">
        <v>1</v>
      </c>
      <c r="F2665" s="168" t="s">
        <v>4228</v>
      </c>
      <c r="H2665" s="169">
        <v>2</v>
      </c>
      <c r="I2665" s="170"/>
      <c r="L2665" s="165"/>
      <c r="M2665" s="171"/>
      <c r="N2665" s="172"/>
      <c r="O2665" s="172"/>
      <c r="P2665" s="172"/>
      <c r="Q2665" s="172"/>
      <c r="R2665" s="172"/>
      <c r="S2665" s="172"/>
      <c r="T2665" s="173"/>
      <c r="AT2665" s="167" t="s">
        <v>229</v>
      </c>
      <c r="AU2665" s="167" t="s">
        <v>86</v>
      </c>
      <c r="AV2665" s="13" t="s">
        <v>86</v>
      </c>
      <c r="AW2665" s="13" t="s">
        <v>32</v>
      </c>
      <c r="AX2665" s="13" t="s">
        <v>77</v>
      </c>
      <c r="AY2665" s="167" t="s">
        <v>222</v>
      </c>
    </row>
    <row r="2666" spans="1:65" s="13" customFormat="1">
      <c r="B2666" s="165"/>
      <c r="D2666" s="166" t="s">
        <v>229</v>
      </c>
      <c r="E2666" s="167" t="s">
        <v>1</v>
      </c>
      <c r="F2666" s="168" t="s">
        <v>4229</v>
      </c>
      <c r="H2666" s="169">
        <v>1.25</v>
      </c>
      <c r="I2666" s="170"/>
      <c r="L2666" s="165"/>
      <c r="M2666" s="171"/>
      <c r="N2666" s="172"/>
      <c r="O2666" s="172"/>
      <c r="P2666" s="172"/>
      <c r="Q2666" s="172"/>
      <c r="R2666" s="172"/>
      <c r="S2666" s="172"/>
      <c r="T2666" s="173"/>
      <c r="AT2666" s="167" t="s">
        <v>229</v>
      </c>
      <c r="AU2666" s="167" t="s">
        <v>86</v>
      </c>
      <c r="AV2666" s="13" t="s">
        <v>86</v>
      </c>
      <c r="AW2666" s="13" t="s">
        <v>32</v>
      </c>
      <c r="AX2666" s="13" t="s">
        <v>77</v>
      </c>
      <c r="AY2666" s="167" t="s">
        <v>222</v>
      </c>
    </row>
    <row r="2667" spans="1:65" s="13" customFormat="1">
      <c r="B2667" s="165"/>
      <c r="D2667" s="166" t="s">
        <v>229</v>
      </c>
      <c r="E2667" s="167" t="s">
        <v>1</v>
      </c>
      <c r="F2667" s="168" t="s">
        <v>4230</v>
      </c>
      <c r="H2667" s="169">
        <v>3.75</v>
      </c>
      <c r="I2667" s="170"/>
      <c r="L2667" s="165"/>
      <c r="M2667" s="171"/>
      <c r="N2667" s="172"/>
      <c r="O2667" s="172"/>
      <c r="P2667" s="172"/>
      <c r="Q2667" s="172"/>
      <c r="R2667" s="172"/>
      <c r="S2667" s="172"/>
      <c r="T2667" s="173"/>
      <c r="AT2667" s="167" t="s">
        <v>229</v>
      </c>
      <c r="AU2667" s="167" t="s">
        <v>86</v>
      </c>
      <c r="AV2667" s="13" t="s">
        <v>86</v>
      </c>
      <c r="AW2667" s="13" t="s">
        <v>32</v>
      </c>
      <c r="AX2667" s="13" t="s">
        <v>77</v>
      </c>
      <c r="AY2667" s="167" t="s">
        <v>222</v>
      </c>
    </row>
    <row r="2668" spans="1:65" s="13" customFormat="1">
      <c r="B2668" s="165"/>
      <c r="D2668" s="166" t="s">
        <v>229</v>
      </c>
      <c r="E2668" s="167" t="s">
        <v>1</v>
      </c>
      <c r="F2668" s="168" t="s">
        <v>4231</v>
      </c>
      <c r="H2668" s="169">
        <v>1.5</v>
      </c>
      <c r="I2668" s="170"/>
      <c r="L2668" s="165"/>
      <c r="M2668" s="171"/>
      <c r="N2668" s="172"/>
      <c r="O2668" s="172"/>
      <c r="P2668" s="172"/>
      <c r="Q2668" s="172"/>
      <c r="R2668" s="172"/>
      <c r="S2668" s="172"/>
      <c r="T2668" s="173"/>
      <c r="AT2668" s="167" t="s">
        <v>229</v>
      </c>
      <c r="AU2668" s="167" t="s">
        <v>86</v>
      </c>
      <c r="AV2668" s="13" t="s">
        <v>86</v>
      </c>
      <c r="AW2668" s="13" t="s">
        <v>32</v>
      </c>
      <c r="AX2668" s="13" t="s">
        <v>77</v>
      </c>
      <c r="AY2668" s="167" t="s">
        <v>222</v>
      </c>
    </row>
    <row r="2669" spans="1:65" s="13" customFormat="1">
      <c r="B2669" s="165"/>
      <c r="D2669" s="166" t="s">
        <v>229</v>
      </c>
      <c r="E2669" s="167" t="s">
        <v>1</v>
      </c>
      <c r="F2669" s="168" t="s">
        <v>4232</v>
      </c>
      <c r="H2669" s="169">
        <v>1.5</v>
      </c>
      <c r="I2669" s="170"/>
      <c r="L2669" s="165"/>
      <c r="M2669" s="171"/>
      <c r="N2669" s="172"/>
      <c r="O2669" s="172"/>
      <c r="P2669" s="172"/>
      <c r="Q2669" s="172"/>
      <c r="R2669" s="172"/>
      <c r="S2669" s="172"/>
      <c r="T2669" s="173"/>
      <c r="AT2669" s="167" t="s">
        <v>229</v>
      </c>
      <c r="AU2669" s="167" t="s">
        <v>86</v>
      </c>
      <c r="AV2669" s="13" t="s">
        <v>86</v>
      </c>
      <c r="AW2669" s="13" t="s">
        <v>32</v>
      </c>
      <c r="AX2669" s="13" t="s">
        <v>77</v>
      </c>
      <c r="AY2669" s="167" t="s">
        <v>222</v>
      </c>
    </row>
    <row r="2670" spans="1:65" s="13" customFormat="1">
      <c r="B2670" s="165"/>
      <c r="D2670" s="166" t="s">
        <v>229</v>
      </c>
      <c r="E2670" s="167" t="s">
        <v>1</v>
      </c>
      <c r="F2670" s="168" t="s">
        <v>4233</v>
      </c>
      <c r="H2670" s="169">
        <v>1.55</v>
      </c>
      <c r="I2670" s="170"/>
      <c r="L2670" s="165"/>
      <c r="M2670" s="171"/>
      <c r="N2670" s="172"/>
      <c r="O2670" s="172"/>
      <c r="P2670" s="172"/>
      <c r="Q2670" s="172"/>
      <c r="R2670" s="172"/>
      <c r="S2670" s="172"/>
      <c r="T2670" s="173"/>
      <c r="AT2670" s="167" t="s">
        <v>229</v>
      </c>
      <c r="AU2670" s="167" t="s">
        <v>86</v>
      </c>
      <c r="AV2670" s="13" t="s">
        <v>86</v>
      </c>
      <c r="AW2670" s="13" t="s">
        <v>32</v>
      </c>
      <c r="AX2670" s="13" t="s">
        <v>77</v>
      </c>
      <c r="AY2670" s="167" t="s">
        <v>222</v>
      </c>
    </row>
    <row r="2671" spans="1:65" s="13" customFormat="1">
      <c r="B2671" s="165"/>
      <c r="D2671" s="166" t="s">
        <v>229</v>
      </c>
      <c r="E2671" s="167" t="s">
        <v>1</v>
      </c>
      <c r="F2671" s="168" t="s">
        <v>4234</v>
      </c>
      <c r="H2671" s="169">
        <v>2</v>
      </c>
      <c r="I2671" s="170"/>
      <c r="L2671" s="165"/>
      <c r="M2671" s="171"/>
      <c r="N2671" s="172"/>
      <c r="O2671" s="172"/>
      <c r="P2671" s="172"/>
      <c r="Q2671" s="172"/>
      <c r="R2671" s="172"/>
      <c r="S2671" s="172"/>
      <c r="T2671" s="173"/>
      <c r="AT2671" s="167" t="s">
        <v>229</v>
      </c>
      <c r="AU2671" s="167" t="s">
        <v>86</v>
      </c>
      <c r="AV2671" s="13" t="s">
        <v>86</v>
      </c>
      <c r="AW2671" s="13" t="s">
        <v>32</v>
      </c>
      <c r="AX2671" s="13" t="s">
        <v>77</v>
      </c>
      <c r="AY2671" s="167" t="s">
        <v>222</v>
      </c>
    </row>
    <row r="2672" spans="1:65" s="13" customFormat="1">
      <c r="B2672" s="165"/>
      <c r="D2672" s="166" t="s">
        <v>229</v>
      </c>
      <c r="E2672" s="167" t="s">
        <v>1</v>
      </c>
      <c r="F2672" s="168" t="s">
        <v>4235</v>
      </c>
      <c r="H2672" s="169">
        <v>1.2749999999999999</v>
      </c>
      <c r="I2672" s="170"/>
      <c r="L2672" s="165"/>
      <c r="M2672" s="171"/>
      <c r="N2672" s="172"/>
      <c r="O2672" s="172"/>
      <c r="P2672" s="172"/>
      <c r="Q2672" s="172"/>
      <c r="R2672" s="172"/>
      <c r="S2672" s="172"/>
      <c r="T2672" s="173"/>
      <c r="AT2672" s="167" t="s">
        <v>229</v>
      </c>
      <c r="AU2672" s="167" t="s">
        <v>86</v>
      </c>
      <c r="AV2672" s="13" t="s">
        <v>86</v>
      </c>
      <c r="AW2672" s="13" t="s">
        <v>32</v>
      </c>
      <c r="AX2672" s="13" t="s">
        <v>77</v>
      </c>
      <c r="AY2672" s="167" t="s">
        <v>222</v>
      </c>
    </row>
    <row r="2673" spans="2:51" s="13" customFormat="1">
      <c r="B2673" s="165"/>
      <c r="D2673" s="166" t="s">
        <v>229</v>
      </c>
      <c r="E2673" s="167" t="s">
        <v>1</v>
      </c>
      <c r="F2673" s="168" t="s">
        <v>4236</v>
      </c>
      <c r="H2673" s="169">
        <v>1.2749999999999999</v>
      </c>
      <c r="I2673" s="170"/>
      <c r="L2673" s="165"/>
      <c r="M2673" s="171"/>
      <c r="N2673" s="172"/>
      <c r="O2673" s="172"/>
      <c r="P2673" s="172"/>
      <c r="Q2673" s="172"/>
      <c r="R2673" s="172"/>
      <c r="S2673" s="172"/>
      <c r="T2673" s="173"/>
      <c r="AT2673" s="167" t="s">
        <v>229</v>
      </c>
      <c r="AU2673" s="167" t="s">
        <v>86</v>
      </c>
      <c r="AV2673" s="13" t="s">
        <v>86</v>
      </c>
      <c r="AW2673" s="13" t="s">
        <v>32</v>
      </c>
      <c r="AX2673" s="13" t="s">
        <v>77</v>
      </c>
      <c r="AY2673" s="167" t="s">
        <v>222</v>
      </c>
    </row>
    <row r="2674" spans="2:51" s="13" customFormat="1">
      <c r="B2674" s="165"/>
      <c r="D2674" s="166" t="s">
        <v>229</v>
      </c>
      <c r="E2674" s="167" t="s">
        <v>1</v>
      </c>
      <c r="F2674" s="168" t="s">
        <v>4237</v>
      </c>
      <c r="H2674" s="169">
        <v>2.04</v>
      </c>
      <c r="I2674" s="170"/>
      <c r="L2674" s="165"/>
      <c r="M2674" s="171"/>
      <c r="N2674" s="172"/>
      <c r="O2674" s="172"/>
      <c r="P2674" s="172"/>
      <c r="Q2674" s="172"/>
      <c r="R2674" s="172"/>
      <c r="S2674" s="172"/>
      <c r="T2674" s="173"/>
      <c r="AT2674" s="167" t="s">
        <v>229</v>
      </c>
      <c r="AU2674" s="167" t="s">
        <v>86</v>
      </c>
      <c r="AV2674" s="13" t="s">
        <v>86</v>
      </c>
      <c r="AW2674" s="13" t="s">
        <v>32</v>
      </c>
      <c r="AX2674" s="13" t="s">
        <v>77</v>
      </c>
      <c r="AY2674" s="167" t="s">
        <v>222</v>
      </c>
    </row>
    <row r="2675" spans="2:51" s="13" customFormat="1">
      <c r="B2675" s="165"/>
      <c r="D2675" s="166" t="s">
        <v>229</v>
      </c>
      <c r="E2675" s="167" t="s">
        <v>1</v>
      </c>
      <c r="F2675" s="168" t="s">
        <v>4238</v>
      </c>
      <c r="H2675" s="169">
        <v>1.9379999999999999</v>
      </c>
      <c r="I2675" s="170"/>
      <c r="L2675" s="165"/>
      <c r="M2675" s="171"/>
      <c r="N2675" s="172"/>
      <c r="O2675" s="172"/>
      <c r="P2675" s="172"/>
      <c r="Q2675" s="172"/>
      <c r="R2675" s="172"/>
      <c r="S2675" s="172"/>
      <c r="T2675" s="173"/>
      <c r="AT2675" s="167" t="s">
        <v>229</v>
      </c>
      <c r="AU2675" s="167" t="s">
        <v>86</v>
      </c>
      <c r="AV2675" s="13" t="s">
        <v>86</v>
      </c>
      <c r="AW2675" s="13" t="s">
        <v>32</v>
      </c>
      <c r="AX2675" s="13" t="s">
        <v>77</v>
      </c>
      <c r="AY2675" s="167" t="s">
        <v>222</v>
      </c>
    </row>
    <row r="2676" spans="2:51" s="13" customFormat="1">
      <c r="B2676" s="165"/>
      <c r="D2676" s="166" t="s">
        <v>229</v>
      </c>
      <c r="E2676" s="167" t="s">
        <v>1</v>
      </c>
      <c r="F2676" s="168" t="s">
        <v>4239</v>
      </c>
      <c r="H2676" s="169">
        <v>1.8620000000000001</v>
      </c>
      <c r="I2676" s="170"/>
      <c r="L2676" s="165"/>
      <c r="M2676" s="171"/>
      <c r="N2676" s="172"/>
      <c r="O2676" s="172"/>
      <c r="P2676" s="172"/>
      <c r="Q2676" s="172"/>
      <c r="R2676" s="172"/>
      <c r="S2676" s="172"/>
      <c r="T2676" s="173"/>
      <c r="AT2676" s="167" t="s">
        <v>229</v>
      </c>
      <c r="AU2676" s="167" t="s">
        <v>86</v>
      </c>
      <c r="AV2676" s="13" t="s">
        <v>86</v>
      </c>
      <c r="AW2676" s="13" t="s">
        <v>32</v>
      </c>
      <c r="AX2676" s="13" t="s">
        <v>77</v>
      </c>
      <c r="AY2676" s="167" t="s">
        <v>222</v>
      </c>
    </row>
    <row r="2677" spans="2:51" s="13" customFormat="1">
      <c r="B2677" s="165"/>
      <c r="D2677" s="166" t="s">
        <v>229</v>
      </c>
      <c r="E2677" s="167" t="s">
        <v>1</v>
      </c>
      <c r="F2677" s="168" t="s">
        <v>4240</v>
      </c>
      <c r="H2677" s="169">
        <v>1.3</v>
      </c>
      <c r="I2677" s="170"/>
      <c r="L2677" s="165"/>
      <c r="M2677" s="171"/>
      <c r="N2677" s="172"/>
      <c r="O2677" s="172"/>
      <c r="P2677" s="172"/>
      <c r="Q2677" s="172"/>
      <c r="R2677" s="172"/>
      <c r="S2677" s="172"/>
      <c r="T2677" s="173"/>
      <c r="AT2677" s="167" t="s">
        <v>229</v>
      </c>
      <c r="AU2677" s="167" t="s">
        <v>86</v>
      </c>
      <c r="AV2677" s="13" t="s">
        <v>86</v>
      </c>
      <c r="AW2677" s="13" t="s">
        <v>32</v>
      </c>
      <c r="AX2677" s="13" t="s">
        <v>77</v>
      </c>
      <c r="AY2677" s="167" t="s">
        <v>222</v>
      </c>
    </row>
    <row r="2678" spans="2:51" s="13" customFormat="1">
      <c r="B2678" s="165"/>
      <c r="D2678" s="166" t="s">
        <v>229</v>
      </c>
      <c r="E2678" s="167" t="s">
        <v>1</v>
      </c>
      <c r="F2678" s="168" t="s">
        <v>4241</v>
      </c>
      <c r="H2678" s="169">
        <v>1.9239999999999999</v>
      </c>
      <c r="I2678" s="170"/>
      <c r="L2678" s="165"/>
      <c r="M2678" s="171"/>
      <c r="N2678" s="172"/>
      <c r="O2678" s="172"/>
      <c r="P2678" s="172"/>
      <c r="Q2678" s="172"/>
      <c r="R2678" s="172"/>
      <c r="S2678" s="172"/>
      <c r="T2678" s="173"/>
      <c r="AT2678" s="167" t="s">
        <v>229</v>
      </c>
      <c r="AU2678" s="167" t="s">
        <v>86</v>
      </c>
      <c r="AV2678" s="13" t="s">
        <v>86</v>
      </c>
      <c r="AW2678" s="13" t="s">
        <v>32</v>
      </c>
      <c r="AX2678" s="13" t="s">
        <v>77</v>
      </c>
      <c r="AY2678" s="167" t="s">
        <v>222</v>
      </c>
    </row>
    <row r="2679" spans="2:51" s="13" customFormat="1">
      <c r="B2679" s="165"/>
      <c r="D2679" s="166" t="s">
        <v>229</v>
      </c>
      <c r="E2679" s="167" t="s">
        <v>1</v>
      </c>
      <c r="F2679" s="168" t="s">
        <v>4242</v>
      </c>
      <c r="H2679" s="169">
        <v>2.1070000000000002</v>
      </c>
      <c r="I2679" s="170"/>
      <c r="L2679" s="165"/>
      <c r="M2679" s="171"/>
      <c r="N2679" s="172"/>
      <c r="O2679" s="172"/>
      <c r="P2679" s="172"/>
      <c r="Q2679" s="172"/>
      <c r="R2679" s="172"/>
      <c r="S2679" s="172"/>
      <c r="T2679" s="173"/>
      <c r="AT2679" s="167" t="s">
        <v>229</v>
      </c>
      <c r="AU2679" s="167" t="s">
        <v>86</v>
      </c>
      <c r="AV2679" s="13" t="s">
        <v>86</v>
      </c>
      <c r="AW2679" s="13" t="s">
        <v>32</v>
      </c>
      <c r="AX2679" s="13" t="s">
        <v>77</v>
      </c>
      <c r="AY2679" s="167" t="s">
        <v>222</v>
      </c>
    </row>
    <row r="2680" spans="2:51" s="13" customFormat="1">
      <c r="B2680" s="165"/>
      <c r="D2680" s="166" t="s">
        <v>229</v>
      </c>
      <c r="E2680" s="167" t="s">
        <v>1</v>
      </c>
      <c r="F2680" s="168" t="s">
        <v>4243</v>
      </c>
      <c r="H2680" s="169">
        <v>2.2789999999999999</v>
      </c>
      <c r="I2680" s="170"/>
      <c r="L2680" s="165"/>
      <c r="M2680" s="171"/>
      <c r="N2680" s="172"/>
      <c r="O2680" s="172"/>
      <c r="P2680" s="172"/>
      <c r="Q2680" s="172"/>
      <c r="R2680" s="172"/>
      <c r="S2680" s="172"/>
      <c r="T2680" s="173"/>
      <c r="AT2680" s="167" t="s">
        <v>229</v>
      </c>
      <c r="AU2680" s="167" t="s">
        <v>86</v>
      </c>
      <c r="AV2680" s="13" t="s">
        <v>86</v>
      </c>
      <c r="AW2680" s="13" t="s">
        <v>32</v>
      </c>
      <c r="AX2680" s="13" t="s">
        <v>77</v>
      </c>
      <c r="AY2680" s="167" t="s">
        <v>222</v>
      </c>
    </row>
    <row r="2681" spans="2:51" s="13" customFormat="1">
      <c r="B2681" s="165"/>
      <c r="D2681" s="166" t="s">
        <v>229</v>
      </c>
      <c r="E2681" s="167" t="s">
        <v>1</v>
      </c>
      <c r="F2681" s="168" t="s">
        <v>4244</v>
      </c>
      <c r="H2681" s="169">
        <v>2.1930000000000001</v>
      </c>
      <c r="I2681" s="170"/>
      <c r="L2681" s="165"/>
      <c r="M2681" s="171"/>
      <c r="N2681" s="172"/>
      <c r="O2681" s="172"/>
      <c r="P2681" s="172"/>
      <c r="Q2681" s="172"/>
      <c r="R2681" s="172"/>
      <c r="S2681" s="172"/>
      <c r="T2681" s="173"/>
      <c r="AT2681" s="167" t="s">
        <v>229</v>
      </c>
      <c r="AU2681" s="167" t="s">
        <v>86</v>
      </c>
      <c r="AV2681" s="13" t="s">
        <v>86</v>
      </c>
      <c r="AW2681" s="13" t="s">
        <v>32</v>
      </c>
      <c r="AX2681" s="13" t="s">
        <v>77</v>
      </c>
      <c r="AY2681" s="167" t="s">
        <v>222</v>
      </c>
    </row>
    <row r="2682" spans="2:51" s="13" customFormat="1">
      <c r="B2682" s="165"/>
      <c r="D2682" s="166" t="s">
        <v>229</v>
      </c>
      <c r="E2682" s="167" t="s">
        <v>1</v>
      </c>
      <c r="F2682" s="168" t="s">
        <v>4245</v>
      </c>
      <c r="H2682" s="169">
        <v>2.4940000000000002</v>
      </c>
      <c r="I2682" s="170"/>
      <c r="L2682" s="165"/>
      <c r="M2682" s="171"/>
      <c r="N2682" s="172"/>
      <c r="O2682" s="172"/>
      <c r="P2682" s="172"/>
      <c r="Q2682" s="172"/>
      <c r="R2682" s="172"/>
      <c r="S2682" s="172"/>
      <c r="T2682" s="173"/>
      <c r="AT2682" s="167" t="s">
        <v>229</v>
      </c>
      <c r="AU2682" s="167" t="s">
        <v>86</v>
      </c>
      <c r="AV2682" s="13" t="s">
        <v>86</v>
      </c>
      <c r="AW2682" s="13" t="s">
        <v>32</v>
      </c>
      <c r="AX2682" s="13" t="s">
        <v>77</v>
      </c>
      <c r="AY2682" s="167" t="s">
        <v>222</v>
      </c>
    </row>
    <row r="2683" spans="2:51" s="13" customFormat="1">
      <c r="B2683" s="165"/>
      <c r="D2683" s="166" t="s">
        <v>229</v>
      </c>
      <c r="E2683" s="167" t="s">
        <v>1</v>
      </c>
      <c r="F2683" s="168" t="s">
        <v>4246</v>
      </c>
      <c r="H2683" s="169">
        <v>2.85</v>
      </c>
      <c r="I2683" s="170"/>
      <c r="L2683" s="165"/>
      <c r="M2683" s="171"/>
      <c r="N2683" s="172"/>
      <c r="O2683" s="172"/>
      <c r="P2683" s="172"/>
      <c r="Q2683" s="172"/>
      <c r="R2683" s="172"/>
      <c r="S2683" s="172"/>
      <c r="T2683" s="173"/>
      <c r="AT2683" s="167" t="s">
        <v>229</v>
      </c>
      <c r="AU2683" s="167" t="s">
        <v>86</v>
      </c>
      <c r="AV2683" s="13" t="s">
        <v>86</v>
      </c>
      <c r="AW2683" s="13" t="s">
        <v>32</v>
      </c>
      <c r="AX2683" s="13" t="s">
        <v>77</v>
      </c>
      <c r="AY2683" s="167" t="s">
        <v>222</v>
      </c>
    </row>
    <row r="2684" spans="2:51" s="13" customFormat="1">
      <c r="B2684" s="165"/>
      <c r="D2684" s="166" t="s">
        <v>229</v>
      </c>
      <c r="E2684" s="167" t="s">
        <v>1</v>
      </c>
      <c r="F2684" s="168" t="s">
        <v>4247</v>
      </c>
      <c r="H2684" s="169">
        <v>1.2749999999999999</v>
      </c>
      <c r="I2684" s="170"/>
      <c r="L2684" s="165"/>
      <c r="M2684" s="171"/>
      <c r="N2684" s="172"/>
      <c r="O2684" s="172"/>
      <c r="P2684" s="172"/>
      <c r="Q2684" s="172"/>
      <c r="R2684" s="172"/>
      <c r="S2684" s="172"/>
      <c r="T2684" s="173"/>
      <c r="AT2684" s="167" t="s">
        <v>229</v>
      </c>
      <c r="AU2684" s="167" t="s">
        <v>86</v>
      </c>
      <c r="AV2684" s="13" t="s">
        <v>86</v>
      </c>
      <c r="AW2684" s="13" t="s">
        <v>32</v>
      </c>
      <c r="AX2684" s="13" t="s">
        <v>77</v>
      </c>
      <c r="AY2684" s="167" t="s">
        <v>222</v>
      </c>
    </row>
    <row r="2685" spans="2:51" s="13" customFormat="1">
      <c r="B2685" s="165"/>
      <c r="D2685" s="166" t="s">
        <v>229</v>
      </c>
      <c r="E2685" s="167" t="s">
        <v>1</v>
      </c>
      <c r="F2685" s="168" t="s">
        <v>4248</v>
      </c>
      <c r="H2685" s="169">
        <v>1.425</v>
      </c>
      <c r="I2685" s="170"/>
      <c r="L2685" s="165"/>
      <c r="M2685" s="171"/>
      <c r="N2685" s="172"/>
      <c r="O2685" s="172"/>
      <c r="P2685" s="172"/>
      <c r="Q2685" s="172"/>
      <c r="R2685" s="172"/>
      <c r="S2685" s="172"/>
      <c r="T2685" s="173"/>
      <c r="AT2685" s="167" t="s">
        <v>229</v>
      </c>
      <c r="AU2685" s="167" t="s">
        <v>86</v>
      </c>
      <c r="AV2685" s="13" t="s">
        <v>86</v>
      </c>
      <c r="AW2685" s="13" t="s">
        <v>32</v>
      </c>
      <c r="AX2685" s="13" t="s">
        <v>77</v>
      </c>
      <c r="AY2685" s="167" t="s">
        <v>222</v>
      </c>
    </row>
    <row r="2686" spans="2:51" s="13" customFormat="1">
      <c r="B2686" s="165"/>
      <c r="D2686" s="166" t="s">
        <v>229</v>
      </c>
      <c r="E2686" s="167" t="s">
        <v>1</v>
      </c>
      <c r="F2686" s="168" t="s">
        <v>4249</v>
      </c>
      <c r="H2686" s="169">
        <v>1.02</v>
      </c>
      <c r="I2686" s="170"/>
      <c r="L2686" s="165"/>
      <c r="M2686" s="171"/>
      <c r="N2686" s="172"/>
      <c r="O2686" s="172"/>
      <c r="P2686" s="172"/>
      <c r="Q2686" s="172"/>
      <c r="R2686" s="172"/>
      <c r="S2686" s="172"/>
      <c r="T2686" s="173"/>
      <c r="AT2686" s="167" t="s">
        <v>229</v>
      </c>
      <c r="AU2686" s="167" t="s">
        <v>86</v>
      </c>
      <c r="AV2686" s="13" t="s">
        <v>86</v>
      </c>
      <c r="AW2686" s="13" t="s">
        <v>32</v>
      </c>
      <c r="AX2686" s="13" t="s">
        <v>77</v>
      </c>
      <c r="AY2686" s="167" t="s">
        <v>222</v>
      </c>
    </row>
    <row r="2687" spans="2:51" s="13" customFormat="1">
      <c r="B2687" s="165"/>
      <c r="D2687" s="166" t="s">
        <v>229</v>
      </c>
      <c r="E2687" s="167" t="s">
        <v>1</v>
      </c>
      <c r="F2687" s="168" t="s">
        <v>4250</v>
      </c>
      <c r="H2687" s="169">
        <v>2.0499999999999998</v>
      </c>
      <c r="I2687" s="170"/>
      <c r="L2687" s="165"/>
      <c r="M2687" s="171"/>
      <c r="N2687" s="172"/>
      <c r="O2687" s="172"/>
      <c r="P2687" s="172"/>
      <c r="Q2687" s="172"/>
      <c r="R2687" s="172"/>
      <c r="S2687" s="172"/>
      <c r="T2687" s="173"/>
      <c r="AT2687" s="167" t="s">
        <v>229</v>
      </c>
      <c r="AU2687" s="167" t="s">
        <v>86</v>
      </c>
      <c r="AV2687" s="13" t="s">
        <v>86</v>
      </c>
      <c r="AW2687" s="13" t="s">
        <v>32</v>
      </c>
      <c r="AX2687" s="13" t="s">
        <v>77</v>
      </c>
      <c r="AY2687" s="167" t="s">
        <v>222</v>
      </c>
    </row>
    <row r="2688" spans="2:51" s="14" customFormat="1">
      <c r="B2688" s="174"/>
      <c r="D2688" s="166" t="s">
        <v>229</v>
      </c>
      <c r="E2688" s="175" t="s">
        <v>1</v>
      </c>
      <c r="F2688" s="176" t="s">
        <v>231</v>
      </c>
      <c r="H2688" s="177">
        <v>72.11</v>
      </c>
      <c r="I2688" s="178"/>
      <c r="L2688" s="174"/>
      <c r="M2688" s="179"/>
      <c r="N2688" s="180"/>
      <c r="O2688" s="180"/>
      <c r="P2688" s="180"/>
      <c r="Q2688" s="180"/>
      <c r="R2688" s="180"/>
      <c r="S2688" s="180"/>
      <c r="T2688" s="181"/>
      <c r="AT2688" s="175" t="s">
        <v>229</v>
      </c>
      <c r="AU2688" s="175" t="s">
        <v>86</v>
      </c>
      <c r="AV2688" s="14" t="s">
        <v>228</v>
      </c>
      <c r="AW2688" s="14" t="s">
        <v>32</v>
      </c>
      <c r="AX2688" s="14" t="s">
        <v>84</v>
      </c>
      <c r="AY2688" s="175" t="s">
        <v>222</v>
      </c>
    </row>
    <row r="2689" spans="1:65" s="2" customFormat="1" ht="16.5" customHeight="1">
      <c r="A2689" s="33"/>
      <c r="B2689" s="150"/>
      <c r="C2689" s="151" t="s">
        <v>4251</v>
      </c>
      <c r="D2689" s="151" t="s">
        <v>224</v>
      </c>
      <c r="E2689" s="152" t="s">
        <v>4252</v>
      </c>
      <c r="F2689" s="153" t="s">
        <v>4253</v>
      </c>
      <c r="G2689" s="154" t="s">
        <v>227</v>
      </c>
      <c r="H2689" s="155">
        <v>27.18</v>
      </c>
      <c r="I2689" s="156"/>
      <c r="J2689" s="157">
        <f>ROUND(I2689*H2689,2)</f>
        <v>0</v>
      </c>
      <c r="K2689" s="158"/>
      <c r="L2689" s="34"/>
      <c r="M2689" s="159" t="s">
        <v>1</v>
      </c>
      <c r="N2689" s="160" t="s">
        <v>42</v>
      </c>
      <c r="O2689" s="59"/>
      <c r="P2689" s="161">
        <f>O2689*H2689</f>
        <v>0</v>
      </c>
      <c r="Q2689" s="161">
        <v>0</v>
      </c>
      <c r="R2689" s="161">
        <f>Q2689*H2689</f>
        <v>0</v>
      </c>
      <c r="S2689" s="161">
        <v>0</v>
      </c>
      <c r="T2689" s="162">
        <f>S2689*H2689</f>
        <v>0</v>
      </c>
      <c r="U2689" s="33"/>
      <c r="V2689" s="33"/>
      <c r="W2689" s="33"/>
      <c r="X2689" s="33"/>
      <c r="Y2689" s="33"/>
      <c r="Z2689" s="33"/>
      <c r="AA2689" s="33"/>
      <c r="AB2689" s="33"/>
      <c r="AC2689" s="33"/>
      <c r="AD2689" s="33"/>
      <c r="AE2689" s="33"/>
      <c r="AR2689" s="163" t="s">
        <v>264</v>
      </c>
      <c r="AT2689" s="163" t="s">
        <v>224</v>
      </c>
      <c r="AU2689" s="163" t="s">
        <v>86</v>
      </c>
      <c r="AY2689" s="18" t="s">
        <v>222</v>
      </c>
      <c r="BE2689" s="164">
        <f>IF(N2689="základní",J2689,0)</f>
        <v>0</v>
      </c>
      <c r="BF2689" s="164">
        <f>IF(N2689="snížená",J2689,0)</f>
        <v>0</v>
      </c>
      <c r="BG2689" s="164">
        <f>IF(N2689="zákl. přenesená",J2689,0)</f>
        <v>0</v>
      </c>
      <c r="BH2689" s="164">
        <f>IF(N2689="sníž. přenesená",J2689,0)</f>
        <v>0</v>
      </c>
      <c r="BI2689" s="164">
        <f>IF(N2689="nulová",J2689,0)</f>
        <v>0</v>
      </c>
      <c r="BJ2689" s="18" t="s">
        <v>84</v>
      </c>
      <c r="BK2689" s="164">
        <f>ROUND(I2689*H2689,2)</f>
        <v>0</v>
      </c>
      <c r="BL2689" s="18" t="s">
        <v>264</v>
      </c>
      <c r="BM2689" s="163" t="s">
        <v>4254</v>
      </c>
    </row>
    <row r="2690" spans="1:65" s="13" customFormat="1" ht="22.5">
      <c r="B2690" s="165"/>
      <c r="D2690" s="166" t="s">
        <v>229</v>
      </c>
      <c r="E2690" s="167" t="s">
        <v>1</v>
      </c>
      <c r="F2690" s="168" t="s">
        <v>4255</v>
      </c>
      <c r="H2690" s="169">
        <v>27.18</v>
      </c>
      <c r="I2690" s="170"/>
      <c r="L2690" s="165"/>
      <c r="M2690" s="171"/>
      <c r="N2690" s="172"/>
      <c r="O2690" s="172"/>
      <c r="P2690" s="172"/>
      <c r="Q2690" s="172"/>
      <c r="R2690" s="172"/>
      <c r="S2690" s="172"/>
      <c r="T2690" s="173"/>
      <c r="AT2690" s="167" t="s">
        <v>229</v>
      </c>
      <c r="AU2690" s="167" t="s">
        <v>86</v>
      </c>
      <c r="AV2690" s="13" t="s">
        <v>86</v>
      </c>
      <c r="AW2690" s="13" t="s">
        <v>32</v>
      </c>
      <c r="AX2690" s="13" t="s">
        <v>77</v>
      </c>
      <c r="AY2690" s="167" t="s">
        <v>222</v>
      </c>
    </row>
    <row r="2691" spans="1:65" s="14" customFormat="1">
      <c r="B2691" s="174"/>
      <c r="D2691" s="166" t="s">
        <v>229</v>
      </c>
      <c r="E2691" s="175" t="s">
        <v>1</v>
      </c>
      <c r="F2691" s="176" t="s">
        <v>231</v>
      </c>
      <c r="H2691" s="177">
        <v>27.18</v>
      </c>
      <c r="I2691" s="178"/>
      <c r="L2691" s="174"/>
      <c r="M2691" s="179"/>
      <c r="N2691" s="180"/>
      <c r="O2691" s="180"/>
      <c r="P2691" s="180"/>
      <c r="Q2691" s="180"/>
      <c r="R2691" s="180"/>
      <c r="S2691" s="180"/>
      <c r="T2691" s="181"/>
      <c r="AT2691" s="175" t="s">
        <v>229</v>
      </c>
      <c r="AU2691" s="175" t="s">
        <v>86</v>
      </c>
      <c r="AV2691" s="14" t="s">
        <v>228</v>
      </c>
      <c r="AW2691" s="14" t="s">
        <v>32</v>
      </c>
      <c r="AX2691" s="14" t="s">
        <v>84</v>
      </c>
      <c r="AY2691" s="175" t="s">
        <v>222</v>
      </c>
    </row>
    <row r="2692" spans="1:65" s="12" customFormat="1" ht="22.9" customHeight="1">
      <c r="B2692" s="137"/>
      <c r="D2692" s="138" t="s">
        <v>76</v>
      </c>
      <c r="E2692" s="148" t="s">
        <v>4031</v>
      </c>
      <c r="F2692" s="148" t="s">
        <v>4256</v>
      </c>
      <c r="I2692" s="140"/>
      <c r="J2692" s="149">
        <f>BK2692</f>
        <v>0</v>
      </c>
      <c r="L2692" s="137"/>
      <c r="M2692" s="142"/>
      <c r="N2692" s="143"/>
      <c r="O2692" s="143"/>
      <c r="P2692" s="144">
        <f>SUM(P2693:P2792)</f>
        <v>0</v>
      </c>
      <c r="Q2692" s="143"/>
      <c r="R2692" s="144">
        <f>SUM(R2693:R2792)</f>
        <v>0.83381115999999988</v>
      </c>
      <c r="S2692" s="143"/>
      <c r="T2692" s="145">
        <f>SUM(T2693:T2792)</f>
        <v>0</v>
      </c>
      <c r="AR2692" s="138" t="s">
        <v>86</v>
      </c>
      <c r="AT2692" s="146" t="s">
        <v>76</v>
      </c>
      <c r="AU2692" s="146" t="s">
        <v>84</v>
      </c>
      <c r="AY2692" s="138" t="s">
        <v>222</v>
      </c>
      <c r="BK2692" s="147">
        <f>SUM(BK2693:BK2792)</f>
        <v>0</v>
      </c>
    </row>
    <row r="2693" spans="1:65" s="2" customFormat="1" ht="33" customHeight="1">
      <c r="A2693" s="33"/>
      <c r="B2693" s="150"/>
      <c r="C2693" s="151" t="s">
        <v>2474</v>
      </c>
      <c r="D2693" s="151" t="s">
        <v>224</v>
      </c>
      <c r="E2693" s="152" t="s">
        <v>4257</v>
      </c>
      <c r="F2693" s="153" t="s">
        <v>4258</v>
      </c>
      <c r="G2693" s="154" t="s">
        <v>227</v>
      </c>
      <c r="H2693" s="155">
        <v>3206.9659999999999</v>
      </c>
      <c r="I2693" s="156"/>
      <c r="J2693" s="157">
        <f>ROUND(I2693*H2693,2)</f>
        <v>0</v>
      </c>
      <c r="K2693" s="158"/>
      <c r="L2693" s="34"/>
      <c r="M2693" s="159" t="s">
        <v>1</v>
      </c>
      <c r="N2693" s="160" t="s">
        <v>42</v>
      </c>
      <c r="O2693" s="59"/>
      <c r="P2693" s="161">
        <f>O2693*H2693</f>
        <v>0</v>
      </c>
      <c r="Q2693" s="161">
        <v>2.5999999999999998E-4</v>
      </c>
      <c r="R2693" s="161">
        <f>Q2693*H2693</f>
        <v>0.83381115999999988</v>
      </c>
      <c r="S2693" s="161">
        <v>0</v>
      </c>
      <c r="T2693" s="162">
        <f>S2693*H2693</f>
        <v>0</v>
      </c>
      <c r="U2693" s="33"/>
      <c r="V2693" s="33"/>
      <c r="W2693" s="33"/>
      <c r="X2693" s="33"/>
      <c r="Y2693" s="33"/>
      <c r="Z2693" s="33"/>
      <c r="AA2693" s="33"/>
      <c r="AB2693" s="33"/>
      <c r="AC2693" s="33"/>
      <c r="AD2693" s="33"/>
      <c r="AE2693" s="33"/>
      <c r="AR2693" s="163" t="s">
        <v>264</v>
      </c>
      <c r="AT2693" s="163" t="s">
        <v>224</v>
      </c>
      <c r="AU2693" s="163" t="s">
        <v>86</v>
      </c>
      <c r="AY2693" s="18" t="s">
        <v>222</v>
      </c>
      <c r="BE2693" s="164">
        <f>IF(N2693="základní",J2693,0)</f>
        <v>0</v>
      </c>
      <c r="BF2693" s="164">
        <f>IF(N2693="snížená",J2693,0)</f>
        <v>0</v>
      </c>
      <c r="BG2693" s="164">
        <f>IF(N2693="zákl. přenesená",J2693,0)</f>
        <v>0</v>
      </c>
      <c r="BH2693" s="164">
        <f>IF(N2693="sníž. přenesená",J2693,0)</f>
        <v>0</v>
      </c>
      <c r="BI2693" s="164">
        <f>IF(N2693="nulová",J2693,0)</f>
        <v>0</v>
      </c>
      <c r="BJ2693" s="18" t="s">
        <v>84</v>
      </c>
      <c r="BK2693" s="164">
        <f>ROUND(I2693*H2693,2)</f>
        <v>0</v>
      </c>
      <c r="BL2693" s="18" t="s">
        <v>264</v>
      </c>
      <c r="BM2693" s="163" t="s">
        <v>4259</v>
      </c>
    </row>
    <row r="2694" spans="1:65" s="16" customFormat="1">
      <c r="B2694" s="190"/>
      <c r="D2694" s="166" t="s">
        <v>229</v>
      </c>
      <c r="E2694" s="191" t="s">
        <v>1</v>
      </c>
      <c r="F2694" s="192" t="s">
        <v>4260</v>
      </c>
      <c r="H2694" s="191" t="s">
        <v>1</v>
      </c>
      <c r="I2694" s="193"/>
      <c r="L2694" s="190"/>
      <c r="M2694" s="194"/>
      <c r="N2694" s="195"/>
      <c r="O2694" s="195"/>
      <c r="P2694" s="195"/>
      <c r="Q2694" s="195"/>
      <c r="R2694" s="195"/>
      <c r="S2694" s="195"/>
      <c r="T2694" s="196"/>
      <c r="AT2694" s="191" t="s">
        <v>229</v>
      </c>
      <c r="AU2694" s="191" t="s">
        <v>86</v>
      </c>
      <c r="AV2694" s="16" t="s">
        <v>84</v>
      </c>
      <c r="AW2694" s="16" t="s">
        <v>32</v>
      </c>
      <c r="AX2694" s="16" t="s">
        <v>77</v>
      </c>
      <c r="AY2694" s="191" t="s">
        <v>222</v>
      </c>
    </row>
    <row r="2695" spans="1:65" s="13" customFormat="1">
      <c r="B2695" s="165"/>
      <c r="D2695" s="166" t="s">
        <v>229</v>
      </c>
      <c r="E2695" s="167" t="s">
        <v>1</v>
      </c>
      <c r="F2695" s="168" t="s">
        <v>1375</v>
      </c>
      <c r="H2695" s="169">
        <v>43.9</v>
      </c>
      <c r="I2695" s="170"/>
      <c r="L2695" s="165"/>
      <c r="M2695" s="171"/>
      <c r="N2695" s="172"/>
      <c r="O2695" s="172"/>
      <c r="P2695" s="172"/>
      <c r="Q2695" s="172"/>
      <c r="R2695" s="172"/>
      <c r="S2695" s="172"/>
      <c r="T2695" s="173"/>
      <c r="AT2695" s="167" t="s">
        <v>229</v>
      </c>
      <c r="AU2695" s="167" t="s">
        <v>86</v>
      </c>
      <c r="AV2695" s="13" t="s">
        <v>86</v>
      </c>
      <c r="AW2695" s="13" t="s">
        <v>32</v>
      </c>
      <c r="AX2695" s="13" t="s">
        <v>77</v>
      </c>
      <c r="AY2695" s="167" t="s">
        <v>222</v>
      </c>
    </row>
    <row r="2696" spans="1:65" s="13" customFormat="1">
      <c r="B2696" s="165"/>
      <c r="D2696" s="166" t="s">
        <v>229</v>
      </c>
      <c r="E2696" s="167" t="s">
        <v>1</v>
      </c>
      <c r="F2696" s="168" t="s">
        <v>1376</v>
      </c>
      <c r="H2696" s="169">
        <v>13.6</v>
      </c>
      <c r="I2696" s="170"/>
      <c r="L2696" s="165"/>
      <c r="M2696" s="171"/>
      <c r="N2696" s="172"/>
      <c r="O2696" s="172"/>
      <c r="P2696" s="172"/>
      <c r="Q2696" s="172"/>
      <c r="R2696" s="172"/>
      <c r="S2696" s="172"/>
      <c r="T2696" s="173"/>
      <c r="AT2696" s="167" t="s">
        <v>229</v>
      </c>
      <c r="AU2696" s="167" t="s">
        <v>86</v>
      </c>
      <c r="AV2696" s="13" t="s">
        <v>86</v>
      </c>
      <c r="AW2696" s="13" t="s">
        <v>32</v>
      </c>
      <c r="AX2696" s="13" t="s">
        <v>77</v>
      </c>
      <c r="AY2696" s="167" t="s">
        <v>222</v>
      </c>
    </row>
    <row r="2697" spans="1:65" s="13" customFormat="1">
      <c r="B2697" s="165"/>
      <c r="D2697" s="166" t="s">
        <v>229</v>
      </c>
      <c r="E2697" s="167" t="s">
        <v>1</v>
      </c>
      <c r="F2697" s="168" t="s">
        <v>1377</v>
      </c>
      <c r="H2697" s="169">
        <v>8.1999999999999993</v>
      </c>
      <c r="I2697" s="170"/>
      <c r="L2697" s="165"/>
      <c r="M2697" s="171"/>
      <c r="N2697" s="172"/>
      <c r="O2697" s="172"/>
      <c r="P2697" s="172"/>
      <c r="Q2697" s="172"/>
      <c r="R2697" s="172"/>
      <c r="S2697" s="172"/>
      <c r="T2697" s="173"/>
      <c r="AT2697" s="167" t="s">
        <v>229</v>
      </c>
      <c r="AU2697" s="167" t="s">
        <v>86</v>
      </c>
      <c r="AV2697" s="13" t="s">
        <v>86</v>
      </c>
      <c r="AW2697" s="13" t="s">
        <v>32</v>
      </c>
      <c r="AX2697" s="13" t="s">
        <v>77</v>
      </c>
      <c r="AY2697" s="167" t="s">
        <v>222</v>
      </c>
    </row>
    <row r="2698" spans="1:65" s="13" customFormat="1">
      <c r="B2698" s="165"/>
      <c r="D2698" s="166" t="s">
        <v>229</v>
      </c>
      <c r="E2698" s="167" t="s">
        <v>1</v>
      </c>
      <c r="F2698" s="168" t="s">
        <v>1378</v>
      </c>
      <c r="H2698" s="169">
        <v>9</v>
      </c>
      <c r="I2698" s="170"/>
      <c r="L2698" s="165"/>
      <c r="M2698" s="171"/>
      <c r="N2698" s="172"/>
      <c r="O2698" s="172"/>
      <c r="P2698" s="172"/>
      <c r="Q2698" s="172"/>
      <c r="R2698" s="172"/>
      <c r="S2698" s="172"/>
      <c r="T2698" s="173"/>
      <c r="AT2698" s="167" t="s">
        <v>229</v>
      </c>
      <c r="AU2698" s="167" t="s">
        <v>86</v>
      </c>
      <c r="AV2698" s="13" t="s">
        <v>86</v>
      </c>
      <c r="AW2698" s="13" t="s">
        <v>32</v>
      </c>
      <c r="AX2698" s="13" t="s">
        <v>77</v>
      </c>
      <c r="AY2698" s="167" t="s">
        <v>222</v>
      </c>
    </row>
    <row r="2699" spans="1:65" s="13" customFormat="1" ht="33.75">
      <c r="B2699" s="165"/>
      <c r="D2699" s="166" t="s">
        <v>229</v>
      </c>
      <c r="E2699" s="167" t="s">
        <v>1</v>
      </c>
      <c r="F2699" s="168" t="s">
        <v>1370</v>
      </c>
      <c r="H2699" s="169">
        <v>97.5</v>
      </c>
      <c r="I2699" s="170"/>
      <c r="L2699" s="165"/>
      <c r="M2699" s="171"/>
      <c r="N2699" s="172"/>
      <c r="O2699" s="172"/>
      <c r="P2699" s="172"/>
      <c r="Q2699" s="172"/>
      <c r="R2699" s="172"/>
      <c r="S2699" s="172"/>
      <c r="T2699" s="173"/>
      <c r="AT2699" s="167" t="s">
        <v>229</v>
      </c>
      <c r="AU2699" s="167" t="s">
        <v>86</v>
      </c>
      <c r="AV2699" s="13" t="s">
        <v>86</v>
      </c>
      <c r="AW2699" s="13" t="s">
        <v>32</v>
      </c>
      <c r="AX2699" s="13" t="s">
        <v>77</v>
      </c>
      <c r="AY2699" s="167" t="s">
        <v>222</v>
      </c>
    </row>
    <row r="2700" spans="1:65" s="13" customFormat="1">
      <c r="B2700" s="165"/>
      <c r="D2700" s="166" t="s">
        <v>229</v>
      </c>
      <c r="E2700" s="167" t="s">
        <v>1</v>
      </c>
      <c r="F2700" s="168" t="s">
        <v>1379</v>
      </c>
      <c r="H2700" s="169">
        <v>64.099999999999994</v>
      </c>
      <c r="I2700" s="170"/>
      <c r="L2700" s="165"/>
      <c r="M2700" s="171"/>
      <c r="N2700" s="172"/>
      <c r="O2700" s="172"/>
      <c r="P2700" s="172"/>
      <c r="Q2700" s="172"/>
      <c r="R2700" s="172"/>
      <c r="S2700" s="172"/>
      <c r="T2700" s="173"/>
      <c r="AT2700" s="167" t="s">
        <v>229</v>
      </c>
      <c r="AU2700" s="167" t="s">
        <v>86</v>
      </c>
      <c r="AV2700" s="13" t="s">
        <v>86</v>
      </c>
      <c r="AW2700" s="13" t="s">
        <v>32</v>
      </c>
      <c r="AX2700" s="13" t="s">
        <v>77</v>
      </c>
      <c r="AY2700" s="167" t="s">
        <v>222</v>
      </c>
    </row>
    <row r="2701" spans="1:65" s="13" customFormat="1">
      <c r="B2701" s="165"/>
      <c r="D2701" s="166" t="s">
        <v>229</v>
      </c>
      <c r="E2701" s="167" t="s">
        <v>1</v>
      </c>
      <c r="F2701" s="168" t="s">
        <v>1380</v>
      </c>
      <c r="H2701" s="169">
        <v>27.6</v>
      </c>
      <c r="I2701" s="170"/>
      <c r="L2701" s="165"/>
      <c r="M2701" s="171"/>
      <c r="N2701" s="172"/>
      <c r="O2701" s="172"/>
      <c r="P2701" s="172"/>
      <c r="Q2701" s="172"/>
      <c r="R2701" s="172"/>
      <c r="S2701" s="172"/>
      <c r="T2701" s="173"/>
      <c r="AT2701" s="167" t="s">
        <v>229</v>
      </c>
      <c r="AU2701" s="167" t="s">
        <v>86</v>
      </c>
      <c r="AV2701" s="13" t="s">
        <v>86</v>
      </c>
      <c r="AW2701" s="13" t="s">
        <v>32</v>
      </c>
      <c r="AX2701" s="13" t="s">
        <v>77</v>
      </c>
      <c r="AY2701" s="167" t="s">
        <v>222</v>
      </c>
    </row>
    <row r="2702" spans="1:65" s="13" customFormat="1">
      <c r="B2702" s="165"/>
      <c r="D2702" s="166" t="s">
        <v>229</v>
      </c>
      <c r="E2702" s="167" t="s">
        <v>1</v>
      </c>
      <c r="F2702" s="168" t="s">
        <v>1381</v>
      </c>
      <c r="H2702" s="169">
        <v>67.2</v>
      </c>
      <c r="I2702" s="170"/>
      <c r="L2702" s="165"/>
      <c r="M2702" s="171"/>
      <c r="N2702" s="172"/>
      <c r="O2702" s="172"/>
      <c r="P2702" s="172"/>
      <c r="Q2702" s="172"/>
      <c r="R2702" s="172"/>
      <c r="S2702" s="172"/>
      <c r="T2702" s="173"/>
      <c r="AT2702" s="167" t="s">
        <v>229</v>
      </c>
      <c r="AU2702" s="167" t="s">
        <v>86</v>
      </c>
      <c r="AV2702" s="13" t="s">
        <v>86</v>
      </c>
      <c r="AW2702" s="13" t="s">
        <v>32</v>
      </c>
      <c r="AX2702" s="13" t="s">
        <v>77</v>
      </c>
      <c r="AY2702" s="167" t="s">
        <v>222</v>
      </c>
    </row>
    <row r="2703" spans="1:65" s="13" customFormat="1">
      <c r="B2703" s="165"/>
      <c r="D2703" s="166" t="s">
        <v>229</v>
      </c>
      <c r="E2703" s="167" t="s">
        <v>1</v>
      </c>
      <c r="F2703" s="168" t="s">
        <v>1382</v>
      </c>
      <c r="H2703" s="169">
        <v>29.9</v>
      </c>
      <c r="I2703" s="170"/>
      <c r="L2703" s="165"/>
      <c r="M2703" s="171"/>
      <c r="N2703" s="172"/>
      <c r="O2703" s="172"/>
      <c r="P2703" s="172"/>
      <c r="Q2703" s="172"/>
      <c r="R2703" s="172"/>
      <c r="S2703" s="172"/>
      <c r="T2703" s="173"/>
      <c r="AT2703" s="167" t="s">
        <v>229</v>
      </c>
      <c r="AU2703" s="167" t="s">
        <v>86</v>
      </c>
      <c r="AV2703" s="13" t="s">
        <v>86</v>
      </c>
      <c r="AW2703" s="13" t="s">
        <v>32</v>
      </c>
      <c r="AX2703" s="13" t="s">
        <v>77</v>
      </c>
      <c r="AY2703" s="167" t="s">
        <v>222</v>
      </c>
    </row>
    <row r="2704" spans="1:65" s="13" customFormat="1">
      <c r="B2704" s="165"/>
      <c r="D2704" s="166" t="s">
        <v>229</v>
      </c>
      <c r="E2704" s="167" t="s">
        <v>1</v>
      </c>
      <c r="F2704" s="168" t="s">
        <v>1383</v>
      </c>
      <c r="H2704" s="169">
        <v>29.9</v>
      </c>
      <c r="I2704" s="170"/>
      <c r="L2704" s="165"/>
      <c r="M2704" s="171"/>
      <c r="N2704" s="172"/>
      <c r="O2704" s="172"/>
      <c r="P2704" s="172"/>
      <c r="Q2704" s="172"/>
      <c r="R2704" s="172"/>
      <c r="S2704" s="172"/>
      <c r="T2704" s="173"/>
      <c r="AT2704" s="167" t="s">
        <v>229</v>
      </c>
      <c r="AU2704" s="167" t="s">
        <v>86</v>
      </c>
      <c r="AV2704" s="13" t="s">
        <v>86</v>
      </c>
      <c r="AW2704" s="13" t="s">
        <v>32</v>
      </c>
      <c r="AX2704" s="13" t="s">
        <v>77</v>
      </c>
      <c r="AY2704" s="167" t="s">
        <v>222</v>
      </c>
    </row>
    <row r="2705" spans="2:51" s="13" customFormat="1">
      <c r="B2705" s="165"/>
      <c r="D2705" s="166" t="s">
        <v>229</v>
      </c>
      <c r="E2705" s="167" t="s">
        <v>1</v>
      </c>
      <c r="F2705" s="168" t="s">
        <v>1349</v>
      </c>
      <c r="H2705" s="169">
        <v>4.5999999999999996</v>
      </c>
      <c r="I2705" s="170"/>
      <c r="L2705" s="165"/>
      <c r="M2705" s="171"/>
      <c r="N2705" s="172"/>
      <c r="O2705" s="172"/>
      <c r="P2705" s="172"/>
      <c r="Q2705" s="172"/>
      <c r="R2705" s="172"/>
      <c r="S2705" s="172"/>
      <c r="T2705" s="173"/>
      <c r="AT2705" s="167" t="s">
        <v>229</v>
      </c>
      <c r="AU2705" s="167" t="s">
        <v>86</v>
      </c>
      <c r="AV2705" s="13" t="s">
        <v>86</v>
      </c>
      <c r="AW2705" s="13" t="s">
        <v>32</v>
      </c>
      <c r="AX2705" s="13" t="s">
        <v>77</v>
      </c>
      <c r="AY2705" s="167" t="s">
        <v>222</v>
      </c>
    </row>
    <row r="2706" spans="2:51" s="13" customFormat="1">
      <c r="B2706" s="165"/>
      <c r="D2706" s="166" t="s">
        <v>229</v>
      </c>
      <c r="E2706" s="167" t="s">
        <v>1</v>
      </c>
      <c r="F2706" s="168" t="s">
        <v>1350</v>
      </c>
      <c r="H2706" s="169">
        <v>17.3</v>
      </c>
      <c r="I2706" s="170"/>
      <c r="L2706" s="165"/>
      <c r="M2706" s="171"/>
      <c r="N2706" s="172"/>
      <c r="O2706" s="172"/>
      <c r="P2706" s="172"/>
      <c r="Q2706" s="172"/>
      <c r="R2706" s="172"/>
      <c r="S2706" s="172"/>
      <c r="T2706" s="173"/>
      <c r="AT2706" s="167" t="s">
        <v>229</v>
      </c>
      <c r="AU2706" s="167" t="s">
        <v>86</v>
      </c>
      <c r="AV2706" s="13" t="s">
        <v>86</v>
      </c>
      <c r="AW2706" s="13" t="s">
        <v>32</v>
      </c>
      <c r="AX2706" s="13" t="s">
        <v>77</v>
      </c>
      <c r="AY2706" s="167" t="s">
        <v>222</v>
      </c>
    </row>
    <row r="2707" spans="2:51" s="13" customFormat="1">
      <c r="B2707" s="165"/>
      <c r="D2707" s="166" t="s">
        <v>229</v>
      </c>
      <c r="E2707" s="167" t="s">
        <v>1</v>
      </c>
      <c r="F2707" s="168" t="s">
        <v>1351</v>
      </c>
      <c r="H2707" s="169">
        <v>9.9</v>
      </c>
      <c r="I2707" s="170"/>
      <c r="L2707" s="165"/>
      <c r="M2707" s="171"/>
      <c r="N2707" s="172"/>
      <c r="O2707" s="172"/>
      <c r="P2707" s="172"/>
      <c r="Q2707" s="172"/>
      <c r="R2707" s="172"/>
      <c r="S2707" s="172"/>
      <c r="T2707" s="173"/>
      <c r="AT2707" s="167" t="s">
        <v>229</v>
      </c>
      <c r="AU2707" s="167" t="s">
        <v>86</v>
      </c>
      <c r="AV2707" s="13" t="s">
        <v>86</v>
      </c>
      <c r="AW2707" s="13" t="s">
        <v>32</v>
      </c>
      <c r="AX2707" s="13" t="s">
        <v>77</v>
      </c>
      <c r="AY2707" s="167" t="s">
        <v>222</v>
      </c>
    </row>
    <row r="2708" spans="2:51" s="13" customFormat="1">
      <c r="B2708" s="165"/>
      <c r="D2708" s="166" t="s">
        <v>229</v>
      </c>
      <c r="E2708" s="167" t="s">
        <v>1</v>
      </c>
      <c r="F2708" s="168" t="s">
        <v>1352</v>
      </c>
      <c r="H2708" s="169">
        <v>9.1999999999999993</v>
      </c>
      <c r="I2708" s="170"/>
      <c r="L2708" s="165"/>
      <c r="M2708" s="171"/>
      <c r="N2708" s="172"/>
      <c r="O2708" s="172"/>
      <c r="P2708" s="172"/>
      <c r="Q2708" s="172"/>
      <c r="R2708" s="172"/>
      <c r="S2708" s="172"/>
      <c r="T2708" s="173"/>
      <c r="AT2708" s="167" t="s">
        <v>229</v>
      </c>
      <c r="AU2708" s="167" t="s">
        <v>86</v>
      </c>
      <c r="AV2708" s="13" t="s">
        <v>86</v>
      </c>
      <c r="AW2708" s="13" t="s">
        <v>32</v>
      </c>
      <c r="AX2708" s="13" t="s">
        <v>77</v>
      </c>
      <c r="AY2708" s="167" t="s">
        <v>222</v>
      </c>
    </row>
    <row r="2709" spans="2:51" s="13" customFormat="1">
      <c r="B2709" s="165"/>
      <c r="D2709" s="166" t="s">
        <v>229</v>
      </c>
      <c r="E2709" s="167" t="s">
        <v>1</v>
      </c>
      <c r="F2709" s="168" t="s">
        <v>1353</v>
      </c>
      <c r="H2709" s="169">
        <v>95</v>
      </c>
      <c r="I2709" s="170"/>
      <c r="L2709" s="165"/>
      <c r="M2709" s="171"/>
      <c r="N2709" s="172"/>
      <c r="O2709" s="172"/>
      <c r="P2709" s="172"/>
      <c r="Q2709" s="172"/>
      <c r="R2709" s="172"/>
      <c r="S2709" s="172"/>
      <c r="T2709" s="173"/>
      <c r="AT2709" s="167" t="s">
        <v>229</v>
      </c>
      <c r="AU2709" s="167" t="s">
        <v>86</v>
      </c>
      <c r="AV2709" s="13" t="s">
        <v>86</v>
      </c>
      <c r="AW2709" s="13" t="s">
        <v>32</v>
      </c>
      <c r="AX2709" s="13" t="s">
        <v>77</v>
      </c>
      <c r="AY2709" s="167" t="s">
        <v>222</v>
      </c>
    </row>
    <row r="2710" spans="2:51" s="13" customFormat="1">
      <c r="B2710" s="165"/>
      <c r="D2710" s="166" t="s">
        <v>229</v>
      </c>
      <c r="E2710" s="167" t="s">
        <v>1</v>
      </c>
      <c r="F2710" s="168" t="s">
        <v>1354</v>
      </c>
      <c r="H2710" s="169">
        <v>36.299999999999997</v>
      </c>
      <c r="I2710" s="170"/>
      <c r="L2710" s="165"/>
      <c r="M2710" s="171"/>
      <c r="N2710" s="172"/>
      <c r="O2710" s="172"/>
      <c r="P2710" s="172"/>
      <c r="Q2710" s="172"/>
      <c r="R2710" s="172"/>
      <c r="S2710" s="172"/>
      <c r="T2710" s="173"/>
      <c r="AT2710" s="167" t="s">
        <v>229</v>
      </c>
      <c r="AU2710" s="167" t="s">
        <v>86</v>
      </c>
      <c r="AV2710" s="13" t="s">
        <v>86</v>
      </c>
      <c r="AW2710" s="13" t="s">
        <v>32</v>
      </c>
      <c r="AX2710" s="13" t="s">
        <v>77</v>
      </c>
      <c r="AY2710" s="167" t="s">
        <v>222</v>
      </c>
    </row>
    <row r="2711" spans="2:51" s="13" customFormat="1">
      <c r="B2711" s="165"/>
      <c r="D2711" s="166" t="s">
        <v>229</v>
      </c>
      <c r="E2711" s="167" t="s">
        <v>1</v>
      </c>
      <c r="F2711" s="168" t="s">
        <v>1355</v>
      </c>
      <c r="H2711" s="169">
        <v>9.6999999999999993</v>
      </c>
      <c r="I2711" s="170"/>
      <c r="L2711" s="165"/>
      <c r="M2711" s="171"/>
      <c r="N2711" s="172"/>
      <c r="O2711" s="172"/>
      <c r="P2711" s="172"/>
      <c r="Q2711" s="172"/>
      <c r="R2711" s="172"/>
      <c r="S2711" s="172"/>
      <c r="T2711" s="173"/>
      <c r="AT2711" s="167" t="s">
        <v>229</v>
      </c>
      <c r="AU2711" s="167" t="s">
        <v>86</v>
      </c>
      <c r="AV2711" s="13" t="s">
        <v>86</v>
      </c>
      <c r="AW2711" s="13" t="s">
        <v>32</v>
      </c>
      <c r="AX2711" s="13" t="s">
        <v>77</v>
      </c>
      <c r="AY2711" s="167" t="s">
        <v>222</v>
      </c>
    </row>
    <row r="2712" spans="2:51" s="13" customFormat="1">
      <c r="B2712" s="165"/>
      <c r="D2712" s="166" t="s">
        <v>229</v>
      </c>
      <c r="E2712" s="167" t="s">
        <v>1</v>
      </c>
      <c r="F2712" s="168" t="s">
        <v>1356</v>
      </c>
      <c r="H2712" s="169">
        <v>13.5</v>
      </c>
      <c r="I2712" s="170"/>
      <c r="L2712" s="165"/>
      <c r="M2712" s="171"/>
      <c r="N2712" s="172"/>
      <c r="O2712" s="172"/>
      <c r="P2712" s="172"/>
      <c r="Q2712" s="172"/>
      <c r="R2712" s="172"/>
      <c r="S2712" s="172"/>
      <c r="T2712" s="173"/>
      <c r="AT2712" s="167" t="s">
        <v>229</v>
      </c>
      <c r="AU2712" s="167" t="s">
        <v>86</v>
      </c>
      <c r="AV2712" s="13" t="s">
        <v>86</v>
      </c>
      <c r="AW2712" s="13" t="s">
        <v>32</v>
      </c>
      <c r="AX2712" s="13" t="s">
        <v>77</v>
      </c>
      <c r="AY2712" s="167" t="s">
        <v>222</v>
      </c>
    </row>
    <row r="2713" spans="2:51" s="13" customFormat="1">
      <c r="B2713" s="165"/>
      <c r="D2713" s="166" t="s">
        <v>229</v>
      </c>
      <c r="E2713" s="167" t="s">
        <v>1</v>
      </c>
      <c r="F2713" s="168" t="s">
        <v>1357</v>
      </c>
      <c r="H2713" s="169">
        <v>77</v>
      </c>
      <c r="I2713" s="170"/>
      <c r="L2713" s="165"/>
      <c r="M2713" s="171"/>
      <c r="N2713" s="172"/>
      <c r="O2713" s="172"/>
      <c r="P2713" s="172"/>
      <c r="Q2713" s="172"/>
      <c r="R2713" s="172"/>
      <c r="S2713" s="172"/>
      <c r="T2713" s="173"/>
      <c r="AT2713" s="167" t="s">
        <v>229</v>
      </c>
      <c r="AU2713" s="167" t="s">
        <v>86</v>
      </c>
      <c r="AV2713" s="13" t="s">
        <v>86</v>
      </c>
      <c r="AW2713" s="13" t="s">
        <v>32</v>
      </c>
      <c r="AX2713" s="13" t="s">
        <v>77</v>
      </c>
      <c r="AY2713" s="167" t="s">
        <v>222</v>
      </c>
    </row>
    <row r="2714" spans="2:51" s="15" customFormat="1">
      <c r="B2714" s="182"/>
      <c r="D2714" s="166" t="s">
        <v>229</v>
      </c>
      <c r="E2714" s="183" t="s">
        <v>1</v>
      </c>
      <c r="F2714" s="184" t="s">
        <v>258</v>
      </c>
      <c r="H2714" s="185">
        <v>663.4</v>
      </c>
      <c r="I2714" s="186"/>
      <c r="L2714" s="182"/>
      <c r="M2714" s="187"/>
      <c r="N2714" s="188"/>
      <c r="O2714" s="188"/>
      <c r="P2714" s="188"/>
      <c r="Q2714" s="188"/>
      <c r="R2714" s="188"/>
      <c r="S2714" s="188"/>
      <c r="T2714" s="189"/>
      <c r="AT2714" s="183" t="s">
        <v>229</v>
      </c>
      <c r="AU2714" s="183" t="s">
        <v>86</v>
      </c>
      <c r="AV2714" s="15" t="s">
        <v>235</v>
      </c>
      <c r="AW2714" s="15" t="s">
        <v>32</v>
      </c>
      <c r="AX2714" s="15" t="s">
        <v>77</v>
      </c>
      <c r="AY2714" s="183" t="s">
        <v>222</v>
      </c>
    </row>
    <row r="2715" spans="2:51" s="16" customFormat="1">
      <c r="B2715" s="190"/>
      <c r="D2715" s="166" t="s">
        <v>229</v>
      </c>
      <c r="E2715" s="191" t="s">
        <v>1</v>
      </c>
      <c r="F2715" s="192" t="s">
        <v>4261</v>
      </c>
      <c r="H2715" s="191" t="s">
        <v>1</v>
      </c>
      <c r="I2715" s="193"/>
      <c r="L2715" s="190"/>
      <c r="M2715" s="194"/>
      <c r="N2715" s="195"/>
      <c r="O2715" s="195"/>
      <c r="P2715" s="195"/>
      <c r="Q2715" s="195"/>
      <c r="R2715" s="195"/>
      <c r="S2715" s="195"/>
      <c r="T2715" s="196"/>
      <c r="AT2715" s="191" t="s">
        <v>229</v>
      </c>
      <c r="AU2715" s="191" t="s">
        <v>86</v>
      </c>
      <c r="AV2715" s="16" t="s">
        <v>84</v>
      </c>
      <c r="AW2715" s="16" t="s">
        <v>32</v>
      </c>
      <c r="AX2715" s="16" t="s">
        <v>77</v>
      </c>
      <c r="AY2715" s="191" t="s">
        <v>222</v>
      </c>
    </row>
    <row r="2716" spans="2:51" s="16" customFormat="1">
      <c r="B2716" s="190"/>
      <c r="D2716" s="166" t="s">
        <v>229</v>
      </c>
      <c r="E2716" s="191" t="s">
        <v>1</v>
      </c>
      <c r="F2716" s="192" t="s">
        <v>944</v>
      </c>
      <c r="H2716" s="191" t="s">
        <v>1</v>
      </c>
      <c r="I2716" s="193"/>
      <c r="L2716" s="190"/>
      <c r="M2716" s="194"/>
      <c r="N2716" s="195"/>
      <c r="O2716" s="195"/>
      <c r="P2716" s="195"/>
      <c r="Q2716" s="195"/>
      <c r="R2716" s="195"/>
      <c r="S2716" s="195"/>
      <c r="T2716" s="196"/>
      <c r="AT2716" s="191" t="s">
        <v>229</v>
      </c>
      <c r="AU2716" s="191" t="s">
        <v>86</v>
      </c>
      <c r="AV2716" s="16" t="s">
        <v>84</v>
      </c>
      <c r="AW2716" s="16" t="s">
        <v>32</v>
      </c>
      <c r="AX2716" s="16" t="s">
        <v>77</v>
      </c>
      <c r="AY2716" s="191" t="s">
        <v>222</v>
      </c>
    </row>
    <row r="2717" spans="2:51" s="13" customFormat="1">
      <c r="B2717" s="165"/>
      <c r="D2717" s="166" t="s">
        <v>229</v>
      </c>
      <c r="E2717" s="167" t="s">
        <v>1</v>
      </c>
      <c r="F2717" s="168" t="s">
        <v>4262</v>
      </c>
      <c r="H2717" s="169">
        <v>16.911999999999999</v>
      </c>
      <c r="I2717" s="170"/>
      <c r="L2717" s="165"/>
      <c r="M2717" s="171"/>
      <c r="N2717" s="172"/>
      <c r="O2717" s="172"/>
      <c r="P2717" s="172"/>
      <c r="Q2717" s="172"/>
      <c r="R2717" s="172"/>
      <c r="S2717" s="172"/>
      <c r="T2717" s="173"/>
      <c r="AT2717" s="167" t="s">
        <v>229</v>
      </c>
      <c r="AU2717" s="167" t="s">
        <v>86</v>
      </c>
      <c r="AV2717" s="13" t="s">
        <v>86</v>
      </c>
      <c r="AW2717" s="13" t="s">
        <v>32</v>
      </c>
      <c r="AX2717" s="13" t="s">
        <v>77</v>
      </c>
      <c r="AY2717" s="167" t="s">
        <v>222</v>
      </c>
    </row>
    <row r="2718" spans="2:51" s="13" customFormat="1">
      <c r="B2718" s="165"/>
      <c r="D2718" s="166" t="s">
        <v>229</v>
      </c>
      <c r="E2718" s="167" t="s">
        <v>1</v>
      </c>
      <c r="F2718" s="168" t="s">
        <v>4263</v>
      </c>
      <c r="H2718" s="169">
        <v>13.468</v>
      </c>
      <c r="I2718" s="170"/>
      <c r="L2718" s="165"/>
      <c r="M2718" s="171"/>
      <c r="N2718" s="172"/>
      <c r="O2718" s="172"/>
      <c r="P2718" s="172"/>
      <c r="Q2718" s="172"/>
      <c r="R2718" s="172"/>
      <c r="S2718" s="172"/>
      <c r="T2718" s="173"/>
      <c r="AT2718" s="167" t="s">
        <v>229</v>
      </c>
      <c r="AU2718" s="167" t="s">
        <v>86</v>
      </c>
      <c r="AV2718" s="13" t="s">
        <v>86</v>
      </c>
      <c r="AW2718" s="13" t="s">
        <v>32</v>
      </c>
      <c r="AX2718" s="13" t="s">
        <v>77</v>
      </c>
      <c r="AY2718" s="167" t="s">
        <v>222</v>
      </c>
    </row>
    <row r="2719" spans="2:51" s="13" customFormat="1">
      <c r="B2719" s="165"/>
      <c r="D2719" s="166" t="s">
        <v>229</v>
      </c>
      <c r="E2719" s="167" t="s">
        <v>1</v>
      </c>
      <c r="F2719" s="168" t="s">
        <v>4264</v>
      </c>
      <c r="H2719" s="169">
        <v>21.181000000000001</v>
      </c>
      <c r="I2719" s="170"/>
      <c r="L2719" s="165"/>
      <c r="M2719" s="171"/>
      <c r="N2719" s="172"/>
      <c r="O2719" s="172"/>
      <c r="P2719" s="172"/>
      <c r="Q2719" s="172"/>
      <c r="R2719" s="172"/>
      <c r="S2719" s="172"/>
      <c r="T2719" s="173"/>
      <c r="AT2719" s="167" t="s">
        <v>229</v>
      </c>
      <c r="AU2719" s="167" t="s">
        <v>86</v>
      </c>
      <c r="AV2719" s="13" t="s">
        <v>86</v>
      </c>
      <c r="AW2719" s="13" t="s">
        <v>32</v>
      </c>
      <c r="AX2719" s="13" t="s">
        <v>77</v>
      </c>
      <c r="AY2719" s="167" t="s">
        <v>222</v>
      </c>
    </row>
    <row r="2720" spans="2:51" s="13" customFormat="1" ht="22.5">
      <c r="B2720" s="165"/>
      <c r="D2720" s="166" t="s">
        <v>229</v>
      </c>
      <c r="E2720" s="167" t="s">
        <v>1</v>
      </c>
      <c r="F2720" s="168" t="s">
        <v>4265</v>
      </c>
      <c r="H2720" s="169">
        <v>63.622999999999998</v>
      </c>
      <c r="I2720" s="170"/>
      <c r="L2720" s="165"/>
      <c r="M2720" s="171"/>
      <c r="N2720" s="172"/>
      <c r="O2720" s="172"/>
      <c r="P2720" s="172"/>
      <c r="Q2720" s="172"/>
      <c r="R2720" s="172"/>
      <c r="S2720" s="172"/>
      <c r="T2720" s="173"/>
      <c r="AT2720" s="167" t="s">
        <v>229</v>
      </c>
      <c r="AU2720" s="167" t="s">
        <v>86</v>
      </c>
      <c r="AV2720" s="13" t="s">
        <v>86</v>
      </c>
      <c r="AW2720" s="13" t="s">
        <v>32</v>
      </c>
      <c r="AX2720" s="13" t="s">
        <v>77</v>
      </c>
      <c r="AY2720" s="167" t="s">
        <v>222</v>
      </c>
    </row>
    <row r="2721" spans="2:51" s="13" customFormat="1" ht="22.5">
      <c r="B2721" s="165"/>
      <c r="D2721" s="166" t="s">
        <v>229</v>
      </c>
      <c r="E2721" s="167" t="s">
        <v>1</v>
      </c>
      <c r="F2721" s="168" t="s">
        <v>4266</v>
      </c>
      <c r="H2721" s="169">
        <v>86.206999999999994</v>
      </c>
      <c r="I2721" s="170"/>
      <c r="L2721" s="165"/>
      <c r="M2721" s="171"/>
      <c r="N2721" s="172"/>
      <c r="O2721" s="172"/>
      <c r="P2721" s="172"/>
      <c r="Q2721" s="172"/>
      <c r="R2721" s="172"/>
      <c r="S2721" s="172"/>
      <c r="T2721" s="173"/>
      <c r="AT2721" s="167" t="s">
        <v>229</v>
      </c>
      <c r="AU2721" s="167" t="s">
        <v>86</v>
      </c>
      <c r="AV2721" s="13" t="s">
        <v>86</v>
      </c>
      <c r="AW2721" s="13" t="s">
        <v>32</v>
      </c>
      <c r="AX2721" s="13" t="s">
        <v>77</v>
      </c>
      <c r="AY2721" s="167" t="s">
        <v>222</v>
      </c>
    </row>
    <row r="2722" spans="2:51" s="13" customFormat="1">
      <c r="B2722" s="165"/>
      <c r="D2722" s="166" t="s">
        <v>229</v>
      </c>
      <c r="E2722" s="167" t="s">
        <v>1</v>
      </c>
      <c r="F2722" s="168" t="s">
        <v>4267</v>
      </c>
      <c r="H2722" s="169">
        <v>14.46</v>
      </c>
      <c r="I2722" s="170"/>
      <c r="L2722" s="165"/>
      <c r="M2722" s="171"/>
      <c r="N2722" s="172"/>
      <c r="O2722" s="172"/>
      <c r="P2722" s="172"/>
      <c r="Q2722" s="172"/>
      <c r="R2722" s="172"/>
      <c r="S2722" s="172"/>
      <c r="T2722" s="173"/>
      <c r="AT2722" s="167" t="s">
        <v>229</v>
      </c>
      <c r="AU2722" s="167" t="s">
        <v>86</v>
      </c>
      <c r="AV2722" s="13" t="s">
        <v>86</v>
      </c>
      <c r="AW2722" s="13" t="s">
        <v>32</v>
      </c>
      <c r="AX2722" s="13" t="s">
        <v>77</v>
      </c>
      <c r="AY2722" s="167" t="s">
        <v>222</v>
      </c>
    </row>
    <row r="2723" spans="2:51" s="13" customFormat="1">
      <c r="B2723" s="165"/>
      <c r="D2723" s="166" t="s">
        <v>229</v>
      </c>
      <c r="E2723" s="167" t="s">
        <v>1</v>
      </c>
      <c r="F2723" s="168" t="s">
        <v>4268</v>
      </c>
      <c r="H2723" s="169">
        <v>14.928000000000001</v>
      </c>
      <c r="I2723" s="170"/>
      <c r="L2723" s="165"/>
      <c r="M2723" s="171"/>
      <c r="N2723" s="172"/>
      <c r="O2723" s="172"/>
      <c r="P2723" s="172"/>
      <c r="Q2723" s="172"/>
      <c r="R2723" s="172"/>
      <c r="S2723" s="172"/>
      <c r="T2723" s="173"/>
      <c r="AT2723" s="167" t="s">
        <v>229</v>
      </c>
      <c r="AU2723" s="167" t="s">
        <v>86</v>
      </c>
      <c r="AV2723" s="13" t="s">
        <v>86</v>
      </c>
      <c r="AW2723" s="13" t="s">
        <v>32</v>
      </c>
      <c r="AX2723" s="13" t="s">
        <v>77</v>
      </c>
      <c r="AY2723" s="167" t="s">
        <v>222</v>
      </c>
    </row>
    <row r="2724" spans="2:51" s="13" customFormat="1">
      <c r="B2724" s="165"/>
      <c r="D2724" s="166" t="s">
        <v>229</v>
      </c>
      <c r="E2724" s="167" t="s">
        <v>1</v>
      </c>
      <c r="F2724" s="168" t="s">
        <v>4269</v>
      </c>
      <c r="H2724" s="169">
        <v>12.113</v>
      </c>
      <c r="I2724" s="170"/>
      <c r="L2724" s="165"/>
      <c r="M2724" s="171"/>
      <c r="N2724" s="172"/>
      <c r="O2724" s="172"/>
      <c r="P2724" s="172"/>
      <c r="Q2724" s="172"/>
      <c r="R2724" s="172"/>
      <c r="S2724" s="172"/>
      <c r="T2724" s="173"/>
      <c r="AT2724" s="167" t="s">
        <v>229</v>
      </c>
      <c r="AU2724" s="167" t="s">
        <v>86</v>
      </c>
      <c r="AV2724" s="13" t="s">
        <v>86</v>
      </c>
      <c r="AW2724" s="13" t="s">
        <v>32</v>
      </c>
      <c r="AX2724" s="13" t="s">
        <v>77</v>
      </c>
      <c r="AY2724" s="167" t="s">
        <v>222</v>
      </c>
    </row>
    <row r="2725" spans="2:51" s="13" customFormat="1">
      <c r="B2725" s="165"/>
      <c r="D2725" s="166" t="s">
        <v>229</v>
      </c>
      <c r="E2725" s="167" t="s">
        <v>1</v>
      </c>
      <c r="F2725" s="168" t="s">
        <v>4270</v>
      </c>
      <c r="H2725" s="169">
        <v>5.8739999999999997</v>
      </c>
      <c r="I2725" s="170"/>
      <c r="L2725" s="165"/>
      <c r="M2725" s="171"/>
      <c r="N2725" s="172"/>
      <c r="O2725" s="172"/>
      <c r="P2725" s="172"/>
      <c r="Q2725" s="172"/>
      <c r="R2725" s="172"/>
      <c r="S2725" s="172"/>
      <c r="T2725" s="173"/>
      <c r="AT2725" s="167" t="s">
        <v>229</v>
      </c>
      <c r="AU2725" s="167" t="s">
        <v>86</v>
      </c>
      <c r="AV2725" s="13" t="s">
        <v>86</v>
      </c>
      <c r="AW2725" s="13" t="s">
        <v>32</v>
      </c>
      <c r="AX2725" s="13" t="s">
        <v>77</v>
      </c>
      <c r="AY2725" s="167" t="s">
        <v>222</v>
      </c>
    </row>
    <row r="2726" spans="2:51" s="13" customFormat="1">
      <c r="B2726" s="165"/>
      <c r="D2726" s="166" t="s">
        <v>229</v>
      </c>
      <c r="E2726" s="167" t="s">
        <v>1</v>
      </c>
      <c r="F2726" s="168" t="s">
        <v>4271</v>
      </c>
      <c r="H2726" s="169">
        <v>11.66</v>
      </c>
      <c r="I2726" s="170"/>
      <c r="L2726" s="165"/>
      <c r="M2726" s="171"/>
      <c r="N2726" s="172"/>
      <c r="O2726" s="172"/>
      <c r="P2726" s="172"/>
      <c r="Q2726" s="172"/>
      <c r="R2726" s="172"/>
      <c r="S2726" s="172"/>
      <c r="T2726" s="173"/>
      <c r="AT2726" s="167" t="s">
        <v>229</v>
      </c>
      <c r="AU2726" s="167" t="s">
        <v>86</v>
      </c>
      <c r="AV2726" s="13" t="s">
        <v>86</v>
      </c>
      <c r="AW2726" s="13" t="s">
        <v>32</v>
      </c>
      <c r="AX2726" s="13" t="s">
        <v>77</v>
      </c>
      <c r="AY2726" s="167" t="s">
        <v>222</v>
      </c>
    </row>
    <row r="2727" spans="2:51" s="13" customFormat="1">
      <c r="B2727" s="165"/>
      <c r="D2727" s="166" t="s">
        <v>229</v>
      </c>
      <c r="E2727" s="167" t="s">
        <v>1</v>
      </c>
      <c r="F2727" s="168" t="s">
        <v>4272</v>
      </c>
      <c r="H2727" s="169">
        <v>34.277999999999999</v>
      </c>
      <c r="I2727" s="170"/>
      <c r="L2727" s="165"/>
      <c r="M2727" s="171"/>
      <c r="N2727" s="172"/>
      <c r="O2727" s="172"/>
      <c r="P2727" s="172"/>
      <c r="Q2727" s="172"/>
      <c r="R2727" s="172"/>
      <c r="S2727" s="172"/>
      <c r="T2727" s="173"/>
      <c r="AT2727" s="167" t="s">
        <v>229</v>
      </c>
      <c r="AU2727" s="167" t="s">
        <v>86</v>
      </c>
      <c r="AV2727" s="13" t="s">
        <v>86</v>
      </c>
      <c r="AW2727" s="13" t="s">
        <v>32</v>
      </c>
      <c r="AX2727" s="13" t="s">
        <v>77</v>
      </c>
      <c r="AY2727" s="167" t="s">
        <v>222</v>
      </c>
    </row>
    <row r="2728" spans="2:51" s="13" customFormat="1">
      <c r="B2728" s="165"/>
      <c r="D2728" s="166" t="s">
        <v>229</v>
      </c>
      <c r="E2728" s="167" t="s">
        <v>1</v>
      </c>
      <c r="F2728" s="168" t="s">
        <v>4273</v>
      </c>
      <c r="H2728" s="169">
        <v>36.018999999999998</v>
      </c>
      <c r="I2728" s="170"/>
      <c r="L2728" s="165"/>
      <c r="M2728" s="171"/>
      <c r="N2728" s="172"/>
      <c r="O2728" s="172"/>
      <c r="P2728" s="172"/>
      <c r="Q2728" s="172"/>
      <c r="R2728" s="172"/>
      <c r="S2728" s="172"/>
      <c r="T2728" s="173"/>
      <c r="AT2728" s="167" t="s">
        <v>229</v>
      </c>
      <c r="AU2728" s="167" t="s">
        <v>86</v>
      </c>
      <c r="AV2728" s="13" t="s">
        <v>86</v>
      </c>
      <c r="AW2728" s="13" t="s">
        <v>32</v>
      </c>
      <c r="AX2728" s="13" t="s">
        <v>77</v>
      </c>
      <c r="AY2728" s="167" t="s">
        <v>222</v>
      </c>
    </row>
    <row r="2729" spans="2:51" s="13" customFormat="1" ht="22.5">
      <c r="B2729" s="165"/>
      <c r="D2729" s="166" t="s">
        <v>229</v>
      </c>
      <c r="E2729" s="167" t="s">
        <v>1</v>
      </c>
      <c r="F2729" s="168" t="s">
        <v>1397</v>
      </c>
      <c r="H2729" s="169">
        <v>38.466999999999999</v>
      </c>
      <c r="I2729" s="170"/>
      <c r="L2729" s="165"/>
      <c r="M2729" s="171"/>
      <c r="N2729" s="172"/>
      <c r="O2729" s="172"/>
      <c r="P2729" s="172"/>
      <c r="Q2729" s="172"/>
      <c r="R2729" s="172"/>
      <c r="S2729" s="172"/>
      <c r="T2729" s="173"/>
      <c r="AT2729" s="167" t="s">
        <v>229</v>
      </c>
      <c r="AU2729" s="167" t="s">
        <v>86</v>
      </c>
      <c r="AV2729" s="13" t="s">
        <v>86</v>
      </c>
      <c r="AW2729" s="13" t="s">
        <v>32</v>
      </c>
      <c r="AX2729" s="13" t="s">
        <v>77</v>
      </c>
      <c r="AY2729" s="167" t="s">
        <v>222</v>
      </c>
    </row>
    <row r="2730" spans="2:51" s="13" customFormat="1">
      <c r="B2730" s="165"/>
      <c r="D2730" s="166" t="s">
        <v>229</v>
      </c>
      <c r="E2730" s="167" t="s">
        <v>1</v>
      </c>
      <c r="F2730" s="168" t="s">
        <v>1398</v>
      </c>
      <c r="H2730" s="169">
        <v>26.992999999999999</v>
      </c>
      <c r="I2730" s="170"/>
      <c r="L2730" s="165"/>
      <c r="M2730" s="171"/>
      <c r="N2730" s="172"/>
      <c r="O2730" s="172"/>
      <c r="P2730" s="172"/>
      <c r="Q2730" s="172"/>
      <c r="R2730" s="172"/>
      <c r="S2730" s="172"/>
      <c r="T2730" s="173"/>
      <c r="AT2730" s="167" t="s">
        <v>229</v>
      </c>
      <c r="AU2730" s="167" t="s">
        <v>86</v>
      </c>
      <c r="AV2730" s="13" t="s">
        <v>86</v>
      </c>
      <c r="AW2730" s="13" t="s">
        <v>32</v>
      </c>
      <c r="AX2730" s="13" t="s">
        <v>77</v>
      </c>
      <c r="AY2730" s="167" t="s">
        <v>222</v>
      </c>
    </row>
    <row r="2731" spans="2:51" s="13" customFormat="1">
      <c r="B2731" s="165"/>
      <c r="D2731" s="166" t="s">
        <v>229</v>
      </c>
      <c r="E2731" s="167" t="s">
        <v>1</v>
      </c>
      <c r="F2731" s="168" t="s">
        <v>1399</v>
      </c>
      <c r="H2731" s="169">
        <v>36.585000000000001</v>
      </c>
      <c r="I2731" s="170"/>
      <c r="L2731" s="165"/>
      <c r="M2731" s="171"/>
      <c r="N2731" s="172"/>
      <c r="O2731" s="172"/>
      <c r="P2731" s="172"/>
      <c r="Q2731" s="172"/>
      <c r="R2731" s="172"/>
      <c r="S2731" s="172"/>
      <c r="T2731" s="173"/>
      <c r="AT2731" s="167" t="s">
        <v>229</v>
      </c>
      <c r="AU2731" s="167" t="s">
        <v>86</v>
      </c>
      <c r="AV2731" s="13" t="s">
        <v>86</v>
      </c>
      <c r="AW2731" s="13" t="s">
        <v>32</v>
      </c>
      <c r="AX2731" s="13" t="s">
        <v>77</v>
      </c>
      <c r="AY2731" s="167" t="s">
        <v>222</v>
      </c>
    </row>
    <row r="2732" spans="2:51" s="13" customFormat="1">
      <c r="B2732" s="165"/>
      <c r="D2732" s="166" t="s">
        <v>229</v>
      </c>
      <c r="E2732" s="167" t="s">
        <v>1</v>
      </c>
      <c r="F2732" s="168" t="s">
        <v>1400</v>
      </c>
      <c r="H2732" s="169">
        <v>36.862000000000002</v>
      </c>
      <c r="I2732" s="170"/>
      <c r="L2732" s="165"/>
      <c r="M2732" s="171"/>
      <c r="N2732" s="172"/>
      <c r="O2732" s="172"/>
      <c r="P2732" s="172"/>
      <c r="Q2732" s="172"/>
      <c r="R2732" s="172"/>
      <c r="S2732" s="172"/>
      <c r="T2732" s="173"/>
      <c r="AT2732" s="167" t="s">
        <v>229</v>
      </c>
      <c r="AU2732" s="167" t="s">
        <v>86</v>
      </c>
      <c r="AV2732" s="13" t="s">
        <v>86</v>
      </c>
      <c r="AW2732" s="13" t="s">
        <v>32</v>
      </c>
      <c r="AX2732" s="13" t="s">
        <v>77</v>
      </c>
      <c r="AY2732" s="167" t="s">
        <v>222</v>
      </c>
    </row>
    <row r="2733" spans="2:51" s="13" customFormat="1">
      <c r="B2733" s="165"/>
      <c r="D2733" s="166" t="s">
        <v>229</v>
      </c>
      <c r="E2733" s="167" t="s">
        <v>1</v>
      </c>
      <c r="F2733" s="168" t="s">
        <v>4274</v>
      </c>
      <c r="H2733" s="169">
        <v>5.3470000000000004</v>
      </c>
      <c r="I2733" s="170"/>
      <c r="L2733" s="165"/>
      <c r="M2733" s="171"/>
      <c r="N2733" s="172"/>
      <c r="O2733" s="172"/>
      <c r="P2733" s="172"/>
      <c r="Q2733" s="172"/>
      <c r="R2733" s="172"/>
      <c r="S2733" s="172"/>
      <c r="T2733" s="173"/>
      <c r="AT2733" s="167" t="s">
        <v>229</v>
      </c>
      <c r="AU2733" s="167" t="s">
        <v>86</v>
      </c>
      <c r="AV2733" s="13" t="s">
        <v>86</v>
      </c>
      <c r="AW2733" s="13" t="s">
        <v>32</v>
      </c>
      <c r="AX2733" s="13" t="s">
        <v>77</v>
      </c>
      <c r="AY2733" s="167" t="s">
        <v>222</v>
      </c>
    </row>
    <row r="2734" spans="2:51" s="13" customFormat="1">
      <c r="B2734" s="165"/>
      <c r="D2734" s="166" t="s">
        <v>229</v>
      </c>
      <c r="E2734" s="167" t="s">
        <v>1</v>
      </c>
      <c r="F2734" s="168" t="s">
        <v>4275</v>
      </c>
      <c r="H2734" s="169">
        <v>7.1509999999999998</v>
      </c>
      <c r="I2734" s="170"/>
      <c r="L2734" s="165"/>
      <c r="M2734" s="171"/>
      <c r="N2734" s="172"/>
      <c r="O2734" s="172"/>
      <c r="P2734" s="172"/>
      <c r="Q2734" s="172"/>
      <c r="R2734" s="172"/>
      <c r="S2734" s="172"/>
      <c r="T2734" s="173"/>
      <c r="AT2734" s="167" t="s">
        <v>229</v>
      </c>
      <c r="AU2734" s="167" t="s">
        <v>86</v>
      </c>
      <c r="AV2734" s="13" t="s">
        <v>86</v>
      </c>
      <c r="AW2734" s="13" t="s">
        <v>32</v>
      </c>
      <c r="AX2734" s="13" t="s">
        <v>77</v>
      </c>
      <c r="AY2734" s="167" t="s">
        <v>222</v>
      </c>
    </row>
    <row r="2735" spans="2:51" s="13" customFormat="1">
      <c r="B2735" s="165"/>
      <c r="D2735" s="166" t="s">
        <v>229</v>
      </c>
      <c r="E2735" s="167" t="s">
        <v>1</v>
      </c>
      <c r="F2735" s="168" t="s">
        <v>4276</v>
      </c>
      <c r="H2735" s="169">
        <v>39.281999999999996</v>
      </c>
      <c r="I2735" s="170"/>
      <c r="L2735" s="165"/>
      <c r="M2735" s="171"/>
      <c r="N2735" s="172"/>
      <c r="O2735" s="172"/>
      <c r="P2735" s="172"/>
      <c r="Q2735" s="172"/>
      <c r="R2735" s="172"/>
      <c r="S2735" s="172"/>
      <c r="T2735" s="173"/>
      <c r="AT2735" s="167" t="s">
        <v>229</v>
      </c>
      <c r="AU2735" s="167" t="s">
        <v>86</v>
      </c>
      <c r="AV2735" s="13" t="s">
        <v>86</v>
      </c>
      <c r="AW2735" s="13" t="s">
        <v>32</v>
      </c>
      <c r="AX2735" s="13" t="s">
        <v>77</v>
      </c>
      <c r="AY2735" s="167" t="s">
        <v>222</v>
      </c>
    </row>
    <row r="2736" spans="2:51" s="13" customFormat="1">
      <c r="B2736" s="165"/>
      <c r="D2736" s="166" t="s">
        <v>229</v>
      </c>
      <c r="E2736" s="167" t="s">
        <v>1</v>
      </c>
      <c r="F2736" s="168" t="s">
        <v>1408</v>
      </c>
      <c r="H2736" s="169">
        <v>3.04</v>
      </c>
      <c r="I2736" s="170"/>
      <c r="L2736" s="165"/>
      <c r="M2736" s="171"/>
      <c r="N2736" s="172"/>
      <c r="O2736" s="172"/>
      <c r="P2736" s="172"/>
      <c r="Q2736" s="172"/>
      <c r="R2736" s="172"/>
      <c r="S2736" s="172"/>
      <c r="T2736" s="173"/>
      <c r="AT2736" s="167" t="s">
        <v>229</v>
      </c>
      <c r="AU2736" s="167" t="s">
        <v>86</v>
      </c>
      <c r="AV2736" s="13" t="s">
        <v>86</v>
      </c>
      <c r="AW2736" s="13" t="s">
        <v>32</v>
      </c>
      <c r="AX2736" s="13" t="s">
        <v>77</v>
      </c>
      <c r="AY2736" s="167" t="s">
        <v>222</v>
      </c>
    </row>
    <row r="2737" spans="2:51" s="13" customFormat="1">
      <c r="B2737" s="165"/>
      <c r="D2737" s="166" t="s">
        <v>229</v>
      </c>
      <c r="E2737" s="167" t="s">
        <v>1</v>
      </c>
      <c r="F2737" s="168" t="s">
        <v>4277</v>
      </c>
      <c r="H2737" s="169">
        <v>172.786</v>
      </c>
      <c r="I2737" s="170"/>
      <c r="L2737" s="165"/>
      <c r="M2737" s="171"/>
      <c r="N2737" s="172"/>
      <c r="O2737" s="172"/>
      <c r="P2737" s="172"/>
      <c r="Q2737" s="172"/>
      <c r="R2737" s="172"/>
      <c r="S2737" s="172"/>
      <c r="T2737" s="173"/>
      <c r="AT2737" s="167" t="s">
        <v>229</v>
      </c>
      <c r="AU2737" s="167" t="s">
        <v>86</v>
      </c>
      <c r="AV2737" s="13" t="s">
        <v>86</v>
      </c>
      <c r="AW2737" s="13" t="s">
        <v>32</v>
      </c>
      <c r="AX2737" s="13" t="s">
        <v>77</v>
      </c>
      <c r="AY2737" s="167" t="s">
        <v>222</v>
      </c>
    </row>
    <row r="2738" spans="2:51" s="13" customFormat="1" ht="22.5">
      <c r="B2738" s="165"/>
      <c r="D2738" s="166" t="s">
        <v>229</v>
      </c>
      <c r="E2738" s="167" t="s">
        <v>1</v>
      </c>
      <c r="F2738" s="168" t="s">
        <v>4255</v>
      </c>
      <c r="H2738" s="169">
        <v>27.18</v>
      </c>
      <c r="I2738" s="170"/>
      <c r="L2738" s="165"/>
      <c r="M2738" s="171"/>
      <c r="N2738" s="172"/>
      <c r="O2738" s="172"/>
      <c r="P2738" s="172"/>
      <c r="Q2738" s="172"/>
      <c r="R2738" s="172"/>
      <c r="S2738" s="172"/>
      <c r="T2738" s="173"/>
      <c r="AT2738" s="167" t="s">
        <v>229</v>
      </c>
      <c r="AU2738" s="167" t="s">
        <v>86</v>
      </c>
      <c r="AV2738" s="13" t="s">
        <v>86</v>
      </c>
      <c r="AW2738" s="13" t="s">
        <v>32</v>
      </c>
      <c r="AX2738" s="13" t="s">
        <v>77</v>
      </c>
      <c r="AY2738" s="167" t="s">
        <v>222</v>
      </c>
    </row>
    <row r="2739" spans="2:51" s="13" customFormat="1">
      <c r="B2739" s="165"/>
      <c r="D2739" s="166" t="s">
        <v>229</v>
      </c>
      <c r="E2739" s="167" t="s">
        <v>1</v>
      </c>
      <c r="F2739" s="168" t="s">
        <v>1469</v>
      </c>
      <c r="H2739" s="169">
        <v>37.835000000000001</v>
      </c>
      <c r="I2739" s="170"/>
      <c r="L2739" s="165"/>
      <c r="M2739" s="171"/>
      <c r="N2739" s="172"/>
      <c r="O2739" s="172"/>
      <c r="P2739" s="172"/>
      <c r="Q2739" s="172"/>
      <c r="R2739" s="172"/>
      <c r="S2739" s="172"/>
      <c r="T2739" s="173"/>
      <c r="AT2739" s="167" t="s">
        <v>229</v>
      </c>
      <c r="AU2739" s="167" t="s">
        <v>86</v>
      </c>
      <c r="AV2739" s="13" t="s">
        <v>86</v>
      </c>
      <c r="AW2739" s="13" t="s">
        <v>32</v>
      </c>
      <c r="AX2739" s="13" t="s">
        <v>77</v>
      </c>
      <c r="AY2739" s="167" t="s">
        <v>222</v>
      </c>
    </row>
    <row r="2740" spans="2:51" s="13" customFormat="1">
      <c r="B2740" s="165"/>
      <c r="D2740" s="166" t="s">
        <v>229</v>
      </c>
      <c r="E2740" s="167" t="s">
        <v>1</v>
      </c>
      <c r="F2740" s="168" t="s">
        <v>1466</v>
      </c>
      <c r="H2740" s="169">
        <v>25.744</v>
      </c>
      <c r="I2740" s="170"/>
      <c r="L2740" s="165"/>
      <c r="M2740" s="171"/>
      <c r="N2740" s="172"/>
      <c r="O2740" s="172"/>
      <c r="P2740" s="172"/>
      <c r="Q2740" s="172"/>
      <c r="R2740" s="172"/>
      <c r="S2740" s="172"/>
      <c r="T2740" s="173"/>
      <c r="AT2740" s="167" t="s">
        <v>229</v>
      </c>
      <c r="AU2740" s="167" t="s">
        <v>86</v>
      </c>
      <c r="AV2740" s="13" t="s">
        <v>86</v>
      </c>
      <c r="AW2740" s="13" t="s">
        <v>32</v>
      </c>
      <c r="AX2740" s="13" t="s">
        <v>77</v>
      </c>
      <c r="AY2740" s="167" t="s">
        <v>222</v>
      </c>
    </row>
    <row r="2741" spans="2:51" s="13" customFormat="1">
      <c r="B2741" s="165"/>
      <c r="D2741" s="166" t="s">
        <v>229</v>
      </c>
      <c r="E2741" s="167" t="s">
        <v>1</v>
      </c>
      <c r="F2741" s="168" t="s">
        <v>4278</v>
      </c>
      <c r="H2741" s="169">
        <v>111.71899999999999</v>
      </c>
      <c r="I2741" s="170"/>
      <c r="L2741" s="165"/>
      <c r="M2741" s="171"/>
      <c r="N2741" s="172"/>
      <c r="O2741" s="172"/>
      <c r="P2741" s="172"/>
      <c r="Q2741" s="172"/>
      <c r="R2741" s="172"/>
      <c r="S2741" s="172"/>
      <c r="T2741" s="173"/>
      <c r="AT2741" s="167" t="s">
        <v>229</v>
      </c>
      <c r="AU2741" s="167" t="s">
        <v>86</v>
      </c>
      <c r="AV2741" s="13" t="s">
        <v>86</v>
      </c>
      <c r="AW2741" s="13" t="s">
        <v>32</v>
      </c>
      <c r="AX2741" s="13" t="s">
        <v>77</v>
      </c>
      <c r="AY2741" s="167" t="s">
        <v>222</v>
      </c>
    </row>
    <row r="2742" spans="2:51" s="13" customFormat="1" ht="22.5">
      <c r="B2742" s="165"/>
      <c r="D2742" s="166" t="s">
        <v>229</v>
      </c>
      <c r="E2742" s="167" t="s">
        <v>1</v>
      </c>
      <c r="F2742" s="168" t="s">
        <v>4279</v>
      </c>
      <c r="H2742" s="169">
        <v>-22.574999999999999</v>
      </c>
      <c r="I2742" s="170"/>
      <c r="L2742" s="165"/>
      <c r="M2742" s="171"/>
      <c r="N2742" s="172"/>
      <c r="O2742" s="172"/>
      <c r="P2742" s="172"/>
      <c r="Q2742" s="172"/>
      <c r="R2742" s="172"/>
      <c r="S2742" s="172"/>
      <c r="T2742" s="173"/>
      <c r="AT2742" s="167" t="s">
        <v>229</v>
      </c>
      <c r="AU2742" s="167" t="s">
        <v>86</v>
      </c>
      <c r="AV2742" s="13" t="s">
        <v>86</v>
      </c>
      <c r="AW2742" s="13" t="s">
        <v>32</v>
      </c>
      <c r="AX2742" s="13" t="s">
        <v>77</v>
      </c>
      <c r="AY2742" s="167" t="s">
        <v>222</v>
      </c>
    </row>
    <row r="2743" spans="2:51" s="13" customFormat="1">
      <c r="B2743" s="165"/>
      <c r="D2743" s="166" t="s">
        <v>229</v>
      </c>
      <c r="E2743" s="167" t="s">
        <v>1</v>
      </c>
      <c r="F2743" s="168" t="s">
        <v>1467</v>
      </c>
      <c r="H2743" s="169">
        <v>125.565</v>
      </c>
      <c r="I2743" s="170"/>
      <c r="L2743" s="165"/>
      <c r="M2743" s="171"/>
      <c r="N2743" s="172"/>
      <c r="O2743" s="172"/>
      <c r="P2743" s="172"/>
      <c r="Q2743" s="172"/>
      <c r="R2743" s="172"/>
      <c r="S2743" s="172"/>
      <c r="T2743" s="173"/>
      <c r="AT2743" s="167" t="s">
        <v>229</v>
      </c>
      <c r="AU2743" s="167" t="s">
        <v>86</v>
      </c>
      <c r="AV2743" s="13" t="s">
        <v>86</v>
      </c>
      <c r="AW2743" s="13" t="s">
        <v>32</v>
      </c>
      <c r="AX2743" s="13" t="s">
        <v>77</v>
      </c>
      <c r="AY2743" s="167" t="s">
        <v>222</v>
      </c>
    </row>
    <row r="2744" spans="2:51" s="13" customFormat="1">
      <c r="B2744" s="165"/>
      <c r="D2744" s="166" t="s">
        <v>229</v>
      </c>
      <c r="E2744" s="167" t="s">
        <v>1</v>
      </c>
      <c r="F2744" s="168" t="s">
        <v>1468</v>
      </c>
      <c r="H2744" s="169">
        <v>30.315000000000001</v>
      </c>
      <c r="I2744" s="170"/>
      <c r="L2744" s="165"/>
      <c r="M2744" s="171"/>
      <c r="N2744" s="172"/>
      <c r="O2744" s="172"/>
      <c r="P2744" s="172"/>
      <c r="Q2744" s="172"/>
      <c r="R2744" s="172"/>
      <c r="S2744" s="172"/>
      <c r="T2744" s="173"/>
      <c r="AT2744" s="167" t="s">
        <v>229</v>
      </c>
      <c r="AU2744" s="167" t="s">
        <v>86</v>
      </c>
      <c r="AV2744" s="13" t="s">
        <v>86</v>
      </c>
      <c r="AW2744" s="13" t="s">
        <v>32</v>
      </c>
      <c r="AX2744" s="13" t="s">
        <v>77</v>
      </c>
      <c r="AY2744" s="167" t="s">
        <v>222</v>
      </c>
    </row>
    <row r="2745" spans="2:51" s="13" customFormat="1">
      <c r="B2745" s="165"/>
      <c r="D2745" s="166" t="s">
        <v>229</v>
      </c>
      <c r="E2745" s="167" t="s">
        <v>1</v>
      </c>
      <c r="F2745" s="168" t="s">
        <v>4280</v>
      </c>
      <c r="H2745" s="169">
        <v>103.37</v>
      </c>
      <c r="I2745" s="170"/>
      <c r="L2745" s="165"/>
      <c r="M2745" s="171"/>
      <c r="N2745" s="172"/>
      <c r="O2745" s="172"/>
      <c r="P2745" s="172"/>
      <c r="Q2745" s="172"/>
      <c r="R2745" s="172"/>
      <c r="S2745" s="172"/>
      <c r="T2745" s="173"/>
      <c r="AT2745" s="167" t="s">
        <v>229</v>
      </c>
      <c r="AU2745" s="167" t="s">
        <v>86</v>
      </c>
      <c r="AV2745" s="13" t="s">
        <v>86</v>
      </c>
      <c r="AW2745" s="13" t="s">
        <v>32</v>
      </c>
      <c r="AX2745" s="13" t="s">
        <v>77</v>
      </c>
      <c r="AY2745" s="167" t="s">
        <v>222</v>
      </c>
    </row>
    <row r="2746" spans="2:51" s="13" customFormat="1">
      <c r="B2746" s="165"/>
      <c r="D2746" s="166" t="s">
        <v>229</v>
      </c>
      <c r="E2746" s="167" t="s">
        <v>1</v>
      </c>
      <c r="F2746" s="168" t="s">
        <v>4281</v>
      </c>
      <c r="H2746" s="169">
        <v>22.277999999999999</v>
      </c>
      <c r="I2746" s="170"/>
      <c r="L2746" s="165"/>
      <c r="M2746" s="171"/>
      <c r="N2746" s="172"/>
      <c r="O2746" s="172"/>
      <c r="P2746" s="172"/>
      <c r="Q2746" s="172"/>
      <c r="R2746" s="172"/>
      <c r="S2746" s="172"/>
      <c r="T2746" s="173"/>
      <c r="AT2746" s="167" t="s">
        <v>229</v>
      </c>
      <c r="AU2746" s="167" t="s">
        <v>86</v>
      </c>
      <c r="AV2746" s="13" t="s">
        <v>86</v>
      </c>
      <c r="AW2746" s="13" t="s">
        <v>32</v>
      </c>
      <c r="AX2746" s="13" t="s">
        <v>77</v>
      </c>
      <c r="AY2746" s="167" t="s">
        <v>222</v>
      </c>
    </row>
    <row r="2747" spans="2:51" s="13" customFormat="1">
      <c r="B2747" s="165"/>
      <c r="D2747" s="166" t="s">
        <v>229</v>
      </c>
      <c r="E2747" s="167" t="s">
        <v>1</v>
      </c>
      <c r="F2747" s="168" t="s">
        <v>4282</v>
      </c>
      <c r="H2747" s="169">
        <v>43.924999999999997</v>
      </c>
      <c r="I2747" s="170"/>
      <c r="L2747" s="165"/>
      <c r="M2747" s="171"/>
      <c r="N2747" s="172"/>
      <c r="O2747" s="172"/>
      <c r="P2747" s="172"/>
      <c r="Q2747" s="172"/>
      <c r="R2747" s="172"/>
      <c r="S2747" s="172"/>
      <c r="T2747" s="173"/>
      <c r="AT2747" s="167" t="s">
        <v>229</v>
      </c>
      <c r="AU2747" s="167" t="s">
        <v>86</v>
      </c>
      <c r="AV2747" s="13" t="s">
        <v>86</v>
      </c>
      <c r="AW2747" s="13" t="s">
        <v>32</v>
      </c>
      <c r="AX2747" s="13" t="s">
        <v>77</v>
      </c>
      <c r="AY2747" s="167" t="s">
        <v>222</v>
      </c>
    </row>
    <row r="2748" spans="2:51" s="13" customFormat="1">
      <c r="B2748" s="165"/>
      <c r="D2748" s="166" t="s">
        <v>229</v>
      </c>
      <c r="E2748" s="167" t="s">
        <v>1</v>
      </c>
      <c r="F2748" s="168" t="s">
        <v>4283</v>
      </c>
      <c r="H2748" s="169">
        <v>23.74</v>
      </c>
      <c r="I2748" s="170"/>
      <c r="L2748" s="165"/>
      <c r="M2748" s="171"/>
      <c r="N2748" s="172"/>
      <c r="O2748" s="172"/>
      <c r="P2748" s="172"/>
      <c r="Q2748" s="172"/>
      <c r="R2748" s="172"/>
      <c r="S2748" s="172"/>
      <c r="T2748" s="173"/>
      <c r="AT2748" s="167" t="s">
        <v>229</v>
      </c>
      <c r="AU2748" s="167" t="s">
        <v>86</v>
      </c>
      <c r="AV2748" s="13" t="s">
        <v>86</v>
      </c>
      <c r="AW2748" s="13" t="s">
        <v>32</v>
      </c>
      <c r="AX2748" s="13" t="s">
        <v>77</v>
      </c>
      <c r="AY2748" s="167" t="s">
        <v>222</v>
      </c>
    </row>
    <row r="2749" spans="2:51" s="13" customFormat="1">
      <c r="B2749" s="165"/>
      <c r="D2749" s="166" t="s">
        <v>229</v>
      </c>
      <c r="E2749" s="167" t="s">
        <v>1</v>
      </c>
      <c r="F2749" s="168" t="s">
        <v>4284</v>
      </c>
      <c r="H2749" s="169">
        <v>21.617999999999999</v>
      </c>
      <c r="I2749" s="170"/>
      <c r="L2749" s="165"/>
      <c r="M2749" s="171"/>
      <c r="N2749" s="172"/>
      <c r="O2749" s="172"/>
      <c r="P2749" s="172"/>
      <c r="Q2749" s="172"/>
      <c r="R2749" s="172"/>
      <c r="S2749" s="172"/>
      <c r="T2749" s="173"/>
      <c r="AT2749" s="167" t="s">
        <v>229</v>
      </c>
      <c r="AU2749" s="167" t="s">
        <v>86</v>
      </c>
      <c r="AV2749" s="13" t="s">
        <v>86</v>
      </c>
      <c r="AW2749" s="13" t="s">
        <v>32</v>
      </c>
      <c r="AX2749" s="13" t="s">
        <v>77</v>
      </c>
      <c r="AY2749" s="167" t="s">
        <v>222</v>
      </c>
    </row>
    <row r="2750" spans="2:51" s="13" customFormat="1" ht="22.5">
      <c r="B2750" s="165"/>
      <c r="D2750" s="166" t="s">
        <v>229</v>
      </c>
      <c r="E2750" s="167" t="s">
        <v>1</v>
      </c>
      <c r="F2750" s="168" t="s">
        <v>4285</v>
      </c>
      <c r="H2750" s="169">
        <v>38.442999999999998</v>
      </c>
      <c r="I2750" s="170"/>
      <c r="L2750" s="165"/>
      <c r="M2750" s="171"/>
      <c r="N2750" s="172"/>
      <c r="O2750" s="172"/>
      <c r="P2750" s="172"/>
      <c r="Q2750" s="172"/>
      <c r="R2750" s="172"/>
      <c r="S2750" s="172"/>
      <c r="T2750" s="173"/>
      <c r="AT2750" s="167" t="s">
        <v>229</v>
      </c>
      <c r="AU2750" s="167" t="s">
        <v>86</v>
      </c>
      <c r="AV2750" s="13" t="s">
        <v>86</v>
      </c>
      <c r="AW2750" s="13" t="s">
        <v>32</v>
      </c>
      <c r="AX2750" s="13" t="s">
        <v>77</v>
      </c>
      <c r="AY2750" s="167" t="s">
        <v>222</v>
      </c>
    </row>
    <row r="2751" spans="2:51" s="13" customFormat="1">
      <c r="B2751" s="165"/>
      <c r="D2751" s="166" t="s">
        <v>229</v>
      </c>
      <c r="E2751" s="167" t="s">
        <v>1</v>
      </c>
      <c r="F2751" s="168" t="s">
        <v>4286</v>
      </c>
      <c r="H2751" s="169">
        <v>38.973999999999997</v>
      </c>
      <c r="I2751" s="170"/>
      <c r="L2751" s="165"/>
      <c r="M2751" s="171"/>
      <c r="N2751" s="172"/>
      <c r="O2751" s="172"/>
      <c r="P2751" s="172"/>
      <c r="Q2751" s="172"/>
      <c r="R2751" s="172"/>
      <c r="S2751" s="172"/>
      <c r="T2751" s="173"/>
      <c r="AT2751" s="167" t="s">
        <v>229</v>
      </c>
      <c r="AU2751" s="167" t="s">
        <v>86</v>
      </c>
      <c r="AV2751" s="13" t="s">
        <v>86</v>
      </c>
      <c r="AW2751" s="13" t="s">
        <v>32</v>
      </c>
      <c r="AX2751" s="13" t="s">
        <v>77</v>
      </c>
      <c r="AY2751" s="167" t="s">
        <v>222</v>
      </c>
    </row>
    <row r="2752" spans="2:51" s="13" customFormat="1">
      <c r="B2752" s="165"/>
      <c r="D2752" s="166" t="s">
        <v>229</v>
      </c>
      <c r="E2752" s="167" t="s">
        <v>1</v>
      </c>
      <c r="F2752" s="168" t="s">
        <v>4287</v>
      </c>
      <c r="H2752" s="169">
        <v>29.007000000000001</v>
      </c>
      <c r="I2752" s="170"/>
      <c r="L2752" s="165"/>
      <c r="M2752" s="171"/>
      <c r="N2752" s="172"/>
      <c r="O2752" s="172"/>
      <c r="P2752" s="172"/>
      <c r="Q2752" s="172"/>
      <c r="R2752" s="172"/>
      <c r="S2752" s="172"/>
      <c r="T2752" s="173"/>
      <c r="AT2752" s="167" t="s">
        <v>229</v>
      </c>
      <c r="AU2752" s="167" t="s">
        <v>86</v>
      </c>
      <c r="AV2752" s="13" t="s">
        <v>86</v>
      </c>
      <c r="AW2752" s="13" t="s">
        <v>32</v>
      </c>
      <c r="AX2752" s="13" t="s">
        <v>77</v>
      </c>
      <c r="AY2752" s="167" t="s">
        <v>222</v>
      </c>
    </row>
    <row r="2753" spans="2:51" s="13" customFormat="1">
      <c r="B2753" s="165"/>
      <c r="D2753" s="166" t="s">
        <v>229</v>
      </c>
      <c r="E2753" s="167" t="s">
        <v>1</v>
      </c>
      <c r="F2753" s="168" t="s">
        <v>1414</v>
      </c>
      <c r="H2753" s="169">
        <v>28.091000000000001</v>
      </c>
      <c r="I2753" s="170"/>
      <c r="L2753" s="165"/>
      <c r="M2753" s="171"/>
      <c r="N2753" s="172"/>
      <c r="O2753" s="172"/>
      <c r="P2753" s="172"/>
      <c r="Q2753" s="172"/>
      <c r="R2753" s="172"/>
      <c r="S2753" s="172"/>
      <c r="T2753" s="173"/>
      <c r="AT2753" s="167" t="s">
        <v>229</v>
      </c>
      <c r="AU2753" s="167" t="s">
        <v>86</v>
      </c>
      <c r="AV2753" s="13" t="s">
        <v>86</v>
      </c>
      <c r="AW2753" s="13" t="s">
        <v>32</v>
      </c>
      <c r="AX2753" s="13" t="s">
        <v>77</v>
      </c>
      <c r="AY2753" s="167" t="s">
        <v>222</v>
      </c>
    </row>
    <row r="2754" spans="2:51" s="13" customFormat="1">
      <c r="B2754" s="165"/>
      <c r="D2754" s="166" t="s">
        <v>229</v>
      </c>
      <c r="E2754" s="167" t="s">
        <v>1</v>
      </c>
      <c r="F2754" s="168" t="s">
        <v>4288</v>
      </c>
      <c r="H2754" s="169">
        <v>28.512</v>
      </c>
      <c r="I2754" s="170"/>
      <c r="L2754" s="165"/>
      <c r="M2754" s="171"/>
      <c r="N2754" s="172"/>
      <c r="O2754" s="172"/>
      <c r="P2754" s="172"/>
      <c r="Q2754" s="172"/>
      <c r="R2754" s="172"/>
      <c r="S2754" s="172"/>
      <c r="T2754" s="173"/>
      <c r="AT2754" s="167" t="s">
        <v>229</v>
      </c>
      <c r="AU2754" s="167" t="s">
        <v>86</v>
      </c>
      <c r="AV2754" s="13" t="s">
        <v>86</v>
      </c>
      <c r="AW2754" s="13" t="s">
        <v>32</v>
      </c>
      <c r="AX2754" s="13" t="s">
        <v>77</v>
      </c>
      <c r="AY2754" s="167" t="s">
        <v>222</v>
      </c>
    </row>
    <row r="2755" spans="2:51" s="13" customFormat="1">
      <c r="B2755" s="165"/>
      <c r="D2755" s="166" t="s">
        <v>229</v>
      </c>
      <c r="E2755" s="167" t="s">
        <v>1</v>
      </c>
      <c r="F2755" s="168" t="s">
        <v>4289</v>
      </c>
      <c r="H2755" s="169">
        <v>26.617999999999999</v>
      </c>
      <c r="I2755" s="170"/>
      <c r="L2755" s="165"/>
      <c r="M2755" s="171"/>
      <c r="N2755" s="172"/>
      <c r="O2755" s="172"/>
      <c r="P2755" s="172"/>
      <c r="Q2755" s="172"/>
      <c r="R2755" s="172"/>
      <c r="S2755" s="172"/>
      <c r="T2755" s="173"/>
      <c r="AT2755" s="167" t="s">
        <v>229</v>
      </c>
      <c r="AU2755" s="167" t="s">
        <v>86</v>
      </c>
      <c r="AV2755" s="13" t="s">
        <v>86</v>
      </c>
      <c r="AW2755" s="13" t="s">
        <v>32</v>
      </c>
      <c r="AX2755" s="13" t="s">
        <v>77</v>
      </c>
      <c r="AY2755" s="167" t="s">
        <v>222</v>
      </c>
    </row>
    <row r="2756" spans="2:51" s="13" customFormat="1">
      <c r="B2756" s="165"/>
      <c r="D2756" s="166" t="s">
        <v>229</v>
      </c>
      <c r="E2756" s="167" t="s">
        <v>1</v>
      </c>
      <c r="F2756" s="168" t="s">
        <v>1465</v>
      </c>
      <c r="H2756" s="169">
        <v>137.46799999999999</v>
      </c>
      <c r="I2756" s="170"/>
      <c r="L2756" s="165"/>
      <c r="M2756" s="171"/>
      <c r="N2756" s="172"/>
      <c r="O2756" s="172"/>
      <c r="P2756" s="172"/>
      <c r="Q2756" s="172"/>
      <c r="R2756" s="172"/>
      <c r="S2756" s="172"/>
      <c r="T2756" s="173"/>
      <c r="AT2756" s="167" t="s">
        <v>229</v>
      </c>
      <c r="AU2756" s="167" t="s">
        <v>86</v>
      </c>
      <c r="AV2756" s="13" t="s">
        <v>86</v>
      </c>
      <c r="AW2756" s="13" t="s">
        <v>32</v>
      </c>
      <c r="AX2756" s="13" t="s">
        <v>77</v>
      </c>
      <c r="AY2756" s="167" t="s">
        <v>222</v>
      </c>
    </row>
    <row r="2757" spans="2:51" s="13" customFormat="1">
      <c r="B2757" s="165"/>
      <c r="D2757" s="166" t="s">
        <v>229</v>
      </c>
      <c r="E2757" s="167" t="s">
        <v>1</v>
      </c>
      <c r="F2757" s="168" t="s">
        <v>4290</v>
      </c>
      <c r="H2757" s="169">
        <v>58.802</v>
      </c>
      <c r="I2757" s="170"/>
      <c r="L2757" s="165"/>
      <c r="M2757" s="171"/>
      <c r="N2757" s="172"/>
      <c r="O2757" s="172"/>
      <c r="P2757" s="172"/>
      <c r="Q2757" s="172"/>
      <c r="R2757" s="172"/>
      <c r="S2757" s="172"/>
      <c r="T2757" s="173"/>
      <c r="AT2757" s="167" t="s">
        <v>229</v>
      </c>
      <c r="AU2757" s="167" t="s">
        <v>86</v>
      </c>
      <c r="AV2757" s="13" t="s">
        <v>86</v>
      </c>
      <c r="AW2757" s="13" t="s">
        <v>32</v>
      </c>
      <c r="AX2757" s="13" t="s">
        <v>77</v>
      </c>
      <c r="AY2757" s="167" t="s">
        <v>222</v>
      </c>
    </row>
    <row r="2758" spans="2:51" s="13" customFormat="1">
      <c r="B2758" s="165"/>
      <c r="D2758" s="166" t="s">
        <v>229</v>
      </c>
      <c r="E2758" s="167" t="s">
        <v>1</v>
      </c>
      <c r="F2758" s="168" t="s">
        <v>4291</v>
      </c>
      <c r="H2758" s="169">
        <v>49.381999999999998</v>
      </c>
      <c r="I2758" s="170"/>
      <c r="L2758" s="165"/>
      <c r="M2758" s="171"/>
      <c r="N2758" s="172"/>
      <c r="O2758" s="172"/>
      <c r="P2758" s="172"/>
      <c r="Q2758" s="172"/>
      <c r="R2758" s="172"/>
      <c r="S2758" s="172"/>
      <c r="T2758" s="173"/>
      <c r="AT2758" s="167" t="s">
        <v>229</v>
      </c>
      <c r="AU2758" s="167" t="s">
        <v>86</v>
      </c>
      <c r="AV2758" s="13" t="s">
        <v>86</v>
      </c>
      <c r="AW2758" s="13" t="s">
        <v>32</v>
      </c>
      <c r="AX2758" s="13" t="s">
        <v>77</v>
      </c>
      <c r="AY2758" s="167" t="s">
        <v>222</v>
      </c>
    </row>
    <row r="2759" spans="2:51" s="13" customFormat="1">
      <c r="B2759" s="165"/>
      <c r="D2759" s="166" t="s">
        <v>229</v>
      </c>
      <c r="E2759" s="167" t="s">
        <v>1</v>
      </c>
      <c r="F2759" s="168" t="s">
        <v>4292</v>
      </c>
      <c r="H2759" s="169">
        <v>10.98</v>
      </c>
      <c r="I2759" s="170"/>
      <c r="L2759" s="165"/>
      <c r="M2759" s="171"/>
      <c r="N2759" s="172"/>
      <c r="O2759" s="172"/>
      <c r="P2759" s="172"/>
      <c r="Q2759" s="172"/>
      <c r="R2759" s="172"/>
      <c r="S2759" s="172"/>
      <c r="T2759" s="173"/>
      <c r="AT2759" s="167" t="s">
        <v>229</v>
      </c>
      <c r="AU2759" s="167" t="s">
        <v>86</v>
      </c>
      <c r="AV2759" s="13" t="s">
        <v>86</v>
      </c>
      <c r="AW2759" s="13" t="s">
        <v>32</v>
      </c>
      <c r="AX2759" s="13" t="s">
        <v>77</v>
      </c>
      <c r="AY2759" s="167" t="s">
        <v>222</v>
      </c>
    </row>
    <row r="2760" spans="2:51" s="13" customFormat="1">
      <c r="B2760" s="165"/>
      <c r="D2760" s="166" t="s">
        <v>229</v>
      </c>
      <c r="E2760" s="167" t="s">
        <v>1</v>
      </c>
      <c r="F2760" s="168" t="s">
        <v>4293</v>
      </c>
      <c r="H2760" s="169">
        <v>10.98</v>
      </c>
      <c r="I2760" s="170"/>
      <c r="L2760" s="165"/>
      <c r="M2760" s="171"/>
      <c r="N2760" s="172"/>
      <c r="O2760" s="172"/>
      <c r="P2760" s="172"/>
      <c r="Q2760" s="172"/>
      <c r="R2760" s="172"/>
      <c r="S2760" s="172"/>
      <c r="T2760" s="173"/>
      <c r="AT2760" s="167" t="s">
        <v>229</v>
      </c>
      <c r="AU2760" s="167" t="s">
        <v>86</v>
      </c>
      <c r="AV2760" s="13" t="s">
        <v>86</v>
      </c>
      <c r="AW2760" s="13" t="s">
        <v>32</v>
      </c>
      <c r="AX2760" s="13" t="s">
        <v>77</v>
      </c>
      <c r="AY2760" s="167" t="s">
        <v>222</v>
      </c>
    </row>
    <row r="2761" spans="2:51" s="13" customFormat="1">
      <c r="B2761" s="165"/>
      <c r="D2761" s="166" t="s">
        <v>229</v>
      </c>
      <c r="E2761" s="167" t="s">
        <v>1</v>
      </c>
      <c r="F2761" s="168" t="s">
        <v>1470</v>
      </c>
      <c r="H2761" s="169">
        <v>49.274999999999999</v>
      </c>
      <c r="I2761" s="170"/>
      <c r="L2761" s="165"/>
      <c r="M2761" s="171"/>
      <c r="N2761" s="172"/>
      <c r="O2761" s="172"/>
      <c r="P2761" s="172"/>
      <c r="Q2761" s="172"/>
      <c r="R2761" s="172"/>
      <c r="S2761" s="172"/>
      <c r="T2761" s="173"/>
      <c r="AT2761" s="167" t="s">
        <v>229</v>
      </c>
      <c r="AU2761" s="167" t="s">
        <v>86</v>
      </c>
      <c r="AV2761" s="13" t="s">
        <v>86</v>
      </c>
      <c r="AW2761" s="13" t="s">
        <v>32</v>
      </c>
      <c r="AX2761" s="13" t="s">
        <v>77</v>
      </c>
      <c r="AY2761" s="167" t="s">
        <v>222</v>
      </c>
    </row>
    <row r="2762" spans="2:51" s="13" customFormat="1">
      <c r="B2762" s="165"/>
      <c r="D2762" s="166" t="s">
        <v>229</v>
      </c>
      <c r="E2762" s="167" t="s">
        <v>1</v>
      </c>
      <c r="F2762" s="168" t="s">
        <v>1471</v>
      </c>
      <c r="H2762" s="169">
        <v>17.55</v>
      </c>
      <c r="I2762" s="170"/>
      <c r="L2762" s="165"/>
      <c r="M2762" s="171"/>
      <c r="N2762" s="172"/>
      <c r="O2762" s="172"/>
      <c r="P2762" s="172"/>
      <c r="Q2762" s="172"/>
      <c r="R2762" s="172"/>
      <c r="S2762" s="172"/>
      <c r="T2762" s="173"/>
      <c r="AT2762" s="167" t="s">
        <v>229</v>
      </c>
      <c r="AU2762" s="167" t="s">
        <v>86</v>
      </c>
      <c r="AV2762" s="13" t="s">
        <v>86</v>
      </c>
      <c r="AW2762" s="13" t="s">
        <v>32</v>
      </c>
      <c r="AX2762" s="13" t="s">
        <v>77</v>
      </c>
      <c r="AY2762" s="167" t="s">
        <v>222</v>
      </c>
    </row>
    <row r="2763" spans="2:51" s="13" customFormat="1">
      <c r="B2763" s="165"/>
      <c r="D2763" s="166" t="s">
        <v>229</v>
      </c>
      <c r="E2763" s="167" t="s">
        <v>1</v>
      </c>
      <c r="F2763" s="168" t="s">
        <v>4294</v>
      </c>
      <c r="H2763" s="169">
        <v>22.123000000000001</v>
      </c>
      <c r="I2763" s="170"/>
      <c r="L2763" s="165"/>
      <c r="M2763" s="171"/>
      <c r="N2763" s="172"/>
      <c r="O2763" s="172"/>
      <c r="P2763" s="172"/>
      <c r="Q2763" s="172"/>
      <c r="R2763" s="172"/>
      <c r="S2763" s="172"/>
      <c r="T2763" s="173"/>
      <c r="AT2763" s="167" t="s">
        <v>229</v>
      </c>
      <c r="AU2763" s="167" t="s">
        <v>86</v>
      </c>
      <c r="AV2763" s="13" t="s">
        <v>86</v>
      </c>
      <c r="AW2763" s="13" t="s">
        <v>32</v>
      </c>
      <c r="AX2763" s="13" t="s">
        <v>77</v>
      </c>
      <c r="AY2763" s="167" t="s">
        <v>222</v>
      </c>
    </row>
    <row r="2764" spans="2:51" s="13" customFormat="1">
      <c r="B2764" s="165"/>
      <c r="D2764" s="166" t="s">
        <v>229</v>
      </c>
      <c r="E2764" s="167" t="s">
        <v>1</v>
      </c>
      <c r="F2764" s="168" t="s">
        <v>4295</v>
      </c>
      <c r="H2764" s="169">
        <v>26.439</v>
      </c>
      <c r="I2764" s="170"/>
      <c r="L2764" s="165"/>
      <c r="M2764" s="171"/>
      <c r="N2764" s="172"/>
      <c r="O2764" s="172"/>
      <c r="P2764" s="172"/>
      <c r="Q2764" s="172"/>
      <c r="R2764" s="172"/>
      <c r="S2764" s="172"/>
      <c r="T2764" s="173"/>
      <c r="AT2764" s="167" t="s">
        <v>229</v>
      </c>
      <c r="AU2764" s="167" t="s">
        <v>86</v>
      </c>
      <c r="AV2764" s="13" t="s">
        <v>86</v>
      </c>
      <c r="AW2764" s="13" t="s">
        <v>32</v>
      </c>
      <c r="AX2764" s="13" t="s">
        <v>77</v>
      </c>
      <c r="AY2764" s="167" t="s">
        <v>222</v>
      </c>
    </row>
    <row r="2765" spans="2:51" s="13" customFormat="1">
      <c r="B2765" s="165"/>
      <c r="D2765" s="166" t="s">
        <v>229</v>
      </c>
      <c r="E2765" s="167" t="s">
        <v>1</v>
      </c>
      <c r="F2765" s="168" t="s">
        <v>4296</v>
      </c>
      <c r="H2765" s="169">
        <v>22.081</v>
      </c>
      <c r="I2765" s="170"/>
      <c r="L2765" s="165"/>
      <c r="M2765" s="171"/>
      <c r="N2765" s="172"/>
      <c r="O2765" s="172"/>
      <c r="P2765" s="172"/>
      <c r="Q2765" s="172"/>
      <c r="R2765" s="172"/>
      <c r="S2765" s="172"/>
      <c r="T2765" s="173"/>
      <c r="AT2765" s="167" t="s">
        <v>229</v>
      </c>
      <c r="AU2765" s="167" t="s">
        <v>86</v>
      </c>
      <c r="AV2765" s="13" t="s">
        <v>86</v>
      </c>
      <c r="AW2765" s="13" t="s">
        <v>32</v>
      </c>
      <c r="AX2765" s="13" t="s">
        <v>77</v>
      </c>
      <c r="AY2765" s="167" t="s">
        <v>222</v>
      </c>
    </row>
    <row r="2766" spans="2:51" s="13" customFormat="1">
      <c r="B2766" s="165"/>
      <c r="D2766" s="166" t="s">
        <v>229</v>
      </c>
      <c r="E2766" s="167" t="s">
        <v>1</v>
      </c>
      <c r="F2766" s="168" t="s">
        <v>4297</v>
      </c>
      <c r="H2766" s="169">
        <v>26.481000000000002</v>
      </c>
      <c r="I2766" s="170"/>
      <c r="L2766" s="165"/>
      <c r="M2766" s="171"/>
      <c r="N2766" s="172"/>
      <c r="O2766" s="172"/>
      <c r="P2766" s="172"/>
      <c r="Q2766" s="172"/>
      <c r="R2766" s="172"/>
      <c r="S2766" s="172"/>
      <c r="T2766" s="173"/>
      <c r="AT2766" s="167" t="s">
        <v>229</v>
      </c>
      <c r="AU2766" s="167" t="s">
        <v>86</v>
      </c>
      <c r="AV2766" s="13" t="s">
        <v>86</v>
      </c>
      <c r="AW2766" s="13" t="s">
        <v>32</v>
      </c>
      <c r="AX2766" s="13" t="s">
        <v>77</v>
      </c>
      <c r="AY2766" s="167" t="s">
        <v>222</v>
      </c>
    </row>
    <row r="2767" spans="2:51" s="13" customFormat="1">
      <c r="B2767" s="165"/>
      <c r="D2767" s="166" t="s">
        <v>229</v>
      </c>
      <c r="E2767" s="167" t="s">
        <v>1</v>
      </c>
      <c r="F2767" s="168" t="s">
        <v>4298</v>
      </c>
      <c r="H2767" s="169">
        <v>23.922999999999998</v>
      </c>
      <c r="I2767" s="170"/>
      <c r="L2767" s="165"/>
      <c r="M2767" s="171"/>
      <c r="N2767" s="172"/>
      <c r="O2767" s="172"/>
      <c r="P2767" s="172"/>
      <c r="Q2767" s="172"/>
      <c r="R2767" s="172"/>
      <c r="S2767" s="172"/>
      <c r="T2767" s="173"/>
      <c r="AT2767" s="167" t="s">
        <v>229</v>
      </c>
      <c r="AU2767" s="167" t="s">
        <v>86</v>
      </c>
      <c r="AV2767" s="13" t="s">
        <v>86</v>
      </c>
      <c r="AW2767" s="13" t="s">
        <v>32</v>
      </c>
      <c r="AX2767" s="13" t="s">
        <v>77</v>
      </c>
      <c r="AY2767" s="167" t="s">
        <v>222</v>
      </c>
    </row>
    <row r="2768" spans="2:51" s="13" customFormat="1" ht="22.5">
      <c r="B2768" s="165"/>
      <c r="D2768" s="166" t="s">
        <v>229</v>
      </c>
      <c r="E2768" s="167" t="s">
        <v>1</v>
      </c>
      <c r="F2768" s="168" t="s">
        <v>4299</v>
      </c>
      <c r="H2768" s="169">
        <v>64.799000000000007</v>
      </c>
      <c r="I2768" s="170"/>
      <c r="L2768" s="165"/>
      <c r="M2768" s="171"/>
      <c r="N2768" s="172"/>
      <c r="O2768" s="172"/>
      <c r="P2768" s="172"/>
      <c r="Q2768" s="172"/>
      <c r="R2768" s="172"/>
      <c r="S2768" s="172"/>
      <c r="T2768" s="173"/>
      <c r="AT2768" s="167" t="s">
        <v>229</v>
      </c>
      <c r="AU2768" s="167" t="s">
        <v>86</v>
      </c>
      <c r="AV2768" s="13" t="s">
        <v>86</v>
      </c>
      <c r="AW2768" s="13" t="s">
        <v>32</v>
      </c>
      <c r="AX2768" s="13" t="s">
        <v>77</v>
      </c>
      <c r="AY2768" s="167" t="s">
        <v>222</v>
      </c>
    </row>
    <row r="2769" spans="2:51" s="13" customFormat="1" ht="33.75">
      <c r="B2769" s="165"/>
      <c r="D2769" s="166" t="s">
        <v>229</v>
      </c>
      <c r="E2769" s="167" t="s">
        <v>1</v>
      </c>
      <c r="F2769" s="168" t="s">
        <v>4300</v>
      </c>
      <c r="H2769" s="169">
        <v>71.126000000000005</v>
      </c>
      <c r="I2769" s="170"/>
      <c r="L2769" s="165"/>
      <c r="M2769" s="171"/>
      <c r="N2769" s="172"/>
      <c r="O2769" s="172"/>
      <c r="P2769" s="172"/>
      <c r="Q2769" s="172"/>
      <c r="R2769" s="172"/>
      <c r="S2769" s="172"/>
      <c r="T2769" s="173"/>
      <c r="AT2769" s="167" t="s">
        <v>229</v>
      </c>
      <c r="AU2769" s="167" t="s">
        <v>86</v>
      </c>
      <c r="AV2769" s="13" t="s">
        <v>86</v>
      </c>
      <c r="AW2769" s="13" t="s">
        <v>32</v>
      </c>
      <c r="AX2769" s="13" t="s">
        <v>77</v>
      </c>
      <c r="AY2769" s="167" t="s">
        <v>222</v>
      </c>
    </row>
    <row r="2770" spans="2:51" s="13" customFormat="1" ht="22.5">
      <c r="B2770" s="165"/>
      <c r="D2770" s="166" t="s">
        <v>229</v>
      </c>
      <c r="E2770" s="167" t="s">
        <v>1</v>
      </c>
      <c r="F2770" s="168" t="s">
        <v>4301</v>
      </c>
      <c r="H2770" s="169">
        <v>112.93300000000001</v>
      </c>
      <c r="I2770" s="170"/>
      <c r="L2770" s="165"/>
      <c r="M2770" s="171"/>
      <c r="N2770" s="172"/>
      <c r="O2770" s="172"/>
      <c r="P2770" s="172"/>
      <c r="Q2770" s="172"/>
      <c r="R2770" s="172"/>
      <c r="S2770" s="172"/>
      <c r="T2770" s="173"/>
      <c r="AT2770" s="167" t="s">
        <v>229</v>
      </c>
      <c r="AU2770" s="167" t="s">
        <v>86</v>
      </c>
      <c r="AV2770" s="13" t="s">
        <v>86</v>
      </c>
      <c r="AW2770" s="13" t="s">
        <v>32</v>
      </c>
      <c r="AX2770" s="13" t="s">
        <v>77</v>
      </c>
      <c r="AY2770" s="167" t="s">
        <v>222</v>
      </c>
    </row>
    <row r="2771" spans="2:51" s="13" customFormat="1">
      <c r="B2771" s="165"/>
      <c r="D2771" s="166" t="s">
        <v>229</v>
      </c>
      <c r="E2771" s="167" t="s">
        <v>1</v>
      </c>
      <c r="F2771" s="168" t="s">
        <v>1703</v>
      </c>
      <c r="H2771" s="169">
        <v>46.39</v>
      </c>
      <c r="I2771" s="170"/>
      <c r="L2771" s="165"/>
      <c r="M2771" s="171"/>
      <c r="N2771" s="172"/>
      <c r="O2771" s="172"/>
      <c r="P2771" s="172"/>
      <c r="Q2771" s="172"/>
      <c r="R2771" s="172"/>
      <c r="S2771" s="172"/>
      <c r="T2771" s="173"/>
      <c r="AT2771" s="167" t="s">
        <v>229</v>
      </c>
      <c r="AU2771" s="167" t="s">
        <v>86</v>
      </c>
      <c r="AV2771" s="13" t="s">
        <v>86</v>
      </c>
      <c r="AW2771" s="13" t="s">
        <v>32</v>
      </c>
      <c r="AX2771" s="13" t="s">
        <v>77</v>
      </c>
      <c r="AY2771" s="167" t="s">
        <v>222</v>
      </c>
    </row>
    <row r="2772" spans="2:51" s="13" customFormat="1">
      <c r="B2772" s="165"/>
      <c r="D2772" s="166" t="s">
        <v>229</v>
      </c>
      <c r="E2772" s="167" t="s">
        <v>1</v>
      </c>
      <c r="F2772" s="168" t="s">
        <v>1472</v>
      </c>
      <c r="H2772" s="169">
        <v>17.774999999999999</v>
      </c>
      <c r="I2772" s="170"/>
      <c r="L2772" s="165"/>
      <c r="M2772" s="171"/>
      <c r="N2772" s="172"/>
      <c r="O2772" s="172"/>
      <c r="P2772" s="172"/>
      <c r="Q2772" s="172"/>
      <c r="R2772" s="172"/>
      <c r="S2772" s="172"/>
      <c r="T2772" s="173"/>
      <c r="AT2772" s="167" t="s">
        <v>229</v>
      </c>
      <c r="AU2772" s="167" t="s">
        <v>86</v>
      </c>
      <c r="AV2772" s="13" t="s">
        <v>86</v>
      </c>
      <c r="AW2772" s="13" t="s">
        <v>32</v>
      </c>
      <c r="AX2772" s="13" t="s">
        <v>77</v>
      </c>
      <c r="AY2772" s="167" t="s">
        <v>222</v>
      </c>
    </row>
    <row r="2773" spans="2:51" s="13" customFormat="1">
      <c r="B2773" s="165"/>
      <c r="D2773" s="166" t="s">
        <v>229</v>
      </c>
      <c r="E2773" s="167" t="s">
        <v>1</v>
      </c>
      <c r="F2773" s="168" t="s">
        <v>1473</v>
      </c>
      <c r="H2773" s="169">
        <v>49.05</v>
      </c>
      <c r="I2773" s="170"/>
      <c r="L2773" s="165"/>
      <c r="M2773" s="171"/>
      <c r="N2773" s="172"/>
      <c r="O2773" s="172"/>
      <c r="P2773" s="172"/>
      <c r="Q2773" s="172"/>
      <c r="R2773" s="172"/>
      <c r="S2773" s="172"/>
      <c r="T2773" s="173"/>
      <c r="AT2773" s="167" t="s">
        <v>229</v>
      </c>
      <c r="AU2773" s="167" t="s">
        <v>86</v>
      </c>
      <c r="AV2773" s="13" t="s">
        <v>86</v>
      </c>
      <c r="AW2773" s="13" t="s">
        <v>32</v>
      </c>
      <c r="AX2773" s="13" t="s">
        <v>77</v>
      </c>
      <c r="AY2773" s="167" t="s">
        <v>222</v>
      </c>
    </row>
    <row r="2774" spans="2:51" s="13" customFormat="1">
      <c r="B2774" s="165"/>
      <c r="D2774" s="166" t="s">
        <v>229</v>
      </c>
      <c r="E2774" s="167" t="s">
        <v>1</v>
      </c>
      <c r="F2774" s="168" t="s">
        <v>4302</v>
      </c>
      <c r="H2774" s="169">
        <v>24.373000000000001</v>
      </c>
      <c r="I2774" s="170"/>
      <c r="L2774" s="165"/>
      <c r="M2774" s="171"/>
      <c r="N2774" s="172"/>
      <c r="O2774" s="172"/>
      <c r="P2774" s="172"/>
      <c r="Q2774" s="172"/>
      <c r="R2774" s="172"/>
      <c r="S2774" s="172"/>
      <c r="T2774" s="173"/>
      <c r="AT2774" s="167" t="s">
        <v>229</v>
      </c>
      <c r="AU2774" s="167" t="s">
        <v>86</v>
      </c>
      <c r="AV2774" s="13" t="s">
        <v>86</v>
      </c>
      <c r="AW2774" s="13" t="s">
        <v>32</v>
      </c>
      <c r="AX2774" s="13" t="s">
        <v>77</v>
      </c>
      <c r="AY2774" s="167" t="s">
        <v>222</v>
      </c>
    </row>
    <row r="2775" spans="2:51" s="13" customFormat="1">
      <c r="B2775" s="165"/>
      <c r="D2775" s="166" t="s">
        <v>229</v>
      </c>
      <c r="E2775" s="167" t="s">
        <v>1</v>
      </c>
      <c r="F2775" s="168" t="s">
        <v>4303</v>
      </c>
      <c r="H2775" s="169">
        <v>28.457999999999998</v>
      </c>
      <c r="I2775" s="170"/>
      <c r="L2775" s="165"/>
      <c r="M2775" s="171"/>
      <c r="N2775" s="172"/>
      <c r="O2775" s="172"/>
      <c r="P2775" s="172"/>
      <c r="Q2775" s="172"/>
      <c r="R2775" s="172"/>
      <c r="S2775" s="172"/>
      <c r="T2775" s="173"/>
      <c r="AT2775" s="167" t="s">
        <v>229</v>
      </c>
      <c r="AU2775" s="167" t="s">
        <v>86</v>
      </c>
      <c r="AV2775" s="13" t="s">
        <v>86</v>
      </c>
      <c r="AW2775" s="13" t="s">
        <v>32</v>
      </c>
      <c r="AX2775" s="13" t="s">
        <v>77</v>
      </c>
      <c r="AY2775" s="167" t="s">
        <v>222</v>
      </c>
    </row>
    <row r="2776" spans="2:51" s="13" customFormat="1">
      <c r="B2776" s="165"/>
      <c r="D2776" s="166" t="s">
        <v>229</v>
      </c>
      <c r="E2776" s="167" t="s">
        <v>1</v>
      </c>
      <c r="F2776" s="168" t="s">
        <v>4304</v>
      </c>
      <c r="H2776" s="169">
        <v>25.795999999999999</v>
      </c>
      <c r="I2776" s="170"/>
      <c r="L2776" s="165"/>
      <c r="M2776" s="171"/>
      <c r="N2776" s="172"/>
      <c r="O2776" s="172"/>
      <c r="P2776" s="172"/>
      <c r="Q2776" s="172"/>
      <c r="R2776" s="172"/>
      <c r="S2776" s="172"/>
      <c r="T2776" s="173"/>
      <c r="AT2776" s="167" t="s">
        <v>229</v>
      </c>
      <c r="AU2776" s="167" t="s">
        <v>86</v>
      </c>
      <c r="AV2776" s="13" t="s">
        <v>86</v>
      </c>
      <c r="AW2776" s="13" t="s">
        <v>32</v>
      </c>
      <c r="AX2776" s="13" t="s">
        <v>77</v>
      </c>
      <c r="AY2776" s="167" t="s">
        <v>222</v>
      </c>
    </row>
    <row r="2777" spans="2:51" s="13" customFormat="1">
      <c r="B2777" s="165"/>
      <c r="D2777" s="166" t="s">
        <v>229</v>
      </c>
      <c r="E2777" s="167" t="s">
        <v>1</v>
      </c>
      <c r="F2777" s="168" t="s">
        <v>4305</v>
      </c>
      <c r="H2777" s="169">
        <v>28.917000000000002</v>
      </c>
      <c r="I2777" s="170"/>
      <c r="L2777" s="165"/>
      <c r="M2777" s="171"/>
      <c r="N2777" s="172"/>
      <c r="O2777" s="172"/>
      <c r="P2777" s="172"/>
      <c r="Q2777" s="172"/>
      <c r="R2777" s="172"/>
      <c r="S2777" s="172"/>
      <c r="T2777" s="173"/>
      <c r="AT2777" s="167" t="s">
        <v>229</v>
      </c>
      <c r="AU2777" s="167" t="s">
        <v>86</v>
      </c>
      <c r="AV2777" s="13" t="s">
        <v>86</v>
      </c>
      <c r="AW2777" s="13" t="s">
        <v>32</v>
      </c>
      <c r="AX2777" s="13" t="s">
        <v>77</v>
      </c>
      <c r="AY2777" s="167" t="s">
        <v>222</v>
      </c>
    </row>
    <row r="2778" spans="2:51" s="13" customFormat="1">
      <c r="B2778" s="165"/>
      <c r="D2778" s="166" t="s">
        <v>229</v>
      </c>
      <c r="E2778" s="167" t="s">
        <v>1</v>
      </c>
      <c r="F2778" s="168" t="s">
        <v>1422</v>
      </c>
      <c r="H2778" s="169">
        <v>19.175000000000001</v>
      </c>
      <c r="I2778" s="170"/>
      <c r="L2778" s="165"/>
      <c r="M2778" s="171"/>
      <c r="N2778" s="172"/>
      <c r="O2778" s="172"/>
      <c r="P2778" s="172"/>
      <c r="Q2778" s="172"/>
      <c r="R2778" s="172"/>
      <c r="S2778" s="172"/>
      <c r="T2778" s="173"/>
      <c r="AT2778" s="167" t="s">
        <v>229</v>
      </c>
      <c r="AU2778" s="167" t="s">
        <v>86</v>
      </c>
      <c r="AV2778" s="13" t="s">
        <v>86</v>
      </c>
      <c r="AW2778" s="13" t="s">
        <v>32</v>
      </c>
      <c r="AX2778" s="13" t="s">
        <v>77</v>
      </c>
      <c r="AY2778" s="167" t="s">
        <v>222</v>
      </c>
    </row>
    <row r="2779" spans="2:51" s="15" customFormat="1">
      <c r="B2779" s="182"/>
      <c r="D2779" s="166" t="s">
        <v>229</v>
      </c>
      <c r="E2779" s="183" t="s">
        <v>1</v>
      </c>
      <c r="F2779" s="184" t="s">
        <v>258</v>
      </c>
      <c r="H2779" s="185">
        <v>2381.8710000000001</v>
      </c>
      <c r="I2779" s="186"/>
      <c r="L2779" s="182"/>
      <c r="M2779" s="187"/>
      <c r="N2779" s="188"/>
      <c r="O2779" s="188"/>
      <c r="P2779" s="188"/>
      <c r="Q2779" s="188"/>
      <c r="R2779" s="188"/>
      <c r="S2779" s="188"/>
      <c r="T2779" s="189"/>
      <c r="AT2779" s="183" t="s">
        <v>229</v>
      </c>
      <c r="AU2779" s="183" t="s">
        <v>86</v>
      </c>
      <c r="AV2779" s="15" t="s">
        <v>235</v>
      </c>
      <c r="AW2779" s="15" t="s">
        <v>32</v>
      </c>
      <c r="AX2779" s="15" t="s">
        <v>77</v>
      </c>
      <c r="AY2779" s="183" t="s">
        <v>222</v>
      </c>
    </row>
    <row r="2780" spans="2:51" s="16" customFormat="1">
      <c r="B2780" s="190"/>
      <c r="D2780" s="166" t="s">
        <v>229</v>
      </c>
      <c r="E2780" s="191" t="s">
        <v>1</v>
      </c>
      <c r="F2780" s="192" t="s">
        <v>1362</v>
      </c>
      <c r="H2780" s="191" t="s">
        <v>1</v>
      </c>
      <c r="I2780" s="193"/>
      <c r="L2780" s="190"/>
      <c r="M2780" s="194"/>
      <c r="N2780" s="195"/>
      <c r="O2780" s="195"/>
      <c r="P2780" s="195"/>
      <c r="Q2780" s="195"/>
      <c r="R2780" s="195"/>
      <c r="S2780" s="195"/>
      <c r="T2780" s="196"/>
      <c r="AT2780" s="191" t="s">
        <v>229</v>
      </c>
      <c r="AU2780" s="191" t="s">
        <v>86</v>
      </c>
      <c r="AV2780" s="16" t="s">
        <v>84</v>
      </c>
      <c r="AW2780" s="16" t="s">
        <v>32</v>
      </c>
      <c r="AX2780" s="16" t="s">
        <v>77</v>
      </c>
      <c r="AY2780" s="191" t="s">
        <v>222</v>
      </c>
    </row>
    <row r="2781" spans="2:51" s="13" customFormat="1">
      <c r="B2781" s="165"/>
      <c r="D2781" s="166" t="s">
        <v>229</v>
      </c>
      <c r="E2781" s="167" t="s">
        <v>1</v>
      </c>
      <c r="F2781" s="168" t="s">
        <v>1363</v>
      </c>
      <c r="H2781" s="169">
        <v>29.76</v>
      </c>
      <c r="I2781" s="170"/>
      <c r="L2781" s="165"/>
      <c r="M2781" s="171"/>
      <c r="N2781" s="172"/>
      <c r="O2781" s="172"/>
      <c r="P2781" s="172"/>
      <c r="Q2781" s="172"/>
      <c r="R2781" s="172"/>
      <c r="S2781" s="172"/>
      <c r="T2781" s="173"/>
      <c r="AT2781" s="167" t="s">
        <v>229</v>
      </c>
      <c r="AU2781" s="167" t="s">
        <v>86</v>
      </c>
      <c r="AV2781" s="13" t="s">
        <v>86</v>
      </c>
      <c r="AW2781" s="13" t="s">
        <v>32</v>
      </c>
      <c r="AX2781" s="13" t="s">
        <v>77</v>
      </c>
      <c r="AY2781" s="167" t="s">
        <v>222</v>
      </c>
    </row>
    <row r="2782" spans="2:51" s="13" customFormat="1">
      <c r="B2782" s="165"/>
      <c r="D2782" s="166" t="s">
        <v>229</v>
      </c>
      <c r="E2782" s="167" t="s">
        <v>1</v>
      </c>
      <c r="F2782" s="168" t="s">
        <v>1364</v>
      </c>
      <c r="H2782" s="169">
        <v>8.1</v>
      </c>
      <c r="I2782" s="170"/>
      <c r="L2782" s="165"/>
      <c r="M2782" s="171"/>
      <c r="N2782" s="172"/>
      <c r="O2782" s="172"/>
      <c r="P2782" s="172"/>
      <c r="Q2782" s="172"/>
      <c r="R2782" s="172"/>
      <c r="S2782" s="172"/>
      <c r="T2782" s="173"/>
      <c r="AT2782" s="167" t="s">
        <v>229</v>
      </c>
      <c r="AU2782" s="167" t="s">
        <v>86</v>
      </c>
      <c r="AV2782" s="13" t="s">
        <v>86</v>
      </c>
      <c r="AW2782" s="13" t="s">
        <v>32</v>
      </c>
      <c r="AX2782" s="13" t="s">
        <v>77</v>
      </c>
      <c r="AY2782" s="167" t="s">
        <v>222</v>
      </c>
    </row>
    <row r="2783" spans="2:51" s="16" customFormat="1">
      <c r="B2783" s="190"/>
      <c r="D2783" s="166" t="s">
        <v>229</v>
      </c>
      <c r="E2783" s="191" t="s">
        <v>1</v>
      </c>
      <c r="F2783" s="192" t="s">
        <v>1246</v>
      </c>
      <c r="H2783" s="191" t="s">
        <v>1</v>
      </c>
      <c r="I2783" s="193"/>
      <c r="L2783" s="190"/>
      <c r="M2783" s="194"/>
      <c r="N2783" s="195"/>
      <c r="O2783" s="195"/>
      <c r="P2783" s="195"/>
      <c r="Q2783" s="195"/>
      <c r="R2783" s="195"/>
      <c r="S2783" s="195"/>
      <c r="T2783" s="196"/>
      <c r="AT2783" s="191" t="s">
        <v>229</v>
      </c>
      <c r="AU2783" s="191" t="s">
        <v>86</v>
      </c>
      <c r="AV2783" s="16" t="s">
        <v>84</v>
      </c>
      <c r="AW2783" s="16" t="s">
        <v>32</v>
      </c>
      <c r="AX2783" s="16" t="s">
        <v>77</v>
      </c>
      <c r="AY2783" s="191" t="s">
        <v>222</v>
      </c>
    </row>
    <row r="2784" spans="2:51" s="13" customFormat="1">
      <c r="B2784" s="165"/>
      <c r="D2784" s="166" t="s">
        <v>229</v>
      </c>
      <c r="E2784" s="167" t="s">
        <v>1</v>
      </c>
      <c r="F2784" s="168" t="s">
        <v>1365</v>
      </c>
      <c r="H2784" s="169">
        <v>84.484999999999999</v>
      </c>
      <c r="I2784" s="170"/>
      <c r="L2784" s="165"/>
      <c r="M2784" s="171"/>
      <c r="N2784" s="172"/>
      <c r="O2784" s="172"/>
      <c r="P2784" s="172"/>
      <c r="Q2784" s="172"/>
      <c r="R2784" s="172"/>
      <c r="S2784" s="172"/>
      <c r="T2784" s="173"/>
      <c r="AT2784" s="167" t="s">
        <v>229</v>
      </c>
      <c r="AU2784" s="167" t="s">
        <v>86</v>
      </c>
      <c r="AV2784" s="13" t="s">
        <v>86</v>
      </c>
      <c r="AW2784" s="13" t="s">
        <v>32</v>
      </c>
      <c r="AX2784" s="13" t="s">
        <v>77</v>
      </c>
      <c r="AY2784" s="167" t="s">
        <v>222</v>
      </c>
    </row>
    <row r="2785" spans="1:65" s="13" customFormat="1">
      <c r="B2785" s="165"/>
      <c r="D2785" s="166" t="s">
        <v>229</v>
      </c>
      <c r="E2785" s="167" t="s">
        <v>1</v>
      </c>
      <c r="F2785" s="168" t="s">
        <v>1366</v>
      </c>
      <c r="H2785" s="169">
        <v>9.4499999999999993</v>
      </c>
      <c r="I2785" s="170"/>
      <c r="L2785" s="165"/>
      <c r="M2785" s="171"/>
      <c r="N2785" s="172"/>
      <c r="O2785" s="172"/>
      <c r="P2785" s="172"/>
      <c r="Q2785" s="172"/>
      <c r="R2785" s="172"/>
      <c r="S2785" s="172"/>
      <c r="T2785" s="173"/>
      <c r="AT2785" s="167" t="s">
        <v>229</v>
      </c>
      <c r="AU2785" s="167" t="s">
        <v>86</v>
      </c>
      <c r="AV2785" s="13" t="s">
        <v>86</v>
      </c>
      <c r="AW2785" s="13" t="s">
        <v>32</v>
      </c>
      <c r="AX2785" s="13" t="s">
        <v>77</v>
      </c>
      <c r="AY2785" s="167" t="s">
        <v>222</v>
      </c>
    </row>
    <row r="2786" spans="1:65" s="15" customFormat="1">
      <c r="B2786" s="182"/>
      <c r="D2786" s="166" t="s">
        <v>229</v>
      </c>
      <c r="E2786" s="183" t="s">
        <v>1</v>
      </c>
      <c r="F2786" s="184" t="s">
        <v>258</v>
      </c>
      <c r="H2786" s="185">
        <v>131.79499999999999</v>
      </c>
      <c r="I2786" s="186"/>
      <c r="L2786" s="182"/>
      <c r="M2786" s="187"/>
      <c r="N2786" s="188"/>
      <c r="O2786" s="188"/>
      <c r="P2786" s="188"/>
      <c r="Q2786" s="188"/>
      <c r="R2786" s="188"/>
      <c r="S2786" s="188"/>
      <c r="T2786" s="189"/>
      <c r="AT2786" s="183" t="s">
        <v>229</v>
      </c>
      <c r="AU2786" s="183" t="s">
        <v>86</v>
      </c>
      <c r="AV2786" s="15" t="s">
        <v>235</v>
      </c>
      <c r="AW2786" s="15" t="s">
        <v>32</v>
      </c>
      <c r="AX2786" s="15" t="s">
        <v>77</v>
      </c>
      <c r="AY2786" s="183" t="s">
        <v>222</v>
      </c>
    </row>
    <row r="2787" spans="1:65" s="16" customFormat="1">
      <c r="B2787" s="190"/>
      <c r="D2787" s="166" t="s">
        <v>229</v>
      </c>
      <c r="E2787" s="191" t="s">
        <v>1</v>
      </c>
      <c r="F2787" s="192" t="s">
        <v>4306</v>
      </c>
      <c r="H2787" s="191" t="s">
        <v>1</v>
      </c>
      <c r="I2787" s="193"/>
      <c r="L2787" s="190"/>
      <c r="M2787" s="194"/>
      <c r="N2787" s="195"/>
      <c r="O2787" s="195"/>
      <c r="P2787" s="195"/>
      <c r="Q2787" s="195"/>
      <c r="R2787" s="195"/>
      <c r="S2787" s="195"/>
      <c r="T2787" s="196"/>
      <c r="AT2787" s="191" t="s">
        <v>229</v>
      </c>
      <c r="AU2787" s="191" t="s">
        <v>86</v>
      </c>
      <c r="AV2787" s="16" t="s">
        <v>84</v>
      </c>
      <c r="AW2787" s="16" t="s">
        <v>32</v>
      </c>
      <c r="AX2787" s="16" t="s">
        <v>77</v>
      </c>
      <c r="AY2787" s="191" t="s">
        <v>222</v>
      </c>
    </row>
    <row r="2788" spans="1:65" s="13" customFormat="1">
      <c r="B2788" s="165"/>
      <c r="D2788" s="166" t="s">
        <v>229</v>
      </c>
      <c r="E2788" s="167" t="s">
        <v>1</v>
      </c>
      <c r="F2788" s="168" t="s">
        <v>1875</v>
      </c>
      <c r="H2788" s="169">
        <v>6.9</v>
      </c>
      <c r="I2788" s="170"/>
      <c r="L2788" s="165"/>
      <c r="M2788" s="171"/>
      <c r="N2788" s="172"/>
      <c r="O2788" s="172"/>
      <c r="P2788" s="172"/>
      <c r="Q2788" s="172"/>
      <c r="R2788" s="172"/>
      <c r="S2788" s="172"/>
      <c r="T2788" s="173"/>
      <c r="AT2788" s="167" t="s">
        <v>229</v>
      </c>
      <c r="AU2788" s="167" t="s">
        <v>86</v>
      </c>
      <c r="AV2788" s="13" t="s">
        <v>86</v>
      </c>
      <c r="AW2788" s="13" t="s">
        <v>32</v>
      </c>
      <c r="AX2788" s="13" t="s">
        <v>77</v>
      </c>
      <c r="AY2788" s="167" t="s">
        <v>222</v>
      </c>
    </row>
    <row r="2789" spans="1:65" s="13" customFormat="1">
      <c r="B2789" s="165"/>
      <c r="D2789" s="166" t="s">
        <v>229</v>
      </c>
      <c r="E2789" s="167" t="s">
        <v>1</v>
      </c>
      <c r="F2789" s="168" t="s">
        <v>1876</v>
      </c>
      <c r="H2789" s="169">
        <v>5.8</v>
      </c>
      <c r="I2789" s="170"/>
      <c r="L2789" s="165"/>
      <c r="M2789" s="171"/>
      <c r="N2789" s="172"/>
      <c r="O2789" s="172"/>
      <c r="P2789" s="172"/>
      <c r="Q2789" s="172"/>
      <c r="R2789" s="172"/>
      <c r="S2789" s="172"/>
      <c r="T2789" s="173"/>
      <c r="AT2789" s="167" t="s">
        <v>229</v>
      </c>
      <c r="AU2789" s="167" t="s">
        <v>86</v>
      </c>
      <c r="AV2789" s="13" t="s">
        <v>86</v>
      </c>
      <c r="AW2789" s="13" t="s">
        <v>32</v>
      </c>
      <c r="AX2789" s="13" t="s">
        <v>77</v>
      </c>
      <c r="AY2789" s="167" t="s">
        <v>222</v>
      </c>
    </row>
    <row r="2790" spans="1:65" s="13" customFormat="1">
      <c r="B2790" s="165"/>
      <c r="D2790" s="166" t="s">
        <v>229</v>
      </c>
      <c r="E2790" s="167" t="s">
        <v>1</v>
      </c>
      <c r="F2790" s="168" t="s">
        <v>1877</v>
      </c>
      <c r="H2790" s="169">
        <v>17.2</v>
      </c>
      <c r="I2790" s="170"/>
      <c r="L2790" s="165"/>
      <c r="M2790" s="171"/>
      <c r="N2790" s="172"/>
      <c r="O2790" s="172"/>
      <c r="P2790" s="172"/>
      <c r="Q2790" s="172"/>
      <c r="R2790" s="172"/>
      <c r="S2790" s="172"/>
      <c r="T2790" s="173"/>
      <c r="AT2790" s="167" t="s">
        <v>229</v>
      </c>
      <c r="AU2790" s="167" t="s">
        <v>86</v>
      </c>
      <c r="AV2790" s="13" t="s">
        <v>86</v>
      </c>
      <c r="AW2790" s="13" t="s">
        <v>32</v>
      </c>
      <c r="AX2790" s="13" t="s">
        <v>77</v>
      </c>
      <c r="AY2790" s="167" t="s">
        <v>222</v>
      </c>
    </row>
    <row r="2791" spans="1:65" s="15" customFormat="1">
      <c r="B2791" s="182"/>
      <c r="D2791" s="166" t="s">
        <v>229</v>
      </c>
      <c r="E2791" s="183" t="s">
        <v>1</v>
      </c>
      <c r="F2791" s="184" t="s">
        <v>258</v>
      </c>
      <c r="H2791" s="185">
        <v>29.9</v>
      </c>
      <c r="I2791" s="186"/>
      <c r="L2791" s="182"/>
      <c r="M2791" s="187"/>
      <c r="N2791" s="188"/>
      <c r="O2791" s="188"/>
      <c r="P2791" s="188"/>
      <c r="Q2791" s="188"/>
      <c r="R2791" s="188"/>
      <c r="S2791" s="188"/>
      <c r="T2791" s="189"/>
      <c r="AT2791" s="183" t="s">
        <v>229</v>
      </c>
      <c r="AU2791" s="183" t="s">
        <v>86</v>
      </c>
      <c r="AV2791" s="15" t="s">
        <v>235</v>
      </c>
      <c r="AW2791" s="15" t="s">
        <v>32</v>
      </c>
      <c r="AX2791" s="15" t="s">
        <v>77</v>
      </c>
      <c r="AY2791" s="183" t="s">
        <v>222</v>
      </c>
    </row>
    <row r="2792" spans="1:65" s="14" customFormat="1">
      <c r="B2792" s="174"/>
      <c r="D2792" s="166" t="s">
        <v>229</v>
      </c>
      <c r="E2792" s="175" t="s">
        <v>1</v>
      </c>
      <c r="F2792" s="176" t="s">
        <v>231</v>
      </c>
      <c r="H2792" s="177">
        <v>3206.9659999999999</v>
      </c>
      <c r="I2792" s="178"/>
      <c r="L2792" s="174"/>
      <c r="M2792" s="179"/>
      <c r="N2792" s="180"/>
      <c r="O2792" s="180"/>
      <c r="P2792" s="180"/>
      <c r="Q2792" s="180"/>
      <c r="R2792" s="180"/>
      <c r="S2792" s="180"/>
      <c r="T2792" s="181"/>
      <c r="AT2792" s="175" t="s">
        <v>229</v>
      </c>
      <c r="AU2792" s="175" t="s">
        <v>86</v>
      </c>
      <c r="AV2792" s="14" t="s">
        <v>228</v>
      </c>
      <c r="AW2792" s="14" t="s">
        <v>32</v>
      </c>
      <c r="AX2792" s="14" t="s">
        <v>84</v>
      </c>
      <c r="AY2792" s="175" t="s">
        <v>222</v>
      </c>
    </row>
    <row r="2793" spans="1:65" s="12" customFormat="1" ht="25.9" customHeight="1">
      <c r="B2793" s="137"/>
      <c r="D2793" s="138" t="s">
        <v>76</v>
      </c>
      <c r="E2793" s="139" t="s">
        <v>310</v>
      </c>
      <c r="F2793" s="139" t="s">
        <v>4307</v>
      </c>
      <c r="I2793" s="140"/>
      <c r="J2793" s="141">
        <f>BK2793</f>
        <v>0</v>
      </c>
      <c r="L2793" s="137"/>
      <c r="M2793" s="142"/>
      <c r="N2793" s="143"/>
      <c r="O2793" s="143"/>
      <c r="P2793" s="144">
        <f>P2794</f>
        <v>0</v>
      </c>
      <c r="Q2793" s="143"/>
      <c r="R2793" s="144">
        <f>R2794</f>
        <v>0</v>
      </c>
      <c r="S2793" s="143"/>
      <c r="T2793" s="145">
        <f>T2794</f>
        <v>0</v>
      </c>
      <c r="AR2793" s="138" t="s">
        <v>235</v>
      </c>
      <c r="AT2793" s="146" t="s">
        <v>76</v>
      </c>
      <c r="AU2793" s="146" t="s">
        <v>77</v>
      </c>
      <c r="AY2793" s="138" t="s">
        <v>222</v>
      </c>
      <c r="BK2793" s="147">
        <f>BK2794</f>
        <v>0</v>
      </c>
    </row>
    <row r="2794" spans="1:65" s="12" customFormat="1" ht="22.9" customHeight="1">
      <c r="B2794" s="137"/>
      <c r="D2794" s="138" t="s">
        <v>76</v>
      </c>
      <c r="E2794" s="148" t="s">
        <v>4308</v>
      </c>
      <c r="F2794" s="148" t="s">
        <v>4309</v>
      </c>
      <c r="I2794" s="140"/>
      <c r="J2794" s="149">
        <f>BK2794</f>
        <v>0</v>
      </c>
      <c r="L2794" s="137"/>
      <c r="M2794" s="142"/>
      <c r="N2794" s="143"/>
      <c r="O2794" s="143"/>
      <c r="P2794" s="144">
        <f>SUM(P2795:P2799)</f>
        <v>0</v>
      </c>
      <c r="Q2794" s="143"/>
      <c r="R2794" s="144">
        <f>SUM(R2795:R2799)</f>
        <v>0</v>
      </c>
      <c r="S2794" s="143"/>
      <c r="T2794" s="145">
        <f>SUM(T2795:T2799)</f>
        <v>0</v>
      </c>
      <c r="AR2794" s="138" t="s">
        <v>235</v>
      </c>
      <c r="AT2794" s="146" t="s">
        <v>76</v>
      </c>
      <c r="AU2794" s="146" t="s">
        <v>84</v>
      </c>
      <c r="AY2794" s="138" t="s">
        <v>222</v>
      </c>
      <c r="BK2794" s="147">
        <f>SUM(BK2795:BK2799)</f>
        <v>0</v>
      </c>
    </row>
    <row r="2795" spans="1:65" s="2" customFormat="1" ht="21.75" customHeight="1">
      <c r="A2795" s="33"/>
      <c r="B2795" s="150"/>
      <c r="C2795" s="151" t="s">
        <v>4310</v>
      </c>
      <c r="D2795" s="151" t="s">
        <v>224</v>
      </c>
      <c r="E2795" s="152" t="s">
        <v>4311</v>
      </c>
      <c r="F2795" s="153" t="s">
        <v>4312</v>
      </c>
      <c r="G2795" s="154" t="s">
        <v>2075</v>
      </c>
      <c r="H2795" s="155">
        <v>1</v>
      </c>
      <c r="I2795" s="156"/>
      <c r="J2795" s="157">
        <f>ROUND(I2795*H2795,2)</f>
        <v>0</v>
      </c>
      <c r="K2795" s="158"/>
      <c r="L2795" s="34"/>
      <c r="M2795" s="159" t="s">
        <v>1</v>
      </c>
      <c r="N2795" s="160" t="s">
        <v>42</v>
      </c>
      <c r="O2795" s="59"/>
      <c r="P2795" s="161">
        <f>O2795*H2795</f>
        <v>0</v>
      </c>
      <c r="Q2795" s="161">
        <v>0</v>
      </c>
      <c r="R2795" s="161">
        <f>Q2795*H2795</f>
        <v>0</v>
      </c>
      <c r="S2795" s="161">
        <v>0</v>
      </c>
      <c r="T2795" s="162">
        <f>S2795*H2795</f>
        <v>0</v>
      </c>
      <c r="U2795" s="33"/>
      <c r="V2795" s="33"/>
      <c r="W2795" s="33"/>
      <c r="X2795" s="33"/>
      <c r="Y2795" s="33"/>
      <c r="Z2795" s="33"/>
      <c r="AA2795" s="33"/>
      <c r="AB2795" s="33"/>
      <c r="AC2795" s="33"/>
      <c r="AD2795" s="33"/>
      <c r="AE2795" s="33"/>
      <c r="AR2795" s="163" t="s">
        <v>383</v>
      </c>
      <c r="AT2795" s="163" t="s">
        <v>224</v>
      </c>
      <c r="AU2795" s="163" t="s">
        <v>86</v>
      </c>
      <c r="AY2795" s="18" t="s">
        <v>222</v>
      </c>
      <c r="BE2795" s="164">
        <f>IF(N2795="základní",J2795,0)</f>
        <v>0</v>
      </c>
      <c r="BF2795" s="164">
        <f>IF(N2795="snížená",J2795,0)</f>
        <v>0</v>
      </c>
      <c r="BG2795" s="164">
        <f>IF(N2795="zákl. přenesená",J2795,0)</f>
        <v>0</v>
      </c>
      <c r="BH2795" s="164">
        <f>IF(N2795="sníž. přenesená",J2795,0)</f>
        <v>0</v>
      </c>
      <c r="BI2795" s="164">
        <f>IF(N2795="nulová",J2795,0)</f>
        <v>0</v>
      </c>
      <c r="BJ2795" s="18" t="s">
        <v>84</v>
      </c>
      <c r="BK2795" s="164">
        <f>ROUND(I2795*H2795,2)</f>
        <v>0</v>
      </c>
      <c r="BL2795" s="18" t="s">
        <v>383</v>
      </c>
      <c r="BM2795" s="163" t="s">
        <v>4313</v>
      </c>
    </row>
    <row r="2796" spans="1:65" s="2" customFormat="1" ht="21.75" customHeight="1">
      <c r="A2796" s="33"/>
      <c r="B2796" s="150"/>
      <c r="C2796" s="151" t="s">
        <v>2483</v>
      </c>
      <c r="D2796" s="151" t="s">
        <v>224</v>
      </c>
      <c r="E2796" s="152" t="s">
        <v>4314</v>
      </c>
      <c r="F2796" s="153" t="s">
        <v>4315</v>
      </c>
      <c r="G2796" s="154" t="s">
        <v>2075</v>
      </c>
      <c r="H2796" s="155">
        <v>1</v>
      </c>
      <c r="I2796" s="156"/>
      <c r="J2796" s="157">
        <f>ROUND(I2796*H2796,2)</f>
        <v>0</v>
      </c>
      <c r="K2796" s="158"/>
      <c r="L2796" s="34"/>
      <c r="M2796" s="159" t="s">
        <v>1</v>
      </c>
      <c r="N2796" s="160" t="s">
        <v>42</v>
      </c>
      <c r="O2796" s="59"/>
      <c r="P2796" s="161">
        <f>O2796*H2796</f>
        <v>0</v>
      </c>
      <c r="Q2796" s="161">
        <v>0</v>
      </c>
      <c r="R2796" s="161">
        <f>Q2796*H2796</f>
        <v>0</v>
      </c>
      <c r="S2796" s="161">
        <v>0</v>
      </c>
      <c r="T2796" s="162">
        <f>S2796*H2796</f>
        <v>0</v>
      </c>
      <c r="U2796" s="33"/>
      <c r="V2796" s="33"/>
      <c r="W2796" s="33"/>
      <c r="X2796" s="33"/>
      <c r="Y2796" s="33"/>
      <c r="Z2796" s="33"/>
      <c r="AA2796" s="33"/>
      <c r="AB2796" s="33"/>
      <c r="AC2796" s="33"/>
      <c r="AD2796" s="33"/>
      <c r="AE2796" s="33"/>
      <c r="AR2796" s="163" t="s">
        <v>383</v>
      </c>
      <c r="AT2796" s="163" t="s">
        <v>224</v>
      </c>
      <c r="AU2796" s="163" t="s">
        <v>86</v>
      </c>
      <c r="AY2796" s="18" t="s">
        <v>222</v>
      </c>
      <c r="BE2796" s="164">
        <f>IF(N2796="základní",J2796,0)</f>
        <v>0</v>
      </c>
      <c r="BF2796" s="164">
        <f>IF(N2796="snížená",J2796,0)</f>
        <v>0</v>
      </c>
      <c r="BG2796" s="164">
        <f>IF(N2796="zákl. přenesená",J2796,0)</f>
        <v>0</v>
      </c>
      <c r="BH2796" s="164">
        <f>IF(N2796="sníž. přenesená",J2796,0)</f>
        <v>0</v>
      </c>
      <c r="BI2796" s="164">
        <f>IF(N2796="nulová",J2796,0)</f>
        <v>0</v>
      </c>
      <c r="BJ2796" s="18" t="s">
        <v>84</v>
      </c>
      <c r="BK2796" s="164">
        <f>ROUND(I2796*H2796,2)</f>
        <v>0</v>
      </c>
      <c r="BL2796" s="18" t="s">
        <v>383</v>
      </c>
      <c r="BM2796" s="163" t="s">
        <v>4316</v>
      </c>
    </row>
    <row r="2797" spans="1:65" s="2" customFormat="1" ht="21.75" customHeight="1">
      <c r="A2797" s="33"/>
      <c r="B2797" s="150"/>
      <c r="C2797" s="151" t="s">
        <v>4317</v>
      </c>
      <c r="D2797" s="151" t="s">
        <v>224</v>
      </c>
      <c r="E2797" s="152" t="s">
        <v>4318</v>
      </c>
      <c r="F2797" s="153" t="s">
        <v>4319</v>
      </c>
      <c r="G2797" s="154" t="s">
        <v>2075</v>
      </c>
      <c r="H2797" s="155">
        <v>1</v>
      </c>
      <c r="I2797" s="156"/>
      <c r="J2797" s="157">
        <f>ROUND(I2797*H2797,2)</f>
        <v>0</v>
      </c>
      <c r="K2797" s="158"/>
      <c r="L2797" s="34"/>
      <c r="M2797" s="159" t="s">
        <v>1</v>
      </c>
      <c r="N2797" s="160" t="s">
        <v>42</v>
      </c>
      <c r="O2797" s="59"/>
      <c r="P2797" s="161">
        <f>O2797*H2797</f>
        <v>0</v>
      </c>
      <c r="Q2797" s="161">
        <v>0</v>
      </c>
      <c r="R2797" s="161">
        <f>Q2797*H2797</f>
        <v>0</v>
      </c>
      <c r="S2797" s="161">
        <v>0</v>
      </c>
      <c r="T2797" s="162">
        <f>S2797*H2797</f>
        <v>0</v>
      </c>
      <c r="U2797" s="33"/>
      <c r="V2797" s="33"/>
      <c r="W2797" s="33"/>
      <c r="X2797" s="33"/>
      <c r="Y2797" s="33"/>
      <c r="Z2797" s="33"/>
      <c r="AA2797" s="33"/>
      <c r="AB2797" s="33"/>
      <c r="AC2797" s="33"/>
      <c r="AD2797" s="33"/>
      <c r="AE2797" s="33"/>
      <c r="AR2797" s="163" t="s">
        <v>383</v>
      </c>
      <c r="AT2797" s="163" t="s">
        <v>224</v>
      </c>
      <c r="AU2797" s="163" t="s">
        <v>86</v>
      </c>
      <c r="AY2797" s="18" t="s">
        <v>222</v>
      </c>
      <c r="BE2797" s="164">
        <f>IF(N2797="základní",J2797,0)</f>
        <v>0</v>
      </c>
      <c r="BF2797" s="164">
        <f>IF(N2797="snížená",J2797,0)</f>
        <v>0</v>
      </c>
      <c r="BG2797" s="164">
        <f>IF(N2797="zákl. přenesená",J2797,0)</f>
        <v>0</v>
      </c>
      <c r="BH2797" s="164">
        <f>IF(N2797="sníž. přenesená",J2797,0)</f>
        <v>0</v>
      </c>
      <c r="BI2797" s="164">
        <f>IF(N2797="nulová",J2797,0)</f>
        <v>0</v>
      </c>
      <c r="BJ2797" s="18" t="s">
        <v>84</v>
      </c>
      <c r="BK2797" s="164">
        <f>ROUND(I2797*H2797,2)</f>
        <v>0</v>
      </c>
      <c r="BL2797" s="18" t="s">
        <v>383</v>
      </c>
      <c r="BM2797" s="163" t="s">
        <v>4320</v>
      </c>
    </row>
    <row r="2798" spans="1:65" s="2" customFormat="1" ht="16.5" customHeight="1">
      <c r="A2798" s="33"/>
      <c r="B2798" s="150"/>
      <c r="C2798" s="151" t="s">
        <v>2489</v>
      </c>
      <c r="D2798" s="151" t="s">
        <v>224</v>
      </c>
      <c r="E2798" s="152" t="s">
        <v>4321</v>
      </c>
      <c r="F2798" s="153" t="s">
        <v>4322</v>
      </c>
      <c r="G2798" s="154" t="s">
        <v>348</v>
      </c>
      <c r="H2798" s="155">
        <v>1</v>
      </c>
      <c r="I2798" s="156"/>
      <c r="J2798" s="157">
        <f>ROUND(I2798*H2798,2)</f>
        <v>0</v>
      </c>
      <c r="K2798" s="158"/>
      <c r="L2798" s="34"/>
      <c r="M2798" s="159" t="s">
        <v>1</v>
      </c>
      <c r="N2798" s="160" t="s">
        <v>42</v>
      </c>
      <c r="O2798" s="59"/>
      <c r="P2798" s="161">
        <f>O2798*H2798</f>
        <v>0</v>
      </c>
      <c r="Q2798" s="161">
        <v>0</v>
      </c>
      <c r="R2798" s="161">
        <f>Q2798*H2798</f>
        <v>0</v>
      </c>
      <c r="S2798" s="161">
        <v>0</v>
      </c>
      <c r="T2798" s="162">
        <f>S2798*H2798</f>
        <v>0</v>
      </c>
      <c r="U2798" s="33"/>
      <c r="V2798" s="33"/>
      <c r="W2798" s="33"/>
      <c r="X2798" s="33"/>
      <c r="Y2798" s="33"/>
      <c r="Z2798" s="33"/>
      <c r="AA2798" s="33"/>
      <c r="AB2798" s="33"/>
      <c r="AC2798" s="33"/>
      <c r="AD2798" s="33"/>
      <c r="AE2798" s="33"/>
      <c r="AR2798" s="163" t="s">
        <v>383</v>
      </c>
      <c r="AT2798" s="163" t="s">
        <v>224</v>
      </c>
      <c r="AU2798" s="163" t="s">
        <v>86</v>
      </c>
      <c r="AY2798" s="18" t="s">
        <v>222</v>
      </c>
      <c r="BE2798" s="164">
        <f>IF(N2798="základní",J2798,0)</f>
        <v>0</v>
      </c>
      <c r="BF2798" s="164">
        <f>IF(N2798="snížená",J2798,0)</f>
        <v>0</v>
      </c>
      <c r="BG2798" s="164">
        <f>IF(N2798="zákl. přenesená",J2798,0)</f>
        <v>0</v>
      </c>
      <c r="BH2798" s="164">
        <f>IF(N2798="sníž. přenesená",J2798,0)</f>
        <v>0</v>
      </c>
      <c r="BI2798" s="164">
        <f>IF(N2798="nulová",J2798,0)</f>
        <v>0</v>
      </c>
      <c r="BJ2798" s="18" t="s">
        <v>84</v>
      </c>
      <c r="BK2798" s="164">
        <f>ROUND(I2798*H2798,2)</f>
        <v>0</v>
      </c>
      <c r="BL2798" s="18" t="s">
        <v>383</v>
      </c>
      <c r="BM2798" s="163" t="s">
        <v>4323</v>
      </c>
    </row>
    <row r="2799" spans="1:65" s="2" customFormat="1" ht="16.5" customHeight="1">
      <c r="A2799" s="33"/>
      <c r="B2799" s="150"/>
      <c r="C2799" s="151" t="s">
        <v>4324</v>
      </c>
      <c r="D2799" s="151" t="s">
        <v>224</v>
      </c>
      <c r="E2799" s="152" t="s">
        <v>4325</v>
      </c>
      <c r="F2799" s="153" t="s">
        <v>4326</v>
      </c>
      <c r="G2799" s="154" t="s">
        <v>2075</v>
      </c>
      <c r="H2799" s="155">
        <v>1</v>
      </c>
      <c r="I2799" s="156"/>
      <c r="J2799" s="157">
        <f>ROUND(I2799*H2799,2)</f>
        <v>0</v>
      </c>
      <c r="K2799" s="158"/>
      <c r="L2799" s="34"/>
      <c r="M2799" s="213" t="s">
        <v>1</v>
      </c>
      <c r="N2799" s="214" t="s">
        <v>42</v>
      </c>
      <c r="O2799" s="215"/>
      <c r="P2799" s="216">
        <f>O2799*H2799</f>
        <v>0</v>
      </c>
      <c r="Q2799" s="216">
        <v>0</v>
      </c>
      <c r="R2799" s="216">
        <f>Q2799*H2799</f>
        <v>0</v>
      </c>
      <c r="S2799" s="216">
        <v>0</v>
      </c>
      <c r="T2799" s="217">
        <f>S2799*H2799</f>
        <v>0</v>
      </c>
      <c r="U2799" s="33"/>
      <c r="V2799" s="33"/>
      <c r="W2799" s="33"/>
      <c r="X2799" s="33"/>
      <c r="Y2799" s="33"/>
      <c r="Z2799" s="33"/>
      <c r="AA2799" s="33"/>
      <c r="AB2799" s="33"/>
      <c r="AC2799" s="33"/>
      <c r="AD2799" s="33"/>
      <c r="AE2799" s="33"/>
      <c r="AR2799" s="163" t="s">
        <v>383</v>
      </c>
      <c r="AT2799" s="163" t="s">
        <v>224</v>
      </c>
      <c r="AU2799" s="163" t="s">
        <v>86</v>
      </c>
      <c r="AY2799" s="18" t="s">
        <v>222</v>
      </c>
      <c r="BE2799" s="164">
        <f>IF(N2799="základní",J2799,0)</f>
        <v>0</v>
      </c>
      <c r="BF2799" s="164">
        <f>IF(N2799="snížená",J2799,0)</f>
        <v>0</v>
      </c>
      <c r="BG2799" s="164">
        <f>IF(N2799="zákl. přenesená",J2799,0)</f>
        <v>0</v>
      </c>
      <c r="BH2799" s="164">
        <f>IF(N2799="sníž. přenesená",J2799,0)</f>
        <v>0</v>
      </c>
      <c r="BI2799" s="164">
        <f>IF(N2799="nulová",J2799,0)</f>
        <v>0</v>
      </c>
      <c r="BJ2799" s="18" t="s">
        <v>84</v>
      </c>
      <c r="BK2799" s="164">
        <f>ROUND(I2799*H2799,2)</f>
        <v>0</v>
      </c>
      <c r="BL2799" s="18" t="s">
        <v>383</v>
      </c>
      <c r="BM2799" s="163" t="s">
        <v>4327</v>
      </c>
    </row>
    <row r="2800" spans="1:65" s="2" customFormat="1" ht="6.95" customHeight="1">
      <c r="A2800" s="33"/>
      <c r="B2800" s="48"/>
      <c r="C2800" s="49"/>
      <c r="D2800" s="49"/>
      <c r="E2800" s="49"/>
      <c r="F2800" s="49"/>
      <c r="G2800" s="49"/>
      <c r="H2800" s="49"/>
      <c r="I2800" s="49"/>
      <c r="J2800" s="49"/>
      <c r="K2800" s="49"/>
      <c r="L2800" s="34"/>
      <c r="M2800" s="33"/>
      <c r="O2800" s="33"/>
      <c r="P2800" s="33"/>
      <c r="Q2800" s="33"/>
      <c r="R2800" s="33"/>
      <c r="S2800" s="33"/>
      <c r="T2800" s="33"/>
      <c r="U2800" s="33"/>
      <c r="V2800" s="33"/>
      <c r="W2800" s="33"/>
      <c r="X2800" s="33"/>
      <c r="Y2800" s="33"/>
      <c r="Z2800" s="33"/>
      <c r="AA2800" s="33"/>
      <c r="AB2800" s="33"/>
      <c r="AC2800" s="33"/>
      <c r="AD2800" s="33"/>
      <c r="AE2800" s="33"/>
    </row>
  </sheetData>
  <autoFilter ref="C151:K2799"/>
  <mergeCells count="12">
    <mergeCell ref="E144:H144"/>
    <mergeCell ref="L2:V2"/>
    <mergeCell ref="E85:H85"/>
    <mergeCell ref="E87:H87"/>
    <mergeCell ref="E89:H89"/>
    <mergeCell ref="E140:H140"/>
    <mergeCell ref="E142:H14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94</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4328</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ROUND(J129,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ROUND((SUM(BE129:BE311)),  2)</f>
        <v>0</v>
      </c>
      <c r="G35" s="33"/>
      <c r="H35" s="33"/>
      <c r="I35" s="106">
        <v>0.21</v>
      </c>
      <c r="J35" s="105">
        <f>ROUND(((SUM(BE129:BE311))*I35),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ROUND((SUM(BF129:BF311)),  2)</f>
        <v>0</v>
      </c>
      <c r="G36" s="33"/>
      <c r="H36" s="33"/>
      <c r="I36" s="106">
        <v>0.15</v>
      </c>
      <c r="J36" s="105">
        <f>ROUND(((SUM(BF129:BF311))*I36),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ROUND((SUM(BG129:BG311)),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ROUND((SUM(BH129:BH311)),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ROUND((SUM(BI129:BI311)),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D.1.4.1 - Ústřední topení</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J129</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4329</v>
      </c>
      <c r="E99" s="120"/>
      <c r="F99" s="120"/>
      <c r="G99" s="120"/>
      <c r="H99" s="120"/>
      <c r="I99" s="120"/>
      <c r="J99" s="121">
        <f>J130</f>
        <v>0</v>
      </c>
      <c r="L99" s="118"/>
    </row>
    <row r="100" spans="1:47" s="9" customFormat="1" ht="24.95" customHeight="1">
      <c r="B100" s="118"/>
      <c r="D100" s="119" t="s">
        <v>4330</v>
      </c>
      <c r="E100" s="120"/>
      <c r="F100" s="120"/>
      <c r="G100" s="120"/>
      <c r="H100" s="120"/>
      <c r="I100" s="120"/>
      <c r="J100" s="121">
        <f>J163</f>
        <v>0</v>
      </c>
      <c r="L100" s="118"/>
    </row>
    <row r="101" spans="1:47" s="9" customFormat="1" ht="24.95" customHeight="1">
      <c r="B101" s="118"/>
      <c r="D101" s="119" t="s">
        <v>4331</v>
      </c>
      <c r="E101" s="120"/>
      <c r="F101" s="120"/>
      <c r="G101" s="120"/>
      <c r="H101" s="120"/>
      <c r="I101" s="120"/>
      <c r="J101" s="121">
        <f>J206</f>
        <v>0</v>
      </c>
      <c r="L101" s="118"/>
    </row>
    <row r="102" spans="1:47" s="10" customFormat="1" ht="19.899999999999999" customHeight="1">
      <c r="B102" s="122"/>
      <c r="D102" s="123" t="s">
        <v>4332</v>
      </c>
      <c r="E102" s="124"/>
      <c r="F102" s="124"/>
      <c r="G102" s="124"/>
      <c r="H102" s="124"/>
      <c r="I102" s="124"/>
      <c r="J102" s="125">
        <f>J207</f>
        <v>0</v>
      </c>
      <c r="L102" s="122"/>
    </row>
    <row r="103" spans="1:47" s="10" customFormat="1" ht="19.899999999999999" customHeight="1">
      <c r="B103" s="122"/>
      <c r="D103" s="123" t="s">
        <v>4333</v>
      </c>
      <c r="E103" s="124"/>
      <c r="F103" s="124"/>
      <c r="G103" s="124"/>
      <c r="H103" s="124"/>
      <c r="I103" s="124"/>
      <c r="J103" s="125">
        <f>J225</f>
        <v>0</v>
      </c>
      <c r="L103" s="122"/>
    </row>
    <row r="104" spans="1:47" s="9" customFormat="1" ht="24.95" customHeight="1">
      <c r="B104" s="118"/>
      <c r="D104" s="119" t="s">
        <v>4334</v>
      </c>
      <c r="E104" s="120"/>
      <c r="F104" s="120"/>
      <c r="G104" s="120"/>
      <c r="H104" s="120"/>
      <c r="I104" s="120"/>
      <c r="J104" s="121">
        <f>J228</f>
        <v>0</v>
      </c>
      <c r="L104" s="118"/>
    </row>
    <row r="105" spans="1:47" s="9" customFormat="1" ht="24.95" customHeight="1">
      <c r="B105" s="118"/>
      <c r="D105" s="119" t="s">
        <v>4335</v>
      </c>
      <c r="E105" s="120"/>
      <c r="F105" s="120"/>
      <c r="G105" s="120"/>
      <c r="H105" s="120"/>
      <c r="I105" s="120"/>
      <c r="J105" s="121">
        <f>J273</f>
        <v>0</v>
      </c>
      <c r="L105" s="118"/>
    </row>
    <row r="106" spans="1:47" s="9" customFormat="1" ht="24.95" customHeight="1">
      <c r="B106" s="118"/>
      <c r="D106" s="119" t="s">
        <v>4336</v>
      </c>
      <c r="E106" s="120"/>
      <c r="F106" s="120"/>
      <c r="G106" s="120"/>
      <c r="H106" s="120"/>
      <c r="I106" s="120"/>
      <c r="J106" s="121">
        <f>J298</f>
        <v>0</v>
      </c>
      <c r="L106" s="118"/>
    </row>
    <row r="107" spans="1:47" s="9" customFormat="1" ht="24.95" customHeight="1">
      <c r="B107" s="118"/>
      <c r="D107" s="119" t="s">
        <v>4337</v>
      </c>
      <c r="E107" s="120"/>
      <c r="F107" s="120"/>
      <c r="G107" s="120"/>
      <c r="H107" s="120"/>
      <c r="I107" s="120"/>
      <c r="J107" s="121">
        <f>J307</f>
        <v>0</v>
      </c>
      <c r="L107" s="118"/>
    </row>
    <row r="108" spans="1:47"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31"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31" s="2" customFormat="1" ht="24.95" customHeight="1">
      <c r="A114" s="33"/>
      <c r="B114" s="34"/>
      <c r="C114" s="22" t="s">
        <v>207</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6.5" customHeight="1">
      <c r="A117" s="33"/>
      <c r="B117" s="34"/>
      <c r="C117" s="33"/>
      <c r="D117" s="33"/>
      <c r="E117" s="265" t="str">
        <f>E7</f>
        <v>Přístavba tělocvičny, školní jídelny a kuchyně</v>
      </c>
      <c r="F117" s="266"/>
      <c r="G117" s="266"/>
      <c r="H117" s="266"/>
      <c r="I117" s="3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166</v>
      </c>
      <c r="L118" s="21"/>
    </row>
    <row r="119" spans="1:31" s="2" customFormat="1" ht="16.5" customHeight="1">
      <c r="A119" s="33"/>
      <c r="B119" s="34"/>
      <c r="C119" s="33"/>
      <c r="D119" s="33"/>
      <c r="E119" s="265" t="s">
        <v>167</v>
      </c>
      <c r="F119" s="264"/>
      <c r="G119" s="264"/>
      <c r="H119" s="264"/>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168</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41" t="str">
        <f>E11</f>
        <v>D.1.4.1 - Ústřední topení</v>
      </c>
      <c r="F121" s="264"/>
      <c r="G121" s="264"/>
      <c r="H121" s="264"/>
      <c r="I121" s="3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ZŠ Lyčkovo nám. 6/460, Praha 8</v>
      </c>
      <c r="G123" s="33"/>
      <c r="H123" s="33"/>
      <c r="I123" s="28" t="s">
        <v>22</v>
      </c>
      <c r="J123" s="56" t="str">
        <f>IF(J14="","",J14)</f>
        <v>25. 9. 2023</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25.7" customHeight="1">
      <c r="A125" s="33"/>
      <c r="B125" s="34"/>
      <c r="C125" s="28" t="s">
        <v>24</v>
      </c>
      <c r="D125" s="33"/>
      <c r="E125" s="33"/>
      <c r="F125" s="26" t="str">
        <f>E17</f>
        <v>Městská část Praha 8</v>
      </c>
      <c r="G125" s="33"/>
      <c r="H125" s="33"/>
      <c r="I125" s="28" t="s">
        <v>30</v>
      </c>
      <c r="J125" s="31" t="str">
        <f>E23</f>
        <v>ARCHITEKTONICKÝ ATELIER ALEŠ, s.r.o.</v>
      </c>
      <c r="K125" s="33"/>
      <c r="L125" s="43"/>
      <c r="S125" s="33"/>
      <c r="T125" s="33"/>
      <c r="U125" s="33"/>
      <c r="V125" s="33"/>
      <c r="W125" s="33"/>
      <c r="X125" s="33"/>
      <c r="Y125" s="33"/>
      <c r="Z125" s="33"/>
      <c r="AA125" s="33"/>
      <c r="AB125" s="33"/>
      <c r="AC125" s="33"/>
      <c r="AD125" s="33"/>
      <c r="AE125" s="33"/>
    </row>
    <row r="126" spans="1:31" s="2" customFormat="1" ht="15.2" customHeight="1">
      <c r="A126" s="33"/>
      <c r="B126" s="34"/>
      <c r="C126" s="28" t="s">
        <v>28</v>
      </c>
      <c r="D126" s="33"/>
      <c r="E126" s="33"/>
      <c r="F126" s="26" t="str">
        <f>IF(E20="","",E20)</f>
        <v>Vyplň údaj</v>
      </c>
      <c r="G126" s="33"/>
      <c r="H126" s="33"/>
      <c r="I126" s="28" t="s">
        <v>33</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6"/>
      <c r="B128" s="127"/>
      <c r="C128" s="128" t="s">
        <v>208</v>
      </c>
      <c r="D128" s="129" t="s">
        <v>62</v>
      </c>
      <c r="E128" s="129" t="s">
        <v>58</v>
      </c>
      <c r="F128" s="129" t="s">
        <v>59</v>
      </c>
      <c r="G128" s="129" t="s">
        <v>209</v>
      </c>
      <c r="H128" s="129" t="s">
        <v>210</v>
      </c>
      <c r="I128" s="129" t="s">
        <v>211</v>
      </c>
      <c r="J128" s="130" t="s">
        <v>172</v>
      </c>
      <c r="K128" s="131" t="s">
        <v>212</v>
      </c>
      <c r="L128" s="132"/>
      <c r="M128" s="63" t="s">
        <v>1</v>
      </c>
      <c r="N128" s="64" t="s">
        <v>41</v>
      </c>
      <c r="O128" s="64" t="s">
        <v>213</v>
      </c>
      <c r="P128" s="64" t="s">
        <v>214</v>
      </c>
      <c r="Q128" s="64" t="s">
        <v>215</v>
      </c>
      <c r="R128" s="64" t="s">
        <v>216</v>
      </c>
      <c r="S128" s="64" t="s">
        <v>217</v>
      </c>
      <c r="T128" s="65" t="s">
        <v>218</v>
      </c>
      <c r="U128" s="126"/>
      <c r="V128" s="126"/>
      <c r="W128" s="126"/>
      <c r="X128" s="126"/>
      <c r="Y128" s="126"/>
      <c r="Z128" s="126"/>
      <c r="AA128" s="126"/>
      <c r="AB128" s="126"/>
      <c r="AC128" s="126"/>
      <c r="AD128" s="126"/>
      <c r="AE128" s="126"/>
    </row>
    <row r="129" spans="1:65" s="2" customFormat="1" ht="22.9" customHeight="1">
      <c r="A129" s="33"/>
      <c r="B129" s="34"/>
      <c r="C129" s="70" t="s">
        <v>219</v>
      </c>
      <c r="D129" s="33"/>
      <c r="E129" s="33"/>
      <c r="F129" s="33"/>
      <c r="G129" s="33"/>
      <c r="H129" s="33"/>
      <c r="I129" s="33"/>
      <c r="J129" s="133">
        <f>BK129</f>
        <v>0</v>
      </c>
      <c r="K129" s="33"/>
      <c r="L129" s="34"/>
      <c r="M129" s="66"/>
      <c r="N129" s="57"/>
      <c r="O129" s="67"/>
      <c r="P129" s="134">
        <f>P130+P163+P206+P228+P273+P298+P307</f>
        <v>0</v>
      </c>
      <c r="Q129" s="67"/>
      <c r="R129" s="134">
        <f>R130+R163+R206+R228+R273+R298+R307</f>
        <v>0</v>
      </c>
      <c r="S129" s="67"/>
      <c r="T129" s="135">
        <f>T130+T163+T206+T228+T273+T298+T307</f>
        <v>0</v>
      </c>
      <c r="U129" s="33"/>
      <c r="V129" s="33"/>
      <c r="W129" s="33"/>
      <c r="X129" s="33"/>
      <c r="Y129" s="33"/>
      <c r="Z129" s="33"/>
      <c r="AA129" s="33"/>
      <c r="AB129" s="33"/>
      <c r="AC129" s="33"/>
      <c r="AD129" s="33"/>
      <c r="AE129" s="33"/>
      <c r="AT129" s="18" t="s">
        <v>76</v>
      </c>
      <c r="AU129" s="18" t="s">
        <v>174</v>
      </c>
      <c r="BK129" s="136">
        <f>BK130+BK163+BK206+BK228+BK273+BK298+BK307</f>
        <v>0</v>
      </c>
    </row>
    <row r="130" spans="1:65" s="12" customFormat="1" ht="25.9" customHeight="1">
      <c r="B130" s="137"/>
      <c r="D130" s="138" t="s">
        <v>76</v>
      </c>
      <c r="E130" s="139" t="s">
        <v>4338</v>
      </c>
      <c r="F130" s="139" t="s">
        <v>4339</v>
      </c>
      <c r="I130" s="140"/>
      <c r="J130" s="141">
        <f>BK130</f>
        <v>0</v>
      </c>
      <c r="L130" s="137"/>
      <c r="M130" s="142"/>
      <c r="N130" s="143"/>
      <c r="O130" s="143"/>
      <c r="P130" s="144">
        <f>SUM(P131:P162)</f>
        <v>0</v>
      </c>
      <c r="Q130" s="143"/>
      <c r="R130" s="144">
        <f>SUM(R131:R162)</f>
        <v>0</v>
      </c>
      <c r="S130" s="143"/>
      <c r="T130" s="145">
        <f>SUM(T131:T162)</f>
        <v>0</v>
      </c>
      <c r="AR130" s="138" t="s">
        <v>84</v>
      </c>
      <c r="AT130" s="146" t="s">
        <v>76</v>
      </c>
      <c r="AU130" s="146" t="s">
        <v>77</v>
      </c>
      <c r="AY130" s="138" t="s">
        <v>222</v>
      </c>
      <c r="BK130" s="147">
        <f>SUM(BK131:BK162)</f>
        <v>0</v>
      </c>
    </row>
    <row r="131" spans="1:65" s="2" customFormat="1" ht="62.65" customHeight="1">
      <c r="A131" s="33"/>
      <c r="B131" s="150"/>
      <c r="C131" s="151" t="s">
        <v>84</v>
      </c>
      <c r="D131" s="151" t="s">
        <v>224</v>
      </c>
      <c r="E131" s="152" t="s">
        <v>4340</v>
      </c>
      <c r="F131" s="153" t="s">
        <v>4341</v>
      </c>
      <c r="G131" s="154" t="s">
        <v>4342</v>
      </c>
      <c r="H131" s="155">
        <v>2</v>
      </c>
      <c r="I131" s="156"/>
      <c r="J131" s="157">
        <f>ROUND(I131*H131,2)</f>
        <v>0</v>
      </c>
      <c r="K131" s="158"/>
      <c r="L131" s="34"/>
      <c r="M131" s="159" t="s">
        <v>1</v>
      </c>
      <c r="N131" s="160" t="s">
        <v>42</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228</v>
      </c>
      <c r="AT131" s="163" t="s">
        <v>224</v>
      </c>
      <c r="AU131" s="163" t="s">
        <v>84</v>
      </c>
      <c r="AY131" s="18" t="s">
        <v>222</v>
      </c>
      <c r="BE131" s="164">
        <f>IF(N131="základní",J131,0)</f>
        <v>0</v>
      </c>
      <c r="BF131" s="164">
        <f>IF(N131="snížená",J131,0)</f>
        <v>0</v>
      </c>
      <c r="BG131" s="164">
        <f>IF(N131="zákl. přenesená",J131,0)</f>
        <v>0</v>
      </c>
      <c r="BH131" s="164">
        <f>IF(N131="sníž. přenesená",J131,0)</f>
        <v>0</v>
      </c>
      <c r="BI131" s="164">
        <f>IF(N131="nulová",J131,0)</f>
        <v>0</v>
      </c>
      <c r="BJ131" s="18" t="s">
        <v>84</v>
      </c>
      <c r="BK131" s="164">
        <f>ROUND(I131*H131,2)</f>
        <v>0</v>
      </c>
      <c r="BL131" s="18" t="s">
        <v>228</v>
      </c>
      <c r="BM131" s="163" t="s">
        <v>86</v>
      </c>
    </row>
    <row r="132" spans="1:65" s="2" customFormat="1" ht="19.5">
      <c r="A132" s="33"/>
      <c r="B132" s="34"/>
      <c r="C132" s="33"/>
      <c r="D132" s="166" t="s">
        <v>384</v>
      </c>
      <c r="E132" s="33"/>
      <c r="F132" s="208" t="s">
        <v>4343</v>
      </c>
      <c r="G132" s="33"/>
      <c r="H132" s="33"/>
      <c r="I132" s="209"/>
      <c r="J132" s="33"/>
      <c r="K132" s="33"/>
      <c r="L132" s="34"/>
      <c r="M132" s="210"/>
      <c r="N132" s="211"/>
      <c r="O132" s="59"/>
      <c r="P132" s="59"/>
      <c r="Q132" s="59"/>
      <c r="R132" s="59"/>
      <c r="S132" s="59"/>
      <c r="T132" s="60"/>
      <c r="U132" s="33"/>
      <c r="V132" s="33"/>
      <c r="W132" s="33"/>
      <c r="X132" s="33"/>
      <c r="Y132" s="33"/>
      <c r="Z132" s="33"/>
      <c r="AA132" s="33"/>
      <c r="AB132" s="33"/>
      <c r="AC132" s="33"/>
      <c r="AD132" s="33"/>
      <c r="AE132" s="33"/>
      <c r="AT132" s="18" t="s">
        <v>384</v>
      </c>
      <c r="AU132" s="18" t="s">
        <v>84</v>
      </c>
    </row>
    <row r="133" spans="1:65" s="2" customFormat="1" ht="24.2" customHeight="1">
      <c r="A133" s="33"/>
      <c r="B133" s="150"/>
      <c r="C133" s="151" t="s">
        <v>86</v>
      </c>
      <c r="D133" s="151" t="s">
        <v>224</v>
      </c>
      <c r="E133" s="152" t="s">
        <v>4344</v>
      </c>
      <c r="F133" s="153" t="s">
        <v>4345</v>
      </c>
      <c r="G133" s="154" t="s">
        <v>4342</v>
      </c>
      <c r="H133" s="155">
        <v>1</v>
      </c>
      <c r="I133" s="156"/>
      <c r="J133" s="157">
        <f>ROUND(I133*H133,2)</f>
        <v>0</v>
      </c>
      <c r="K133" s="158"/>
      <c r="L133" s="34"/>
      <c r="M133" s="159" t="s">
        <v>1</v>
      </c>
      <c r="N133" s="160" t="s">
        <v>42</v>
      </c>
      <c r="O133" s="59"/>
      <c r="P133" s="161">
        <f>O133*H133</f>
        <v>0</v>
      </c>
      <c r="Q133" s="161">
        <v>0</v>
      </c>
      <c r="R133" s="161">
        <f>Q133*H133</f>
        <v>0</v>
      </c>
      <c r="S133" s="161">
        <v>0</v>
      </c>
      <c r="T133" s="162">
        <f>S133*H133</f>
        <v>0</v>
      </c>
      <c r="U133" s="33"/>
      <c r="V133" s="33"/>
      <c r="W133" s="33"/>
      <c r="X133" s="33"/>
      <c r="Y133" s="33"/>
      <c r="Z133" s="33"/>
      <c r="AA133" s="33"/>
      <c r="AB133" s="33"/>
      <c r="AC133" s="33"/>
      <c r="AD133" s="33"/>
      <c r="AE133" s="33"/>
      <c r="AR133" s="163" t="s">
        <v>228</v>
      </c>
      <c r="AT133" s="163" t="s">
        <v>224</v>
      </c>
      <c r="AU133" s="163" t="s">
        <v>84</v>
      </c>
      <c r="AY133" s="18" t="s">
        <v>222</v>
      </c>
      <c r="BE133" s="164">
        <f>IF(N133="základní",J133,0)</f>
        <v>0</v>
      </c>
      <c r="BF133" s="164">
        <f>IF(N133="snížená",J133,0)</f>
        <v>0</v>
      </c>
      <c r="BG133" s="164">
        <f>IF(N133="zákl. přenesená",J133,0)</f>
        <v>0</v>
      </c>
      <c r="BH133" s="164">
        <f>IF(N133="sníž. přenesená",J133,0)</f>
        <v>0</v>
      </c>
      <c r="BI133" s="164">
        <f>IF(N133="nulová",J133,0)</f>
        <v>0</v>
      </c>
      <c r="BJ133" s="18" t="s">
        <v>84</v>
      </c>
      <c r="BK133" s="164">
        <f>ROUND(I133*H133,2)</f>
        <v>0</v>
      </c>
      <c r="BL133" s="18" t="s">
        <v>228</v>
      </c>
      <c r="BM133" s="163" t="s">
        <v>228</v>
      </c>
    </row>
    <row r="134" spans="1:65" s="2" customFormat="1" ht="19.5">
      <c r="A134" s="33"/>
      <c r="B134" s="34"/>
      <c r="C134" s="33"/>
      <c r="D134" s="166" t="s">
        <v>384</v>
      </c>
      <c r="E134" s="33"/>
      <c r="F134" s="208" t="s">
        <v>4346</v>
      </c>
      <c r="G134" s="33"/>
      <c r="H134" s="33"/>
      <c r="I134" s="209"/>
      <c r="J134" s="33"/>
      <c r="K134" s="33"/>
      <c r="L134" s="34"/>
      <c r="M134" s="210"/>
      <c r="N134" s="211"/>
      <c r="O134" s="59"/>
      <c r="P134" s="59"/>
      <c r="Q134" s="59"/>
      <c r="R134" s="59"/>
      <c r="S134" s="59"/>
      <c r="T134" s="60"/>
      <c r="U134" s="33"/>
      <c r="V134" s="33"/>
      <c r="W134" s="33"/>
      <c r="X134" s="33"/>
      <c r="Y134" s="33"/>
      <c r="Z134" s="33"/>
      <c r="AA134" s="33"/>
      <c r="AB134" s="33"/>
      <c r="AC134" s="33"/>
      <c r="AD134" s="33"/>
      <c r="AE134" s="33"/>
      <c r="AT134" s="18" t="s">
        <v>384</v>
      </c>
      <c r="AU134" s="18" t="s">
        <v>84</v>
      </c>
    </row>
    <row r="135" spans="1:65" s="2" customFormat="1" ht="66.75" customHeight="1">
      <c r="A135" s="33"/>
      <c r="B135" s="150"/>
      <c r="C135" s="151" t="s">
        <v>235</v>
      </c>
      <c r="D135" s="151" t="s">
        <v>224</v>
      </c>
      <c r="E135" s="152" t="s">
        <v>4347</v>
      </c>
      <c r="F135" s="153" t="s">
        <v>4348</v>
      </c>
      <c r="G135" s="154" t="s">
        <v>4342</v>
      </c>
      <c r="H135" s="155">
        <v>1</v>
      </c>
      <c r="I135" s="156"/>
      <c r="J135" s="157">
        <f>ROUND(I135*H135,2)</f>
        <v>0</v>
      </c>
      <c r="K135" s="158"/>
      <c r="L135" s="34"/>
      <c r="M135" s="159" t="s">
        <v>1</v>
      </c>
      <c r="N135" s="160" t="s">
        <v>42</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228</v>
      </c>
      <c r="AT135" s="163" t="s">
        <v>224</v>
      </c>
      <c r="AU135" s="163" t="s">
        <v>84</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238</v>
      </c>
    </row>
    <row r="136" spans="1:65" s="2" customFormat="1" ht="39">
      <c r="A136" s="33"/>
      <c r="B136" s="34"/>
      <c r="C136" s="33"/>
      <c r="D136" s="166" t="s">
        <v>384</v>
      </c>
      <c r="E136" s="33"/>
      <c r="F136" s="208" t="s">
        <v>4349</v>
      </c>
      <c r="G136" s="33"/>
      <c r="H136" s="33"/>
      <c r="I136" s="209"/>
      <c r="J136" s="33"/>
      <c r="K136" s="33"/>
      <c r="L136" s="34"/>
      <c r="M136" s="210"/>
      <c r="N136" s="211"/>
      <c r="O136" s="59"/>
      <c r="P136" s="59"/>
      <c r="Q136" s="59"/>
      <c r="R136" s="59"/>
      <c r="S136" s="59"/>
      <c r="T136" s="60"/>
      <c r="U136" s="33"/>
      <c r="V136" s="33"/>
      <c r="W136" s="33"/>
      <c r="X136" s="33"/>
      <c r="Y136" s="33"/>
      <c r="Z136" s="33"/>
      <c r="AA136" s="33"/>
      <c r="AB136" s="33"/>
      <c r="AC136" s="33"/>
      <c r="AD136" s="33"/>
      <c r="AE136" s="33"/>
      <c r="AT136" s="18" t="s">
        <v>384</v>
      </c>
      <c r="AU136" s="18" t="s">
        <v>84</v>
      </c>
    </row>
    <row r="137" spans="1:65" s="2" customFormat="1" ht="24.2" customHeight="1">
      <c r="A137" s="33"/>
      <c r="B137" s="150"/>
      <c r="C137" s="151" t="s">
        <v>228</v>
      </c>
      <c r="D137" s="151" t="s">
        <v>224</v>
      </c>
      <c r="E137" s="152" t="s">
        <v>4350</v>
      </c>
      <c r="F137" s="153" t="s">
        <v>4351</v>
      </c>
      <c r="G137" s="154" t="s">
        <v>4342</v>
      </c>
      <c r="H137" s="155">
        <v>2</v>
      </c>
      <c r="I137" s="156"/>
      <c r="J137" s="157">
        <f>ROUND(I137*H137,2)</f>
        <v>0</v>
      </c>
      <c r="K137" s="158"/>
      <c r="L137" s="34"/>
      <c r="M137" s="159" t="s">
        <v>1</v>
      </c>
      <c r="N137" s="160" t="s">
        <v>42</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228</v>
      </c>
      <c r="AT137" s="163" t="s">
        <v>224</v>
      </c>
      <c r="AU137" s="163" t="s">
        <v>84</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243</v>
      </c>
    </row>
    <row r="138" spans="1:65" s="2" customFormat="1" ht="19.5">
      <c r="A138" s="33"/>
      <c r="B138" s="34"/>
      <c r="C138" s="33"/>
      <c r="D138" s="166" t="s">
        <v>384</v>
      </c>
      <c r="E138" s="33"/>
      <c r="F138" s="208" t="s">
        <v>4352</v>
      </c>
      <c r="G138" s="33"/>
      <c r="H138" s="33"/>
      <c r="I138" s="209"/>
      <c r="J138" s="33"/>
      <c r="K138" s="33"/>
      <c r="L138" s="34"/>
      <c r="M138" s="210"/>
      <c r="N138" s="211"/>
      <c r="O138" s="59"/>
      <c r="P138" s="59"/>
      <c r="Q138" s="59"/>
      <c r="R138" s="59"/>
      <c r="S138" s="59"/>
      <c r="T138" s="60"/>
      <c r="U138" s="33"/>
      <c r="V138" s="33"/>
      <c r="W138" s="33"/>
      <c r="X138" s="33"/>
      <c r="Y138" s="33"/>
      <c r="Z138" s="33"/>
      <c r="AA138" s="33"/>
      <c r="AB138" s="33"/>
      <c r="AC138" s="33"/>
      <c r="AD138" s="33"/>
      <c r="AE138" s="33"/>
      <c r="AT138" s="18" t="s">
        <v>384</v>
      </c>
      <c r="AU138" s="18" t="s">
        <v>84</v>
      </c>
    </row>
    <row r="139" spans="1:65" s="2" customFormat="1" ht="16.5" customHeight="1">
      <c r="A139" s="33"/>
      <c r="B139" s="150"/>
      <c r="C139" s="151" t="s">
        <v>245</v>
      </c>
      <c r="D139" s="151" t="s">
        <v>224</v>
      </c>
      <c r="E139" s="152" t="s">
        <v>4353</v>
      </c>
      <c r="F139" s="153" t="s">
        <v>4354</v>
      </c>
      <c r="G139" s="154" t="s">
        <v>4342</v>
      </c>
      <c r="H139" s="155">
        <v>1</v>
      </c>
      <c r="I139" s="156"/>
      <c r="J139" s="157">
        <f>ROUND(I139*H139,2)</f>
        <v>0</v>
      </c>
      <c r="K139" s="158"/>
      <c r="L139" s="34"/>
      <c r="M139" s="159" t="s">
        <v>1</v>
      </c>
      <c r="N139" s="160" t="s">
        <v>42</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228</v>
      </c>
      <c r="AT139" s="163" t="s">
        <v>224</v>
      </c>
      <c r="AU139" s="163" t="s">
        <v>84</v>
      </c>
      <c r="AY139" s="18" t="s">
        <v>222</v>
      </c>
      <c r="BE139" s="164">
        <f>IF(N139="základní",J139,0)</f>
        <v>0</v>
      </c>
      <c r="BF139" s="164">
        <f>IF(N139="snížená",J139,0)</f>
        <v>0</v>
      </c>
      <c r="BG139" s="164">
        <f>IF(N139="zákl. přenesená",J139,0)</f>
        <v>0</v>
      </c>
      <c r="BH139" s="164">
        <f>IF(N139="sníž. přenesená",J139,0)</f>
        <v>0</v>
      </c>
      <c r="BI139" s="164">
        <f>IF(N139="nulová",J139,0)</f>
        <v>0</v>
      </c>
      <c r="BJ139" s="18" t="s">
        <v>84</v>
      </c>
      <c r="BK139" s="164">
        <f>ROUND(I139*H139,2)</f>
        <v>0</v>
      </c>
      <c r="BL139" s="18" t="s">
        <v>228</v>
      </c>
      <c r="BM139" s="163" t="s">
        <v>248</v>
      </c>
    </row>
    <row r="140" spans="1:65" s="2" customFormat="1" ht="19.5">
      <c r="A140" s="33"/>
      <c r="B140" s="34"/>
      <c r="C140" s="33"/>
      <c r="D140" s="166" t="s">
        <v>384</v>
      </c>
      <c r="E140" s="33"/>
      <c r="F140" s="208" t="s">
        <v>4355</v>
      </c>
      <c r="G140" s="33"/>
      <c r="H140" s="33"/>
      <c r="I140" s="209"/>
      <c r="J140" s="33"/>
      <c r="K140" s="33"/>
      <c r="L140" s="34"/>
      <c r="M140" s="210"/>
      <c r="N140" s="211"/>
      <c r="O140" s="59"/>
      <c r="P140" s="59"/>
      <c r="Q140" s="59"/>
      <c r="R140" s="59"/>
      <c r="S140" s="59"/>
      <c r="T140" s="60"/>
      <c r="U140" s="33"/>
      <c r="V140" s="33"/>
      <c r="W140" s="33"/>
      <c r="X140" s="33"/>
      <c r="Y140" s="33"/>
      <c r="Z140" s="33"/>
      <c r="AA140" s="33"/>
      <c r="AB140" s="33"/>
      <c r="AC140" s="33"/>
      <c r="AD140" s="33"/>
      <c r="AE140" s="33"/>
      <c r="AT140" s="18" t="s">
        <v>384</v>
      </c>
      <c r="AU140" s="18" t="s">
        <v>84</v>
      </c>
    </row>
    <row r="141" spans="1:65" s="2" customFormat="1" ht="16.5" customHeight="1">
      <c r="A141" s="33"/>
      <c r="B141" s="150"/>
      <c r="C141" s="151" t="s">
        <v>238</v>
      </c>
      <c r="D141" s="151" t="s">
        <v>224</v>
      </c>
      <c r="E141" s="152" t="s">
        <v>4356</v>
      </c>
      <c r="F141" s="153" t="s">
        <v>4357</v>
      </c>
      <c r="G141" s="154" t="s">
        <v>4342</v>
      </c>
      <c r="H141" s="155">
        <v>1</v>
      </c>
      <c r="I141" s="156"/>
      <c r="J141" s="157">
        <f>ROUND(I141*H141,2)</f>
        <v>0</v>
      </c>
      <c r="K141" s="158"/>
      <c r="L141" s="34"/>
      <c r="M141" s="159" t="s">
        <v>1</v>
      </c>
      <c r="N141" s="160" t="s">
        <v>42</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228</v>
      </c>
      <c r="AT141" s="163" t="s">
        <v>224</v>
      </c>
      <c r="AU141" s="163" t="s">
        <v>84</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14</v>
      </c>
    </row>
    <row r="142" spans="1:65" s="2" customFormat="1" ht="19.5">
      <c r="A142" s="33"/>
      <c r="B142" s="34"/>
      <c r="C142" s="33"/>
      <c r="D142" s="166" t="s">
        <v>384</v>
      </c>
      <c r="E142" s="33"/>
      <c r="F142" s="208" t="s">
        <v>4358</v>
      </c>
      <c r="G142" s="33"/>
      <c r="H142" s="33"/>
      <c r="I142" s="209"/>
      <c r="J142" s="33"/>
      <c r="K142" s="33"/>
      <c r="L142" s="34"/>
      <c r="M142" s="210"/>
      <c r="N142" s="211"/>
      <c r="O142" s="59"/>
      <c r="P142" s="59"/>
      <c r="Q142" s="59"/>
      <c r="R142" s="59"/>
      <c r="S142" s="59"/>
      <c r="T142" s="60"/>
      <c r="U142" s="33"/>
      <c r="V142" s="33"/>
      <c r="W142" s="33"/>
      <c r="X142" s="33"/>
      <c r="Y142" s="33"/>
      <c r="Z142" s="33"/>
      <c r="AA142" s="33"/>
      <c r="AB142" s="33"/>
      <c r="AC142" s="33"/>
      <c r="AD142" s="33"/>
      <c r="AE142" s="33"/>
      <c r="AT142" s="18" t="s">
        <v>384</v>
      </c>
      <c r="AU142" s="18" t="s">
        <v>84</v>
      </c>
    </row>
    <row r="143" spans="1:65" s="2" customFormat="1" ht="55.5" customHeight="1">
      <c r="A143" s="33"/>
      <c r="B143" s="150"/>
      <c r="C143" s="151" t="s">
        <v>261</v>
      </c>
      <c r="D143" s="151" t="s">
        <v>224</v>
      </c>
      <c r="E143" s="152" t="s">
        <v>4359</v>
      </c>
      <c r="F143" s="153" t="s">
        <v>4360</v>
      </c>
      <c r="G143" s="154" t="s">
        <v>4342</v>
      </c>
      <c r="H143" s="155">
        <v>1</v>
      </c>
      <c r="I143" s="156"/>
      <c r="J143" s="157">
        <f>ROUND(I143*H143,2)</f>
        <v>0</v>
      </c>
      <c r="K143" s="158"/>
      <c r="L143" s="34"/>
      <c r="M143" s="159" t="s">
        <v>1</v>
      </c>
      <c r="N143" s="160" t="s">
        <v>42</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228</v>
      </c>
      <c r="AT143" s="163" t="s">
        <v>224</v>
      </c>
      <c r="AU143" s="163" t="s">
        <v>84</v>
      </c>
      <c r="AY143" s="18" t="s">
        <v>222</v>
      </c>
      <c r="BE143" s="164">
        <f>IF(N143="základní",J143,0)</f>
        <v>0</v>
      </c>
      <c r="BF143" s="164">
        <f>IF(N143="snížená",J143,0)</f>
        <v>0</v>
      </c>
      <c r="BG143" s="164">
        <f>IF(N143="zákl. přenesená",J143,0)</f>
        <v>0</v>
      </c>
      <c r="BH143" s="164">
        <f>IF(N143="sníž. přenesená",J143,0)</f>
        <v>0</v>
      </c>
      <c r="BI143" s="164">
        <f>IF(N143="nulová",J143,0)</f>
        <v>0</v>
      </c>
      <c r="BJ143" s="18" t="s">
        <v>84</v>
      </c>
      <c r="BK143" s="164">
        <f>ROUND(I143*H143,2)</f>
        <v>0</v>
      </c>
      <c r="BL143" s="18" t="s">
        <v>228</v>
      </c>
      <c r="BM143" s="163" t="s">
        <v>321</v>
      </c>
    </row>
    <row r="144" spans="1:65" s="2" customFormat="1" ht="19.5">
      <c r="A144" s="33"/>
      <c r="B144" s="34"/>
      <c r="C144" s="33"/>
      <c r="D144" s="166" t="s">
        <v>384</v>
      </c>
      <c r="E144" s="33"/>
      <c r="F144" s="208" t="s">
        <v>4361</v>
      </c>
      <c r="G144" s="33"/>
      <c r="H144" s="33"/>
      <c r="I144" s="209"/>
      <c r="J144" s="33"/>
      <c r="K144" s="33"/>
      <c r="L144" s="34"/>
      <c r="M144" s="210"/>
      <c r="N144" s="211"/>
      <c r="O144" s="59"/>
      <c r="P144" s="59"/>
      <c r="Q144" s="59"/>
      <c r="R144" s="59"/>
      <c r="S144" s="59"/>
      <c r="T144" s="60"/>
      <c r="U144" s="33"/>
      <c r="V144" s="33"/>
      <c r="W144" s="33"/>
      <c r="X144" s="33"/>
      <c r="Y144" s="33"/>
      <c r="Z144" s="33"/>
      <c r="AA144" s="33"/>
      <c r="AB144" s="33"/>
      <c r="AC144" s="33"/>
      <c r="AD144" s="33"/>
      <c r="AE144" s="33"/>
      <c r="AT144" s="18" t="s">
        <v>384</v>
      </c>
      <c r="AU144" s="18" t="s">
        <v>84</v>
      </c>
    </row>
    <row r="145" spans="1:65" s="2" customFormat="1" ht="24.2" customHeight="1">
      <c r="A145" s="33"/>
      <c r="B145" s="150"/>
      <c r="C145" s="151" t="s">
        <v>243</v>
      </c>
      <c r="D145" s="151" t="s">
        <v>224</v>
      </c>
      <c r="E145" s="152" t="s">
        <v>4362</v>
      </c>
      <c r="F145" s="153" t="s">
        <v>4363</v>
      </c>
      <c r="G145" s="154" t="s">
        <v>4342</v>
      </c>
      <c r="H145" s="155">
        <v>1</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84</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264</v>
      </c>
    </row>
    <row r="146" spans="1:65" s="2" customFormat="1" ht="19.5">
      <c r="A146" s="33"/>
      <c r="B146" s="34"/>
      <c r="C146" s="33"/>
      <c r="D146" s="166" t="s">
        <v>384</v>
      </c>
      <c r="E146" s="33"/>
      <c r="F146" s="208" t="s">
        <v>4364</v>
      </c>
      <c r="G146" s="33"/>
      <c r="H146" s="33"/>
      <c r="I146" s="209"/>
      <c r="J146" s="33"/>
      <c r="K146" s="33"/>
      <c r="L146" s="34"/>
      <c r="M146" s="210"/>
      <c r="N146" s="211"/>
      <c r="O146" s="59"/>
      <c r="P146" s="59"/>
      <c r="Q146" s="59"/>
      <c r="R146" s="59"/>
      <c r="S146" s="59"/>
      <c r="T146" s="60"/>
      <c r="U146" s="33"/>
      <c r="V146" s="33"/>
      <c r="W146" s="33"/>
      <c r="X146" s="33"/>
      <c r="Y146" s="33"/>
      <c r="Z146" s="33"/>
      <c r="AA146" s="33"/>
      <c r="AB146" s="33"/>
      <c r="AC146" s="33"/>
      <c r="AD146" s="33"/>
      <c r="AE146" s="33"/>
      <c r="AT146" s="18" t="s">
        <v>384</v>
      </c>
      <c r="AU146" s="18" t="s">
        <v>84</v>
      </c>
    </row>
    <row r="147" spans="1:65" s="2" customFormat="1" ht="24.2" customHeight="1">
      <c r="A147" s="33"/>
      <c r="B147" s="150"/>
      <c r="C147" s="151" t="s">
        <v>279</v>
      </c>
      <c r="D147" s="151" t="s">
        <v>224</v>
      </c>
      <c r="E147" s="152" t="s">
        <v>4365</v>
      </c>
      <c r="F147" s="153" t="s">
        <v>4363</v>
      </c>
      <c r="G147" s="154" t="s">
        <v>4342</v>
      </c>
      <c r="H147" s="155">
        <v>1</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84</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341</v>
      </c>
    </row>
    <row r="148" spans="1:65" s="2" customFormat="1" ht="19.5">
      <c r="A148" s="33"/>
      <c r="B148" s="34"/>
      <c r="C148" s="33"/>
      <c r="D148" s="166" t="s">
        <v>384</v>
      </c>
      <c r="E148" s="33"/>
      <c r="F148" s="208" t="s">
        <v>4366</v>
      </c>
      <c r="G148" s="33"/>
      <c r="H148" s="33"/>
      <c r="I148" s="209"/>
      <c r="J148" s="33"/>
      <c r="K148" s="33"/>
      <c r="L148" s="34"/>
      <c r="M148" s="210"/>
      <c r="N148" s="211"/>
      <c r="O148" s="59"/>
      <c r="P148" s="59"/>
      <c r="Q148" s="59"/>
      <c r="R148" s="59"/>
      <c r="S148" s="59"/>
      <c r="T148" s="60"/>
      <c r="U148" s="33"/>
      <c r="V148" s="33"/>
      <c r="W148" s="33"/>
      <c r="X148" s="33"/>
      <c r="Y148" s="33"/>
      <c r="Z148" s="33"/>
      <c r="AA148" s="33"/>
      <c r="AB148" s="33"/>
      <c r="AC148" s="33"/>
      <c r="AD148" s="33"/>
      <c r="AE148" s="33"/>
      <c r="AT148" s="18" t="s">
        <v>384</v>
      </c>
      <c r="AU148" s="18" t="s">
        <v>84</v>
      </c>
    </row>
    <row r="149" spans="1:65" s="2" customFormat="1" ht="24.2" customHeight="1">
      <c r="A149" s="33"/>
      <c r="B149" s="150"/>
      <c r="C149" s="151" t="s">
        <v>248</v>
      </c>
      <c r="D149" s="151" t="s">
        <v>224</v>
      </c>
      <c r="E149" s="152" t="s">
        <v>4367</v>
      </c>
      <c r="F149" s="153" t="s">
        <v>4363</v>
      </c>
      <c r="G149" s="154" t="s">
        <v>4342</v>
      </c>
      <c r="H149" s="155">
        <v>4</v>
      </c>
      <c r="I149" s="156"/>
      <c r="J149" s="157">
        <f>ROUND(I149*H149,2)</f>
        <v>0</v>
      </c>
      <c r="K149" s="158"/>
      <c r="L149" s="34"/>
      <c r="M149" s="159" t="s">
        <v>1</v>
      </c>
      <c r="N149" s="160" t="s">
        <v>42</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228</v>
      </c>
      <c r="AT149" s="163" t="s">
        <v>224</v>
      </c>
      <c r="AU149" s="163" t="s">
        <v>84</v>
      </c>
      <c r="AY149" s="18" t="s">
        <v>222</v>
      </c>
      <c r="BE149" s="164">
        <f>IF(N149="základní",J149,0)</f>
        <v>0</v>
      </c>
      <c r="BF149" s="164">
        <f>IF(N149="snížená",J149,0)</f>
        <v>0</v>
      </c>
      <c r="BG149" s="164">
        <f>IF(N149="zákl. přenesená",J149,0)</f>
        <v>0</v>
      </c>
      <c r="BH149" s="164">
        <f>IF(N149="sníž. přenesená",J149,0)</f>
        <v>0</v>
      </c>
      <c r="BI149" s="164">
        <f>IF(N149="nulová",J149,0)</f>
        <v>0</v>
      </c>
      <c r="BJ149" s="18" t="s">
        <v>84</v>
      </c>
      <c r="BK149" s="164">
        <f>ROUND(I149*H149,2)</f>
        <v>0</v>
      </c>
      <c r="BL149" s="18" t="s">
        <v>228</v>
      </c>
      <c r="BM149" s="163" t="s">
        <v>273</v>
      </c>
    </row>
    <row r="150" spans="1:65" s="2" customFormat="1" ht="19.5">
      <c r="A150" s="33"/>
      <c r="B150" s="34"/>
      <c r="C150" s="33"/>
      <c r="D150" s="166" t="s">
        <v>384</v>
      </c>
      <c r="E150" s="33"/>
      <c r="F150" s="208" t="s">
        <v>4368</v>
      </c>
      <c r="G150" s="33"/>
      <c r="H150" s="33"/>
      <c r="I150" s="209"/>
      <c r="J150" s="33"/>
      <c r="K150" s="33"/>
      <c r="L150" s="34"/>
      <c r="M150" s="210"/>
      <c r="N150" s="211"/>
      <c r="O150" s="59"/>
      <c r="P150" s="59"/>
      <c r="Q150" s="59"/>
      <c r="R150" s="59"/>
      <c r="S150" s="59"/>
      <c r="T150" s="60"/>
      <c r="U150" s="33"/>
      <c r="V150" s="33"/>
      <c r="W150" s="33"/>
      <c r="X150" s="33"/>
      <c r="Y150" s="33"/>
      <c r="Z150" s="33"/>
      <c r="AA150" s="33"/>
      <c r="AB150" s="33"/>
      <c r="AC150" s="33"/>
      <c r="AD150" s="33"/>
      <c r="AE150" s="33"/>
      <c r="AT150" s="18" t="s">
        <v>384</v>
      </c>
      <c r="AU150" s="18" t="s">
        <v>84</v>
      </c>
    </row>
    <row r="151" spans="1:65" s="2" customFormat="1" ht="16.5" customHeight="1">
      <c r="A151" s="33"/>
      <c r="B151" s="150"/>
      <c r="C151" s="151" t="s">
        <v>299</v>
      </c>
      <c r="D151" s="151" t="s">
        <v>224</v>
      </c>
      <c r="E151" s="152" t="s">
        <v>4369</v>
      </c>
      <c r="F151" s="153" t="s">
        <v>4370</v>
      </c>
      <c r="G151" s="154" t="s">
        <v>4342</v>
      </c>
      <c r="H151" s="155">
        <v>1</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84</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358</v>
      </c>
    </row>
    <row r="152" spans="1:65" s="2" customFormat="1" ht="19.5">
      <c r="A152" s="33"/>
      <c r="B152" s="34"/>
      <c r="C152" s="33"/>
      <c r="D152" s="166" t="s">
        <v>384</v>
      </c>
      <c r="E152" s="33"/>
      <c r="F152" s="208" t="s">
        <v>4371</v>
      </c>
      <c r="G152" s="33"/>
      <c r="H152" s="33"/>
      <c r="I152" s="209"/>
      <c r="J152" s="33"/>
      <c r="K152" s="33"/>
      <c r="L152" s="34"/>
      <c r="M152" s="210"/>
      <c r="N152" s="211"/>
      <c r="O152" s="59"/>
      <c r="P152" s="59"/>
      <c r="Q152" s="59"/>
      <c r="R152" s="59"/>
      <c r="S152" s="59"/>
      <c r="T152" s="60"/>
      <c r="U152" s="33"/>
      <c r="V152" s="33"/>
      <c r="W152" s="33"/>
      <c r="X152" s="33"/>
      <c r="Y152" s="33"/>
      <c r="Z152" s="33"/>
      <c r="AA152" s="33"/>
      <c r="AB152" s="33"/>
      <c r="AC152" s="33"/>
      <c r="AD152" s="33"/>
      <c r="AE152" s="33"/>
      <c r="AT152" s="18" t="s">
        <v>384</v>
      </c>
      <c r="AU152" s="18" t="s">
        <v>84</v>
      </c>
    </row>
    <row r="153" spans="1:65" s="2" customFormat="1" ht="16.5" customHeight="1">
      <c r="A153" s="33"/>
      <c r="B153" s="150"/>
      <c r="C153" s="151" t="s">
        <v>14</v>
      </c>
      <c r="D153" s="151" t="s">
        <v>224</v>
      </c>
      <c r="E153" s="152" t="s">
        <v>4372</v>
      </c>
      <c r="F153" s="153" t="s">
        <v>4373</v>
      </c>
      <c r="G153" s="154" t="s">
        <v>4342</v>
      </c>
      <c r="H153" s="155">
        <v>1</v>
      </c>
      <c r="I153" s="156"/>
      <c r="J153" s="157">
        <f>ROUND(I153*H153,2)</f>
        <v>0</v>
      </c>
      <c r="K153" s="158"/>
      <c r="L153" s="34"/>
      <c r="M153" s="159" t="s">
        <v>1</v>
      </c>
      <c r="N153" s="160" t="s">
        <v>42</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228</v>
      </c>
      <c r="AT153" s="163" t="s">
        <v>224</v>
      </c>
      <c r="AU153" s="163" t="s">
        <v>84</v>
      </c>
      <c r="AY153" s="18" t="s">
        <v>222</v>
      </c>
      <c r="BE153" s="164">
        <f>IF(N153="základní",J153,0)</f>
        <v>0</v>
      </c>
      <c r="BF153" s="164">
        <f>IF(N153="snížená",J153,0)</f>
        <v>0</v>
      </c>
      <c r="BG153" s="164">
        <f>IF(N153="zákl. přenesená",J153,0)</f>
        <v>0</v>
      </c>
      <c r="BH153" s="164">
        <f>IF(N153="sníž. přenesená",J153,0)</f>
        <v>0</v>
      </c>
      <c r="BI153" s="164">
        <f>IF(N153="nulová",J153,0)</f>
        <v>0</v>
      </c>
      <c r="BJ153" s="18" t="s">
        <v>84</v>
      </c>
      <c r="BK153" s="164">
        <f>ROUND(I153*H153,2)</f>
        <v>0</v>
      </c>
      <c r="BL153" s="18" t="s">
        <v>228</v>
      </c>
      <c r="BM153" s="163" t="s">
        <v>282</v>
      </c>
    </row>
    <row r="154" spans="1:65" s="2" customFormat="1" ht="19.5">
      <c r="A154" s="33"/>
      <c r="B154" s="34"/>
      <c r="C154" s="33"/>
      <c r="D154" s="166" t="s">
        <v>384</v>
      </c>
      <c r="E154" s="33"/>
      <c r="F154" s="208" t="s">
        <v>4374</v>
      </c>
      <c r="G154" s="33"/>
      <c r="H154" s="33"/>
      <c r="I154" s="209"/>
      <c r="J154" s="33"/>
      <c r="K154" s="33"/>
      <c r="L154" s="34"/>
      <c r="M154" s="210"/>
      <c r="N154" s="211"/>
      <c r="O154" s="59"/>
      <c r="P154" s="59"/>
      <c r="Q154" s="59"/>
      <c r="R154" s="59"/>
      <c r="S154" s="59"/>
      <c r="T154" s="60"/>
      <c r="U154" s="33"/>
      <c r="V154" s="33"/>
      <c r="W154" s="33"/>
      <c r="X154" s="33"/>
      <c r="Y154" s="33"/>
      <c r="Z154" s="33"/>
      <c r="AA154" s="33"/>
      <c r="AB154" s="33"/>
      <c r="AC154" s="33"/>
      <c r="AD154" s="33"/>
      <c r="AE154" s="33"/>
      <c r="AT154" s="18" t="s">
        <v>384</v>
      </c>
      <c r="AU154" s="18" t="s">
        <v>84</v>
      </c>
    </row>
    <row r="155" spans="1:65" s="2" customFormat="1" ht="24.2" customHeight="1">
      <c r="A155" s="33"/>
      <c r="B155" s="150"/>
      <c r="C155" s="151" t="s">
        <v>315</v>
      </c>
      <c r="D155" s="151" t="s">
        <v>224</v>
      </c>
      <c r="E155" s="152" t="s">
        <v>4375</v>
      </c>
      <c r="F155" s="153" t="s">
        <v>4376</v>
      </c>
      <c r="G155" s="154" t="s">
        <v>4342</v>
      </c>
      <c r="H155" s="155">
        <v>1</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228</v>
      </c>
      <c r="AT155" s="163" t="s">
        <v>224</v>
      </c>
      <c r="AU155" s="163" t="s">
        <v>84</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292</v>
      </c>
    </row>
    <row r="156" spans="1:65" s="2" customFormat="1" ht="19.5">
      <c r="A156" s="33"/>
      <c r="B156" s="34"/>
      <c r="C156" s="33"/>
      <c r="D156" s="166" t="s">
        <v>384</v>
      </c>
      <c r="E156" s="33"/>
      <c r="F156" s="208" t="s">
        <v>4377</v>
      </c>
      <c r="G156" s="33"/>
      <c r="H156" s="33"/>
      <c r="I156" s="209"/>
      <c r="J156" s="33"/>
      <c r="K156" s="33"/>
      <c r="L156" s="34"/>
      <c r="M156" s="210"/>
      <c r="N156" s="211"/>
      <c r="O156" s="59"/>
      <c r="P156" s="59"/>
      <c r="Q156" s="59"/>
      <c r="R156" s="59"/>
      <c r="S156" s="59"/>
      <c r="T156" s="60"/>
      <c r="U156" s="33"/>
      <c r="V156" s="33"/>
      <c r="W156" s="33"/>
      <c r="X156" s="33"/>
      <c r="Y156" s="33"/>
      <c r="Z156" s="33"/>
      <c r="AA156" s="33"/>
      <c r="AB156" s="33"/>
      <c r="AC156" s="33"/>
      <c r="AD156" s="33"/>
      <c r="AE156" s="33"/>
      <c r="AT156" s="18" t="s">
        <v>384</v>
      </c>
      <c r="AU156" s="18" t="s">
        <v>84</v>
      </c>
    </row>
    <row r="157" spans="1:65" s="2" customFormat="1" ht="16.5" customHeight="1">
      <c r="A157" s="33"/>
      <c r="B157" s="150"/>
      <c r="C157" s="151" t="s">
        <v>321</v>
      </c>
      <c r="D157" s="151" t="s">
        <v>224</v>
      </c>
      <c r="E157" s="152" t="s">
        <v>4378</v>
      </c>
      <c r="F157" s="153" t="s">
        <v>4379</v>
      </c>
      <c r="G157" s="154" t="s">
        <v>4342</v>
      </c>
      <c r="H157" s="155">
        <v>1</v>
      </c>
      <c r="I157" s="156"/>
      <c r="J157" s="157">
        <f>ROUND(I157*H157,2)</f>
        <v>0</v>
      </c>
      <c r="K157" s="158"/>
      <c r="L157" s="34"/>
      <c r="M157" s="159" t="s">
        <v>1</v>
      </c>
      <c r="N157" s="160" t="s">
        <v>42</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228</v>
      </c>
      <c r="AT157" s="163" t="s">
        <v>224</v>
      </c>
      <c r="AU157" s="163" t="s">
        <v>84</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228</v>
      </c>
      <c r="BM157" s="163" t="s">
        <v>302</v>
      </c>
    </row>
    <row r="158" spans="1:65" s="2" customFormat="1" ht="19.5">
      <c r="A158" s="33"/>
      <c r="B158" s="34"/>
      <c r="C158" s="33"/>
      <c r="D158" s="166" t="s">
        <v>384</v>
      </c>
      <c r="E158" s="33"/>
      <c r="F158" s="208" t="s">
        <v>4380</v>
      </c>
      <c r="G158" s="33"/>
      <c r="H158" s="33"/>
      <c r="I158" s="209"/>
      <c r="J158" s="33"/>
      <c r="K158" s="33"/>
      <c r="L158" s="34"/>
      <c r="M158" s="210"/>
      <c r="N158" s="211"/>
      <c r="O158" s="59"/>
      <c r="P158" s="59"/>
      <c r="Q158" s="59"/>
      <c r="R158" s="59"/>
      <c r="S158" s="59"/>
      <c r="T158" s="60"/>
      <c r="U158" s="33"/>
      <c r="V158" s="33"/>
      <c r="W158" s="33"/>
      <c r="X158" s="33"/>
      <c r="Y158" s="33"/>
      <c r="Z158" s="33"/>
      <c r="AA158" s="33"/>
      <c r="AB158" s="33"/>
      <c r="AC158" s="33"/>
      <c r="AD158" s="33"/>
      <c r="AE158" s="33"/>
      <c r="AT158" s="18" t="s">
        <v>384</v>
      </c>
      <c r="AU158" s="18" t="s">
        <v>84</v>
      </c>
    </row>
    <row r="159" spans="1:65" s="2" customFormat="1" ht="44.25" customHeight="1">
      <c r="A159" s="33"/>
      <c r="B159" s="150"/>
      <c r="C159" s="151" t="s">
        <v>8</v>
      </c>
      <c r="D159" s="151" t="s">
        <v>224</v>
      </c>
      <c r="E159" s="152" t="s">
        <v>4381</v>
      </c>
      <c r="F159" s="153" t="s">
        <v>4382</v>
      </c>
      <c r="G159" s="154" t="s">
        <v>4342</v>
      </c>
      <c r="H159" s="155">
        <v>1</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84</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314</v>
      </c>
    </row>
    <row r="160" spans="1:65" s="2" customFormat="1" ht="19.5">
      <c r="A160" s="33"/>
      <c r="B160" s="34"/>
      <c r="C160" s="33"/>
      <c r="D160" s="166" t="s">
        <v>384</v>
      </c>
      <c r="E160" s="33"/>
      <c r="F160" s="208" t="s">
        <v>4383</v>
      </c>
      <c r="G160" s="33"/>
      <c r="H160" s="33"/>
      <c r="I160" s="209"/>
      <c r="J160" s="33"/>
      <c r="K160" s="33"/>
      <c r="L160" s="34"/>
      <c r="M160" s="210"/>
      <c r="N160" s="211"/>
      <c r="O160" s="59"/>
      <c r="P160" s="59"/>
      <c r="Q160" s="59"/>
      <c r="R160" s="59"/>
      <c r="S160" s="59"/>
      <c r="T160" s="60"/>
      <c r="U160" s="33"/>
      <c r="V160" s="33"/>
      <c r="W160" s="33"/>
      <c r="X160" s="33"/>
      <c r="Y160" s="33"/>
      <c r="Z160" s="33"/>
      <c r="AA160" s="33"/>
      <c r="AB160" s="33"/>
      <c r="AC160" s="33"/>
      <c r="AD160" s="33"/>
      <c r="AE160" s="33"/>
      <c r="AT160" s="18" t="s">
        <v>384</v>
      </c>
      <c r="AU160" s="18" t="s">
        <v>84</v>
      </c>
    </row>
    <row r="161" spans="1:65" s="2" customFormat="1" ht="24.2" customHeight="1">
      <c r="A161" s="33"/>
      <c r="B161" s="150"/>
      <c r="C161" s="151" t="s">
        <v>264</v>
      </c>
      <c r="D161" s="151" t="s">
        <v>224</v>
      </c>
      <c r="E161" s="152" t="s">
        <v>4384</v>
      </c>
      <c r="F161" s="153" t="s">
        <v>4385</v>
      </c>
      <c r="G161" s="154" t="s">
        <v>4342</v>
      </c>
      <c r="H161" s="155">
        <v>1</v>
      </c>
      <c r="I161" s="156"/>
      <c r="J161" s="157">
        <f>ROUND(I161*H161,2)</f>
        <v>0</v>
      </c>
      <c r="K161" s="158"/>
      <c r="L161" s="34"/>
      <c r="M161" s="159" t="s">
        <v>1</v>
      </c>
      <c r="N161" s="160" t="s">
        <v>42</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228</v>
      </c>
      <c r="AT161" s="163" t="s">
        <v>224</v>
      </c>
      <c r="AU161" s="163" t="s">
        <v>84</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318</v>
      </c>
    </row>
    <row r="162" spans="1:65" s="2" customFormat="1" ht="19.5">
      <c r="A162" s="33"/>
      <c r="B162" s="34"/>
      <c r="C162" s="33"/>
      <c r="D162" s="166" t="s">
        <v>384</v>
      </c>
      <c r="E162" s="33"/>
      <c r="F162" s="208" t="s">
        <v>4386</v>
      </c>
      <c r="G162" s="33"/>
      <c r="H162" s="33"/>
      <c r="I162" s="209"/>
      <c r="J162" s="33"/>
      <c r="K162" s="33"/>
      <c r="L162" s="34"/>
      <c r="M162" s="210"/>
      <c r="N162" s="211"/>
      <c r="O162" s="59"/>
      <c r="P162" s="59"/>
      <c r="Q162" s="59"/>
      <c r="R162" s="59"/>
      <c r="S162" s="59"/>
      <c r="T162" s="60"/>
      <c r="U162" s="33"/>
      <c r="V162" s="33"/>
      <c r="W162" s="33"/>
      <c r="X162" s="33"/>
      <c r="Y162" s="33"/>
      <c r="Z162" s="33"/>
      <c r="AA162" s="33"/>
      <c r="AB162" s="33"/>
      <c r="AC162" s="33"/>
      <c r="AD162" s="33"/>
      <c r="AE162" s="33"/>
      <c r="AT162" s="18" t="s">
        <v>384</v>
      </c>
      <c r="AU162" s="18" t="s">
        <v>84</v>
      </c>
    </row>
    <row r="163" spans="1:65" s="12" customFormat="1" ht="25.9" customHeight="1">
      <c r="B163" s="137"/>
      <c r="D163" s="138" t="s">
        <v>76</v>
      </c>
      <c r="E163" s="139" t="s">
        <v>4387</v>
      </c>
      <c r="F163" s="139" t="s">
        <v>4388</v>
      </c>
      <c r="I163" s="140"/>
      <c r="J163" s="141">
        <f>BK163</f>
        <v>0</v>
      </c>
      <c r="L163" s="137"/>
      <c r="M163" s="142"/>
      <c r="N163" s="143"/>
      <c r="O163" s="143"/>
      <c r="P163" s="144">
        <f>SUM(P164:P205)</f>
        <v>0</v>
      </c>
      <c r="Q163" s="143"/>
      <c r="R163" s="144">
        <f>SUM(R164:R205)</f>
        <v>0</v>
      </c>
      <c r="S163" s="143"/>
      <c r="T163" s="145">
        <f>SUM(T164:T205)</f>
        <v>0</v>
      </c>
      <c r="AR163" s="138" t="s">
        <v>84</v>
      </c>
      <c r="AT163" s="146" t="s">
        <v>76</v>
      </c>
      <c r="AU163" s="146" t="s">
        <v>77</v>
      </c>
      <c r="AY163" s="138" t="s">
        <v>222</v>
      </c>
      <c r="BK163" s="147">
        <f>SUM(BK164:BK205)</f>
        <v>0</v>
      </c>
    </row>
    <row r="164" spans="1:65" s="2" customFormat="1" ht="21.75" customHeight="1">
      <c r="A164" s="33"/>
      <c r="B164" s="150"/>
      <c r="C164" s="151" t="s">
        <v>337</v>
      </c>
      <c r="D164" s="151" t="s">
        <v>224</v>
      </c>
      <c r="E164" s="152" t="s">
        <v>4389</v>
      </c>
      <c r="F164" s="153" t="s">
        <v>4390</v>
      </c>
      <c r="G164" s="154" t="s">
        <v>4342</v>
      </c>
      <c r="H164" s="155">
        <v>1</v>
      </c>
      <c r="I164" s="156"/>
      <c r="J164" s="157">
        <f>ROUND(I164*H164,2)</f>
        <v>0</v>
      </c>
      <c r="K164" s="158"/>
      <c r="L164" s="34"/>
      <c r="M164" s="159" t="s">
        <v>1</v>
      </c>
      <c r="N164" s="160" t="s">
        <v>42</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228</v>
      </c>
      <c r="AT164" s="163" t="s">
        <v>224</v>
      </c>
      <c r="AU164" s="163" t="s">
        <v>84</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322</v>
      </c>
    </row>
    <row r="165" spans="1:65" s="2" customFormat="1" ht="19.5">
      <c r="A165" s="33"/>
      <c r="B165" s="34"/>
      <c r="C165" s="33"/>
      <c r="D165" s="166" t="s">
        <v>384</v>
      </c>
      <c r="E165" s="33"/>
      <c r="F165" s="208" t="s">
        <v>4391</v>
      </c>
      <c r="G165" s="33"/>
      <c r="H165" s="33"/>
      <c r="I165" s="209"/>
      <c r="J165" s="33"/>
      <c r="K165" s="33"/>
      <c r="L165" s="34"/>
      <c r="M165" s="210"/>
      <c r="N165" s="211"/>
      <c r="O165" s="59"/>
      <c r="P165" s="59"/>
      <c r="Q165" s="59"/>
      <c r="R165" s="59"/>
      <c r="S165" s="59"/>
      <c r="T165" s="60"/>
      <c r="U165" s="33"/>
      <c r="V165" s="33"/>
      <c r="W165" s="33"/>
      <c r="X165" s="33"/>
      <c r="Y165" s="33"/>
      <c r="Z165" s="33"/>
      <c r="AA165" s="33"/>
      <c r="AB165" s="33"/>
      <c r="AC165" s="33"/>
      <c r="AD165" s="33"/>
      <c r="AE165" s="33"/>
      <c r="AT165" s="18" t="s">
        <v>384</v>
      </c>
      <c r="AU165" s="18" t="s">
        <v>84</v>
      </c>
    </row>
    <row r="166" spans="1:65" s="2" customFormat="1" ht="21.75" customHeight="1">
      <c r="A166" s="33"/>
      <c r="B166" s="150"/>
      <c r="C166" s="151" t="s">
        <v>341</v>
      </c>
      <c r="D166" s="151" t="s">
        <v>224</v>
      </c>
      <c r="E166" s="152" t="s">
        <v>4392</v>
      </c>
      <c r="F166" s="153" t="s">
        <v>4390</v>
      </c>
      <c r="G166" s="154" t="s">
        <v>4342</v>
      </c>
      <c r="H166" s="155">
        <v>2</v>
      </c>
      <c r="I166" s="156"/>
      <c r="J166" s="157">
        <f>ROUND(I166*H166,2)</f>
        <v>0</v>
      </c>
      <c r="K166" s="158"/>
      <c r="L166" s="34"/>
      <c r="M166" s="159" t="s">
        <v>1</v>
      </c>
      <c r="N166" s="160" t="s">
        <v>42</v>
      </c>
      <c r="O166" s="59"/>
      <c r="P166" s="161">
        <f>O166*H166</f>
        <v>0</v>
      </c>
      <c r="Q166" s="161">
        <v>0</v>
      </c>
      <c r="R166" s="161">
        <f>Q166*H166</f>
        <v>0</v>
      </c>
      <c r="S166" s="161">
        <v>0</v>
      </c>
      <c r="T166" s="162">
        <f>S166*H166</f>
        <v>0</v>
      </c>
      <c r="U166" s="33"/>
      <c r="V166" s="33"/>
      <c r="W166" s="33"/>
      <c r="X166" s="33"/>
      <c r="Y166" s="33"/>
      <c r="Z166" s="33"/>
      <c r="AA166" s="33"/>
      <c r="AB166" s="33"/>
      <c r="AC166" s="33"/>
      <c r="AD166" s="33"/>
      <c r="AE166" s="33"/>
      <c r="AR166" s="163" t="s">
        <v>228</v>
      </c>
      <c r="AT166" s="163" t="s">
        <v>224</v>
      </c>
      <c r="AU166" s="163" t="s">
        <v>84</v>
      </c>
      <c r="AY166" s="18" t="s">
        <v>222</v>
      </c>
      <c r="BE166" s="164">
        <f>IF(N166="základní",J166,0)</f>
        <v>0</v>
      </c>
      <c r="BF166" s="164">
        <f>IF(N166="snížená",J166,0)</f>
        <v>0</v>
      </c>
      <c r="BG166" s="164">
        <f>IF(N166="zákl. přenesená",J166,0)</f>
        <v>0</v>
      </c>
      <c r="BH166" s="164">
        <f>IF(N166="sníž. přenesená",J166,0)</f>
        <v>0</v>
      </c>
      <c r="BI166" s="164">
        <f>IF(N166="nulová",J166,0)</f>
        <v>0</v>
      </c>
      <c r="BJ166" s="18" t="s">
        <v>84</v>
      </c>
      <c r="BK166" s="164">
        <f>ROUND(I166*H166,2)</f>
        <v>0</v>
      </c>
      <c r="BL166" s="18" t="s">
        <v>228</v>
      </c>
      <c r="BM166" s="163" t="s">
        <v>326</v>
      </c>
    </row>
    <row r="167" spans="1:65" s="2" customFormat="1" ht="19.5">
      <c r="A167" s="33"/>
      <c r="B167" s="34"/>
      <c r="C167" s="33"/>
      <c r="D167" s="166" t="s">
        <v>384</v>
      </c>
      <c r="E167" s="33"/>
      <c r="F167" s="208" t="s">
        <v>4393</v>
      </c>
      <c r="G167" s="33"/>
      <c r="H167" s="33"/>
      <c r="I167" s="209"/>
      <c r="J167" s="33"/>
      <c r="K167" s="33"/>
      <c r="L167" s="34"/>
      <c r="M167" s="210"/>
      <c r="N167" s="211"/>
      <c r="O167" s="59"/>
      <c r="P167" s="59"/>
      <c r="Q167" s="59"/>
      <c r="R167" s="59"/>
      <c r="S167" s="59"/>
      <c r="T167" s="60"/>
      <c r="U167" s="33"/>
      <c r="V167" s="33"/>
      <c r="W167" s="33"/>
      <c r="X167" s="33"/>
      <c r="Y167" s="33"/>
      <c r="Z167" s="33"/>
      <c r="AA167" s="33"/>
      <c r="AB167" s="33"/>
      <c r="AC167" s="33"/>
      <c r="AD167" s="33"/>
      <c r="AE167" s="33"/>
      <c r="AT167" s="18" t="s">
        <v>384</v>
      </c>
      <c r="AU167" s="18" t="s">
        <v>84</v>
      </c>
    </row>
    <row r="168" spans="1:65" s="2" customFormat="1" ht="21.75" customHeight="1">
      <c r="A168" s="33"/>
      <c r="B168" s="150"/>
      <c r="C168" s="151" t="s">
        <v>345</v>
      </c>
      <c r="D168" s="151" t="s">
        <v>224</v>
      </c>
      <c r="E168" s="152" t="s">
        <v>4392</v>
      </c>
      <c r="F168" s="153" t="s">
        <v>4390</v>
      </c>
      <c r="G168" s="154" t="s">
        <v>4342</v>
      </c>
      <c r="H168" s="155">
        <v>1</v>
      </c>
      <c r="I168" s="156"/>
      <c r="J168" s="157">
        <f>ROUND(I168*H168,2)</f>
        <v>0</v>
      </c>
      <c r="K168" s="158"/>
      <c r="L168" s="34"/>
      <c r="M168" s="159" t="s">
        <v>1</v>
      </c>
      <c r="N168" s="160" t="s">
        <v>42</v>
      </c>
      <c r="O168" s="59"/>
      <c r="P168" s="161">
        <f>O168*H168</f>
        <v>0</v>
      </c>
      <c r="Q168" s="161">
        <v>0</v>
      </c>
      <c r="R168" s="161">
        <f>Q168*H168</f>
        <v>0</v>
      </c>
      <c r="S168" s="161">
        <v>0</v>
      </c>
      <c r="T168" s="162">
        <f>S168*H168</f>
        <v>0</v>
      </c>
      <c r="U168" s="33"/>
      <c r="V168" s="33"/>
      <c r="W168" s="33"/>
      <c r="X168" s="33"/>
      <c r="Y168" s="33"/>
      <c r="Z168" s="33"/>
      <c r="AA168" s="33"/>
      <c r="AB168" s="33"/>
      <c r="AC168" s="33"/>
      <c r="AD168" s="33"/>
      <c r="AE168" s="33"/>
      <c r="AR168" s="163" t="s">
        <v>228</v>
      </c>
      <c r="AT168" s="163" t="s">
        <v>224</v>
      </c>
      <c r="AU168" s="163" t="s">
        <v>84</v>
      </c>
      <c r="AY168" s="18" t="s">
        <v>222</v>
      </c>
      <c r="BE168" s="164">
        <f>IF(N168="základní",J168,0)</f>
        <v>0</v>
      </c>
      <c r="BF168" s="164">
        <f>IF(N168="snížená",J168,0)</f>
        <v>0</v>
      </c>
      <c r="BG168" s="164">
        <f>IF(N168="zákl. přenesená",J168,0)</f>
        <v>0</v>
      </c>
      <c r="BH168" s="164">
        <f>IF(N168="sníž. přenesená",J168,0)</f>
        <v>0</v>
      </c>
      <c r="BI168" s="164">
        <f>IF(N168="nulová",J168,0)</f>
        <v>0</v>
      </c>
      <c r="BJ168" s="18" t="s">
        <v>84</v>
      </c>
      <c r="BK168" s="164">
        <f>ROUND(I168*H168,2)</f>
        <v>0</v>
      </c>
      <c r="BL168" s="18" t="s">
        <v>228</v>
      </c>
      <c r="BM168" s="163" t="s">
        <v>329</v>
      </c>
    </row>
    <row r="169" spans="1:65" s="2" customFormat="1" ht="19.5">
      <c r="A169" s="33"/>
      <c r="B169" s="34"/>
      <c r="C169" s="33"/>
      <c r="D169" s="166" t="s">
        <v>384</v>
      </c>
      <c r="E169" s="33"/>
      <c r="F169" s="208" t="s">
        <v>4394</v>
      </c>
      <c r="G169" s="33"/>
      <c r="H169" s="33"/>
      <c r="I169" s="209"/>
      <c r="J169" s="33"/>
      <c r="K169" s="33"/>
      <c r="L169" s="34"/>
      <c r="M169" s="210"/>
      <c r="N169" s="211"/>
      <c r="O169" s="59"/>
      <c r="P169" s="59"/>
      <c r="Q169" s="59"/>
      <c r="R169" s="59"/>
      <c r="S169" s="59"/>
      <c r="T169" s="60"/>
      <c r="U169" s="33"/>
      <c r="V169" s="33"/>
      <c r="W169" s="33"/>
      <c r="X169" s="33"/>
      <c r="Y169" s="33"/>
      <c r="Z169" s="33"/>
      <c r="AA169" s="33"/>
      <c r="AB169" s="33"/>
      <c r="AC169" s="33"/>
      <c r="AD169" s="33"/>
      <c r="AE169" s="33"/>
      <c r="AT169" s="18" t="s">
        <v>384</v>
      </c>
      <c r="AU169" s="18" t="s">
        <v>84</v>
      </c>
    </row>
    <row r="170" spans="1:65" s="2" customFormat="1" ht="16.5" customHeight="1">
      <c r="A170" s="33"/>
      <c r="B170" s="150"/>
      <c r="C170" s="151" t="s">
        <v>273</v>
      </c>
      <c r="D170" s="151" t="s">
        <v>224</v>
      </c>
      <c r="E170" s="152" t="s">
        <v>4395</v>
      </c>
      <c r="F170" s="153" t="s">
        <v>4396</v>
      </c>
      <c r="G170" s="154" t="s">
        <v>4342</v>
      </c>
      <c r="H170" s="155">
        <v>1</v>
      </c>
      <c r="I170" s="156"/>
      <c r="J170" s="157">
        <f>ROUND(I170*H170,2)</f>
        <v>0</v>
      </c>
      <c r="K170" s="158"/>
      <c r="L170" s="34"/>
      <c r="M170" s="159" t="s">
        <v>1</v>
      </c>
      <c r="N170" s="160" t="s">
        <v>42</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228</v>
      </c>
      <c r="AT170" s="163" t="s">
        <v>224</v>
      </c>
      <c r="AU170" s="163" t="s">
        <v>84</v>
      </c>
      <c r="AY170" s="18" t="s">
        <v>222</v>
      </c>
      <c r="BE170" s="164">
        <f>IF(N170="základní",J170,0)</f>
        <v>0</v>
      </c>
      <c r="BF170" s="164">
        <f>IF(N170="snížená",J170,0)</f>
        <v>0</v>
      </c>
      <c r="BG170" s="164">
        <f>IF(N170="zákl. přenesená",J170,0)</f>
        <v>0</v>
      </c>
      <c r="BH170" s="164">
        <f>IF(N170="sníž. přenesená",J170,0)</f>
        <v>0</v>
      </c>
      <c r="BI170" s="164">
        <f>IF(N170="nulová",J170,0)</f>
        <v>0</v>
      </c>
      <c r="BJ170" s="18" t="s">
        <v>84</v>
      </c>
      <c r="BK170" s="164">
        <f>ROUND(I170*H170,2)</f>
        <v>0</v>
      </c>
      <c r="BL170" s="18" t="s">
        <v>228</v>
      </c>
      <c r="BM170" s="163" t="s">
        <v>340</v>
      </c>
    </row>
    <row r="171" spans="1:65" s="2" customFormat="1" ht="19.5">
      <c r="A171" s="33"/>
      <c r="B171" s="34"/>
      <c r="C171" s="33"/>
      <c r="D171" s="166" t="s">
        <v>384</v>
      </c>
      <c r="E171" s="33"/>
      <c r="F171" s="208" t="s">
        <v>4397</v>
      </c>
      <c r="G171" s="33"/>
      <c r="H171" s="33"/>
      <c r="I171" s="209"/>
      <c r="J171" s="33"/>
      <c r="K171" s="33"/>
      <c r="L171" s="34"/>
      <c r="M171" s="210"/>
      <c r="N171" s="211"/>
      <c r="O171" s="59"/>
      <c r="P171" s="59"/>
      <c r="Q171" s="59"/>
      <c r="R171" s="59"/>
      <c r="S171" s="59"/>
      <c r="T171" s="60"/>
      <c r="U171" s="33"/>
      <c r="V171" s="33"/>
      <c r="W171" s="33"/>
      <c r="X171" s="33"/>
      <c r="Y171" s="33"/>
      <c r="Z171" s="33"/>
      <c r="AA171" s="33"/>
      <c r="AB171" s="33"/>
      <c r="AC171" s="33"/>
      <c r="AD171" s="33"/>
      <c r="AE171" s="33"/>
      <c r="AT171" s="18" t="s">
        <v>384</v>
      </c>
      <c r="AU171" s="18" t="s">
        <v>84</v>
      </c>
    </row>
    <row r="172" spans="1:65" s="2" customFormat="1" ht="16.5" customHeight="1">
      <c r="A172" s="33"/>
      <c r="B172" s="150"/>
      <c r="C172" s="151" t="s">
        <v>7</v>
      </c>
      <c r="D172" s="151" t="s">
        <v>224</v>
      </c>
      <c r="E172" s="152" t="s">
        <v>4398</v>
      </c>
      <c r="F172" s="153" t="s">
        <v>4399</v>
      </c>
      <c r="G172" s="154" t="s">
        <v>4342</v>
      </c>
      <c r="H172" s="155">
        <v>1</v>
      </c>
      <c r="I172" s="156"/>
      <c r="J172" s="157">
        <f>ROUND(I172*H172,2)</f>
        <v>0</v>
      </c>
      <c r="K172" s="158"/>
      <c r="L172" s="34"/>
      <c r="M172" s="159" t="s">
        <v>1</v>
      </c>
      <c r="N172" s="160" t="s">
        <v>42</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228</v>
      </c>
      <c r="AT172" s="163" t="s">
        <v>224</v>
      </c>
      <c r="AU172" s="163" t="s">
        <v>84</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344</v>
      </c>
    </row>
    <row r="173" spans="1:65" s="2" customFormat="1" ht="19.5">
      <c r="A173" s="33"/>
      <c r="B173" s="34"/>
      <c r="C173" s="33"/>
      <c r="D173" s="166" t="s">
        <v>384</v>
      </c>
      <c r="E173" s="33"/>
      <c r="F173" s="208" t="s">
        <v>4400</v>
      </c>
      <c r="G173" s="33"/>
      <c r="H173" s="33"/>
      <c r="I173" s="209"/>
      <c r="J173" s="33"/>
      <c r="K173" s="33"/>
      <c r="L173" s="34"/>
      <c r="M173" s="210"/>
      <c r="N173" s="211"/>
      <c r="O173" s="59"/>
      <c r="P173" s="59"/>
      <c r="Q173" s="59"/>
      <c r="R173" s="59"/>
      <c r="S173" s="59"/>
      <c r="T173" s="60"/>
      <c r="U173" s="33"/>
      <c r="V173" s="33"/>
      <c r="W173" s="33"/>
      <c r="X173" s="33"/>
      <c r="Y173" s="33"/>
      <c r="Z173" s="33"/>
      <c r="AA173" s="33"/>
      <c r="AB173" s="33"/>
      <c r="AC173" s="33"/>
      <c r="AD173" s="33"/>
      <c r="AE173" s="33"/>
      <c r="AT173" s="18" t="s">
        <v>384</v>
      </c>
      <c r="AU173" s="18" t="s">
        <v>84</v>
      </c>
    </row>
    <row r="174" spans="1:65" s="2" customFormat="1" ht="16.5" customHeight="1">
      <c r="A174" s="33"/>
      <c r="B174" s="150"/>
      <c r="C174" s="151" t="s">
        <v>358</v>
      </c>
      <c r="D174" s="151" t="s">
        <v>224</v>
      </c>
      <c r="E174" s="152" t="s">
        <v>4401</v>
      </c>
      <c r="F174" s="153" t="s">
        <v>4402</v>
      </c>
      <c r="G174" s="154" t="s">
        <v>4342</v>
      </c>
      <c r="H174" s="155">
        <v>1</v>
      </c>
      <c r="I174" s="156"/>
      <c r="J174" s="157">
        <f>ROUND(I174*H174,2)</f>
        <v>0</v>
      </c>
      <c r="K174" s="158"/>
      <c r="L174" s="34"/>
      <c r="M174" s="159" t="s">
        <v>1</v>
      </c>
      <c r="N174" s="160" t="s">
        <v>42</v>
      </c>
      <c r="O174" s="59"/>
      <c r="P174" s="161">
        <f>O174*H174</f>
        <v>0</v>
      </c>
      <c r="Q174" s="161">
        <v>0</v>
      </c>
      <c r="R174" s="161">
        <f>Q174*H174</f>
        <v>0</v>
      </c>
      <c r="S174" s="161">
        <v>0</v>
      </c>
      <c r="T174" s="162">
        <f>S174*H174</f>
        <v>0</v>
      </c>
      <c r="U174" s="33"/>
      <c r="V174" s="33"/>
      <c r="W174" s="33"/>
      <c r="X174" s="33"/>
      <c r="Y174" s="33"/>
      <c r="Z174" s="33"/>
      <c r="AA174" s="33"/>
      <c r="AB174" s="33"/>
      <c r="AC174" s="33"/>
      <c r="AD174" s="33"/>
      <c r="AE174" s="33"/>
      <c r="AR174" s="163" t="s">
        <v>228</v>
      </c>
      <c r="AT174" s="163" t="s">
        <v>224</v>
      </c>
      <c r="AU174" s="163" t="s">
        <v>84</v>
      </c>
      <c r="AY174" s="18" t="s">
        <v>222</v>
      </c>
      <c r="BE174" s="164">
        <f>IF(N174="základní",J174,0)</f>
        <v>0</v>
      </c>
      <c r="BF174" s="164">
        <f>IF(N174="snížená",J174,0)</f>
        <v>0</v>
      </c>
      <c r="BG174" s="164">
        <f>IF(N174="zákl. přenesená",J174,0)</f>
        <v>0</v>
      </c>
      <c r="BH174" s="164">
        <f>IF(N174="sníž. přenesená",J174,0)</f>
        <v>0</v>
      </c>
      <c r="BI174" s="164">
        <f>IF(N174="nulová",J174,0)</f>
        <v>0</v>
      </c>
      <c r="BJ174" s="18" t="s">
        <v>84</v>
      </c>
      <c r="BK174" s="164">
        <f>ROUND(I174*H174,2)</f>
        <v>0</v>
      </c>
      <c r="BL174" s="18" t="s">
        <v>228</v>
      </c>
      <c r="BM174" s="163" t="s">
        <v>349</v>
      </c>
    </row>
    <row r="175" spans="1:65" s="2" customFormat="1" ht="19.5">
      <c r="A175" s="33"/>
      <c r="B175" s="34"/>
      <c r="C175" s="33"/>
      <c r="D175" s="166" t="s">
        <v>384</v>
      </c>
      <c r="E175" s="33"/>
      <c r="F175" s="208" t="s">
        <v>4403</v>
      </c>
      <c r="G175" s="33"/>
      <c r="H175" s="33"/>
      <c r="I175" s="209"/>
      <c r="J175" s="33"/>
      <c r="K175" s="33"/>
      <c r="L175" s="34"/>
      <c r="M175" s="210"/>
      <c r="N175" s="211"/>
      <c r="O175" s="59"/>
      <c r="P175" s="59"/>
      <c r="Q175" s="59"/>
      <c r="R175" s="59"/>
      <c r="S175" s="59"/>
      <c r="T175" s="60"/>
      <c r="U175" s="33"/>
      <c r="V175" s="33"/>
      <c r="W175" s="33"/>
      <c r="X175" s="33"/>
      <c r="Y175" s="33"/>
      <c r="Z175" s="33"/>
      <c r="AA175" s="33"/>
      <c r="AB175" s="33"/>
      <c r="AC175" s="33"/>
      <c r="AD175" s="33"/>
      <c r="AE175" s="33"/>
      <c r="AT175" s="18" t="s">
        <v>384</v>
      </c>
      <c r="AU175" s="18" t="s">
        <v>84</v>
      </c>
    </row>
    <row r="176" spans="1:65" s="2" customFormat="1" ht="16.5" customHeight="1">
      <c r="A176" s="33"/>
      <c r="B176" s="150"/>
      <c r="C176" s="151" t="s">
        <v>363</v>
      </c>
      <c r="D176" s="151" t="s">
        <v>224</v>
      </c>
      <c r="E176" s="152" t="s">
        <v>4404</v>
      </c>
      <c r="F176" s="153" t="s">
        <v>4402</v>
      </c>
      <c r="G176" s="154" t="s">
        <v>4342</v>
      </c>
      <c r="H176" s="155">
        <v>2</v>
      </c>
      <c r="I176" s="156"/>
      <c r="J176" s="157">
        <f>ROUND(I176*H176,2)</f>
        <v>0</v>
      </c>
      <c r="K176" s="158"/>
      <c r="L176" s="34"/>
      <c r="M176" s="159" t="s">
        <v>1</v>
      </c>
      <c r="N176" s="160" t="s">
        <v>42</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228</v>
      </c>
      <c r="AT176" s="163" t="s">
        <v>224</v>
      </c>
      <c r="AU176" s="163" t="s">
        <v>84</v>
      </c>
      <c r="AY176" s="18" t="s">
        <v>222</v>
      </c>
      <c r="BE176" s="164">
        <f>IF(N176="základní",J176,0)</f>
        <v>0</v>
      </c>
      <c r="BF176" s="164">
        <f>IF(N176="snížená",J176,0)</f>
        <v>0</v>
      </c>
      <c r="BG176" s="164">
        <f>IF(N176="zákl. přenesená",J176,0)</f>
        <v>0</v>
      </c>
      <c r="BH176" s="164">
        <f>IF(N176="sníž. přenesená",J176,0)</f>
        <v>0</v>
      </c>
      <c r="BI176" s="164">
        <f>IF(N176="nulová",J176,0)</f>
        <v>0</v>
      </c>
      <c r="BJ176" s="18" t="s">
        <v>84</v>
      </c>
      <c r="BK176" s="164">
        <f>ROUND(I176*H176,2)</f>
        <v>0</v>
      </c>
      <c r="BL176" s="18" t="s">
        <v>228</v>
      </c>
      <c r="BM176" s="163" t="s">
        <v>353</v>
      </c>
    </row>
    <row r="177" spans="1:65" s="2" customFormat="1" ht="19.5">
      <c r="A177" s="33"/>
      <c r="B177" s="34"/>
      <c r="C177" s="33"/>
      <c r="D177" s="166" t="s">
        <v>384</v>
      </c>
      <c r="E177" s="33"/>
      <c r="F177" s="208" t="s">
        <v>4405</v>
      </c>
      <c r="G177" s="33"/>
      <c r="H177" s="33"/>
      <c r="I177" s="209"/>
      <c r="J177" s="33"/>
      <c r="K177" s="33"/>
      <c r="L177" s="34"/>
      <c r="M177" s="210"/>
      <c r="N177" s="211"/>
      <c r="O177" s="59"/>
      <c r="P177" s="59"/>
      <c r="Q177" s="59"/>
      <c r="R177" s="59"/>
      <c r="S177" s="59"/>
      <c r="T177" s="60"/>
      <c r="U177" s="33"/>
      <c r="V177" s="33"/>
      <c r="W177" s="33"/>
      <c r="X177" s="33"/>
      <c r="Y177" s="33"/>
      <c r="Z177" s="33"/>
      <c r="AA177" s="33"/>
      <c r="AB177" s="33"/>
      <c r="AC177" s="33"/>
      <c r="AD177" s="33"/>
      <c r="AE177" s="33"/>
      <c r="AT177" s="18" t="s">
        <v>384</v>
      </c>
      <c r="AU177" s="18" t="s">
        <v>84</v>
      </c>
    </row>
    <row r="178" spans="1:65" s="2" customFormat="1" ht="16.5" customHeight="1">
      <c r="A178" s="33"/>
      <c r="B178" s="150"/>
      <c r="C178" s="151" t="s">
        <v>282</v>
      </c>
      <c r="D178" s="151" t="s">
        <v>224</v>
      </c>
      <c r="E178" s="152" t="s">
        <v>4406</v>
      </c>
      <c r="F178" s="153" t="s">
        <v>4407</v>
      </c>
      <c r="G178" s="154" t="s">
        <v>4342</v>
      </c>
      <c r="H178" s="155">
        <v>2</v>
      </c>
      <c r="I178" s="156"/>
      <c r="J178" s="157">
        <f>ROUND(I178*H178,2)</f>
        <v>0</v>
      </c>
      <c r="K178" s="158"/>
      <c r="L178" s="34"/>
      <c r="M178" s="159" t="s">
        <v>1</v>
      </c>
      <c r="N178" s="160" t="s">
        <v>42</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228</v>
      </c>
      <c r="AT178" s="163" t="s">
        <v>224</v>
      </c>
      <c r="AU178" s="163" t="s">
        <v>84</v>
      </c>
      <c r="AY178" s="18" t="s">
        <v>222</v>
      </c>
      <c r="BE178" s="164">
        <f>IF(N178="základní",J178,0)</f>
        <v>0</v>
      </c>
      <c r="BF178" s="164">
        <f>IF(N178="snížená",J178,0)</f>
        <v>0</v>
      </c>
      <c r="BG178" s="164">
        <f>IF(N178="zákl. přenesená",J178,0)</f>
        <v>0</v>
      </c>
      <c r="BH178" s="164">
        <f>IF(N178="sníž. přenesená",J178,0)</f>
        <v>0</v>
      </c>
      <c r="BI178" s="164">
        <f>IF(N178="nulová",J178,0)</f>
        <v>0</v>
      </c>
      <c r="BJ178" s="18" t="s">
        <v>84</v>
      </c>
      <c r="BK178" s="164">
        <f>ROUND(I178*H178,2)</f>
        <v>0</v>
      </c>
      <c r="BL178" s="18" t="s">
        <v>228</v>
      </c>
      <c r="BM178" s="163" t="s">
        <v>357</v>
      </c>
    </row>
    <row r="179" spans="1:65" s="2" customFormat="1" ht="19.5">
      <c r="A179" s="33"/>
      <c r="B179" s="34"/>
      <c r="C179" s="33"/>
      <c r="D179" s="166" t="s">
        <v>384</v>
      </c>
      <c r="E179" s="33"/>
      <c r="F179" s="208" t="s">
        <v>4408</v>
      </c>
      <c r="G179" s="33"/>
      <c r="H179" s="33"/>
      <c r="I179" s="209"/>
      <c r="J179" s="33"/>
      <c r="K179" s="33"/>
      <c r="L179" s="34"/>
      <c r="M179" s="210"/>
      <c r="N179" s="211"/>
      <c r="O179" s="59"/>
      <c r="P179" s="59"/>
      <c r="Q179" s="59"/>
      <c r="R179" s="59"/>
      <c r="S179" s="59"/>
      <c r="T179" s="60"/>
      <c r="U179" s="33"/>
      <c r="V179" s="33"/>
      <c r="W179" s="33"/>
      <c r="X179" s="33"/>
      <c r="Y179" s="33"/>
      <c r="Z179" s="33"/>
      <c r="AA179" s="33"/>
      <c r="AB179" s="33"/>
      <c r="AC179" s="33"/>
      <c r="AD179" s="33"/>
      <c r="AE179" s="33"/>
      <c r="AT179" s="18" t="s">
        <v>384</v>
      </c>
      <c r="AU179" s="18" t="s">
        <v>84</v>
      </c>
    </row>
    <row r="180" spans="1:65" s="2" customFormat="1" ht="16.5" customHeight="1">
      <c r="A180" s="33"/>
      <c r="B180" s="150"/>
      <c r="C180" s="151" t="s">
        <v>370</v>
      </c>
      <c r="D180" s="151" t="s">
        <v>224</v>
      </c>
      <c r="E180" s="152" t="s">
        <v>4409</v>
      </c>
      <c r="F180" s="153" t="s">
        <v>4402</v>
      </c>
      <c r="G180" s="154" t="s">
        <v>4342</v>
      </c>
      <c r="H180" s="155">
        <v>1</v>
      </c>
      <c r="I180" s="156"/>
      <c r="J180" s="157">
        <f>ROUND(I180*H180,2)</f>
        <v>0</v>
      </c>
      <c r="K180" s="158"/>
      <c r="L180" s="34"/>
      <c r="M180" s="159" t="s">
        <v>1</v>
      </c>
      <c r="N180" s="160" t="s">
        <v>42</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228</v>
      </c>
      <c r="AT180" s="163" t="s">
        <v>224</v>
      </c>
      <c r="AU180" s="163" t="s">
        <v>84</v>
      </c>
      <c r="AY180" s="18" t="s">
        <v>222</v>
      </c>
      <c r="BE180" s="164">
        <f>IF(N180="základní",J180,0)</f>
        <v>0</v>
      </c>
      <c r="BF180" s="164">
        <f>IF(N180="snížená",J180,0)</f>
        <v>0</v>
      </c>
      <c r="BG180" s="164">
        <f>IF(N180="zákl. přenesená",J180,0)</f>
        <v>0</v>
      </c>
      <c r="BH180" s="164">
        <f>IF(N180="sníž. přenesená",J180,0)</f>
        <v>0</v>
      </c>
      <c r="BI180" s="164">
        <f>IF(N180="nulová",J180,0)</f>
        <v>0</v>
      </c>
      <c r="BJ180" s="18" t="s">
        <v>84</v>
      </c>
      <c r="BK180" s="164">
        <f>ROUND(I180*H180,2)</f>
        <v>0</v>
      </c>
      <c r="BL180" s="18" t="s">
        <v>228</v>
      </c>
      <c r="BM180" s="163" t="s">
        <v>361</v>
      </c>
    </row>
    <row r="181" spans="1:65" s="2" customFormat="1" ht="19.5">
      <c r="A181" s="33"/>
      <c r="B181" s="34"/>
      <c r="C181" s="33"/>
      <c r="D181" s="166" t="s">
        <v>384</v>
      </c>
      <c r="E181" s="33"/>
      <c r="F181" s="208" t="s">
        <v>4397</v>
      </c>
      <c r="G181" s="33"/>
      <c r="H181" s="33"/>
      <c r="I181" s="209"/>
      <c r="J181" s="33"/>
      <c r="K181" s="33"/>
      <c r="L181" s="34"/>
      <c r="M181" s="210"/>
      <c r="N181" s="211"/>
      <c r="O181" s="59"/>
      <c r="P181" s="59"/>
      <c r="Q181" s="59"/>
      <c r="R181" s="59"/>
      <c r="S181" s="59"/>
      <c r="T181" s="60"/>
      <c r="U181" s="33"/>
      <c r="V181" s="33"/>
      <c r="W181" s="33"/>
      <c r="X181" s="33"/>
      <c r="Y181" s="33"/>
      <c r="Z181" s="33"/>
      <c r="AA181" s="33"/>
      <c r="AB181" s="33"/>
      <c r="AC181" s="33"/>
      <c r="AD181" s="33"/>
      <c r="AE181" s="33"/>
      <c r="AT181" s="18" t="s">
        <v>384</v>
      </c>
      <c r="AU181" s="18" t="s">
        <v>84</v>
      </c>
    </row>
    <row r="182" spans="1:65" s="2" customFormat="1" ht="16.5" customHeight="1">
      <c r="A182" s="33"/>
      <c r="B182" s="150"/>
      <c r="C182" s="151" t="s">
        <v>292</v>
      </c>
      <c r="D182" s="151" t="s">
        <v>224</v>
      </c>
      <c r="E182" s="152" t="s">
        <v>4410</v>
      </c>
      <c r="F182" s="153" t="s">
        <v>4411</v>
      </c>
      <c r="G182" s="154" t="s">
        <v>4342</v>
      </c>
      <c r="H182" s="155">
        <v>6</v>
      </c>
      <c r="I182" s="156"/>
      <c r="J182" s="157">
        <f>ROUND(I182*H182,2)</f>
        <v>0</v>
      </c>
      <c r="K182" s="158"/>
      <c r="L182" s="34"/>
      <c r="M182" s="159" t="s">
        <v>1</v>
      </c>
      <c r="N182" s="160" t="s">
        <v>42</v>
      </c>
      <c r="O182" s="59"/>
      <c r="P182" s="161">
        <f>O182*H182</f>
        <v>0</v>
      </c>
      <c r="Q182" s="161">
        <v>0</v>
      </c>
      <c r="R182" s="161">
        <f>Q182*H182</f>
        <v>0</v>
      </c>
      <c r="S182" s="161">
        <v>0</v>
      </c>
      <c r="T182" s="162">
        <f>S182*H182</f>
        <v>0</v>
      </c>
      <c r="U182" s="33"/>
      <c r="V182" s="33"/>
      <c r="W182" s="33"/>
      <c r="X182" s="33"/>
      <c r="Y182" s="33"/>
      <c r="Z182" s="33"/>
      <c r="AA182" s="33"/>
      <c r="AB182" s="33"/>
      <c r="AC182" s="33"/>
      <c r="AD182" s="33"/>
      <c r="AE182" s="33"/>
      <c r="AR182" s="163" t="s">
        <v>228</v>
      </c>
      <c r="AT182" s="163" t="s">
        <v>224</v>
      </c>
      <c r="AU182" s="163" t="s">
        <v>84</v>
      </c>
      <c r="AY182" s="18" t="s">
        <v>222</v>
      </c>
      <c r="BE182" s="164">
        <f>IF(N182="základní",J182,0)</f>
        <v>0</v>
      </c>
      <c r="BF182" s="164">
        <f>IF(N182="snížená",J182,0)</f>
        <v>0</v>
      </c>
      <c r="BG182" s="164">
        <f>IF(N182="zákl. přenesená",J182,0)</f>
        <v>0</v>
      </c>
      <c r="BH182" s="164">
        <f>IF(N182="sníž. přenesená",J182,0)</f>
        <v>0</v>
      </c>
      <c r="BI182" s="164">
        <f>IF(N182="nulová",J182,0)</f>
        <v>0</v>
      </c>
      <c r="BJ182" s="18" t="s">
        <v>84</v>
      </c>
      <c r="BK182" s="164">
        <f>ROUND(I182*H182,2)</f>
        <v>0</v>
      </c>
      <c r="BL182" s="18" t="s">
        <v>228</v>
      </c>
      <c r="BM182" s="163" t="s">
        <v>366</v>
      </c>
    </row>
    <row r="183" spans="1:65" s="2" customFormat="1" ht="19.5">
      <c r="A183" s="33"/>
      <c r="B183" s="34"/>
      <c r="C183" s="33"/>
      <c r="D183" s="166" t="s">
        <v>384</v>
      </c>
      <c r="E183" s="33"/>
      <c r="F183" s="208" t="s">
        <v>4400</v>
      </c>
      <c r="G183" s="33"/>
      <c r="H183" s="33"/>
      <c r="I183" s="209"/>
      <c r="J183" s="33"/>
      <c r="K183" s="33"/>
      <c r="L183" s="34"/>
      <c r="M183" s="210"/>
      <c r="N183" s="211"/>
      <c r="O183" s="59"/>
      <c r="P183" s="59"/>
      <c r="Q183" s="59"/>
      <c r="R183" s="59"/>
      <c r="S183" s="59"/>
      <c r="T183" s="60"/>
      <c r="U183" s="33"/>
      <c r="V183" s="33"/>
      <c r="W183" s="33"/>
      <c r="X183" s="33"/>
      <c r="Y183" s="33"/>
      <c r="Z183" s="33"/>
      <c r="AA183" s="33"/>
      <c r="AB183" s="33"/>
      <c r="AC183" s="33"/>
      <c r="AD183" s="33"/>
      <c r="AE183" s="33"/>
      <c r="AT183" s="18" t="s">
        <v>384</v>
      </c>
      <c r="AU183" s="18" t="s">
        <v>84</v>
      </c>
    </row>
    <row r="184" spans="1:65" s="2" customFormat="1" ht="16.5" customHeight="1">
      <c r="A184" s="33"/>
      <c r="B184" s="150"/>
      <c r="C184" s="151" t="s">
        <v>377</v>
      </c>
      <c r="D184" s="151" t="s">
        <v>224</v>
      </c>
      <c r="E184" s="152" t="s">
        <v>4404</v>
      </c>
      <c r="F184" s="153" t="s">
        <v>4402</v>
      </c>
      <c r="G184" s="154" t="s">
        <v>4342</v>
      </c>
      <c r="H184" s="155">
        <v>6</v>
      </c>
      <c r="I184" s="156"/>
      <c r="J184" s="157">
        <f>ROUND(I184*H184,2)</f>
        <v>0</v>
      </c>
      <c r="K184" s="158"/>
      <c r="L184" s="34"/>
      <c r="M184" s="159" t="s">
        <v>1</v>
      </c>
      <c r="N184" s="160" t="s">
        <v>42</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228</v>
      </c>
      <c r="AT184" s="163" t="s">
        <v>224</v>
      </c>
      <c r="AU184" s="163" t="s">
        <v>84</v>
      </c>
      <c r="AY184" s="18" t="s">
        <v>222</v>
      </c>
      <c r="BE184" s="164">
        <f>IF(N184="základní",J184,0)</f>
        <v>0</v>
      </c>
      <c r="BF184" s="164">
        <f>IF(N184="snížená",J184,0)</f>
        <v>0</v>
      </c>
      <c r="BG184" s="164">
        <f>IF(N184="zákl. přenesená",J184,0)</f>
        <v>0</v>
      </c>
      <c r="BH184" s="164">
        <f>IF(N184="sníž. přenesená",J184,0)</f>
        <v>0</v>
      </c>
      <c r="BI184" s="164">
        <f>IF(N184="nulová",J184,0)</f>
        <v>0</v>
      </c>
      <c r="BJ184" s="18" t="s">
        <v>84</v>
      </c>
      <c r="BK184" s="164">
        <f>ROUND(I184*H184,2)</f>
        <v>0</v>
      </c>
      <c r="BL184" s="18" t="s">
        <v>228</v>
      </c>
      <c r="BM184" s="163" t="s">
        <v>547</v>
      </c>
    </row>
    <row r="185" spans="1:65" s="2" customFormat="1" ht="19.5">
      <c r="A185" s="33"/>
      <c r="B185" s="34"/>
      <c r="C185" s="33"/>
      <c r="D185" s="166" t="s">
        <v>384</v>
      </c>
      <c r="E185" s="33"/>
      <c r="F185" s="208" t="s">
        <v>4403</v>
      </c>
      <c r="G185" s="33"/>
      <c r="H185" s="33"/>
      <c r="I185" s="209"/>
      <c r="J185" s="33"/>
      <c r="K185" s="33"/>
      <c r="L185" s="34"/>
      <c r="M185" s="210"/>
      <c r="N185" s="211"/>
      <c r="O185" s="59"/>
      <c r="P185" s="59"/>
      <c r="Q185" s="59"/>
      <c r="R185" s="59"/>
      <c r="S185" s="59"/>
      <c r="T185" s="60"/>
      <c r="U185" s="33"/>
      <c r="V185" s="33"/>
      <c r="W185" s="33"/>
      <c r="X185" s="33"/>
      <c r="Y185" s="33"/>
      <c r="Z185" s="33"/>
      <c r="AA185" s="33"/>
      <c r="AB185" s="33"/>
      <c r="AC185" s="33"/>
      <c r="AD185" s="33"/>
      <c r="AE185" s="33"/>
      <c r="AT185" s="18" t="s">
        <v>384</v>
      </c>
      <c r="AU185" s="18" t="s">
        <v>84</v>
      </c>
    </row>
    <row r="186" spans="1:65" s="2" customFormat="1" ht="16.5" customHeight="1">
      <c r="A186" s="33"/>
      <c r="B186" s="150"/>
      <c r="C186" s="151" t="s">
        <v>302</v>
      </c>
      <c r="D186" s="151" t="s">
        <v>224</v>
      </c>
      <c r="E186" s="152" t="s">
        <v>4412</v>
      </c>
      <c r="F186" s="153" t="s">
        <v>4402</v>
      </c>
      <c r="G186" s="154" t="s">
        <v>4342</v>
      </c>
      <c r="H186" s="155">
        <v>4</v>
      </c>
      <c r="I186" s="156"/>
      <c r="J186" s="157">
        <f>ROUND(I186*H186,2)</f>
        <v>0</v>
      </c>
      <c r="K186" s="158"/>
      <c r="L186" s="34"/>
      <c r="M186" s="159" t="s">
        <v>1</v>
      </c>
      <c r="N186" s="160" t="s">
        <v>42</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228</v>
      </c>
      <c r="AT186" s="163" t="s">
        <v>224</v>
      </c>
      <c r="AU186" s="163" t="s">
        <v>84</v>
      </c>
      <c r="AY186" s="18" t="s">
        <v>222</v>
      </c>
      <c r="BE186" s="164">
        <f>IF(N186="základní",J186,0)</f>
        <v>0</v>
      </c>
      <c r="BF186" s="164">
        <f>IF(N186="snížená",J186,0)</f>
        <v>0</v>
      </c>
      <c r="BG186" s="164">
        <f>IF(N186="zákl. přenesená",J186,0)</f>
        <v>0</v>
      </c>
      <c r="BH186" s="164">
        <f>IF(N186="sníž. přenesená",J186,0)</f>
        <v>0</v>
      </c>
      <c r="BI186" s="164">
        <f>IF(N186="nulová",J186,0)</f>
        <v>0</v>
      </c>
      <c r="BJ186" s="18" t="s">
        <v>84</v>
      </c>
      <c r="BK186" s="164">
        <f>ROUND(I186*H186,2)</f>
        <v>0</v>
      </c>
      <c r="BL186" s="18" t="s">
        <v>228</v>
      </c>
      <c r="BM186" s="163" t="s">
        <v>369</v>
      </c>
    </row>
    <row r="187" spans="1:65" s="2" customFormat="1" ht="19.5">
      <c r="A187" s="33"/>
      <c r="B187" s="34"/>
      <c r="C187" s="33"/>
      <c r="D187" s="166" t="s">
        <v>384</v>
      </c>
      <c r="E187" s="33"/>
      <c r="F187" s="208" t="s">
        <v>4408</v>
      </c>
      <c r="G187" s="33"/>
      <c r="H187" s="33"/>
      <c r="I187" s="209"/>
      <c r="J187" s="33"/>
      <c r="K187" s="33"/>
      <c r="L187" s="34"/>
      <c r="M187" s="210"/>
      <c r="N187" s="211"/>
      <c r="O187" s="59"/>
      <c r="P187" s="59"/>
      <c r="Q187" s="59"/>
      <c r="R187" s="59"/>
      <c r="S187" s="59"/>
      <c r="T187" s="60"/>
      <c r="U187" s="33"/>
      <c r="V187" s="33"/>
      <c r="W187" s="33"/>
      <c r="X187" s="33"/>
      <c r="Y187" s="33"/>
      <c r="Z187" s="33"/>
      <c r="AA187" s="33"/>
      <c r="AB187" s="33"/>
      <c r="AC187" s="33"/>
      <c r="AD187" s="33"/>
      <c r="AE187" s="33"/>
      <c r="AT187" s="18" t="s">
        <v>384</v>
      </c>
      <c r="AU187" s="18" t="s">
        <v>84</v>
      </c>
    </row>
    <row r="188" spans="1:65" s="2" customFormat="1" ht="16.5" customHeight="1">
      <c r="A188" s="33"/>
      <c r="B188" s="150"/>
      <c r="C188" s="151" t="s">
        <v>387</v>
      </c>
      <c r="D188" s="151" t="s">
        <v>224</v>
      </c>
      <c r="E188" s="152" t="s">
        <v>4413</v>
      </c>
      <c r="F188" s="153" t="s">
        <v>4402</v>
      </c>
      <c r="G188" s="154" t="s">
        <v>4342</v>
      </c>
      <c r="H188" s="155">
        <v>10</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84</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373</v>
      </c>
    </row>
    <row r="189" spans="1:65" s="2" customFormat="1" ht="19.5">
      <c r="A189" s="33"/>
      <c r="B189" s="34"/>
      <c r="C189" s="33"/>
      <c r="D189" s="166" t="s">
        <v>384</v>
      </c>
      <c r="E189" s="33"/>
      <c r="F189" s="208" t="s">
        <v>4405</v>
      </c>
      <c r="G189" s="33"/>
      <c r="H189" s="33"/>
      <c r="I189" s="209"/>
      <c r="J189" s="33"/>
      <c r="K189" s="33"/>
      <c r="L189" s="34"/>
      <c r="M189" s="210"/>
      <c r="N189" s="211"/>
      <c r="O189" s="59"/>
      <c r="P189" s="59"/>
      <c r="Q189" s="59"/>
      <c r="R189" s="59"/>
      <c r="S189" s="59"/>
      <c r="T189" s="60"/>
      <c r="U189" s="33"/>
      <c r="V189" s="33"/>
      <c r="W189" s="33"/>
      <c r="X189" s="33"/>
      <c r="Y189" s="33"/>
      <c r="Z189" s="33"/>
      <c r="AA189" s="33"/>
      <c r="AB189" s="33"/>
      <c r="AC189" s="33"/>
      <c r="AD189" s="33"/>
      <c r="AE189" s="33"/>
      <c r="AT189" s="18" t="s">
        <v>384</v>
      </c>
      <c r="AU189" s="18" t="s">
        <v>84</v>
      </c>
    </row>
    <row r="190" spans="1:65" s="2" customFormat="1" ht="16.5" customHeight="1">
      <c r="A190" s="33"/>
      <c r="B190" s="150"/>
      <c r="C190" s="151" t="s">
        <v>314</v>
      </c>
      <c r="D190" s="151" t="s">
        <v>224</v>
      </c>
      <c r="E190" s="152" t="s">
        <v>4414</v>
      </c>
      <c r="F190" s="153" t="s">
        <v>4402</v>
      </c>
      <c r="G190" s="154" t="s">
        <v>4342</v>
      </c>
      <c r="H190" s="155">
        <v>9</v>
      </c>
      <c r="I190" s="156"/>
      <c r="J190" s="157">
        <f>ROUND(I190*H190,2)</f>
        <v>0</v>
      </c>
      <c r="K190" s="158"/>
      <c r="L190" s="34"/>
      <c r="M190" s="159" t="s">
        <v>1</v>
      </c>
      <c r="N190" s="160" t="s">
        <v>42</v>
      </c>
      <c r="O190" s="59"/>
      <c r="P190" s="161">
        <f>O190*H190</f>
        <v>0</v>
      </c>
      <c r="Q190" s="161">
        <v>0</v>
      </c>
      <c r="R190" s="161">
        <f>Q190*H190</f>
        <v>0</v>
      </c>
      <c r="S190" s="161">
        <v>0</v>
      </c>
      <c r="T190" s="162">
        <f>S190*H190</f>
        <v>0</v>
      </c>
      <c r="U190" s="33"/>
      <c r="V190" s="33"/>
      <c r="W190" s="33"/>
      <c r="X190" s="33"/>
      <c r="Y190" s="33"/>
      <c r="Z190" s="33"/>
      <c r="AA190" s="33"/>
      <c r="AB190" s="33"/>
      <c r="AC190" s="33"/>
      <c r="AD190" s="33"/>
      <c r="AE190" s="33"/>
      <c r="AR190" s="163" t="s">
        <v>228</v>
      </c>
      <c r="AT190" s="163" t="s">
        <v>224</v>
      </c>
      <c r="AU190" s="163" t="s">
        <v>84</v>
      </c>
      <c r="AY190" s="18" t="s">
        <v>222</v>
      </c>
      <c r="BE190" s="164">
        <f>IF(N190="základní",J190,0)</f>
        <v>0</v>
      </c>
      <c r="BF190" s="164">
        <f>IF(N190="snížená",J190,0)</f>
        <v>0</v>
      </c>
      <c r="BG190" s="164">
        <f>IF(N190="zákl. přenesená",J190,0)</f>
        <v>0</v>
      </c>
      <c r="BH190" s="164">
        <f>IF(N190="sníž. přenesená",J190,0)</f>
        <v>0</v>
      </c>
      <c r="BI190" s="164">
        <f>IF(N190="nulová",J190,0)</f>
        <v>0</v>
      </c>
      <c r="BJ190" s="18" t="s">
        <v>84</v>
      </c>
      <c r="BK190" s="164">
        <f>ROUND(I190*H190,2)</f>
        <v>0</v>
      </c>
      <c r="BL190" s="18" t="s">
        <v>228</v>
      </c>
      <c r="BM190" s="163" t="s">
        <v>376</v>
      </c>
    </row>
    <row r="191" spans="1:65" s="2" customFormat="1" ht="19.5">
      <c r="A191" s="33"/>
      <c r="B191" s="34"/>
      <c r="C191" s="33"/>
      <c r="D191" s="166" t="s">
        <v>384</v>
      </c>
      <c r="E191" s="33"/>
      <c r="F191" s="208" t="s">
        <v>4397</v>
      </c>
      <c r="G191" s="33"/>
      <c r="H191" s="33"/>
      <c r="I191" s="209"/>
      <c r="J191" s="33"/>
      <c r="K191" s="33"/>
      <c r="L191" s="34"/>
      <c r="M191" s="210"/>
      <c r="N191" s="211"/>
      <c r="O191" s="59"/>
      <c r="P191" s="59"/>
      <c r="Q191" s="59"/>
      <c r="R191" s="59"/>
      <c r="S191" s="59"/>
      <c r="T191" s="60"/>
      <c r="U191" s="33"/>
      <c r="V191" s="33"/>
      <c r="W191" s="33"/>
      <c r="X191" s="33"/>
      <c r="Y191" s="33"/>
      <c r="Z191" s="33"/>
      <c r="AA191" s="33"/>
      <c r="AB191" s="33"/>
      <c r="AC191" s="33"/>
      <c r="AD191" s="33"/>
      <c r="AE191" s="33"/>
      <c r="AT191" s="18" t="s">
        <v>384</v>
      </c>
      <c r="AU191" s="18" t="s">
        <v>84</v>
      </c>
    </row>
    <row r="192" spans="1:65" s="2" customFormat="1" ht="16.5" customHeight="1">
      <c r="A192" s="33"/>
      <c r="B192" s="150"/>
      <c r="C192" s="151" t="s">
        <v>394</v>
      </c>
      <c r="D192" s="151" t="s">
        <v>224</v>
      </c>
      <c r="E192" s="152" t="s">
        <v>4415</v>
      </c>
      <c r="F192" s="153" t="s">
        <v>4416</v>
      </c>
      <c r="G192" s="154" t="s">
        <v>4342</v>
      </c>
      <c r="H192" s="155">
        <v>10</v>
      </c>
      <c r="I192" s="156"/>
      <c r="J192" s="157">
        <f>ROUND(I192*H192,2)</f>
        <v>0</v>
      </c>
      <c r="K192" s="158"/>
      <c r="L192" s="34"/>
      <c r="M192" s="159" t="s">
        <v>1</v>
      </c>
      <c r="N192" s="160" t="s">
        <v>42</v>
      </c>
      <c r="O192" s="59"/>
      <c r="P192" s="161">
        <f>O192*H192</f>
        <v>0</v>
      </c>
      <c r="Q192" s="161">
        <v>0</v>
      </c>
      <c r="R192" s="161">
        <f>Q192*H192</f>
        <v>0</v>
      </c>
      <c r="S192" s="161">
        <v>0</v>
      </c>
      <c r="T192" s="162">
        <f>S192*H192</f>
        <v>0</v>
      </c>
      <c r="U192" s="33"/>
      <c r="V192" s="33"/>
      <c r="W192" s="33"/>
      <c r="X192" s="33"/>
      <c r="Y192" s="33"/>
      <c r="Z192" s="33"/>
      <c r="AA192" s="33"/>
      <c r="AB192" s="33"/>
      <c r="AC192" s="33"/>
      <c r="AD192" s="33"/>
      <c r="AE192" s="33"/>
      <c r="AR192" s="163" t="s">
        <v>228</v>
      </c>
      <c r="AT192" s="163" t="s">
        <v>224</v>
      </c>
      <c r="AU192" s="163" t="s">
        <v>84</v>
      </c>
      <c r="AY192" s="18" t="s">
        <v>222</v>
      </c>
      <c r="BE192" s="164">
        <f>IF(N192="základní",J192,0)</f>
        <v>0</v>
      </c>
      <c r="BF192" s="164">
        <f>IF(N192="snížená",J192,0)</f>
        <v>0</v>
      </c>
      <c r="BG192" s="164">
        <f>IF(N192="zákl. přenesená",J192,0)</f>
        <v>0</v>
      </c>
      <c r="BH192" s="164">
        <f>IF(N192="sníž. přenesená",J192,0)</f>
        <v>0</v>
      </c>
      <c r="BI192" s="164">
        <f>IF(N192="nulová",J192,0)</f>
        <v>0</v>
      </c>
      <c r="BJ192" s="18" t="s">
        <v>84</v>
      </c>
      <c r="BK192" s="164">
        <f>ROUND(I192*H192,2)</f>
        <v>0</v>
      </c>
      <c r="BL192" s="18" t="s">
        <v>228</v>
      </c>
      <c r="BM192" s="163" t="s">
        <v>380</v>
      </c>
    </row>
    <row r="193" spans="1:65" s="2" customFormat="1" ht="19.5">
      <c r="A193" s="33"/>
      <c r="B193" s="34"/>
      <c r="C193" s="33"/>
      <c r="D193" s="166" t="s">
        <v>384</v>
      </c>
      <c r="E193" s="33"/>
      <c r="F193" s="208" t="s">
        <v>4417</v>
      </c>
      <c r="G193" s="33"/>
      <c r="H193" s="33"/>
      <c r="I193" s="209"/>
      <c r="J193" s="33"/>
      <c r="K193" s="33"/>
      <c r="L193" s="34"/>
      <c r="M193" s="210"/>
      <c r="N193" s="211"/>
      <c r="O193" s="59"/>
      <c r="P193" s="59"/>
      <c r="Q193" s="59"/>
      <c r="R193" s="59"/>
      <c r="S193" s="59"/>
      <c r="T193" s="60"/>
      <c r="U193" s="33"/>
      <c r="V193" s="33"/>
      <c r="W193" s="33"/>
      <c r="X193" s="33"/>
      <c r="Y193" s="33"/>
      <c r="Z193" s="33"/>
      <c r="AA193" s="33"/>
      <c r="AB193" s="33"/>
      <c r="AC193" s="33"/>
      <c r="AD193" s="33"/>
      <c r="AE193" s="33"/>
      <c r="AT193" s="18" t="s">
        <v>384</v>
      </c>
      <c r="AU193" s="18" t="s">
        <v>84</v>
      </c>
    </row>
    <row r="194" spans="1:65" s="2" customFormat="1" ht="16.5" customHeight="1">
      <c r="A194" s="33"/>
      <c r="B194" s="150"/>
      <c r="C194" s="151" t="s">
        <v>318</v>
      </c>
      <c r="D194" s="151" t="s">
        <v>224</v>
      </c>
      <c r="E194" s="152" t="s">
        <v>4418</v>
      </c>
      <c r="F194" s="153" t="s">
        <v>4419</v>
      </c>
      <c r="G194" s="154" t="s">
        <v>4342</v>
      </c>
      <c r="H194" s="155">
        <v>10</v>
      </c>
      <c r="I194" s="156"/>
      <c r="J194" s="157">
        <f>ROUND(I194*H194,2)</f>
        <v>0</v>
      </c>
      <c r="K194" s="158"/>
      <c r="L194" s="34"/>
      <c r="M194" s="159" t="s">
        <v>1</v>
      </c>
      <c r="N194" s="160" t="s">
        <v>42</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228</v>
      </c>
      <c r="AT194" s="163" t="s">
        <v>224</v>
      </c>
      <c r="AU194" s="163" t="s">
        <v>84</v>
      </c>
      <c r="AY194" s="18" t="s">
        <v>222</v>
      </c>
      <c r="BE194" s="164">
        <f>IF(N194="základní",J194,0)</f>
        <v>0</v>
      </c>
      <c r="BF194" s="164">
        <f>IF(N194="snížená",J194,0)</f>
        <v>0</v>
      </c>
      <c r="BG194" s="164">
        <f>IF(N194="zákl. přenesená",J194,0)</f>
        <v>0</v>
      </c>
      <c r="BH194" s="164">
        <f>IF(N194="sníž. přenesená",J194,0)</f>
        <v>0</v>
      </c>
      <c r="BI194" s="164">
        <f>IF(N194="nulová",J194,0)</f>
        <v>0</v>
      </c>
      <c r="BJ194" s="18" t="s">
        <v>84</v>
      </c>
      <c r="BK194" s="164">
        <f>ROUND(I194*H194,2)</f>
        <v>0</v>
      </c>
      <c r="BL194" s="18" t="s">
        <v>228</v>
      </c>
      <c r="BM194" s="163" t="s">
        <v>383</v>
      </c>
    </row>
    <row r="195" spans="1:65" s="2" customFormat="1" ht="19.5">
      <c r="A195" s="33"/>
      <c r="B195" s="34"/>
      <c r="C195" s="33"/>
      <c r="D195" s="166" t="s">
        <v>384</v>
      </c>
      <c r="E195" s="33"/>
      <c r="F195" s="208" t="s">
        <v>4417</v>
      </c>
      <c r="G195" s="33"/>
      <c r="H195" s="33"/>
      <c r="I195" s="209"/>
      <c r="J195" s="33"/>
      <c r="K195" s="33"/>
      <c r="L195" s="34"/>
      <c r="M195" s="210"/>
      <c r="N195" s="211"/>
      <c r="O195" s="59"/>
      <c r="P195" s="59"/>
      <c r="Q195" s="59"/>
      <c r="R195" s="59"/>
      <c r="S195" s="59"/>
      <c r="T195" s="60"/>
      <c r="U195" s="33"/>
      <c r="V195" s="33"/>
      <c r="W195" s="33"/>
      <c r="X195" s="33"/>
      <c r="Y195" s="33"/>
      <c r="Z195" s="33"/>
      <c r="AA195" s="33"/>
      <c r="AB195" s="33"/>
      <c r="AC195" s="33"/>
      <c r="AD195" s="33"/>
      <c r="AE195" s="33"/>
      <c r="AT195" s="18" t="s">
        <v>384</v>
      </c>
      <c r="AU195" s="18" t="s">
        <v>84</v>
      </c>
    </row>
    <row r="196" spans="1:65" s="2" customFormat="1" ht="24.2" customHeight="1">
      <c r="A196" s="33"/>
      <c r="B196" s="150"/>
      <c r="C196" s="151" t="s">
        <v>414</v>
      </c>
      <c r="D196" s="151" t="s">
        <v>224</v>
      </c>
      <c r="E196" s="152" t="s">
        <v>4420</v>
      </c>
      <c r="F196" s="153" t="s">
        <v>4421</v>
      </c>
      <c r="G196" s="154" t="s">
        <v>4342</v>
      </c>
      <c r="H196" s="155">
        <v>10</v>
      </c>
      <c r="I196" s="156"/>
      <c r="J196" s="157">
        <f>ROUND(I196*H196,2)</f>
        <v>0</v>
      </c>
      <c r="K196" s="158"/>
      <c r="L196" s="34"/>
      <c r="M196" s="159" t="s">
        <v>1</v>
      </c>
      <c r="N196" s="160" t="s">
        <v>42</v>
      </c>
      <c r="O196" s="59"/>
      <c r="P196" s="161">
        <f>O196*H196</f>
        <v>0</v>
      </c>
      <c r="Q196" s="161">
        <v>0</v>
      </c>
      <c r="R196" s="161">
        <f>Q196*H196</f>
        <v>0</v>
      </c>
      <c r="S196" s="161">
        <v>0</v>
      </c>
      <c r="T196" s="162">
        <f>S196*H196</f>
        <v>0</v>
      </c>
      <c r="U196" s="33"/>
      <c r="V196" s="33"/>
      <c r="W196" s="33"/>
      <c r="X196" s="33"/>
      <c r="Y196" s="33"/>
      <c r="Z196" s="33"/>
      <c r="AA196" s="33"/>
      <c r="AB196" s="33"/>
      <c r="AC196" s="33"/>
      <c r="AD196" s="33"/>
      <c r="AE196" s="33"/>
      <c r="AR196" s="163" t="s">
        <v>228</v>
      </c>
      <c r="AT196" s="163" t="s">
        <v>224</v>
      </c>
      <c r="AU196" s="163" t="s">
        <v>84</v>
      </c>
      <c r="AY196" s="18" t="s">
        <v>222</v>
      </c>
      <c r="BE196" s="164">
        <f>IF(N196="základní",J196,0)</f>
        <v>0</v>
      </c>
      <c r="BF196" s="164">
        <f>IF(N196="snížená",J196,0)</f>
        <v>0</v>
      </c>
      <c r="BG196" s="164">
        <f>IF(N196="zákl. přenesená",J196,0)</f>
        <v>0</v>
      </c>
      <c r="BH196" s="164">
        <f>IF(N196="sníž. přenesená",J196,0)</f>
        <v>0</v>
      </c>
      <c r="BI196" s="164">
        <f>IF(N196="nulová",J196,0)</f>
        <v>0</v>
      </c>
      <c r="BJ196" s="18" t="s">
        <v>84</v>
      </c>
      <c r="BK196" s="164">
        <f>ROUND(I196*H196,2)</f>
        <v>0</v>
      </c>
      <c r="BL196" s="18" t="s">
        <v>228</v>
      </c>
      <c r="BM196" s="163" t="s">
        <v>390</v>
      </c>
    </row>
    <row r="197" spans="1:65" s="2" customFormat="1" ht="24.2" customHeight="1">
      <c r="A197" s="33"/>
      <c r="B197" s="150"/>
      <c r="C197" s="151" t="s">
        <v>322</v>
      </c>
      <c r="D197" s="151" t="s">
        <v>224</v>
      </c>
      <c r="E197" s="152" t="s">
        <v>4422</v>
      </c>
      <c r="F197" s="153" t="s">
        <v>4423</v>
      </c>
      <c r="G197" s="154" t="s">
        <v>4342</v>
      </c>
      <c r="H197" s="155">
        <v>2</v>
      </c>
      <c r="I197" s="156"/>
      <c r="J197" s="157">
        <f>ROUND(I197*H197,2)</f>
        <v>0</v>
      </c>
      <c r="K197" s="158"/>
      <c r="L197" s="34"/>
      <c r="M197" s="159" t="s">
        <v>1</v>
      </c>
      <c r="N197" s="160" t="s">
        <v>42</v>
      </c>
      <c r="O197" s="59"/>
      <c r="P197" s="161">
        <f>O197*H197</f>
        <v>0</v>
      </c>
      <c r="Q197" s="161">
        <v>0</v>
      </c>
      <c r="R197" s="161">
        <f>Q197*H197</f>
        <v>0</v>
      </c>
      <c r="S197" s="161">
        <v>0</v>
      </c>
      <c r="T197" s="162">
        <f>S197*H197</f>
        <v>0</v>
      </c>
      <c r="U197" s="33"/>
      <c r="V197" s="33"/>
      <c r="W197" s="33"/>
      <c r="X197" s="33"/>
      <c r="Y197" s="33"/>
      <c r="Z197" s="33"/>
      <c r="AA197" s="33"/>
      <c r="AB197" s="33"/>
      <c r="AC197" s="33"/>
      <c r="AD197" s="33"/>
      <c r="AE197" s="33"/>
      <c r="AR197" s="163" t="s">
        <v>228</v>
      </c>
      <c r="AT197" s="163" t="s">
        <v>224</v>
      </c>
      <c r="AU197" s="163" t="s">
        <v>84</v>
      </c>
      <c r="AY197" s="18" t="s">
        <v>222</v>
      </c>
      <c r="BE197" s="164">
        <f>IF(N197="základní",J197,0)</f>
        <v>0</v>
      </c>
      <c r="BF197" s="164">
        <f>IF(N197="snížená",J197,0)</f>
        <v>0</v>
      </c>
      <c r="BG197" s="164">
        <f>IF(N197="zákl. přenesená",J197,0)</f>
        <v>0</v>
      </c>
      <c r="BH197" s="164">
        <f>IF(N197="sníž. přenesená",J197,0)</f>
        <v>0</v>
      </c>
      <c r="BI197" s="164">
        <f>IF(N197="nulová",J197,0)</f>
        <v>0</v>
      </c>
      <c r="BJ197" s="18" t="s">
        <v>84</v>
      </c>
      <c r="BK197" s="164">
        <f>ROUND(I197*H197,2)</f>
        <v>0</v>
      </c>
      <c r="BL197" s="18" t="s">
        <v>228</v>
      </c>
      <c r="BM197" s="163" t="s">
        <v>393</v>
      </c>
    </row>
    <row r="198" spans="1:65" s="2" customFormat="1" ht="24.2" customHeight="1">
      <c r="A198" s="33"/>
      <c r="B198" s="150"/>
      <c r="C198" s="151" t="s">
        <v>421</v>
      </c>
      <c r="D198" s="151" t="s">
        <v>224</v>
      </c>
      <c r="E198" s="152" t="s">
        <v>4424</v>
      </c>
      <c r="F198" s="153" t="s">
        <v>4425</v>
      </c>
      <c r="G198" s="154" t="s">
        <v>4342</v>
      </c>
      <c r="H198" s="155">
        <v>27</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84</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397</v>
      </c>
    </row>
    <row r="199" spans="1:65" s="2" customFormat="1" ht="19.5">
      <c r="A199" s="33"/>
      <c r="B199" s="34"/>
      <c r="C199" s="33"/>
      <c r="D199" s="166" t="s">
        <v>384</v>
      </c>
      <c r="E199" s="33"/>
      <c r="F199" s="208" t="s">
        <v>4426</v>
      </c>
      <c r="G199" s="33"/>
      <c r="H199" s="33"/>
      <c r="I199" s="209"/>
      <c r="J199" s="33"/>
      <c r="K199" s="33"/>
      <c r="L199" s="34"/>
      <c r="M199" s="210"/>
      <c r="N199" s="211"/>
      <c r="O199" s="59"/>
      <c r="P199" s="59"/>
      <c r="Q199" s="59"/>
      <c r="R199" s="59"/>
      <c r="S199" s="59"/>
      <c r="T199" s="60"/>
      <c r="U199" s="33"/>
      <c r="V199" s="33"/>
      <c r="W199" s="33"/>
      <c r="X199" s="33"/>
      <c r="Y199" s="33"/>
      <c r="Z199" s="33"/>
      <c r="AA199" s="33"/>
      <c r="AB199" s="33"/>
      <c r="AC199" s="33"/>
      <c r="AD199" s="33"/>
      <c r="AE199" s="33"/>
      <c r="AT199" s="18" t="s">
        <v>384</v>
      </c>
      <c r="AU199" s="18" t="s">
        <v>84</v>
      </c>
    </row>
    <row r="200" spans="1:65" s="2" customFormat="1" ht="24.2" customHeight="1">
      <c r="A200" s="33"/>
      <c r="B200" s="150"/>
      <c r="C200" s="151" t="s">
        <v>326</v>
      </c>
      <c r="D200" s="151" t="s">
        <v>224</v>
      </c>
      <c r="E200" s="152" t="s">
        <v>4427</v>
      </c>
      <c r="F200" s="153" t="s">
        <v>4428</v>
      </c>
      <c r="G200" s="154" t="s">
        <v>4342</v>
      </c>
      <c r="H200" s="155">
        <v>4</v>
      </c>
      <c r="I200" s="156"/>
      <c r="J200" s="157">
        <f>ROUND(I200*H200,2)</f>
        <v>0</v>
      </c>
      <c r="K200" s="158"/>
      <c r="L200" s="34"/>
      <c r="M200" s="159" t="s">
        <v>1</v>
      </c>
      <c r="N200" s="160" t="s">
        <v>42</v>
      </c>
      <c r="O200" s="59"/>
      <c r="P200" s="161">
        <f>O200*H200</f>
        <v>0</v>
      </c>
      <c r="Q200" s="161">
        <v>0</v>
      </c>
      <c r="R200" s="161">
        <f>Q200*H200</f>
        <v>0</v>
      </c>
      <c r="S200" s="161">
        <v>0</v>
      </c>
      <c r="T200" s="162">
        <f>S200*H200</f>
        <v>0</v>
      </c>
      <c r="U200" s="33"/>
      <c r="V200" s="33"/>
      <c r="W200" s="33"/>
      <c r="X200" s="33"/>
      <c r="Y200" s="33"/>
      <c r="Z200" s="33"/>
      <c r="AA200" s="33"/>
      <c r="AB200" s="33"/>
      <c r="AC200" s="33"/>
      <c r="AD200" s="33"/>
      <c r="AE200" s="33"/>
      <c r="AR200" s="163" t="s">
        <v>228</v>
      </c>
      <c r="AT200" s="163" t="s">
        <v>224</v>
      </c>
      <c r="AU200" s="163" t="s">
        <v>84</v>
      </c>
      <c r="AY200" s="18" t="s">
        <v>222</v>
      </c>
      <c r="BE200" s="164">
        <f>IF(N200="základní",J200,0)</f>
        <v>0</v>
      </c>
      <c r="BF200" s="164">
        <f>IF(N200="snížená",J200,0)</f>
        <v>0</v>
      </c>
      <c r="BG200" s="164">
        <f>IF(N200="zákl. přenesená",J200,0)</f>
        <v>0</v>
      </c>
      <c r="BH200" s="164">
        <f>IF(N200="sníž. přenesená",J200,0)</f>
        <v>0</v>
      </c>
      <c r="BI200" s="164">
        <f>IF(N200="nulová",J200,0)</f>
        <v>0</v>
      </c>
      <c r="BJ200" s="18" t="s">
        <v>84</v>
      </c>
      <c r="BK200" s="164">
        <f>ROUND(I200*H200,2)</f>
        <v>0</v>
      </c>
      <c r="BL200" s="18" t="s">
        <v>228</v>
      </c>
      <c r="BM200" s="163" t="s">
        <v>404</v>
      </c>
    </row>
    <row r="201" spans="1:65" s="2" customFormat="1" ht="19.5">
      <c r="A201" s="33"/>
      <c r="B201" s="34"/>
      <c r="C201" s="33"/>
      <c r="D201" s="166" t="s">
        <v>384</v>
      </c>
      <c r="E201" s="33"/>
      <c r="F201" s="208" t="s">
        <v>4426</v>
      </c>
      <c r="G201" s="33"/>
      <c r="H201" s="33"/>
      <c r="I201" s="209"/>
      <c r="J201" s="33"/>
      <c r="K201" s="33"/>
      <c r="L201" s="34"/>
      <c r="M201" s="210"/>
      <c r="N201" s="211"/>
      <c r="O201" s="59"/>
      <c r="P201" s="59"/>
      <c r="Q201" s="59"/>
      <c r="R201" s="59"/>
      <c r="S201" s="59"/>
      <c r="T201" s="60"/>
      <c r="U201" s="33"/>
      <c r="V201" s="33"/>
      <c r="W201" s="33"/>
      <c r="X201" s="33"/>
      <c r="Y201" s="33"/>
      <c r="Z201" s="33"/>
      <c r="AA201" s="33"/>
      <c r="AB201" s="33"/>
      <c r="AC201" s="33"/>
      <c r="AD201" s="33"/>
      <c r="AE201" s="33"/>
      <c r="AT201" s="18" t="s">
        <v>384</v>
      </c>
      <c r="AU201" s="18" t="s">
        <v>84</v>
      </c>
    </row>
    <row r="202" spans="1:65" s="2" customFormat="1" ht="16.5" customHeight="1">
      <c r="A202" s="33"/>
      <c r="B202" s="150"/>
      <c r="C202" s="151" t="s">
        <v>429</v>
      </c>
      <c r="D202" s="151" t="s">
        <v>224</v>
      </c>
      <c r="E202" s="152" t="s">
        <v>4429</v>
      </c>
      <c r="F202" s="153" t="s">
        <v>4430</v>
      </c>
      <c r="G202" s="154" t="s">
        <v>4342</v>
      </c>
      <c r="H202" s="155">
        <v>4</v>
      </c>
      <c r="I202" s="156"/>
      <c r="J202" s="157">
        <f>ROUND(I202*H202,2)</f>
        <v>0</v>
      </c>
      <c r="K202" s="158"/>
      <c r="L202" s="34"/>
      <c r="M202" s="159" t="s">
        <v>1</v>
      </c>
      <c r="N202" s="160" t="s">
        <v>42</v>
      </c>
      <c r="O202" s="59"/>
      <c r="P202" s="161">
        <f>O202*H202</f>
        <v>0</v>
      </c>
      <c r="Q202" s="161">
        <v>0</v>
      </c>
      <c r="R202" s="161">
        <f>Q202*H202</f>
        <v>0</v>
      </c>
      <c r="S202" s="161">
        <v>0</v>
      </c>
      <c r="T202" s="162">
        <f>S202*H202</f>
        <v>0</v>
      </c>
      <c r="U202" s="33"/>
      <c r="V202" s="33"/>
      <c r="W202" s="33"/>
      <c r="X202" s="33"/>
      <c r="Y202" s="33"/>
      <c r="Z202" s="33"/>
      <c r="AA202" s="33"/>
      <c r="AB202" s="33"/>
      <c r="AC202" s="33"/>
      <c r="AD202" s="33"/>
      <c r="AE202" s="33"/>
      <c r="AR202" s="163" t="s">
        <v>228</v>
      </c>
      <c r="AT202" s="163" t="s">
        <v>224</v>
      </c>
      <c r="AU202" s="163" t="s">
        <v>84</v>
      </c>
      <c r="AY202" s="18" t="s">
        <v>222</v>
      </c>
      <c r="BE202" s="164">
        <f>IF(N202="základní",J202,0)</f>
        <v>0</v>
      </c>
      <c r="BF202" s="164">
        <f>IF(N202="snížená",J202,0)</f>
        <v>0</v>
      </c>
      <c r="BG202" s="164">
        <f>IF(N202="zákl. přenesená",J202,0)</f>
        <v>0</v>
      </c>
      <c r="BH202" s="164">
        <f>IF(N202="sníž. přenesená",J202,0)</f>
        <v>0</v>
      </c>
      <c r="BI202" s="164">
        <f>IF(N202="nulová",J202,0)</f>
        <v>0</v>
      </c>
      <c r="BJ202" s="18" t="s">
        <v>84</v>
      </c>
      <c r="BK202" s="164">
        <f>ROUND(I202*H202,2)</f>
        <v>0</v>
      </c>
      <c r="BL202" s="18" t="s">
        <v>228</v>
      </c>
      <c r="BM202" s="163" t="s">
        <v>417</v>
      </c>
    </row>
    <row r="203" spans="1:65" s="2" customFormat="1" ht="19.5">
      <c r="A203" s="33"/>
      <c r="B203" s="34"/>
      <c r="C203" s="33"/>
      <c r="D203" s="166" t="s">
        <v>384</v>
      </c>
      <c r="E203" s="33"/>
      <c r="F203" s="208" t="s">
        <v>4426</v>
      </c>
      <c r="G203" s="33"/>
      <c r="H203" s="33"/>
      <c r="I203" s="209"/>
      <c r="J203" s="33"/>
      <c r="K203" s="33"/>
      <c r="L203" s="34"/>
      <c r="M203" s="210"/>
      <c r="N203" s="211"/>
      <c r="O203" s="59"/>
      <c r="P203" s="59"/>
      <c r="Q203" s="59"/>
      <c r="R203" s="59"/>
      <c r="S203" s="59"/>
      <c r="T203" s="60"/>
      <c r="U203" s="33"/>
      <c r="V203" s="33"/>
      <c r="W203" s="33"/>
      <c r="X203" s="33"/>
      <c r="Y203" s="33"/>
      <c r="Z203" s="33"/>
      <c r="AA203" s="33"/>
      <c r="AB203" s="33"/>
      <c r="AC203" s="33"/>
      <c r="AD203" s="33"/>
      <c r="AE203" s="33"/>
      <c r="AT203" s="18" t="s">
        <v>384</v>
      </c>
      <c r="AU203" s="18" t="s">
        <v>84</v>
      </c>
    </row>
    <row r="204" spans="1:65" s="2" customFormat="1" ht="16.5" customHeight="1">
      <c r="A204" s="33"/>
      <c r="B204" s="150"/>
      <c r="C204" s="151" t="s">
        <v>329</v>
      </c>
      <c r="D204" s="151" t="s">
        <v>224</v>
      </c>
      <c r="E204" s="152" t="s">
        <v>4431</v>
      </c>
      <c r="F204" s="153" t="s">
        <v>4432</v>
      </c>
      <c r="G204" s="154" t="s">
        <v>4342</v>
      </c>
      <c r="H204" s="155">
        <v>31</v>
      </c>
      <c r="I204" s="156"/>
      <c r="J204" s="157">
        <f>ROUND(I204*H204,2)</f>
        <v>0</v>
      </c>
      <c r="K204" s="158"/>
      <c r="L204" s="34"/>
      <c r="M204" s="159" t="s">
        <v>1</v>
      </c>
      <c r="N204" s="160" t="s">
        <v>42</v>
      </c>
      <c r="O204" s="59"/>
      <c r="P204" s="161">
        <f>O204*H204</f>
        <v>0</v>
      </c>
      <c r="Q204" s="161">
        <v>0</v>
      </c>
      <c r="R204" s="161">
        <f>Q204*H204</f>
        <v>0</v>
      </c>
      <c r="S204" s="161">
        <v>0</v>
      </c>
      <c r="T204" s="162">
        <f>S204*H204</f>
        <v>0</v>
      </c>
      <c r="U204" s="33"/>
      <c r="V204" s="33"/>
      <c r="W204" s="33"/>
      <c r="X204" s="33"/>
      <c r="Y204" s="33"/>
      <c r="Z204" s="33"/>
      <c r="AA204" s="33"/>
      <c r="AB204" s="33"/>
      <c r="AC204" s="33"/>
      <c r="AD204" s="33"/>
      <c r="AE204" s="33"/>
      <c r="AR204" s="163" t="s">
        <v>228</v>
      </c>
      <c r="AT204" s="163" t="s">
        <v>224</v>
      </c>
      <c r="AU204" s="163" t="s">
        <v>84</v>
      </c>
      <c r="AY204" s="18" t="s">
        <v>222</v>
      </c>
      <c r="BE204" s="164">
        <f>IF(N204="základní",J204,0)</f>
        <v>0</v>
      </c>
      <c r="BF204" s="164">
        <f>IF(N204="snížená",J204,0)</f>
        <v>0</v>
      </c>
      <c r="BG204" s="164">
        <f>IF(N204="zákl. přenesená",J204,0)</f>
        <v>0</v>
      </c>
      <c r="BH204" s="164">
        <f>IF(N204="sníž. přenesená",J204,0)</f>
        <v>0</v>
      </c>
      <c r="BI204" s="164">
        <f>IF(N204="nulová",J204,0)</f>
        <v>0</v>
      </c>
      <c r="BJ204" s="18" t="s">
        <v>84</v>
      </c>
      <c r="BK204" s="164">
        <f>ROUND(I204*H204,2)</f>
        <v>0</v>
      </c>
      <c r="BL204" s="18" t="s">
        <v>228</v>
      </c>
      <c r="BM204" s="163" t="s">
        <v>420</v>
      </c>
    </row>
    <row r="205" spans="1:65" s="2" customFormat="1" ht="19.5">
      <c r="A205" s="33"/>
      <c r="B205" s="34"/>
      <c r="C205" s="33"/>
      <c r="D205" s="166" t="s">
        <v>384</v>
      </c>
      <c r="E205" s="33"/>
      <c r="F205" s="208" t="s">
        <v>4433</v>
      </c>
      <c r="G205" s="33"/>
      <c r="H205" s="33"/>
      <c r="I205" s="209"/>
      <c r="J205" s="33"/>
      <c r="K205" s="33"/>
      <c r="L205" s="34"/>
      <c r="M205" s="210"/>
      <c r="N205" s="211"/>
      <c r="O205" s="59"/>
      <c r="P205" s="59"/>
      <c r="Q205" s="59"/>
      <c r="R205" s="59"/>
      <c r="S205" s="59"/>
      <c r="T205" s="60"/>
      <c r="U205" s="33"/>
      <c r="V205" s="33"/>
      <c r="W205" s="33"/>
      <c r="X205" s="33"/>
      <c r="Y205" s="33"/>
      <c r="Z205" s="33"/>
      <c r="AA205" s="33"/>
      <c r="AB205" s="33"/>
      <c r="AC205" s="33"/>
      <c r="AD205" s="33"/>
      <c r="AE205" s="33"/>
      <c r="AT205" s="18" t="s">
        <v>384</v>
      </c>
      <c r="AU205" s="18" t="s">
        <v>84</v>
      </c>
    </row>
    <row r="206" spans="1:65" s="12" customFormat="1" ht="25.9" customHeight="1">
      <c r="B206" s="137"/>
      <c r="D206" s="138" t="s">
        <v>76</v>
      </c>
      <c r="E206" s="139" t="s">
        <v>4434</v>
      </c>
      <c r="F206" s="139" t="s">
        <v>4435</v>
      </c>
      <c r="I206" s="140"/>
      <c r="J206" s="141">
        <f>BK206</f>
        <v>0</v>
      </c>
      <c r="L206" s="137"/>
      <c r="M206" s="142"/>
      <c r="N206" s="143"/>
      <c r="O206" s="143"/>
      <c r="P206" s="144">
        <f>P207+P225</f>
        <v>0</v>
      </c>
      <c r="Q206" s="143"/>
      <c r="R206" s="144">
        <f>R207+R225</f>
        <v>0</v>
      </c>
      <c r="S206" s="143"/>
      <c r="T206" s="145">
        <f>T207+T225</f>
        <v>0</v>
      </c>
      <c r="AR206" s="138" t="s">
        <v>84</v>
      </c>
      <c r="AT206" s="146" t="s">
        <v>76</v>
      </c>
      <c r="AU206" s="146" t="s">
        <v>77</v>
      </c>
      <c r="AY206" s="138" t="s">
        <v>222</v>
      </c>
      <c r="BK206" s="147">
        <f>BK207+BK225</f>
        <v>0</v>
      </c>
    </row>
    <row r="207" spans="1:65" s="12" customFormat="1" ht="22.9" customHeight="1">
      <c r="B207" s="137"/>
      <c r="D207" s="138" t="s">
        <v>76</v>
      </c>
      <c r="E207" s="148" t="s">
        <v>4436</v>
      </c>
      <c r="F207" s="148" t="s">
        <v>4437</v>
      </c>
      <c r="I207" s="140"/>
      <c r="J207" s="149">
        <f>BK207</f>
        <v>0</v>
      </c>
      <c r="L207" s="137"/>
      <c r="M207" s="142"/>
      <c r="N207" s="143"/>
      <c r="O207" s="143"/>
      <c r="P207" s="144">
        <f>SUM(P208:P224)</f>
        <v>0</v>
      </c>
      <c r="Q207" s="143"/>
      <c r="R207" s="144">
        <f>SUM(R208:R224)</f>
        <v>0</v>
      </c>
      <c r="S207" s="143"/>
      <c r="T207" s="145">
        <f>SUM(T208:T224)</f>
        <v>0</v>
      </c>
      <c r="AR207" s="138" t="s">
        <v>84</v>
      </c>
      <c r="AT207" s="146" t="s">
        <v>76</v>
      </c>
      <c r="AU207" s="146" t="s">
        <v>84</v>
      </c>
      <c r="AY207" s="138" t="s">
        <v>222</v>
      </c>
      <c r="BK207" s="147">
        <f>SUM(BK208:BK224)</f>
        <v>0</v>
      </c>
    </row>
    <row r="208" spans="1:65" s="2" customFormat="1" ht="16.5" customHeight="1">
      <c r="A208" s="33"/>
      <c r="B208" s="150"/>
      <c r="C208" s="151" t="s">
        <v>438</v>
      </c>
      <c r="D208" s="151" t="s">
        <v>224</v>
      </c>
      <c r="E208" s="152" t="s">
        <v>4438</v>
      </c>
      <c r="F208" s="153" t="s">
        <v>4439</v>
      </c>
      <c r="G208" s="154" t="s">
        <v>4342</v>
      </c>
      <c r="H208" s="155">
        <v>1</v>
      </c>
      <c r="I208" s="156"/>
      <c r="J208" s="157">
        <f t="shared" ref="J208:J224" si="0">ROUND(I208*H208,2)</f>
        <v>0</v>
      </c>
      <c r="K208" s="158"/>
      <c r="L208" s="34"/>
      <c r="M208" s="159" t="s">
        <v>1</v>
      </c>
      <c r="N208" s="160" t="s">
        <v>42</v>
      </c>
      <c r="O208" s="59"/>
      <c r="P208" s="161">
        <f t="shared" ref="P208:P224" si="1">O208*H208</f>
        <v>0</v>
      </c>
      <c r="Q208" s="161">
        <v>0</v>
      </c>
      <c r="R208" s="161">
        <f t="shared" ref="R208:R224" si="2">Q208*H208</f>
        <v>0</v>
      </c>
      <c r="S208" s="161">
        <v>0</v>
      </c>
      <c r="T208" s="162">
        <f t="shared" ref="T208:T224" si="3">S208*H208</f>
        <v>0</v>
      </c>
      <c r="U208" s="33"/>
      <c r="V208" s="33"/>
      <c r="W208" s="33"/>
      <c r="X208" s="33"/>
      <c r="Y208" s="33"/>
      <c r="Z208" s="33"/>
      <c r="AA208" s="33"/>
      <c r="AB208" s="33"/>
      <c r="AC208" s="33"/>
      <c r="AD208" s="33"/>
      <c r="AE208" s="33"/>
      <c r="AR208" s="163" t="s">
        <v>228</v>
      </c>
      <c r="AT208" s="163" t="s">
        <v>224</v>
      </c>
      <c r="AU208" s="163" t="s">
        <v>86</v>
      </c>
      <c r="AY208" s="18" t="s">
        <v>222</v>
      </c>
      <c r="BE208" s="164">
        <f t="shared" ref="BE208:BE224" si="4">IF(N208="základní",J208,0)</f>
        <v>0</v>
      </c>
      <c r="BF208" s="164">
        <f t="shared" ref="BF208:BF224" si="5">IF(N208="snížená",J208,0)</f>
        <v>0</v>
      </c>
      <c r="BG208" s="164">
        <f t="shared" ref="BG208:BG224" si="6">IF(N208="zákl. přenesená",J208,0)</f>
        <v>0</v>
      </c>
      <c r="BH208" s="164">
        <f t="shared" ref="BH208:BH224" si="7">IF(N208="sníž. přenesená",J208,0)</f>
        <v>0</v>
      </c>
      <c r="BI208" s="164">
        <f t="shared" ref="BI208:BI224" si="8">IF(N208="nulová",J208,0)</f>
        <v>0</v>
      </c>
      <c r="BJ208" s="18" t="s">
        <v>84</v>
      </c>
      <c r="BK208" s="164">
        <f t="shared" ref="BK208:BK224" si="9">ROUND(I208*H208,2)</f>
        <v>0</v>
      </c>
      <c r="BL208" s="18" t="s">
        <v>228</v>
      </c>
      <c r="BM208" s="163" t="s">
        <v>424</v>
      </c>
    </row>
    <row r="209" spans="1:65" s="2" customFormat="1" ht="16.5" customHeight="1">
      <c r="A209" s="33"/>
      <c r="B209" s="150"/>
      <c r="C209" s="151" t="s">
        <v>340</v>
      </c>
      <c r="D209" s="151" t="s">
        <v>224</v>
      </c>
      <c r="E209" s="152" t="s">
        <v>4440</v>
      </c>
      <c r="F209" s="153" t="s">
        <v>4441</v>
      </c>
      <c r="G209" s="154" t="s">
        <v>4342</v>
      </c>
      <c r="H209" s="155">
        <v>1</v>
      </c>
      <c r="I209" s="156"/>
      <c r="J209" s="157">
        <f t="shared" si="0"/>
        <v>0</v>
      </c>
      <c r="K209" s="158"/>
      <c r="L209" s="34"/>
      <c r="M209" s="159" t="s">
        <v>1</v>
      </c>
      <c r="N209" s="160" t="s">
        <v>42</v>
      </c>
      <c r="O209" s="59"/>
      <c r="P209" s="161">
        <f t="shared" si="1"/>
        <v>0</v>
      </c>
      <c r="Q209" s="161">
        <v>0</v>
      </c>
      <c r="R209" s="161">
        <f t="shared" si="2"/>
        <v>0</v>
      </c>
      <c r="S209" s="161">
        <v>0</v>
      </c>
      <c r="T209" s="162">
        <f t="shared" si="3"/>
        <v>0</v>
      </c>
      <c r="U209" s="33"/>
      <c r="V209" s="33"/>
      <c r="W209" s="33"/>
      <c r="X209" s="33"/>
      <c r="Y209" s="33"/>
      <c r="Z209" s="33"/>
      <c r="AA209" s="33"/>
      <c r="AB209" s="33"/>
      <c r="AC209" s="33"/>
      <c r="AD209" s="33"/>
      <c r="AE209" s="33"/>
      <c r="AR209" s="163" t="s">
        <v>228</v>
      </c>
      <c r="AT209" s="163" t="s">
        <v>224</v>
      </c>
      <c r="AU209" s="163" t="s">
        <v>86</v>
      </c>
      <c r="AY209" s="18" t="s">
        <v>222</v>
      </c>
      <c r="BE209" s="164">
        <f t="shared" si="4"/>
        <v>0</v>
      </c>
      <c r="BF209" s="164">
        <f t="shared" si="5"/>
        <v>0</v>
      </c>
      <c r="BG209" s="164">
        <f t="shared" si="6"/>
        <v>0</v>
      </c>
      <c r="BH209" s="164">
        <f t="shared" si="7"/>
        <v>0</v>
      </c>
      <c r="BI209" s="164">
        <f t="shared" si="8"/>
        <v>0</v>
      </c>
      <c r="BJ209" s="18" t="s">
        <v>84</v>
      </c>
      <c r="BK209" s="164">
        <f t="shared" si="9"/>
        <v>0</v>
      </c>
      <c r="BL209" s="18" t="s">
        <v>228</v>
      </c>
      <c r="BM209" s="163" t="s">
        <v>427</v>
      </c>
    </row>
    <row r="210" spans="1:65" s="2" customFormat="1" ht="16.5" customHeight="1">
      <c r="A210" s="33"/>
      <c r="B210" s="150"/>
      <c r="C210" s="151" t="s">
        <v>452</v>
      </c>
      <c r="D210" s="151" t="s">
        <v>224</v>
      </c>
      <c r="E210" s="152" t="s">
        <v>4442</v>
      </c>
      <c r="F210" s="153" t="s">
        <v>4443</v>
      </c>
      <c r="G210" s="154" t="s">
        <v>4342</v>
      </c>
      <c r="H210" s="155">
        <v>1</v>
      </c>
      <c r="I210" s="156"/>
      <c r="J210" s="157">
        <f t="shared" si="0"/>
        <v>0</v>
      </c>
      <c r="K210" s="158"/>
      <c r="L210" s="34"/>
      <c r="M210" s="159" t="s">
        <v>1</v>
      </c>
      <c r="N210" s="160" t="s">
        <v>42</v>
      </c>
      <c r="O210" s="59"/>
      <c r="P210" s="161">
        <f t="shared" si="1"/>
        <v>0</v>
      </c>
      <c r="Q210" s="161">
        <v>0</v>
      </c>
      <c r="R210" s="161">
        <f t="shared" si="2"/>
        <v>0</v>
      </c>
      <c r="S210" s="161">
        <v>0</v>
      </c>
      <c r="T210" s="162">
        <f t="shared" si="3"/>
        <v>0</v>
      </c>
      <c r="U210" s="33"/>
      <c r="V210" s="33"/>
      <c r="W210" s="33"/>
      <c r="X210" s="33"/>
      <c r="Y210" s="33"/>
      <c r="Z210" s="33"/>
      <c r="AA210" s="33"/>
      <c r="AB210" s="33"/>
      <c r="AC210" s="33"/>
      <c r="AD210" s="33"/>
      <c r="AE210" s="33"/>
      <c r="AR210" s="163" t="s">
        <v>228</v>
      </c>
      <c r="AT210" s="163" t="s">
        <v>224</v>
      </c>
      <c r="AU210" s="163" t="s">
        <v>86</v>
      </c>
      <c r="AY210" s="18" t="s">
        <v>222</v>
      </c>
      <c r="BE210" s="164">
        <f t="shared" si="4"/>
        <v>0</v>
      </c>
      <c r="BF210" s="164">
        <f t="shared" si="5"/>
        <v>0</v>
      </c>
      <c r="BG210" s="164">
        <f t="shared" si="6"/>
        <v>0</v>
      </c>
      <c r="BH210" s="164">
        <f t="shared" si="7"/>
        <v>0</v>
      </c>
      <c r="BI210" s="164">
        <f t="shared" si="8"/>
        <v>0</v>
      </c>
      <c r="BJ210" s="18" t="s">
        <v>84</v>
      </c>
      <c r="BK210" s="164">
        <f t="shared" si="9"/>
        <v>0</v>
      </c>
      <c r="BL210" s="18" t="s">
        <v>228</v>
      </c>
      <c r="BM210" s="163" t="s">
        <v>432</v>
      </c>
    </row>
    <row r="211" spans="1:65" s="2" customFormat="1" ht="16.5" customHeight="1">
      <c r="A211" s="33"/>
      <c r="B211" s="150"/>
      <c r="C211" s="151" t="s">
        <v>344</v>
      </c>
      <c r="D211" s="151" t="s">
        <v>224</v>
      </c>
      <c r="E211" s="152" t="s">
        <v>4444</v>
      </c>
      <c r="F211" s="153" t="s">
        <v>4445</v>
      </c>
      <c r="G211" s="154" t="s">
        <v>4342</v>
      </c>
      <c r="H211" s="155">
        <v>1</v>
      </c>
      <c r="I211" s="156"/>
      <c r="J211" s="157">
        <f t="shared" si="0"/>
        <v>0</v>
      </c>
      <c r="K211" s="158"/>
      <c r="L211" s="34"/>
      <c r="M211" s="159" t="s">
        <v>1</v>
      </c>
      <c r="N211" s="160" t="s">
        <v>42</v>
      </c>
      <c r="O211" s="59"/>
      <c r="P211" s="161">
        <f t="shared" si="1"/>
        <v>0</v>
      </c>
      <c r="Q211" s="161">
        <v>0</v>
      </c>
      <c r="R211" s="161">
        <f t="shared" si="2"/>
        <v>0</v>
      </c>
      <c r="S211" s="161">
        <v>0</v>
      </c>
      <c r="T211" s="162">
        <f t="shared" si="3"/>
        <v>0</v>
      </c>
      <c r="U211" s="33"/>
      <c r="V211" s="33"/>
      <c r="W211" s="33"/>
      <c r="X211" s="33"/>
      <c r="Y211" s="33"/>
      <c r="Z211" s="33"/>
      <c r="AA211" s="33"/>
      <c r="AB211" s="33"/>
      <c r="AC211" s="33"/>
      <c r="AD211" s="33"/>
      <c r="AE211" s="33"/>
      <c r="AR211" s="163" t="s">
        <v>228</v>
      </c>
      <c r="AT211" s="163" t="s">
        <v>224</v>
      </c>
      <c r="AU211" s="163" t="s">
        <v>86</v>
      </c>
      <c r="AY211" s="18" t="s">
        <v>222</v>
      </c>
      <c r="BE211" s="164">
        <f t="shared" si="4"/>
        <v>0</v>
      </c>
      <c r="BF211" s="164">
        <f t="shared" si="5"/>
        <v>0</v>
      </c>
      <c r="BG211" s="164">
        <f t="shared" si="6"/>
        <v>0</v>
      </c>
      <c r="BH211" s="164">
        <f t="shared" si="7"/>
        <v>0</v>
      </c>
      <c r="BI211" s="164">
        <f t="shared" si="8"/>
        <v>0</v>
      </c>
      <c r="BJ211" s="18" t="s">
        <v>84</v>
      </c>
      <c r="BK211" s="164">
        <f t="shared" si="9"/>
        <v>0</v>
      </c>
      <c r="BL211" s="18" t="s">
        <v>228</v>
      </c>
      <c r="BM211" s="163" t="s">
        <v>436</v>
      </c>
    </row>
    <row r="212" spans="1:65" s="2" customFormat="1" ht="16.5" customHeight="1">
      <c r="A212" s="33"/>
      <c r="B212" s="150"/>
      <c r="C212" s="151" t="s">
        <v>462</v>
      </c>
      <c r="D212" s="151" t="s">
        <v>224</v>
      </c>
      <c r="E212" s="152" t="s">
        <v>4446</v>
      </c>
      <c r="F212" s="153" t="s">
        <v>4447</v>
      </c>
      <c r="G212" s="154" t="s">
        <v>4342</v>
      </c>
      <c r="H212" s="155">
        <v>1</v>
      </c>
      <c r="I212" s="156"/>
      <c r="J212" s="157">
        <f t="shared" si="0"/>
        <v>0</v>
      </c>
      <c r="K212" s="158"/>
      <c r="L212" s="34"/>
      <c r="M212" s="159" t="s">
        <v>1</v>
      </c>
      <c r="N212" s="160" t="s">
        <v>42</v>
      </c>
      <c r="O212" s="59"/>
      <c r="P212" s="161">
        <f t="shared" si="1"/>
        <v>0</v>
      </c>
      <c r="Q212" s="161">
        <v>0</v>
      </c>
      <c r="R212" s="161">
        <f t="shared" si="2"/>
        <v>0</v>
      </c>
      <c r="S212" s="161">
        <v>0</v>
      </c>
      <c r="T212" s="162">
        <f t="shared" si="3"/>
        <v>0</v>
      </c>
      <c r="U212" s="33"/>
      <c r="V212" s="33"/>
      <c r="W212" s="33"/>
      <c r="X212" s="33"/>
      <c r="Y212" s="33"/>
      <c r="Z212" s="33"/>
      <c r="AA212" s="33"/>
      <c r="AB212" s="33"/>
      <c r="AC212" s="33"/>
      <c r="AD212" s="33"/>
      <c r="AE212" s="33"/>
      <c r="AR212" s="163" t="s">
        <v>228</v>
      </c>
      <c r="AT212" s="163" t="s">
        <v>224</v>
      </c>
      <c r="AU212" s="163" t="s">
        <v>86</v>
      </c>
      <c r="AY212" s="18" t="s">
        <v>222</v>
      </c>
      <c r="BE212" s="164">
        <f t="shared" si="4"/>
        <v>0</v>
      </c>
      <c r="BF212" s="164">
        <f t="shared" si="5"/>
        <v>0</v>
      </c>
      <c r="BG212" s="164">
        <f t="shared" si="6"/>
        <v>0</v>
      </c>
      <c r="BH212" s="164">
        <f t="shared" si="7"/>
        <v>0</v>
      </c>
      <c r="BI212" s="164">
        <f t="shared" si="8"/>
        <v>0</v>
      </c>
      <c r="BJ212" s="18" t="s">
        <v>84</v>
      </c>
      <c r="BK212" s="164">
        <f t="shared" si="9"/>
        <v>0</v>
      </c>
      <c r="BL212" s="18" t="s">
        <v>228</v>
      </c>
      <c r="BM212" s="163" t="s">
        <v>441</v>
      </c>
    </row>
    <row r="213" spans="1:65" s="2" customFormat="1" ht="16.5" customHeight="1">
      <c r="A213" s="33"/>
      <c r="B213" s="150"/>
      <c r="C213" s="151" t="s">
        <v>349</v>
      </c>
      <c r="D213" s="151" t="s">
        <v>224</v>
      </c>
      <c r="E213" s="152" t="s">
        <v>4448</v>
      </c>
      <c r="F213" s="153" t="s">
        <v>4449</v>
      </c>
      <c r="G213" s="154" t="s">
        <v>4342</v>
      </c>
      <c r="H213" s="155">
        <v>1</v>
      </c>
      <c r="I213" s="156"/>
      <c r="J213" s="157">
        <f t="shared" si="0"/>
        <v>0</v>
      </c>
      <c r="K213" s="158"/>
      <c r="L213" s="34"/>
      <c r="M213" s="159" t="s">
        <v>1</v>
      </c>
      <c r="N213" s="160" t="s">
        <v>42</v>
      </c>
      <c r="O213" s="59"/>
      <c r="P213" s="161">
        <f t="shared" si="1"/>
        <v>0</v>
      </c>
      <c r="Q213" s="161">
        <v>0</v>
      </c>
      <c r="R213" s="161">
        <f t="shared" si="2"/>
        <v>0</v>
      </c>
      <c r="S213" s="161">
        <v>0</v>
      </c>
      <c r="T213" s="162">
        <f t="shared" si="3"/>
        <v>0</v>
      </c>
      <c r="U213" s="33"/>
      <c r="V213" s="33"/>
      <c r="W213" s="33"/>
      <c r="X213" s="33"/>
      <c r="Y213" s="33"/>
      <c r="Z213" s="33"/>
      <c r="AA213" s="33"/>
      <c r="AB213" s="33"/>
      <c r="AC213" s="33"/>
      <c r="AD213" s="33"/>
      <c r="AE213" s="33"/>
      <c r="AR213" s="163" t="s">
        <v>228</v>
      </c>
      <c r="AT213" s="163" t="s">
        <v>224</v>
      </c>
      <c r="AU213" s="163" t="s">
        <v>86</v>
      </c>
      <c r="AY213" s="18" t="s">
        <v>222</v>
      </c>
      <c r="BE213" s="164">
        <f t="shared" si="4"/>
        <v>0</v>
      </c>
      <c r="BF213" s="164">
        <f t="shared" si="5"/>
        <v>0</v>
      </c>
      <c r="BG213" s="164">
        <f t="shared" si="6"/>
        <v>0</v>
      </c>
      <c r="BH213" s="164">
        <f t="shared" si="7"/>
        <v>0</v>
      </c>
      <c r="BI213" s="164">
        <f t="shared" si="8"/>
        <v>0</v>
      </c>
      <c r="BJ213" s="18" t="s">
        <v>84</v>
      </c>
      <c r="BK213" s="164">
        <f t="shared" si="9"/>
        <v>0</v>
      </c>
      <c r="BL213" s="18" t="s">
        <v>228</v>
      </c>
      <c r="BM213" s="163" t="s">
        <v>451</v>
      </c>
    </row>
    <row r="214" spans="1:65" s="2" customFormat="1" ht="16.5" customHeight="1">
      <c r="A214" s="33"/>
      <c r="B214" s="150"/>
      <c r="C214" s="151" t="s">
        <v>472</v>
      </c>
      <c r="D214" s="151" t="s">
        <v>224</v>
      </c>
      <c r="E214" s="152" t="s">
        <v>4450</v>
      </c>
      <c r="F214" s="153" t="s">
        <v>4451</v>
      </c>
      <c r="G214" s="154" t="s">
        <v>4342</v>
      </c>
      <c r="H214" s="155">
        <v>1</v>
      </c>
      <c r="I214" s="156"/>
      <c r="J214" s="157">
        <f t="shared" si="0"/>
        <v>0</v>
      </c>
      <c r="K214" s="158"/>
      <c r="L214" s="34"/>
      <c r="M214" s="159" t="s">
        <v>1</v>
      </c>
      <c r="N214" s="160" t="s">
        <v>42</v>
      </c>
      <c r="O214" s="59"/>
      <c r="P214" s="161">
        <f t="shared" si="1"/>
        <v>0</v>
      </c>
      <c r="Q214" s="161">
        <v>0</v>
      </c>
      <c r="R214" s="161">
        <f t="shared" si="2"/>
        <v>0</v>
      </c>
      <c r="S214" s="161">
        <v>0</v>
      </c>
      <c r="T214" s="162">
        <f t="shared" si="3"/>
        <v>0</v>
      </c>
      <c r="U214" s="33"/>
      <c r="V214" s="33"/>
      <c r="W214" s="33"/>
      <c r="X214" s="33"/>
      <c r="Y214" s="33"/>
      <c r="Z214" s="33"/>
      <c r="AA214" s="33"/>
      <c r="AB214" s="33"/>
      <c r="AC214" s="33"/>
      <c r="AD214" s="33"/>
      <c r="AE214" s="33"/>
      <c r="AR214" s="163" t="s">
        <v>228</v>
      </c>
      <c r="AT214" s="163" t="s">
        <v>224</v>
      </c>
      <c r="AU214" s="163" t="s">
        <v>86</v>
      </c>
      <c r="AY214" s="18" t="s">
        <v>222</v>
      </c>
      <c r="BE214" s="164">
        <f t="shared" si="4"/>
        <v>0</v>
      </c>
      <c r="BF214" s="164">
        <f t="shared" si="5"/>
        <v>0</v>
      </c>
      <c r="BG214" s="164">
        <f t="shared" si="6"/>
        <v>0</v>
      </c>
      <c r="BH214" s="164">
        <f t="shared" si="7"/>
        <v>0</v>
      </c>
      <c r="BI214" s="164">
        <f t="shared" si="8"/>
        <v>0</v>
      </c>
      <c r="BJ214" s="18" t="s">
        <v>84</v>
      </c>
      <c r="BK214" s="164">
        <f t="shared" si="9"/>
        <v>0</v>
      </c>
      <c r="BL214" s="18" t="s">
        <v>228</v>
      </c>
      <c r="BM214" s="163" t="s">
        <v>455</v>
      </c>
    </row>
    <row r="215" spans="1:65" s="2" customFormat="1" ht="16.5" customHeight="1">
      <c r="A215" s="33"/>
      <c r="B215" s="150"/>
      <c r="C215" s="151" t="s">
        <v>353</v>
      </c>
      <c r="D215" s="151" t="s">
        <v>224</v>
      </c>
      <c r="E215" s="152" t="s">
        <v>4452</v>
      </c>
      <c r="F215" s="153" t="s">
        <v>4453</v>
      </c>
      <c r="G215" s="154" t="s">
        <v>4342</v>
      </c>
      <c r="H215" s="155">
        <v>3</v>
      </c>
      <c r="I215" s="156"/>
      <c r="J215" s="157">
        <f t="shared" si="0"/>
        <v>0</v>
      </c>
      <c r="K215" s="158"/>
      <c r="L215" s="34"/>
      <c r="M215" s="159" t="s">
        <v>1</v>
      </c>
      <c r="N215" s="160" t="s">
        <v>42</v>
      </c>
      <c r="O215" s="59"/>
      <c r="P215" s="161">
        <f t="shared" si="1"/>
        <v>0</v>
      </c>
      <c r="Q215" s="161">
        <v>0</v>
      </c>
      <c r="R215" s="161">
        <f t="shared" si="2"/>
        <v>0</v>
      </c>
      <c r="S215" s="161">
        <v>0</v>
      </c>
      <c r="T215" s="162">
        <f t="shared" si="3"/>
        <v>0</v>
      </c>
      <c r="U215" s="33"/>
      <c r="V215" s="33"/>
      <c r="W215" s="33"/>
      <c r="X215" s="33"/>
      <c r="Y215" s="33"/>
      <c r="Z215" s="33"/>
      <c r="AA215" s="33"/>
      <c r="AB215" s="33"/>
      <c r="AC215" s="33"/>
      <c r="AD215" s="33"/>
      <c r="AE215" s="33"/>
      <c r="AR215" s="163" t="s">
        <v>228</v>
      </c>
      <c r="AT215" s="163" t="s">
        <v>224</v>
      </c>
      <c r="AU215" s="163" t="s">
        <v>86</v>
      </c>
      <c r="AY215" s="18" t="s">
        <v>222</v>
      </c>
      <c r="BE215" s="164">
        <f t="shared" si="4"/>
        <v>0</v>
      </c>
      <c r="BF215" s="164">
        <f t="shared" si="5"/>
        <v>0</v>
      </c>
      <c r="BG215" s="164">
        <f t="shared" si="6"/>
        <v>0</v>
      </c>
      <c r="BH215" s="164">
        <f t="shared" si="7"/>
        <v>0</v>
      </c>
      <c r="BI215" s="164">
        <f t="shared" si="8"/>
        <v>0</v>
      </c>
      <c r="BJ215" s="18" t="s">
        <v>84</v>
      </c>
      <c r="BK215" s="164">
        <f t="shared" si="9"/>
        <v>0</v>
      </c>
      <c r="BL215" s="18" t="s">
        <v>228</v>
      </c>
      <c r="BM215" s="163" t="s">
        <v>459</v>
      </c>
    </row>
    <row r="216" spans="1:65" s="2" customFormat="1" ht="16.5" customHeight="1">
      <c r="A216" s="33"/>
      <c r="B216" s="150"/>
      <c r="C216" s="151" t="s">
        <v>486</v>
      </c>
      <c r="D216" s="151" t="s">
        <v>224</v>
      </c>
      <c r="E216" s="152" t="s">
        <v>4454</v>
      </c>
      <c r="F216" s="153" t="s">
        <v>4455</v>
      </c>
      <c r="G216" s="154" t="s">
        <v>4342</v>
      </c>
      <c r="H216" s="155">
        <v>1</v>
      </c>
      <c r="I216" s="156"/>
      <c r="J216" s="157">
        <f t="shared" si="0"/>
        <v>0</v>
      </c>
      <c r="K216" s="158"/>
      <c r="L216" s="34"/>
      <c r="M216" s="159" t="s">
        <v>1</v>
      </c>
      <c r="N216" s="160" t="s">
        <v>42</v>
      </c>
      <c r="O216" s="59"/>
      <c r="P216" s="161">
        <f t="shared" si="1"/>
        <v>0</v>
      </c>
      <c r="Q216" s="161">
        <v>0</v>
      </c>
      <c r="R216" s="161">
        <f t="shared" si="2"/>
        <v>0</v>
      </c>
      <c r="S216" s="161">
        <v>0</v>
      </c>
      <c r="T216" s="162">
        <f t="shared" si="3"/>
        <v>0</v>
      </c>
      <c r="U216" s="33"/>
      <c r="V216" s="33"/>
      <c r="W216" s="33"/>
      <c r="X216" s="33"/>
      <c r="Y216" s="33"/>
      <c r="Z216" s="33"/>
      <c r="AA216" s="33"/>
      <c r="AB216" s="33"/>
      <c r="AC216" s="33"/>
      <c r="AD216" s="33"/>
      <c r="AE216" s="33"/>
      <c r="AR216" s="163" t="s">
        <v>228</v>
      </c>
      <c r="AT216" s="163" t="s">
        <v>224</v>
      </c>
      <c r="AU216" s="163" t="s">
        <v>86</v>
      </c>
      <c r="AY216" s="18" t="s">
        <v>222</v>
      </c>
      <c r="BE216" s="164">
        <f t="shared" si="4"/>
        <v>0</v>
      </c>
      <c r="BF216" s="164">
        <f t="shared" si="5"/>
        <v>0</v>
      </c>
      <c r="BG216" s="164">
        <f t="shared" si="6"/>
        <v>0</v>
      </c>
      <c r="BH216" s="164">
        <f t="shared" si="7"/>
        <v>0</v>
      </c>
      <c r="BI216" s="164">
        <f t="shared" si="8"/>
        <v>0</v>
      </c>
      <c r="BJ216" s="18" t="s">
        <v>84</v>
      </c>
      <c r="BK216" s="164">
        <f t="shared" si="9"/>
        <v>0</v>
      </c>
      <c r="BL216" s="18" t="s">
        <v>228</v>
      </c>
      <c r="BM216" s="163" t="s">
        <v>465</v>
      </c>
    </row>
    <row r="217" spans="1:65" s="2" customFormat="1" ht="16.5" customHeight="1">
      <c r="A217" s="33"/>
      <c r="B217" s="150"/>
      <c r="C217" s="151" t="s">
        <v>357</v>
      </c>
      <c r="D217" s="151" t="s">
        <v>224</v>
      </c>
      <c r="E217" s="152" t="s">
        <v>4456</v>
      </c>
      <c r="F217" s="153" t="s">
        <v>4457</v>
      </c>
      <c r="G217" s="154" t="s">
        <v>4342</v>
      </c>
      <c r="H217" s="155">
        <v>3</v>
      </c>
      <c r="I217" s="156"/>
      <c r="J217" s="157">
        <f t="shared" si="0"/>
        <v>0</v>
      </c>
      <c r="K217" s="158"/>
      <c r="L217" s="34"/>
      <c r="M217" s="159" t="s">
        <v>1</v>
      </c>
      <c r="N217" s="160" t="s">
        <v>42</v>
      </c>
      <c r="O217" s="59"/>
      <c r="P217" s="161">
        <f t="shared" si="1"/>
        <v>0</v>
      </c>
      <c r="Q217" s="161">
        <v>0</v>
      </c>
      <c r="R217" s="161">
        <f t="shared" si="2"/>
        <v>0</v>
      </c>
      <c r="S217" s="161">
        <v>0</v>
      </c>
      <c r="T217" s="162">
        <f t="shared" si="3"/>
        <v>0</v>
      </c>
      <c r="U217" s="33"/>
      <c r="V217" s="33"/>
      <c r="W217" s="33"/>
      <c r="X217" s="33"/>
      <c r="Y217" s="33"/>
      <c r="Z217" s="33"/>
      <c r="AA217" s="33"/>
      <c r="AB217" s="33"/>
      <c r="AC217" s="33"/>
      <c r="AD217" s="33"/>
      <c r="AE217" s="33"/>
      <c r="AR217" s="163" t="s">
        <v>228</v>
      </c>
      <c r="AT217" s="163" t="s">
        <v>224</v>
      </c>
      <c r="AU217" s="163" t="s">
        <v>86</v>
      </c>
      <c r="AY217" s="18" t="s">
        <v>222</v>
      </c>
      <c r="BE217" s="164">
        <f t="shared" si="4"/>
        <v>0</v>
      </c>
      <c r="BF217" s="164">
        <f t="shared" si="5"/>
        <v>0</v>
      </c>
      <c r="BG217" s="164">
        <f t="shared" si="6"/>
        <v>0</v>
      </c>
      <c r="BH217" s="164">
        <f t="shared" si="7"/>
        <v>0</v>
      </c>
      <c r="BI217" s="164">
        <f t="shared" si="8"/>
        <v>0</v>
      </c>
      <c r="BJ217" s="18" t="s">
        <v>84</v>
      </c>
      <c r="BK217" s="164">
        <f t="shared" si="9"/>
        <v>0</v>
      </c>
      <c r="BL217" s="18" t="s">
        <v>228</v>
      </c>
      <c r="BM217" s="163" t="s">
        <v>468</v>
      </c>
    </row>
    <row r="218" spans="1:65" s="2" customFormat="1" ht="16.5" customHeight="1">
      <c r="A218" s="33"/>
      <c r="B218" s="150"/>
      <c r="C218" s="151" t="s">
        <v>502</v>
      </c>
      <c r="D218" s="151" t="s">
        <v>224</v>
      </c>
      <c r="E218" s="152" t="s">
        <v>4458</v>
      </c>
      <c r="F218" s="153" t="s">
        <v>4459</v>
      </c>
      <c r="G218" s="154" t="s">
        <v>4342</v>
      </c>
      <c r="H218" s="155">
        <v>2</v>
      </c>
      <c r="I218" s="156"/>
      <c r="J218" s="157">
        <f t="shared" si="0"/>
        <v>0</v>
      </c>
      <c r="K218" s="158"/>
      <c r="L218" s="34"/>
      <c r="M218" s="159" t="s">
        <v>1</v>
      </c>
      <c r="N218" s="160" t="s">
        <v>42</v>
      </c>
      <c r="O218" s="59"/>
      <c r="P218" s="161">
        <f t="shared" si="1"/>
        <v>0</v>
      </c>
      <c r="Q218" s="161">
        <v>0</v>
      </c>
      <c r="R218" s="161">
        <f t="shared" si="2"/>
        <v>0</v>
      </c>
      <c r="S218" s="161">
        <v>0</v>
      </c>
      <c r="T218" s="162">
        <f t="shared" si="3"/>
        <v>0</v>
      </c>
      <c r="U218" s="33"/>
      <c r="V218" s="33"/>
      <c r="W218" s="33"/>
      <c r="X218" s="33"/>
      <c r="Y218" s="33"/>
      <c r="Z218" s="33"/>
      <c r="AA218" s="33"/>
      <c r="AB218" s="33"/>
      <c r="AC218" s="33"/>
      <c r="AD218" s="33"/>
      <c r="AE218" s="33"/>
      <c r="AR218" s="163" t="s">
        <v>228</v>
      </c>
      <c r="AT218" s="163" t="s">
        <v>224</v>
      </c>
      <c r="AU218" s="163" t="s">
        <v>86</v>
      </c>
      <c r="AY218" s="18" t="s">
        <v>222</v>
      </c>
      <c r="BE218" s="164">
        <f t="shared" si="4"/>
        <v>0</v>
      </c>
      <c r="BF218" s="164">
        <f t="shared" si="5"/>
        <v>0</v>
      </c>
      <c r="BG218" s="164">
        <f t="shared" si="6"/>
        <v>0</v>
      </c>
      <c r="BH218" s="164">
        <f t="shared" si="7"/>
        <v>0</v>
      </c>
      <c r="BI218" s="164">
        <f t="shared" si="8"/>
        <v>0</v>
      </c>
      <c r="BJ218" s="18" t="s">
        <v>84</v>
      </c>
      <c r="BK218" s="164">
        <f t="shared" si="9"/>
        <v>0</v>
      </c>
      <c r="BL218" s="18" t="s">
        <v>228</v>
      </c>
      <c r="BM218" s="163" t="s">
        <v>475</v>
      </c>
    </row>
    <row r="219" spans="1:65" s="2" customFormat="1" ht="16.5" customHeight="1">
      <c r="A219" s="33"/>
      <c r="B219" s="150"/>
      <c r="C219" s="151" t="s">
        <v>361</v>
      </c>
      <c r="D219" s="151" t="s">
        <v>224</v>
      </c>
      <c r="E219" s="152" t="s">
        <v>4460</v>
      </c>
      <c r="F219" s="153" t="s">
        <v>4461</v>
      </c>
      <c r="G219" s="154" t="s">
        <v>4342</v>
      </c>
      <c r="H219" s="155">
        <v>1</v>
      </c>
      <c r="I219" s="156"/>
      <c r="J219" s="157">
        <f t="shared" si="0"/>
        <v>0</v>
      </c>
      <c r="K219" s="158"/>
      <c r="L219" s="34"/>
      <c r="M219" s="159" t="s">
        <v>1</v>
      </c>
      <c r="N219" s="160" t="s">
        <v>42</v>
      </c>
      <c r="O219" s="59"/>
      <c r="P219" s="161">
        <f t="shared" si="1"/>
        <v>0</v>
      </c>
      <c r="Q219" s="161">
        <v>0</v>
      </c>
      <c r="R219" s="161">
        <f t="shared" si="2"/>
        <v>0</v>
      </c>
      <c r="S219" s="161">
        <v>0</v>
      </c>
      <c r="T219" s="162">
        <f t="shared" si="3"/>
        <v>0</v>
      </c>
      <c r="U219" s="33"/>
      <c r="V219" s="33"/>
      <c r="W219" s="33"/>
      <c r="X219" s="33"/>
      <c r="Y219" s="33"/>
      <c r="Z219" s="33"/>
      <c r="AA219" s="33"/>
      <c r="AB219" s="33"/>
      <c r="AC219" s="33"/>
      <c r="AD219" s="33"/>
      <c r="AE219" s="33"/>
      <c r="AR219" s="163" t="s">
        <v>228</v>
      </c>
      <c r="AT219" s="163" t="s">
        <v>224</v>
      </c>
      <c r="AU219" s="163" t="s">
        <v>86</v>
      </c>
      <c r="AY219" s="18" t="s">
        <v>222</v>
      </c>
      <c r="BE219" s="164">
        <f t="shared" si="4"/>
        <v>0</v>
      </c>
      <c r="BF219" s="164">
        <f t="shared" si="5"/>
        <v>0</v>
      </c>
      <c r="BG219" s="164">
        <f t="shared" si="6"/>
        <v>0</v>
      </c>
      <c r="BH219" s="164">
        <f t="shared" si="7"/>
        <v>0</v>
      </c>
      <c r="BI219" s="164">
        <f t="shared" si="8"/>
        <v>0</v>
      </c>
      <c r="BJ219" s="18" t="s">
        <v>84</v>
      </c>
      <c r="BK219" s="164">
        <f t="shared" si="9"/>
        <v>0</v>
      </c>
      <c r="BL219" s="18" t="s">
        <v>228</v>
      </c>
      <c r="BM219" s="163" t="s">
        <v>485</v>
      </c>
    </row>
    <row r="220" spans="1:65" s="2" customFormat="1" ht="16.5" customHeight="1">
      <c r="A220" s="33"/>
      <c r="B220" s="150"/>
      <c r="C220" s="151" t="s">
        <v>517</v>
      </c>
      <c r="D220" s="151" t="s">
        <v>224</v>
      </c>
      <c r="E220" s="152" t="s">
        <v>4446</v>
      </c>
      <c r="F220" s="153" t="s">
        <v>4447</v>
      </c>
      <c r="G220" s="154" t="s">
        <v>4342</v>
      </c>
      <c r="H220" s="155">
        <v>2</v>
      </c>
      <c r="I220" s="156"/>
      <c r="J220" s="157">
        <f t="shared" si="0"/>
        <v>0</v>
      </c>
      <c r="K220" s="158"/>
      <c r="L220" s="34"/>
      <c r="M220" s="159" t="s">
        <v>1</v>
      </c>
      <c r="N220" s="160" t="s">
        <v>42</v>
      </c>
      <c r="O220" s="59"/>
      <c r="P220" s="161">
        <f t="shared" si="1"/>
        <v>0</v>
      </c>
      <c r="Q220" s="161">
        <v>0</v>
      </c>
      <c r="R220" s="161">
        <f t="shared" si="2"/>
        <v>0</v>
      </c>
      <c r="S220" s="161">
        <v>0</v>
      </c>
      <c r="T220" s="162">
        <f t="shared" si="3"/>
        <v>0</v>
      </c>
      <c r="U220" s="33"/>
      <c r="V220" s="33"/>
      <c r="W220" s="33"/>
      <c r="X220" s="33"/>
      <c r="Y220" s="33"/>
      <c r="Z220" s="33"/>
      <c r="AA220" s="33"/>
      <c r="AB220" s="33"/>
      <c r="AC220" s="33"/>
      <c r="AD220" s="33"/>
      <c r="AE220" s="33"/>
      <c r="AR220" s="163" t="s">
        <v>228</v>
      </c>
      <c r="AT220" s="163" t="s">
        <v>224</v>
      </c>
      <c r="AU220" s="163" t="s">
        <v>86</v>
      </c>
      <c r="AY220" s="18" t="s">
        <v>222</v>
      </c>
      <c r="BE220" s="164">
        <f t="shared" si="4"/>
        <v>0</v>
      </c>
      <c r="BF220" s="164">
        <f t="shared" si="5"/>
        <v>0</v>
      </c>
      <c r="BG220" s="164">
        <f t="shared" si="6"/>
        <v>0</v>
      </c>
      <c r="BH220" s="164">
        <f t="shared" si="7"/>
        <v>0</v>
      </c>
      <c r="BI220" s="164">
        <f t="shared" si="8"/>
        <v>0</v>
      </c>
      <c r="BJ220" s="18" t="s">
        <v>84</v>
      </c>
      <c r="BK220" s="164">
        <f t="shared" si="9"/>
        <v>0</v>
      </c>
      <c r="BL220" s="18" t="s">
        <v>228</v>
      </c>
      <c r="BM220" s="163" t="s">
        <v>489</v>
      </c>
    </row>
    <row r="221" spans="1:65" s="2" customFormat="1" ht="16.5" customHeight="1">
      <c r="A221" s="33"/>
      <c r="B221" s="150"/>
      <c r="C221" s="151" t="s">
        <v>366</v>
      </c>
      <c r="D221" s="151" t="s">
        <v>224</v>
      </c>
      <c r="E221" s="152" t="s">
        <v>4462</v>
      </c>
      <c r="F221" s="153" t="s">
        <v>4463</v>
      </c>
      <c r="G221" s="154" t="s">
        <v>4342</v>
      </c>
      <c r="H221" s="155">
        <v>2</v>
      </c>
      <c r="I221" s="156"/>
      <c r="J221" s="157">
        <f t="shared" si="0"/>
        <v>0</v>
      </c>
      <c r="K221" s="158"/>
      <c r="L221" s="34"/>
      <c r="M221" s="159" t="s">
        <v>1</v>
      </c>
      <c r="N221" s="160" t="s">
        <v>42</v>
      </c>
      <c r="O221" s="59"/>
      <c r="P221" s="161">
        <f t="shared" si="1"/>
        <v>0</v>
      </c>
      <c r="Q221" s="161">
        <v>0</v>
      </c>
      <c r="R221" s="161">
        <f t="shared" si="2"/>
        <v>0</v>
      </c>
      <c r="S221" s="161">
        <v>0</v>
      </c>
      <c r="T221" s="162">
        <f t="shared" si="3"/>
        <v>0</v>
      </c>
      <c r="U221" s="33"/>
      <c r="V221" s="33"/>
      <c r="W221" s="33"/>
      <c r="X221" s="33"/>
      <c r="Y221" s="33"/>
      <c r="Z221" s="33"/>
      <c r="AA221" s="33"/>
      <c r="AB221" s="33"/>
      <c r="AC221" s="33"/>
      <c r="AD221" s="33"/>
      <c r="AE221" s="33"/>
      <c r="AR221" s="163" t="s">
        <v>228</v>
      </c>
      <c r="AT221" s="163" t="s">
        <v>224</v>
      </c>
      <c r="AU221" s="163" t="s">
        <v>86</v>
      </c>
      <c r="AY221" s="18" t="s">
        <v>222</v>
      </c>
      <c r="BE221" s="164">
        <f t="shared" si="4"/>
        <v>0</v>
      </c>
      <c r="BF221" s="164">
        <f t="shared" si="5"/>
        <v>0</v>
      </c>
      <c r="BG221" s="164">
        <f t="shared" si="6"/>
        <v>0</v>
      </c>
      <c r="BH221" s="164">
        <f t="shared" si="7"/>
        <v>0</v>
      </c>
      <c r="BI221" s="164">
        <f t="shared" si="8"/>
        <v>0</v>
      </c>
      <c r="BJ221" s="18" t="s">
        <v>84</v>
      </c>
      <c r="BK221" s="164">
        <f t="shared" si="9"/>
        <v>0</v>
      </c>
      <c r="BL221" s="18" t="s">
        <v>228</v>
      </c>
      <c r="BM221" s="163" t="s">
        <v>495</v>
      </c>
    </row>
    <row r="222" spans="1:65" s="2" customFormat="1" ht="16.5" customHeight="1">
      <c r="A222" s="33"/>
      <c r="B222" s="150"/>
      <c r="C222" s="151" t="s">
        <v>543</v>
      </c>
      <c r="D222" s="151" t="s">
        <v>224</v>
      </c>
      <c r="E222" s="152" t="s">
        <v>4446</v>
      </c>
      <c r="F222" s="153" t="s">
        <v>4447</v>
      </c>
      <c r="G222" s="154" t="s">
        <v>4342</v>
      </c>
      <c r="H222" s="155">
        <v>2</v>
      </c>
      <c r="I222" s="156"/>
      <c r="J222" s="157">
        <f t="shared" si="0"/>
        <v>0</v>
      </c>
      <c r="K222" s="158"/>
      <c r="L222" s="34"/>
      <c r="M222" s="159" t="s">
        <v>1</v>
      </c>
      <c r="N222" s="160" t="s">
        <v>42</v>
      </c>
      <c r="O222" s="59"/>
      <c r="P222" s="161">
        <f t="shared" si="1"/>
        <v>0</v>
      </c>
      <c r="Q222" s="161">
        <v>0</v>
      </c>
      <c r="R222" s="161">
        <f t="shared" si="2"/>
        <v>0</v>
      </c>
      <c r="S222" s="161">
        <v>0</v>
      </c>
      <c r="T222" s="162">
        <f t="shared" si="3"/>
        <v>0</v>
      </c>
      <c r="U222" s="33"/>
      <c r="V222" s="33"/>
      <c r="W222" s="33"/>
      <c r="X222" s="33"/>
      <c r="Y222" s="33"/>
      <c r="Z222" s="33"/>
      <c r="AA222" s="33"/>
      <c r="AB222" s="33"/>
      <c r="AC222" s="33"/>
      <c r="AD222" s="33"/>
      <c r="AE222" s="33"/>
      <c r="AR222" s="163" t="s">
        <v>228</v>
      </c>
      <c r="AT222" s="163" t="s">
        <v>224</v>
      </c>
      <c r="AU222" s="163" t="s">
        <v>86</v>
      </c>
      <c r="AY222" s="18" t="s">
        <v>222</v>
      </c>
      <c r="BE222" s="164">
        <f t="shared" si="4"/>
        <v>0</v>
      </c>
      <c r="BF222" s="164">
        <f t="shared" si="5"/>
        <v>0</v>
      </c>
      <c r="BG222" s="164">
        <f t="shared" si="6"/>
        <v>0</v>
      </c>
      <c r="BH222" s="164">
        <f t="shared" si="7"/>
        <v>0</v>
      </c>
      <c r="BI222" s="164">
        <f t="shared" si="8"/>
        <v>0</v>
      </c>
      <c r="BJ222" s="18" t="s">
        <v>84</v>
      </c>
      <c r="BK222" s="164">
        <f t="shared" si="9"/>
        <v>0</v>
      </c>
      <c r="BL222" s="18" t="s">
        <v>228</v>
      </c>
      <c r="BM222" s="163" t="s">
        <v>505</v>
      </c>
    </row>
    <row r="223" spans="1:65" s="2" customFormat="1" ht="16.5" customHeight="1">
      <c r="A223" s="33"/>
      <c r="B223" s="150"/>
      <c r="C223" s="151" t="s">
        <v>547</v>
      </c>
      <c r="D223" s="151" t="s">
        <v>224</v>
      </c>
      <c r="E223" s="152" t="s">
        <v>4464</v>
      </c>
      <c r="F223" s="153" t="s">
        <v>4465</v>
      </c>
      <c r="G223" s="154" t="s">
        <v>4342</v>
      </c>
      <c r="H223" s="155">
        <v>2</v>
      </c>
      <c r="I223" s="156"/>
      <c r="J223" s="157">
        <f t="shared" si="0"/>
        <v>0</v>
      </c>
      <c r="K223" s="158"/>
      <c r="L223" s="34"/>
      <c r="M223" s="159" t="s">
        <v>1</v>
      </c>
      <c r="N223" s="160" t="s">
        <v>42</v>
      </c>
      <c r="O223" s="59"/>
      <c r="P223" s="161">
        <f t="shared" si="1"/>
        <v>0</v>
      </c>
      <c r="Q223" s="161">
        <v>0</v>
      </c>
      <c r="R223" s="161">
        <f t="shared" si="2"/>
        <v>0</v>
      </c>
      <c r="S223" s="161">
        <v>0</v>
      </c>
      <c r="T223" s="162">
        <f t="shared" si="3"/>
        <v>0</v>
      </c>
      <c r="U223" s="33"/>
      <c r="V223" s="33"/>
      <c r="W223" s="33"/>
      <c r="X223" s="33"/>
      <c r="Y223" s="33"/>
      <c r="Z223" s="33"/>
      <c r="AA223" s="33"/>
      <c r="AB223" s="33"/>
      <c r="AC223" s="33"/>
      <c r="AD223" s="33"/>
      <c r="AE223" s="33"/>
      <c r="AR223" s="163" t="s">
        <v>228</v>
      </c>
      <c r="AT223" s="163" t="s">
        <v>224</v>
      </c>
      <c r="AU223" s="163" t="s">
        <v>86</v>
      </c>
      <c r="AY223" s="18" t="s">
        <v>222</v>
      </c>
      <c r="BE223" s="164">
        <f t="shared" si="4"/>
        <v>0</v>
      </c>
      <c r="BF223" s="164">
        <f t="shared" si="5"/>
        <v>0</v>
      </c>
      <c r="BG223" s="164">
        <f t="shared" si="6"/>
        <v>0</v>
      </c>
      <c r="BH223" s="164">
        <f t="shared" si="7"/>
        <v>0</v>
      </c>
      <c r="BI223" s="164">
        <f t="shared" si="8"/>
        <v>0</v>
      </c>
      <c r="BJ223" s="18" t="s">
        <v>84</v>
      </c>
      <c r="BK223" s="164">
        <f t="shared" si="9"/>
        <v>0</v>
      </c>
      <c r="BL223" s="18" t="s">
        <v>228</v>
      </c>
      <c r="BM223" s="163" t="s">
        <v>516</v>
      </c>
    </row>
    <row r="224" spans="1:65" s="2" customFormat="1" ht="16.5" customHeight="1">
      <c r="A224" s="33"/>
      <c r="B224" s="150"/>
      <c r="C224" s="151" t="s">
        <v>559</v>
      </c>
      <c r="D224" s="151" t="s">
        <v>224</v>
      </c>
      <c r="E224" s="152" t="s">
        <v>4466</v>
      </c>
      <c r="F224" s="153" t="s">
        <v>4467</v>
      </c>
      <c r="G224" s="154" t="s">
        <v>4342</v>
      </c>
      <c r="H224" s="155">
        <v>2</v>
      </c>
      <c r="I224" s="156"/>
      <c r="J224" s="157">
        <f t="shared" si="0"/>
        <v>0</v>
      </c>
      <c r="K224" s="158"/>
      <c r="L224" s="34"/>
      <c r="M224" s="159" t="s">
        <v>1</v>
      </c>
      <c r="N224" s="160" t="s">
        <v>42</v>
      </c>
      <c r="O224" s="59"/>
      <c r="P224" s="161">
        <f t="shared" si="1"/>
        <v>0</v>
      </c>
      <c r="Q224" s="161">
        <v>0</v>
      </c>
      <c r="R224" s="161">
        <f t="shared" si="2"/>
        <v>0</v>
      </c>
      <c r="S224" s="161">
        <v>0</v>
      </c>
      <c r="T224" s="162">
        <f t="shared" si="3"/>
        <v>0</v>
      </c>
      <c r="U224" s="33"/>
      <c r="V224" s="33"/>
      <c r="W224" s="33"/>
      <c r="X224" s="33"/>
      <c r="Y224" s="33"/>
      <c r="Z224" s="33"/>
      <c r="AA224" s="33"/>
      <c r="AB224" s="33"/>
      <c r="AC224" s="33"/>
      <c r="AD224" s="33"/>
      <c r="AE224" s="33"/>
      <c r="AR224" s="163" t="s">
        <v>228</v>
      </c>
      <c r="AT224" s="163" t="s">
        <v>224</v>
      </c>
      <c r="AU224" s="163" t="s">
        <v>86</v>
      </c>
      <c r="AY224" s="18" t="s">
        <v>222</v>
      </c>
      <c r="BE224" s="164">
        <f t="shared" si="4"/>
        <v>0</v>
      </c>
      <c r="BF224" s="164">
        <f t="shared" si="5"/>
        <v>0</v>
      </c>
      <c r="BG224" s="164">
        <f t="shared" si="6"/>
        <v>0</v>
      </c>
      <c r="BH224" s="164">
        <f t="shared" si="7"/>
        <v>0</v>
      </c>
      <c r="BI224" s="164">
        <f t="shared" si="8"/>
        <v>0</v>
      </c>
      <c r="BJ224" s="18" t="s">
        <v>84</v>
      </c>
      <c r="BK224" s="164">
        <f t="shared" si="9"/>
        <v>0</v>
      </c>
      <c r="BL224" s="18" t="s">
        <v>228</v>
      </c>
      <c r="BM224" s="163" t="s">
        <v>520</v>
      </c>
    </row>
    <row r="225" spans="1:65" s="12" customFormat="1" ht="22.9" customHeight="1">
      <c r="B225" s="137"/>
      <c r="D225" s="138" t="s">
        <v>76</v>
      </c>
      <c r="E225" s="148" t="s">
        <v>4468</v>
      </c>
      <c r="F225" s="148" t="s">
        <v>4469</v>
      </c>
      <c r="I225" s="140"/>
      <c r="J225" s="149">
        <f>BK225</f>
        <v>0</v>
      </c>
      <c r="L225" s="137"/>
      <c r="M225" s="142"/>
      <c r="N225" s="143"/>
      <c r="O225" s="143"/>
      <c r="P225" s="144">
        <f>SUM(P226:P227)</f>
        <v>0</v>
      </c>
      <c r="Q225" s="143"/>
      <c r="R225" s="144">
        <f>SUM(R226:R227)</f>
        <v>0</v>
      </c>
      <c r="S225" s="143"/>
      <c r="T225" s="145">
        <f>SUM(T226:T227)</f>
        <v>0</v>
      </c>
      <c r="AR225" s="138" t="s">
        <v>84</v>
      </c>
      <c r="AT225" s="146" t="s">
        <v>76</v>
      </c>
      <c r="AU225" s="146" t="s">
        <v>84</v>
      </c>
      <c r="AY225" s="138" t="s">
        <v>222</v>
      </c>
      <c r="BK225" s="147">
        <f>SUM(BK226:BK227)</f>
        <v>0</v>
      </c>
    </row>
    <row r="226" spans="1:65" s="2" customFormat="1" ht="16.5" customHeight="1">
      <c r="A226" s="33"/>
      <c r="B226" s="150"/>
      <c r="C226" s="151" t="s">
        <v>369</v>
      </c>
      <c r="D226" s="151" t="s">
        <v>224</v>
      </c>
      <c r="E226" s="152" t="s">
        <v>4470</v>
      </c>
      <c r="F226" s="153" t="s">
        <v>4471</v>
      </c>
      <c r="G226" s="154" t="s">
        <v>4342</v>
      </c>
      <c r="H226" s="155">
        <v>1</v>
      </c>
      <c r="I226" s="156"/>
      <c r="J226" s="157">
        <f>ROUND(I226*H226,2)</f>
        <v>0</v>
      </c>
      <c r="K226" s="158"/>
      <c r="L226" s="34"/>
      <c r="M226" s="159" t="s">
        <v>1</v>
      </c>
      <c r="N226" s="160" t="s">
        <v>42</v>
      </c>
      <c r="O226" s="59"/>
      <c r="P226" s="161">
        <f>O226*H226</f>
        <v>0</v>
      </c>
      <c r="Q226" s="161">
        <v>0</v>
      </c>
      <c r="R226" s="161">
        <f>Q226*H226</f>
        <v>0</v>
      </c>
      <c r="S226" s="161">
        <v>0</v>
      </c>
      <c r="T226" s="162">
        <f>S226*H226</f>
        <v>0</v>
      </c>
      <c r="U226" s="33"/>
      <c r="V226" s="33"/>
      <c r="W226" s="33"/>
      <c r="X226" s="33"/>
      <c r="Y226" s="33"/>
      <c r="Z226" s="33"/>
      <c r="AA226" s="33"/>
      <c r="AB226" s="33"/>
      <c r="AC226" s="33"/>
      <c r="AD226" s="33"/>
      <c r="AE226" s="33"/>
      <c r="AR226" s="163" t="s">
        <v>228</v>
      </c>
      <c r="AT226" s="163" t="s">
        <v>224</v>
      </c>
      <c r="AU226" s="163" t="s">
        <v>86</v>
      </c>
      <c r="AY226" s="18" t="s">
        <v>222</v>
      </c>
      <c r="BE226" s="164">
        <f>IF(N226="základní",J226,0)</f>
        <v>0</v>
      </c>
      <c r="BF226" s="164">
        <f>IF(N226="snížená",J226,0)</f>
        <v>0</v>
      </c>
      <c r="BG226" s="164">
        <f>IF(N226="zákl. přenesená",J226,0)</f>
        <v>0</v>
      </c>
      <c r="BH226" s="164">
        <f>IF(N226="sníž. přenesená",J226,0)</f>
        <v>0</v>
      </c>
      <c r="BI226" s="164">
        <f>IF(N226="nulová",J226,0)</f>
        <v>0</v>
      </c>
      <c r="BJ226" s="18" t="s">
        <v>84</v>
      </c>
      <c r="BK226" s="164">
        <f>ROUND(I226*H226,2)</f>
        <v>0</v>
      </c>
      <c r="BL226" s="18" t="s">
        <v>228</v>
      </c>
      <c r="BM226" s="163" t="s">
        <v>532</v>
      </c>
    </row>
    <row r="227" spans="1:65" s="2" customFormat="1" ht="16.5" customHeight="1">
      <c r="A227" s="33"/>
      <c r="B227" s="150"/>
      <c r="C227" s="151" t="s">
        <v>568</v>
      </c>
      <c r="D227" s="151" t="s">
        <v>224</v>
      </c>
      <c r="E227" s="152" t="s">
        <v>4472</v>
      </c>
      <c r="F227" s="153" t="s">
        <v>4473</v>
      </c>
      <c r="G227" s="154" t="s">
        <v>4342</v>
      </c>
      <c r="H227" s="155">
        <v>3</v>
      </c>
      <c r="I227" s="156"/>
      <c r="J227" s="157">
        <f>ROUND(I227*H227,2)</f>
        <v>0</v>
      </c>
      <c r="K227" s="158"/>
      <c r="L227" s="34"/>
      <c r="M227" s="159" t="s">
        <v>1</v>
      </c>
      <c r="N227" s="160" t="s">
        <v>42</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228</v>
      </c>
      <c r="AT227" s="163" t="s">
        <v>224</v>
      </c>
      <c r="AU227" s="163" t="s">
        <v>86</v>
      </c>
      <c r="AY227" s="18" t="s">
        <v>222</v>
      </c>
      <c r="BE227" s="164">
        <f>IF(N227="základní",J227,0)</f>
        <v>0</v>
      </c>
      <c r="BF227" s="164">
        <f>IF(N227="snížená",J227,0)</f>
        <v>0</v>
      </c>
      <c r="BG227" s="164">
        <f>IF(N227="zákl. přenesená",J227,0)</f>
        <v>0</v>
      </c>
      <c r="BH227" s="164">
        <f>IF(N227="sníž. přenesená",J227,0)</f>
        <v>0</v>
      </c>
      <c r="BI227" s="164">
        <f>IF(N227="nulová",J227,0)</f>
        <v>0</v>
      </c>
      <c r="BJ227" s="18" t="s">
        <v>84</v>
      </c>
      <c r="BK227" s="164">
        <f>ROUND(I227*H227,2)</f>
        <v>0</v>
      </c>
      <c r="BL227" s="18" t="s">
        <v>228</v>
      </c>
      <c r="BM227" s="163" t="s">
        <v>546</v>
      </c>
    </row>
    <row r="228" spans="1:65" s="12" customFormat="1" ht="25.9" customHeight="1">
      <c r="B228" s="137"/>
      <c r="D228" s="138" t="s">
        <v>76</v>
      </c>
      <c r="E228" s="139" t="s">
        <v>4474</v>
      </c>
      <c r="F228" s="139" t="s">
        <v>4475</v>
      </c>
      <c r="I228" s="140"/>
      <c r="J228" s="141">
        <f>BK228</f>
        <v>0</v>
      </c>
      <c r="L228" s="137"/>
      <c r="M228" s="142"/>
      <c r="N228" s="143"/>
      <c r="O228" s="143"/>
      <c r="P228" s="144">
        <f>SUM(P229:P272)</f>
        <v>0</v>
      </c>
      <c r="Q228" s="143"/>
      <c r="R228" s="144">
        <f>SUM(R229:R272)</f>
        <v>0</v>
      </c>
      <c r="S228" s="143"/>
      <c r="T228" s="145">
        <f>SUM(T229:T272)</f>
        <v>0</v>
      </c>
      <c r="AR228" s="138" t="s">
        <v>84</v>
      </c>
      <c r="AT228" s="146" t="s">
        <v>76</v>
      </c>
      <c r="AU228" s="146" t="s">
        <v>77</v>
      </c>
      <c r="AY228" s="138" t="s">
        <v>222</v>
      </c>
      <c r="BK228" s="147">
        <f>SUM(BK229:BK272)</f>
        <v>0</v>
      </c>
    </row>
    <row r="229" spans="1:65" s="2" customFormat="1" ht="16.5" customHeight="1">
      <c r="A229" s="33"/>
      <c r="B229" s="150"/>
      <c r="C229" s="151" t="s">
        <v>373</v>
      </c>
      <c r="D229" s="151" t="s">
        <v>224</v>
      </c>
      <c r="E229" s="152" t="s">
        <v>4476</v>
      </c>
      <c r="F229" s="153" t="s">
        <v>4477</v>
      </c>
      <c r="G229" s="154" t="s">
        <v>227</v>
      </c>
      <c r="H229" s="155">
        <v>950</v>
      </c>
      <c r="I229" s="156"/>
      <c r="J229" s="157">
        <f>ROUND(I229*H229,2)</f>
        <v>0</v>
      </c>
      <c r="K229" s="158"/>
      <c r="L229" s="34"/>
      <c r="M229" s="159" t="s">
        <v>1</v>
      </c>
      <c r="N229" s="160" t="s">
        <v>42</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228</v>
      </c>
      <c r="AT229" s="163" t="s">
        <v>224</v>
      </c>
      <c r="AU229" s="163" t="s">
        <v>84</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550</v>
      </c>
    </row>
    <row r="230" spans="1:65" s="2" customFormat="1" ht="19.5">
      <c r="A230" s="33"/>
      <c r="B230" s="34"/>
      <c r="C230" s="33"/>
      <c r="D230" s="166" t="s">
        <v>384</v>
      </c>
      <c r="E230" s="33"/>
      <c r="F230" s="208" t="s">
        <v>4478</v>
      </c>
      <c r="G230" s="33"/>
      <c r="H230" s="33"/>
      <c r="I230" s="209"/>
      <c r="J230" s="33"/>
      <c r="K230" s="33"/>
      <c r="L230" s="34"/>
      <c r="M230" s="210"/>
      <c r="N230" s="211"/>
      <c r="O230" s="59"/>
      <c r="P230" s="59"/>
      <c r="Q230" s="59"/>
      <c r="R230" s="59"/>
      <c r="S230" s="59"/>
      <c r="T230" s="60"/>
      <c r="U230" s="33"/>
      <c r="V230" s="33"/>
      <c r="W230" s="33"/>
      <c r="X230" s="33"/>
      <c r="Y230" s="33"/>
      <c r="Z230" s="33"/>
      <c r="AA230" s="33"/>
      <c r="AB230" s="33"/>
      <c r="AC230" s="33"/>
      <c r="AD230" s="33"/>
      <c r="AE230" s="33"/>
      <c r="AT230" s="18" t="s">
        <v>384</v>
      </c>
      <c r="AU230" s="18" t="s">
        <v>84</v>
      </c>
    </row>
    <row r="231" spans="1:65" s="2" customFormat="1" ht="16.5" customHeight="1">
      <c r="A231" s="33"/>
      <c r="B231" s="150"/>
      <c r="C231" s="151" t="s">
        <v>580</v>
      </c>
      <c r="D231" s="151" t="s">
        <v>224</v>
      </c>
      <c r="E231" s="152" t="s">
        <v>4479</v>
      </c>
      <c r="F231" s="153" t="s">
        <v>4480</v>
      </c>
      <c r="G231" s="154" t="s">
        <v>242</v>
      </c>
      <c r="H231" s="155">
        <v>5000</v>
      </c>
      <c r="I231" s="156"/>
      <c r="J231" s="157">
        <f>ROUND(I231*H231,2)</f>
        <v>0</v>
      </c>
      <c r="K231" s="158"/>
      <c r="L231" s="34"/>
      <c r="M231" s="159" t="s">
        <v>1</v>
      </c>
      <c r="N231" s="160" t="s">
        <v>42</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228</v>
      </c>
      <c r="AT231" s="163" t="s">
        <v>224</v>
      </c>
      <c r="AU231" s="163" t="s">
        <v>84</v>
      </c>
      <c r="AY231" s="18" t="s">
        <v>222</v>
      </c>
      <c r="BE231" s="164">
        <f>IF(N231="základní",J231,0)</f>
        <v>0</v>
      </c>
      <c r="BF231" s="164">
        <f>IF(N231="snížená",J231,0)</f>
        <v>0</v>
      </c>
      <c r="BG231" s="164">
        <f>IF(N231="zákl. přenesená",J231,0)</f>
        <v>0</v>
      </c>
      <c r="BH231" s="164">
        <f>IF(N231="sníž. přenesená",J231,0)</f>
        <v>0</v>
      </c>
      <c r="BI231" s="164">
        <f>IF(N231="nulová",J231,0)</f>
        <v>0</v>
      </c>
      <c r="BJ231" s="18" t="s">
        <v>84</v>
      </c>
      <c r="BK231" s="164">
        <f>ROUND(I231*H231,2)</f>
        <v>0</v>
      </c>
      <c r="BL231" s="18" t="s">
        <v>228</v>
      </c>
      <c r="BM231" s="163" t="s">
        <v>562</v>
      </c>
    </row>
    <row r="232" spans="1:65" s="2" customFormat="1" ht="19.5">
      <c r="A232" s="33"/>
      <c r="B232" s="34"/>
      <c r="C232" s="33"/>
      <c r="D232" s="166" t="s">
        <v>384</v>
      </c>
      <c r="E232" s="33"/>
      <c r="F232" s="208" t="s">
        <v>4481</v>
      </c>
      <c r="G232" s="33"/>
      <c r="H232" s="33"/>
      <c r="I232" s="209"/>
      <c r="J232" s="33"/>
      <c r="K232" s="33"/>
      <c r="L232" s="34"/>
      <c r="M232" s="210"/>
      <c r="N232" s="211"/>
      <c r="O232" s="59"/>
      <c r="P232" s="59"/>
      <c r="Q232" s="59"/>
      <c r="R232" s="59"/>
      <c r="S232" s="59"/>
      <c r="T232" s="60"/>
      <c r="U232" s="33"/>
      <c r="V232" s="33"/>
      <c r="W232" s="33"/>
      <c r="X232" s="33"/>
      <c r="Y232" s="33"/>
      <c r="Z232" s="33"/>
      <c r="AA232" s="33"/>
      <c r="AB232" s="33"/>
      <c r="AC232" s="33"/>
      <c r="AD232" s="33"/>
      <c r="AE232" s="33"/>
      <c r="AT232" s="18" t="s">
        <v>384</v>
      </c>
      <c r="AU232" s="18" t="s">
        <v>84</v>
      </c>
    </row>
    <row r="233" spans="1:65" s="2" customFormat="1" ht="16.5" customHeight="1">
      <c r="A233" s="33"/>
      <c r="B233" s="150"/>
      <c r="C233" s="151" t="s">
        <v>376</v>
      </c>
      <c r="D233" s="151" t="s">
        <v>224</v>
      </c>
      <c r="E233" s="152" t="s">
        <v>4482</v>
      </c>
      <c r="F233" s="153" t="s">
        <v>4483</v>
      </c>
      <c r="G233" s="154" t="s">
        <v>242</v>
      </c>
      <c r="H233" s="155">
        <v>250</v>
      </c>
      <c r="I233" s="156"/>
      <c r="J233" s="157">
        <f>ROUND(I233*H233,2)</f>
        <v>0</v>
      </c>
      <c r="K233" s="158"/>
      <c r="L233" s="34"/>
      <c r="M233" s="159" t="s">
        <v>1</v>
      </c>
      <c r="N233" s="160" t="s">
        <v>42</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228</v>
      </c>
      <c r="AT233" s="163" t="s">
        <v>224</v>
      </c>
      <c r="AU233" s="163" t="s">
        <v>84</v>
      </c>
      <c r="AY233" s="18" t="s">
        <v>222</v>
      </c>
      <c r="BE233" s="164">
        <f>IF(N233="základní",J233,0)</f>
        <v>0</v>
      </c>
      <c r="BF233" s="164">
        <f>IF(N233="snížená",J233,0)</f>
        <v>0</v>
      </c>
      <c r="BG233" s="164">
        <f>IF(N233="zákl. přenesená",J233,0)</f>
        <v>0</v>
      </c>
      <c r="BH233" s="164">
        <f>IF(N233="sníž. přenesená",J233,0)</f>
        <v>0</v>
      </c>
      <c r="BI233" s="164">
        <f>IF(N233="nulová",J233,0)</f>
        <v>0</v>
      </c>
      <c r="BJ233" s="18" t="s">
        <v>84</v>
      </c>
      <c r="BK233" s="164">
        <f>ROUND(I233*H233,2)</f>
        <v>0</v>
      </c>
      <c r="BL233" s="18" t="s">
        <v>228</v>
      </c>
      <c r="BM233" s="163" t="s">
        <v>565</v>
      </c>
    </row>
    <row r="234" spans="1:65" s="2" customFormat="1" ht="19.5">
      <c r="A234" s="33"/>
      <c r="B234" s="34"/>
      <c r="C234" s="33"/>
      <c r="D234" s="166" t="s">
        <v>384</v>
      </c>
      <c r="E234" s="33"/>
      <c r="F234" s="208" t="s">
        <v>4484</v>
      </c>
      <c r="G234" s="33"/>
      <c r="H234" s="33"/>
      <c r="I234" s="209"/>
      <c r="J234" s="33"/>
      <c r="K234" s="33"/>
      <c r="L234" s="34"/>
      <c r="M234" s="210"/>
      <c r="N234" s="211"/>
      <c r="O234" s="59"/>
      <c r="P234" s="59"/>
      <c r="Q234" s="59"/>
      <c r="R234" s="59"/>
      <c r="S234" s="59"/>
      <c r="T234" s="60"/>
      <c r="U234" s="33"/>
      <c r="V234" s="33"/>
      <c r="W234" s="33"/>
      <c r="X234" s="33"/>
      <c r="Y234" s="33"/>
      <c r="Z234" s="33"/>
      <c r="AA234" s="33"/>
      <c r="AB234" s="33"/>
      <c r="AC234" s="33"/>
      <c r="AD234" s="33"/>
      <c r="AE234" s="33"/>
      <c r="AT234" s="18" t="s">
        <v>384</v>
      </c>
      <c r="AU234" s="18" t="s">
        <v>84</v>
      </c>
    </row>
    <row r="235" spans="1:65" s="2" customFormat="1" ht="16.5" customHeight="1">
      <c r="A235" s="33"/>
      <c r="B235" s="150"/>
      <c r="C235" s="151" t="s">
        <v>609</v>
      </c>
      <c r="D235" s="151" t="s">
        <v>224</v>
      </c>
      <c r="E235" s="152" t="s">
        <v>4485</v>
      </c>
      <c r="F235" s="153" t="s">
        <v>4486</v>
      </c>
      <c r="G235" s="154" t="s">
        <v>4342</v>
      </c>
      <c r="H235" s="155">
        <v>1</v>
      </c>
      <c r="I235" s="156"/>
      <c r="J235" s="157">
        <f>ROUND(I235*H235,2)</f>
        <v>0</v>
      </c>
      <c r="K235" s="158"/>
      <c r="L235" s="34"/>
      <c r="M235" s="159" t="s">
        <v>1</v>
      </c>
      <c r="N235" s="160" t="s">
        <v>42</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228</v>
      </c>
      <c r="AT235" s="163" t="s">
        <v>224</v>
      </c>
      <c r="AU235" s="163" t="s">
        <v>84</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571</v>
      </c>
    </row>
    <row r="236" spans="1:65" s="2" customFormat="1" ht="19.5">
      <c r="A236" s="33"/>
      <c r="B236" s="34"/>
      <c r="C236" s="33"/>
      <c r="D236" s="166" t="s">
        <v>384</v>
      </c>
      <c r="E236" s="33"/>
      <c r="F236" s="208" t="s">
        <v>4487</v>
      </c>
      <c r="G236" s="33"/>
      <c r="H236" s="33"/>
      <c r="I236" s="209"/>
      <c r="J236" s="33"/>
      <c r="K236" s="33"/>
      <c r="L236" s="34"/>
      <c r="M236" s="210"/>
      <c r="N236" s="211"/>
      <c r="O236" s="59"/>
      <c r="P236" s="59"/>
      <c r="Q236" s="59"/>
      <c r="R236" s="59"/>
      <c r="S236" s="59"/>
      <c r="T236" s="60"/>
      <c r="U236" s="33"/>
      <c r="V236" s="33"/>
      <c r="W236" s="33"/>
      <c r="X236" s="33"/>
      <c r="Y236" s="33"/>
      <c r="Z236" s="33"/>
      <c r="AA236" s="33"/>
      <c r="AB236" s="33"/>
      <c r="AC236" s="33"/>
      <c r="AD236" s="33"/>
      <c r="AE236" s="33"/>
      <c r="AT236" s="18" t="s">
        <v>384</v>
      </c>
      <c r="AU236" s="18" t="s">
        <v>84</v>
      </c>
    </row>
    <row r="237" spans="1:65" s="2" customFormat="1" ht="16.5" customHeight="1">
      <c r="A237" s="33"/>
      <c r="B237" s="150"/>
      <c r="C237" s="151" t="s">
        <v>380</v>
      </c>
      <c r="D237" s="151" t="s">
        <v>224</v>
      </c>
      <c r="E237" s="152" t="s">
        <v>4488</v>
      </c>
      <c r="F237" s="153" t="s">
        <v>4486</v>
      </c>
      <c r="G237" s="154" t="s">
        <v>4342</v>
      </c>
      <c r="H237" s="155">
        <v>2</v>
      </c>
      <c r="I237" s="156"/>
      <c r="J237" s="157">
        <f>ROUND(I237*H237,2)</f>
        <v>0</v>
      </c>
      <c r="K237" s="158"/>
      <c r="L237" s="34"/>
      <c r="M237" s="159" t="s">
        <v>1</v>
      </c>
      <c r="N237" s="160" t="s">
        <v>42</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228</v>
      </c>
      <c r="AT237" s="163" t="s">
        <v>224</v>
      </c>
      <c r="AU237" s="163" t="s">
        <v>84</v>
      </c>
      <c r="AY237" s="18" t="s">
        <v>222</v>
      </c>
      <c r="BE237" s="164">
        <f>IF(N237="základní",J237,0)</f>
        <v>0</v>
      </c>
      <c r="BF237" s="164">
        <f>IF(N237="snížená",J237,0)</f>
        <v>0</v>
      </c>
      <c r="BG237" s="164">
        <f>IF(N237="zákl. přenesená",J237,0)</f>
        <v>0</v>
      </c>
      <c r="BH237" s="164">
        <f>IF(N237="sníž. přenesená",J237,0)</f>
        <v>0</v>
      </c>
      <c r="BI237" s="164">
        <f>IF(N237="nulová",J237,0)</f>
        <v>0</v>
      </c>
      <c r="BJ237" s="18" t="s">
        <v>84</v>
      </c>
      <c r="BK237" s="164">
        <f>ROUND(I237*H237,2)</f>
        <v>0</v>
      </c>
      <c r="BL237" s="18" t="s">
        <v>228</v>
      </c>
      <c r="BM237" s="163" t="s">
        <v>577</v>
      </c>
    </row>
    <row r="238" spans="1:65" s="2" customFormat="1" ht="19.5">
      <c r="A238" s="33"/>
      <c r="B238" s="34"/>
      <c r="C238" s="33"/>
      <c r="D238" s="166" t="s">
        <v>384</v>
      </c>
      <c r="E238" s="33"/>
      <c r="F238" s="208" t="s">
        <v>4489</v>
      </c>
      <c r="G238" s="33"/>
      <c r="H238" s="33"/>
      <c r="I238" s="209"/>
      <c r="J238" s="33"/>
      <c r="K238" s="33"/>
      <c r="L238" s="34"/>
      <c r="M238" s="210"/>
      <c r="N238" s="211"/>
      <c r="O238" s="59"/>
      <c r="P238" s="59"/>
      <c r="Q238" s="59"/>
      <c r="R238" s="59"/>
      <c r="S238" s="59"/>
      <c r="T238" s="60"/>
      <c r="U238" s="33"/>
      <c r="V238" s="33"/>
      <c r="W238" s="33"/>
      <c r="X238" s="33"/>
      <c r="Y238" s="33"/>
      <c r="Z238" s="33"/>
      <c r="AA238" s="33"/>
      <c r="AB238" s="33"/>
      <c r="AC238" s="33"/>
      <c r="AD238" s="33"/>
      <c r="AE238" s="33"/>
      <c r="AT238" s="18" t="s">
        <v>384</v>
      </c>
      <c r="AU238" s="18" t="s">
        <v>84</v>
      </c>
    </row>
    <row r="239" spans="1:65" s="2" customFormat="1" ht="16.5" customHeight="1">
      <c r="A239" s="33"/>
      <c r="B239" s="150"/>
      <c r="C239" s="151" t="s">
        <v>636</v>
      </c>
      <c r="D239" s="151" t="s">
        <v>224</v>
      </c>
      <c r="E239" s="152" t="s">
        <v>4490</v>
      </c>
      <c r="F239" s="153" t="s">
        <v>4486</v>
      </c>
      <c r="G239" s="154" t="s">
        <v>4342</v>
      </c>
      <c r="H239" s="155">
        <v>2</v>
      </c>
      <c r="I239" s="156"/>
      <c r="J239" s="157">
        <f>ROUND(I239*H239,2)</f>
        <v>0</v>
      </c>
      <c r="K239" s="158"/>
      <c r="L239" s="34"/>
      <c r="M239" s="159" t="s">
        <v>1</v>
      </c>
      <c r="N239" s="160" t="s">
        <v>42</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228</v>
      </c>
      <c r="AT239" s="163" t="s">
        <v>224</v>
      </c>
      <c r="AU239" s="163" t="s">
        <v>84</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583</v>
      </c>
    </row>
    <row r="240" spans="1:65" s="2" customFormat="1" ht="19.5">
      <c r="A240" s="33"/>
      <c r="B240" s="34"/>
      <c r="C240" s="33"/>
      <c r="D240" s="166" t="s">
        <v>384</v>
      </c>
      <c r="E240" s="33"/>
      <c r="F240" s="208" t="s">
        <v>4491</v>
      </c>
      <c r="G240" s="33"/>
      <c r="H240" s="33"/>
      <c r="I240" s="209"/>
      <c r="J240" s="33"/>
      <c r="K240" s="33"/>
      <c r="L240" s="34"/>
      <c r="M240" s="210"/>
      <c r="N240" s="211"/>
      <c r="O240" s="59"/>
      <c r="P240" s="59"/>
      <c r="Q240" s="59"/>
      <c r="R240" s="59"/>
      <c r="S240" s="59"/>
      <c r="T240" s="60"/>
      <c r="U240" s="33"/>
      <c r="V240" s="33"/>
      <c r="W240" s="33"/>
      <c r="X240" s="33"/>
      <c r="Y240" s="33"/>
      <c r="Z240" s="33"/>
      <c r="AA240" s="33"/>
      <c r="AB240" s="33"/>
      <c r="AC240" s="33"/>
      <c r="AD240" s="33"/>
      <c r="AE240" s="33"/>
      <c r="AT240" s="18" t="s">
        <v>384</v>
      </c>
      <c r="AU240" s="18" t="s">
        <v>84</v>
      </c>
    </row>
    <row r="241" spans="1:65" s="2" customFormat="1" ht="16.5" customHeight="1">
      <c r="A241" s="33"/>
      <c r="B241" s="150"/>
      <c r="C241" s="151" t="s">
        <v>383</v>
      </c>
      <c r="D241" s="151" t="s">
        <v>224</v>
      </c>
      <c r="E241" s="152" t="s">
        <v>4492</v>
      </c>
      <c r="F241" s="153" t="s">
        <v>4493</v>
      </c>
      <c r="G241" s="154" t="s">
        <v>4342</v>
      </c>
      <c r="H241" s="155">
        <v>1</v>
      </c>
      <c r="I241" s="156"/>
      <c r="J241" s="157">
        <f>ROUND(I241*H241,2)</f>
        <v>0</v>
      </c>
      <c r="K241" s="158"/>
      <c r="L241" s="34"/>
      <c r="M241" s="159" t="s">
        <v>1</v>
      </c>
      <c r="N241" s="160" t="s">
        <v>42</v>
      </c>
      <c r="O241" s="59"/>
      <c r="P241" s="161">
        <f>O241*H241</f>
        <v>0</v>
      </c>
      <c r="Q241" s="161">
        <v>0</v>
      </c>
      <c r="R241" s="161">
        <f>Q241*H241</f>
        <v>0</v>
      </c>
      <c r="S241" s="161">
        <v>0</v>
      </c>
      <c r="T241" s="162">
        <f>S241*H241</f>
        <v>0</v>
      </c>
      <c r="U241" s="33"/>
      <c r="V241" s="33"/>
      <c r="W241" s="33"/>
      <c r="X241" s="33"/>
      <c r="Y241" s="33"/>
      <c r="Z241" s="33"/>
      <c r="AA241" s="33"/>
      <c r="AB241" s="33"/>
      <c r="AC241" s="33"/>
      <c r="AD241" s="33"/>
      <c r="AE241" s="33"/>
      <c r="AR241" s="163" t="s">
        <v>228</v>
      </c>
      <c r="AT241" s="163" t="s">
        <v>224</v>
      </c>
      <c r="AU241" s="163" t="s">
        <v>84</v>
      </c>
      <c r="AY241" s="18" t="s">
        <v>222</v>
      </c>
      <c r="BE241" s="164">
        <f>IF(N241="základní",J241,0)</f>
        <v>0</v>
      </c>
      <c r="BF241" s="164">
        <f>IF(N241="snížená",J241,0)</f>
        <v>0</v>
      </c>
      <c r="BG241" s="164">
        <f>IF(N241="zákl. přenesená",J241,0)</f>
        <v>0</v>
      </c>
      <c r="BH241" s="164">
        <f>IF(N241="sníž. přenesená",J241,0)</f>
        <v>0</v>
      </c>
      <c r="BI241" s="164">
        <f>IF(N241="nulová",J241,0)</f>
        <v>0</v>
      </c>
      <c r="BJ241" s="18" t="s">
        <v>84</v>
      </c>
      <c r="BK241" s="164">
        <f>ROUND(I241*H241,2)</f>
        <v>0</v>
      </c>
      <c r="BL241" s="18" t="s">
        <v>228</v>
      </c>
      <c r="BM241" s="163" t="s">
        <v>599</v>
      </c>
    </row>
    <row r="242" spans="1:65" s="2" customFormat="1" ht="19.5">
      <c r="A242" s="33"/>
      <c r="B242" s="34"/>
      <c r="C242" s="33"/>
      <c r="D242" s="166" t="s">
        <v>384</v>
      </c>
      <c r="E242" s="33"/>
      <c r="F242" s="208" t="s">
        <v>4494</v>
      </c>
      <c r="G242" s="33"/>
      <c r="H242" s="33"/>
      <c r="I242" s="209"/>
      <c r="J242" s="33"/>
      <c r="K242" s="33"/>
      <c r="L242" s="34"/>
      <c r="M242" s="210"/>
      <c r="N242" s="211"/>
      <c r="O242" s="59"/>
      <c r="P242" s="59"/>
      <c r="Q242" s="59"/>
      <c r="R242" s="59"/>
      <c r="S242" s="59"/>
      <c r="T242" s="60"/>
      <c r="U242" s="33"/>
      <c r="V242" s="33"/>
      <c r="W242" s="33"/>
      <c r="X242" s="33"/>
      <c r="Y242" s="33"/>
      <c r="Z242" s="33"/>
      <c r="AA242" s="33"/>
      <c r="AB242" s="33"/>
      <c r="AC242" s="33"/>
      <c r="AD242" s="33"/>
      <c r="AE242" s="33"/>
      <c r="AT242" s="18" t="s">
        <v>384</v>
      </c>
      <c r="AU242" s="18" t="s">
        <v>84</v>
      </c>
    </row>
    <row r="243" spans="1:65" s="2" customFormat="1" ht="16.5" customHeight="1">
      <c r="A243" s="33"/>
      <c r="B243" s="150"/>
      <c r="C243" s="151" t="s">
        <v>660</v>
      </c>
      <c r="D243" s="151" t="s">
        <v>224</v>
      </c>
      <c r="E243" s="152" t="s">
        <v>4495</v>
      </c>
      <c r="F243" s="153" t="s">
        <v>4496</v>
      </c>
      <c r="G243" s="154" t="s">
        <v>4342</v>
      </c>
      <c r="H243" s="155">
        <v>2</v>
      </c>
      <c r="I243" s="156"/>
      <c r="J243" s="157">
        <f>ROUND(I243*H243,2)</f>
        <v>0</v>
      </c>
      <c r="K243" s="158"/>
      <c r="L243" s="34"/>
      <c r="M243" s="159" t="s">
        <v>1</v>
      </c>
      <c r="N243" s="160" t="s">
        <v>42</v>
      </c>
      <c r="O243" s="59"/>
      <c r="P243" s="161">
        <f>O243*H243</f>
        <v>0</v>
      </c>
      <c r="Q243" s="161">
        <v>0</v>
      </c>
      <c r="R243" s="161">
        <f>Q243*H243</f>
        <v>0</v>
      </c>
      <c r="S243" s="161">
        <v>0</v>
      </c>
      <c r="T243" s="162">
        <f>S243*H243</f>
        <v>0</v>
      </c>
      <c r="U243" s="33"/>
      <c r="V243" s="33"/>
      <c r="W243" s="33"/>
      <c r="X243" s="33"/>
      <c r="Y243" s="33"/>
      <c r="Z243" s="33"/>
      <c r="AA243" s="33"/>
      <c r="AB243" s="33"/>
      <c r="AC243" s="33"/>
      <c r="AD243" s="33"/>
      <c r="AE243" s="33"/>
      <c r="AR243" s="163" t="s">
        <v>228</v>
      </c>
      <c r="AT243" s="163" t="s">
        <v>224</v>
      </c>
      <c r="AU243" s="163" t="s">
        <v>84</v>
      </c>
      <c r="AY243" s="18" t="s">
        <v>222</v>
      </c>
      <c r="BE243" s="164">
        <f>IF(N243="základní",J243,0)</f>
        <v>0</v>
      </c>
      <c r="BF243" s="164">
        <f>IF(N243="snížená",J243,0)</f>
        <v>0</v>
      </c>
      <c r="BG243" s="164">
        <f>IF(N243="zákl. přenesená",J243,0)</f>
        <v>0</v>
      </c>
      <c r="BH243" s="164">
        <f>IF(N243="sníž. přenesená",J243,0)</f>
        <v>0</v>
      </c>
      <c r="BI243" s="164">
        <f>IF(N243="nulová",J243,0)</f>
        <v>0</v>
      </c>
      <c r="BJ243" s="18" t="s">
        <v>84</v>
      </c>
      <c r="BK243" s="164">
        <f>ROUND(I243*H243,2)</f>
        <v>0</v>
      </c>
      <c r="BL243" s="18" t="s">
        <v>228</v>
      </c>
      <c r="BM243" s="163" t="s">
        <v>612</v>
      </c>
    </row>
    <row r="244" spans="1:65" s="2" customFormat="1" ht="19.5">
      <c r="A244" s="33"/>
      <c r="B244" s="34"/>
      <c r="C244" s="33"/>
      <c r="D244" s="166" t="s">
        <v>384</v>
      </c>
      <c r="E244" s="33"/>
      <c r="F244" s="208" t="s">
        <v>4497</v>
      </c>
      <c r="G244" s="33"/>
      <c r="H244" s="33"/>
      <c r="I244" s="209"/>
      <c r="J244" s="33"/>
      <c r="K244" s="33"/>
      <c r="L244" s="34"/>
      <c r="M244" s="210"/>
      <c r="N244" s="211"/>
      <c r="O244" s="59"/>
      <c r="P244" s="59"/>
      <c r="Q244" s="59"/>
      <c r="R244" s="59"/>
      <c r="S244" s="59"/>
      <c r="T244" s="60"/>
      <c r="U244" s="33"/>
      <c r="V244" s="33"/>
      <c r="W244" s="33"/>
      <c r="X244" s="33"/>
      <c r="Y244" s="33"/>
      <c r="Z244" s="33"/>
      <c r="AA244" s="33"/>
      <c r="AB244" s="33"/>
      <c r="AC244" s="33"/>
      <c r="AD244" s="33"/>
      <c r="AE244" s="33"/>
      <c r="AT244" s="18" t="s">
        <v>384</v>
      </c>
      <c r="AU244" s="18" t="s">
        <v>84</v>
      </c>
    </row>
    <row r="245" spans="1:65" s="2" customFormat="1" ht="16.5" customHeight="1">
      <c r="A245" s="33"/>
      <c r="B245" s="150"/>
      <c r="C245" s="151" t="s">
        <v>390</v>
      </c>
      <c r="D245" s="151" t="s">
        <v>224</v>
      </c>
      <c r="E245" s="152" t="s">
        <v>4498</v>
      </c>
      <c r="F245" s="153" t="s">
        <v>4499</v>
      </c>
      <c r="G245" s="154" t="s">
        <v>4342</v>
      </c>
      <c r="H245" s="155">
        <v>2</v>
      </c>
      <c r="I245" s="156"/>
      <c r="J245" s="157">
        <f>ROUND(I245*H245,2)</f>
        <v>0</v>
      </c>
      <c r="K245" s="158"/>
      <c r="L245" s="34"/>
      <c r="M245" s="159" t="s">
        <v>1</v>
      </c>
      <c r="N245" s="160" t="s">
        <v>42</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228</v>
      </c>
      <c r="AT245" s="163" t="s">
        <v>224</v>
      </c>
      <c r="AU245" s="163" t="s">
        <v>84</v>
      </c>
      <c r="AY245" s="18" t="s">
        <v>222</v>
      </c>
      <c r="BE245" s="164">
        <f>IF(N245="základní",J245,0)</f>
        <v>0</v>
      </c>
      <c r="BF245" s="164">
        <f>IF(N245="snížená",J245,0)</f>
        <v>0</v>
      </c>
      <c r="BG245" s="164">
        <f>IF(N245="zákl. přenesená",J245,0)</f>
        <v>0</v>
      </c>
      <c r="BH245" s="164">
        <f>IF(N245="sníž. přenesená",J245,0)</f>
        <v>0</v>
      </c>
      <c r="BI245" s="164">
        <f>IF(N245="nulová",J245,0)</f>
        <v>0</v>
      </c>
      <c r="BJ245" s="18" t="s">
        <v>84</v>
      </c>
      <c r="BK245" s="164">
        <f>ROUND(I245*H245,2)</f>
        <v>0</v>
      </c>
      <c r="BL245" s="18" t="s">
        <v>228</v>
      </c>
      <c r="BM245" s="163" t="s">
        <v>616</v>
      </c>
    </row>
    <row r="246" spans="1:65" s="2" customFormat="1" ht="19.5">
      <c r="A246" s="33"/>
      <c r="B246" s="34"/>
      <c r="C246" s="33"/>
      <c r="D246" s="166" t="s">
        <v>384</v>
      </c>
      <c r="E246" s="33"/>
      <c r="F246" s="208" t="s">
        <v>4500</v>
      </c>
      <c r="G246" s="33"/>
      <c r="H246" s="33"/>
      <c r="I246" s="209"/>
      <c r="J246" s="33"/>
      <c r="K246" s="33"/>
      <c r="L246" s="34"/>
      <c r="M246" s="210"/>
      <c r="N246" s="211"/>
      <c r="O246" s="59"/>
      <c r="P246" s="59"/>
      <c r="Q246" s="59"/>
      <c r="R246" s="59"/>
      <c r="S246" s="59"/>
      <c r="T246" s="60"/>
      <c r="U246" s="33"/>
      <c r="V246" s="33"/>
      <c r="W246" s="33"/>
      <c r="X246" s="33"/>
      <c r="Y246" s="33"/>
      <c r="Z246" s="33"/>
      <c r="AA246" s="33"/>
      <c r="AB246" s="33"/>
      <c r="AC246" s="33"/>
      <c r="AD246" s="33"/>
      <c r="AE246" s="33"/>
      <c r="AT246" s="18" t="s">
        <v>384</v>
      </c>
      <c r="AU246" s="18" t="s">
        <v>84</v>
      </c>
    </row>
    <row r="247" spans="1:65" s="2" customFormat="1" ht="16.5" customHeight="1">
      <c r="A247" s="33"/>
      <c r="B247" s="150"/>
      <c r="C247" s="151" t="s">
        <v>700</v>
      </c>
      <c r="D247" s="151" t="s">
        <v>224</v>
      </c>
      <c r="E247" s="152" t="s">
        <v>4501</v>
      </c>
      <c r="F247" s="153" t="s">
        <v>4502</v>
      </c>
      <c r="G247" s="154" t="s">
        <v>4342</v>
      </c>
      <c r="H247" s="155">
        <v>94</v>
      </c>
      <c r="I247" s="156"/>
      <c r="J247" s="157">
        <f>ROUND(I247*H247,2)</f>
        <v>0</v>
      </c>
      <c r="K247" s="158"/>
      <c r="L247" s="34"/>
      <c r="M247" s="159" t="s">
        <v>1</v>
      </c>
      <c r="N247" s="160"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228</v>
      </c>
      <c r="AT247" s="163" t="s">
        <v>224</v>
      </c>
      <c r="AU247" s="163" t="s">
        <v>84</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639</v>
      </c>
    </row>
    <row r="248" spans="1:65" s="2" customFormat="1" ht="19.5">
      <c r="A248" s="33"/>
      <c r="B248" s="34"/>
      <c r="C248" s="33"/>
      <c r="D248" s="166" t="s">
        <v>384</v>
      </c>
      <c r="E248" s="33"/>
      <c r="F248" s="208" t="s">
        <v>4503</v>
      </c>
      <c r="G248" s="33"/>
      <c r="H248" s="33"/>
      <c r="I248" s="209"/>
      <c r="J248" s="33"/>
      <c r="K248" s="33"/>
      <c r="L248" s="34"/>
      <c r="M248" s="210"/>
      <c r="N248" s="211"/>
      <c r="O248" s="59"/>
      <c r="P248" s="59"/>
      <c r="Q248" s="59"/>
      <c r="R248" s="59"/>
      <c r="S248" s="59"/>
      <c r="T248" s="60"/>
      <c r="U248" s="33"/>
      <c r="V248" s="33"/>
      <c r="W248" s="33"/>
      <c r="X248" s="33"/>
      <c r="Y248" s="33"/>
      <c r="Z248" s="33"/>
      <c r="AA248" s="33"/>
      <c r="AB248" s="33"/>
      <c r="AC248" s="33"/>
      <c r="AD248" s="33"/>
      <c r="AE248" s="33"/>
      <c r="AT248" s="18" t="s">
        <v>384</v>
      </c>
      <c r="AU248" s="18" t="s">
        <v>84</v>
      </c>
    </row>
    <row r="249" spans="1:65" s="2" customFormat="1" ht="16.5" customHeight="1">
      <c r="A249" s="33"/>
      <c r="B249" s="150"/>
      <c r="C249" s="151" t="s">
        <v>393</v>
      </c>
      <c r="D249" s="151" t="s">
        <v>224</v>
      </c>
      <c r="E249" s="152" t="s">
        <v>4504</v>
      </c>
      <c r="F249" s="153" t="s">
        <v>4505</v>
      </c>
      <c r="G249" s="154" t="s">
        <v>4342</v>
      </c>
      <c r="H249" s="155">
        <v>94</v>
      </c>
      <c r="I249" s="156"/>
      <c r="J249" s="157">
        <f>ROUND(I249*H249,2)</f>
        <v>0</v>
      </c>
      <c r="K249" s="158"/>
      <c r="L249" s="34"/>
      <c r="M249" s="159" t="s">
        <v>1</v>
      </c>
      <c r="N249" s="160" t="s">
        <v>42</v>
      </c>
      <c r="O249" s="59"/>
      <c r="P249" s="161">
        <f>O249*H249</f>
        <v>0</v>
      </c>
      <c r="Q249" s="161">
        <v>0</v>
      </c>
      <c r="R249" s="161">
        <f>Q249*H249</f>
        <v>0</v>
      </c>
      <c r="S249" s="161">
        <v>0</v>
      </c>
      <c r="T249" s="162">
        <f>S249*H249</f>
        <v>0</v>
      </c>
      <c r="U249" s="33"/>
      <c r="V249" s="33"/>
      <c r="W249" s="33"/>
      <c r="X249" s="33"/>
      <c r="Y249" s="33"/>
      <c r="Z249" s="33"/>
      <c r="AA249" s="33"/>
      <c r="AB249" s="33"/>
      <c r="AC249" s="33"/>
      <c r="AD249" s="33"/>
      <c r="AE249" s="33"/>
      <c r="AR249" s="163" t="s">
        <v>228</v>
      </c>
      <c r="AT249" s="163" t="s">
        <v>224</v>
      </c>
      <c r="AU249" s="163" t="s">
        <v>84</v>
      </c>
      <c r="AY249" s="18" t="s">
        <v>222</v>
      </c>
      <c r="BE249" s="164">
        <f>IF(N249="základní",J249,0)</f>
        <v>0</v>
      </c>
      <c r="BF249" s="164">
        <f>IF(N249="snížená",J249,0)</f>
        <v>0</v>
      </c>
      <c r="BG249" s="164">
        <f>IF(N249="zákl. přenesená",J249,0)</f>
        <v>0</v>
      </c>
      <c r="BH249" s="164">
        <f>IF(N249="sníž. přenesená",J249,0)</f>
        <v>0</v>
      </c>
      <c r="BI249" s="164">
        <f>IF(N249="nulová",J249,0)</f>
        <v>0</v>
      </c>
      <c r="BJ249" s="18" t="s">
        <v>84</v>
      </c>
      <c r="BK249" s="164">
        <f>ROUND(I249*H249,2)</f>
        <v>0</v>
      </c>
      <c r="BL249" s="18" t="s">
        <v>228</v>
      </c>
      <c r="BM249" s="163" t="s">
        <v>656</v>
      </c>
    </row>
    <row r="250" spans="1:65" s="2" customFormat="1" ht="19.5">
      <c r="A250" s="33"/>
      <c r="B250" s="34"/>
      <c r="C250" s="33"/>
      <c r="D250" s="166" t="s">
        <v>384</v>
      </c>
      <c r="E250" s="33"/>
      <c r="F250" s="208" t="s">
        <v>4506</v>
      </c>
      <c r="G250" s="33"/>
      <c r="H250" s="33"/>
      <c r="I250" s="209"/>
      <c r="J250" s="33"/>
      <c r="K250" s="33"/>
      <c r="L250" s="34"/>
      <c r="M250" s="210"/>
      <c r="N250" s="211"/>
      <c r="O250" s="59"/>
      <c r="P250" s="59"/>
      <c r="Q250" s="59"/>
      <c r="R250" s="59"/>
      <c r="S250" s="59"/>
      <c r="T250" s="60"/>
      <c r="U250" s="33"/>
      <c r="V250" s="33"/>
      <c r="W250" s="33"/>
      <c r="X250" s="33"/>
      <c r="Y250" s="33"/>
      <c r="Z250" s="33"/>
      <c r="AA250" s="33"/>
      <c r="AB250" s="33"/>
      <c r="AC250" s="33"/>
      <c r="AD250" s="33"/>
      <c r="AE250" s="33"/>
      <c r="AT250" s="18" t="s">
        <v>384</v>
      </c>
      <c r="AU250" s="18" t="s">
        <v>84</v>
      </c>
    </row>
    <row r="251" spans="1:65" s="2" customFormat="1" ht="16.5" customHeight="1">
      <c r="A251" s="33"/>
      <c r="B251" s="150"/>
      <c r="C251" s="151" t="s">
        <v>710</v>
      </c>
      <c r="D251" s="151" t="s">
        <v>224</v>
      </c>
      <c r="E251" s="152" t="s">
        <v>4507</v>
      </c>
      <c r="F251" s="153" t="s">
        <v>4508</v>
      </c>
      <c r="G251" s="154" t="s">
        <v>4342</v>
      </c>
      <c r="H251" s="155">
        <v>5</v>
      </c>
      <c r="I251" s="156"/>
      <c r="J251" s="157">
        <f>ROUND(I251*H251,2)</f>
        <v>0</v>
      </c>
      <c r="K251" s="158"/>
      <c r="L251" s="34"/>
      <c r="M251" s="159" t="s">
        <v>1</v>
      </c>
      <c r="N251" s="160" t="s">
        <v>42</v>
      </c>
      <c r="O251" s="59"/>
      <c r="P251" s="161">
        <f>O251*H251</f>
        <v>0</v>
      </c>
      <c r="Q251" s="161">
        <v>0</v>
      </c>
      <c r="R251" s="161">
        <f>Q251*H251</f>
        <v>0</v>
      </c>
      <c r="S251" s="161">
        <v>0</v>
      </c>
      <c r="T251" s="162">
        <f>S251*H251</f>
        <v>0</v>
      </c>
      <c r="U251" s="33"/>
      <c r="V251" s="33"/>
      <c r="W251" s="33"/>
      <c r="X251" s="33"/>
      <c r="Y251" s="33"/>
      <c r="Z251" s="33"/>
      <c r="AA251" s="33"/>
      <c r="AB251" s="33"/>
      <c r="AC251" s="33"/>
      <c r="AD251" s="33"/>
      <c r="AE251" s="33"/>
      <c r="AR251" s="163" t="s">
        <v>228</v>
      </c>
      <c r="AT251" s="163" t="s">
        <v>224</v>
      </c>
      <c r="AU251" s="163" t="s">
        <v>84</v>
      </c>
      <c r="AY251" s="18" t="s">
        <v>222</v>
      </c>
      <c r="BE251" s="164">
        <f>IF(N251="základní",J251,0)</f>
        <v>0</v>
      </c>
      <c r="BF251" s="164">
        <f>IF(N251="snížená",J251,0)</f>
        <v>0</v>
      </c>
      <c r="BG251" s="164">
        <f>IF(N251="zákl. přenesená",J251,0)</f>
        <v>0</v>
      </c>
      <c r="BH251" s="164">
        <f>IF(N251="sníž. přenesená",J251,0)</f>
        <v>0</v>
      </c>
      <c r="BI251" s="164">
        <f>IF(N251="nulová",J251,0)</f>
        <v>0</v>
      </c>
      <c r="BJ251" s="18" t="s">
        <v>84</v>
      </c>
      <c r="BK251" s="164">
        <f>ROUND(I251*H251,2)</f>
        <v>0</v>
      </c>
      <c r="BL251" s="18" t="s">
        <v>228</v>
      </c>
      <c r="BM251" s="163" t="s">
        <v>663</v>
      </c>
    </row>
    <row r="252" spans="1:65" s="2" customFormat="1" ht="19.5">
      <c r="A252" s="33"/>
      <c r="B252" s="34"/>
      <c r="C252" s="33"/>
      <c r="D252" s="166" t="s">
        <v>384</v>
      </c>
      <c r="E252" s="33"/>
      <c r="F252" s="208" t="s">
        <v>4509</v>
      </c>
      <c r="G252" s="33"/>
      <c r="H252" s="33"/>
      <c r="I252" s="209"/>
      <c r="J252" s="33"/>
      <c r="K252" s="33"/>
      <c r="L252" s="34"/>
      <c r="M252" s="210"/>
      <c r="N252" s="211"/>
      <c r="O252" s="59"/>
      <c r="P252" s="59"/>
      <c r="Q252" s="59"/>
      <c r="R252" s="59"/>
      <c r="S252" s="59"/>
      <c r="T252" s="60"/>
      <c r="U252" s="33"/>
      <c r="V252" s="33"/>
      <c r="W252" s="33"/>
      <c r="X252" s="33"/>
      <c r="Y252" s="33"/>
      <c r="Z252" s="33"/>
      <c r="AA252" s="33"/>
      <c r="AB252" s="33"/>
      <c r="AC252" s="33"/>
      <c r="AD252" s="33"/>
      <c r="AE252" s="33"/>
      <c r="AT252" s="18" t="s">
        <v>384</v>
      </c>
      <c r="AU252" s="18" t="s">
        <v>84</v>
      </c>
    </row>
    <row r="253" spans="1:65" s="2" customFormat="1" ht="16.5" customHeight="1">
      <c r="A253" s="33"/>
      <c r="B253" s="150"/>
      <c r="C253" s="151" t="s">
        <v>397</v>
      </c>
      <c r="D253" s="151" t="s">
        <v>224</v>
      </c>
      <c r="E253" s="152" t="s">
        <v>4510</v>
      </c>
      <c r="F253" s="153" t="s">
        <v>4511</v>
      </c>
      <c r="G253" s="154" t="s">
        <v>242</v>
      </c>
      <c r="H253" s="155">
        <v>200</v>
      </c>
      <c r="I253" s="156"/>
      <c r="J253" s="157">
        <f>ROUND(I253*H253,2)</f>
        <v>0</v>
      </c>
      <c r="K253" s="158"/>
      <c r="L253" s="34"/>
      <c r="M253" s="159" t="s">
        <v>1</v>
      </c>
      <c r="N253" s="160" t="s">
        <v>42</v>
      </c>
      <c r="O253" s="59"/>
      <c r="P253" s="161">
        <f>O253*H253</f>
        <v>0</v>
      </c>
      <c r="Q253" s="161">
        <v>0</v>
      </c>
      <c r="R253" s="161">
        <f>Q253*H253</f>
        <v>0</v>
      </c>
      <c r="S253" s="161">
        <v>0</v>
      </c>
      <c r="T253" s="162">
        <f>S253*H253</f>
        <v>0</v>
      </c>
      <c r="U253" s="33"/>
      <c r="V253" s="33"/>
      <c r="W253" s="33"/>
      <c r="X253" s="33"/>
      <c r="Y253" s="33"/>
      <c r="Z253" s="33"/>
      <c r="AA253" s="33"/>
      <c r="AB253" s="33"/>
      <c r="AC253" s="33"/>
      <c r="AD253" s="33"/>
      <c r="AE253" s="33"/>
      <c r="AR253" s="163" t="s">
        <v>228</v>
      </c>
      <c r="AT253" s="163" t="s">
        <v>224</v>
      </c>
      <c r="AU253" s="163" t="s">
        <v>84</v>
      </c>
      <c r="AY253" s="18" t="s">
        <v>222</v>
      </c>
      <c r="BE253" s="164">
        <f>IF(N253="základní",J253,0)</f>
        <v>0</v>
      </c>
      <c r="BF253" s="164">
        <f>IF(N253="snížená",J253,0)</f>
        <v>0</v>
      </c>
      <c r="BG253" s="164">
        <f>IF(N253="zákl. přenesená",J253,0)</f>
        <v>0</v>
      </c>
      <c r="BH253" s="164">
        <f>IF(N253="sníž. přenesená",J253,0)</f>
        <v>0</v>
      </c>
      <c r="BI253" s="164">
        <f>IF(N253="nulová",J253,0)</f>
        <v>0</v>
      </c>
      <c r="BJ253" s="18" t="s">
        <v>84</v>
      </c>
      <c r="BK253" s="164">
        <f>ROUND(I253*H253,2)</f>
        <v>0</v>
      </c>
      <c r="BL253" s="18" t="s">
        <v>228</v>
      </c>
      <c r="BM253" s="163" t="s">
        <v>699</v>
      </c>
    </row>
    <row r="254" spans="1:65" s="2" customFormat="1" ht="19.5">
      <c r="A254" s="33"/>
      <c r="B254" s="34"/>
      <c r="C254" s="33"/>
      <c r="D254" s="166" t="s">
        <v>384</v>
      </c>
      <c r="E254" s="33"/>
      <c r="F254" s="208" t="s">
        <v>4509</v>
      </c>
      <c r="G254" s="33"/>
      <c r="H254" s="33"/>
      <c r="I254" s="209"/>
      <c r="J254" s="33"/>
      <c r="K254" s="33"/>
      <c r="L254" s="34"/>
      <c r="M254" s="210"/>
      <c r="N254" s="211"/>
      <c r="O254" s="59"/>
      <c r="P254" s="59"/>
      <c r="Q254" s="59"/>
      <c r="R254" s="59"/>
      <c r="S254" s="59"/>
      <c r="T254" s="60"/>
      <c r="U254" s="33"/>
      <c r="V254" s="33"/>
      <c r="W254" s="33"/>
      <c r="X254" s="33"/>
      <c r="Y254" s="33"/>
      <c r="Z254" s="33"/>
      <c r="AA254" s="33"/>
      <c r="AB254" s="33"/>
      <c r="AC254" s="33"/>
      <c r="AD254" s="33"/>
      <c r="AE254" s="33"/>
      <c r="AT254" s="18" t="s">
        <v>384</v>
      </c>
      <c r="AU254" s="18" t="s">
        <v>84</v>
      </c>
    </row>
    <row r="255" spans="1:65" s="2" customFormat="1" ht="16.5" customHeight="1">
      <c r="A255" s="33"/>
      <c r="B255" s="150"/>
      <c r="C255" s="151" t="s">
        <v>719</v>
      </c>
      <c r="D255" s="151" t="s">
        <v>224</v>
      </c>
      <c r="E255" s="152" t="s">
        <v>4512</v>
      </c>
      <c r="F255" s="153" t="s">
        <v>4513</v>
      </c>
      <c r="G255" s="154" t="s">
        <v>242</v>
      </c>
      <c r="H255" s="155">
        <v>28</v>
      </c>
      <c r="I255" s="156"/>
      <c r="J255" s="157">
        <f>ROUND(I255*H255,2)</f>
        <v>0</v>
      </c>
      <c r="K255" s="158"/>
      <c r="L255" s="34"/>
      <c r="M255" s="159" t="s">
        <v>1</v>
      </c>
      <c r="N255" s="160" t="s">
        <v>42</v>
      </c>
      <c r="O255" s="59"/>
      <c r="P255" s="161">
        <f>O255*H255</f>
        <v>0</v>
      </c>
      <c r="Q255" s="161">
        <v>0</v>
      </c>
      <c r="R255" s="161">
        <f>Q255*H255</f>
        <v>0</v>
      </c>
      <c r="S255" s="161">
        <v>0</v>
      </c>
      <c r="T255" s="162">
        <f>S255*H255</f>
        <v>0</v>
      </c>
      <c r="U255" s="33"/>
      <c r="V255" s="33"/>
      <c r="W255" s="33"/>
      <c r="X255" s="33"/>
      <c r="Y255" s="33"/>
      <c r="Z255" s="33"/>
      <c r="AA255" s="33"/>
      <c r="AB255" s="33"/>
      <c r="AC255" s="33"/>
      <c r="AD255" s="33"/>
      <c r="AE255" s="33"/>
      <c r="AR255" s="163" t="s">
        <v>228</v>
      </c>
      <c r="AT255" s="163" t="s">
        <v>224</v>
      </c>
      <c r="AU255" s="163" t="s">
        <v>84</v>
      </c>
      <c r="AY255" s="18" t="s">
        <v>222</v>
      </c>
      <c r="BE255" s="164">
        <f>IF(N255="základní",J255,0)</f>
        <v>0</v>
      </c>
      <c r="BF255" s="164">
        <f>IF(N255="snížená",J255,0)</f>
        <v>0</v>
      </c>
      <c r="BG255" s="164">
        <f>IF(N255="zákl. přenesená",J255,0)</f>
        <v>0</v>
      </c>
      <c r="BH255" s="164">
        <f>IF(N255="sníž. přenesená",J255,0)</f>
        <v>0</v>
      </c>
      <c r="BI255" s="164">
        <f>IF(N255="nulová",J255,0)</f>
        <v>0</v>
      </c>
      <c r="BJ255" s="18" t="s">
        <v>84</v>
      </c>
      <c r="BK255" s="164">
        <f>ROUND(I255*H255,2)</f>
        <v>0</v>
      </c>
      <c r="BL255" s="18" t="s">
        <v>228</v>
      </c>
      <c r="BM255" s="163" t="s">
        <v>703</v>
      </c>
    </row>
    <row r="256" spans="1:65" s="2" customFormat="1" ht="19.5">
      <c r="A256" s="33"/>
      <c r="B256" s="34"/>
      <c r="C256" s="33"/>
      <c r="D256" s="166" t="s">
        <v>384</v>
      </c>
      <c r="E256" s="33"/>
      <c r="F256" s="208" t="s">
        <v>4509</v>
      </c>
      <c r="G256" s="33"/>
      <c r="H256" s="33"/>
      <c r="I256" s="209"/>
      <c r="J256" s="33"/>
      <c r="K256" s="33"/>
      <c r="L256" s="34"/>
      <c r="M256" s="210"/>
      <c r="N256" s="211"/>
      <c r="O256" s="59"/>
      <c r="P256" s="59"/>
      <c r="Q256" s="59"/>
      <c r="R256" s="59"/>
      <c r="S256" s="59"/>
      <c r="T256" s="60"/>
      <c r="U256" s="33"/>
      <c r="V256" s="33"/>
      <c r="W256" s="33"/>
      <c r="X256" s="33"/>
      <c r="Y256" s="33"/>
      <c r="Z256" s="33"/>
      <c r="AA256" s="33"/>
      <c r="AB256" s="33"/>
      <c r="AC256" s="33"/>
      <c r="AD256" s="33"/>
      <c r="AE256" s="33"/>
      <c r="AT256" s="18" t="s">
        <v>384</v>
      </c>
      <c r="AU256" s="18" t="s">
        <v>84</v>
      </c>
    </row>
    <row r="257" spans="1:65" s="2" customFormat="1" ht="16.5" customHeight="1">
      <c r="A257" s="33"/>
      <c r="B257" s="150"/>
      <c r="C257" s="151" t="s">
        <v>404</v>
      </c>
      <c r="D257" s="151" t="s">
        <v>224</v>
      </c>
      <c r="E257" s="152" t="s">
        <v>4514</v>
      </c>
      <c r="F257" s="153" t="s">
        <v>4515</v>
      </c>
      <c r="G257" s="154" t="s">
        <v>242</v>
      </c>
      <c r="H257" s="155">
        <v>28</v>
      </c>
      <c r="I257" s="156"/>
      <c r="J257" s="157">
        <f>ROUND(I257*H257,2)</f>
        <v>0</v>
      </c>
      <c r="K257" s="158"/>
      <c r="L257" s="34"/>
      <c r="M257" s="159" t="s">
        <v>1</v>
      </c>
      <c r="N257" s="160" t="s">
        <v>42</v>
      </c>
      <c r="O257" s="59"/>
      <c r="P257" s="161">
        <f>O257*H257</f>
        <v>0</v>
      </c>
      <c r="Q257" s="161">
        <v>0</v>
      </c>
      <c r="R257" s="161">
        <f>Q257*H257</f>
        <v>0</v>
      </c>
      <c r="S257" s="161">
        <v>0</v>
      </c>
      <c r="T257" s="162">
        <f>S257*H257</f>
        <v>0</v>
      </c>
      <c r="U257" s="33"/>
      <c r="V257" s="33"/>
      <c r="W257" s="33"/>
      <c r="X257" s="33"/>
      <c r="Y257" s="33"/>
      <c r="Z257" s="33"/>
      <c r="AA257" s="33"/>
      <c r="AB257" s="33"/>
      <c r="AC257" s="33"/>
      <c r="AD257" s="33"/>
      <c r="AE257" s="33"/>
      <c r="AR257" s="163" t="s">
        <v>228</v>
      </c>
      <c r="AT257" s="163" t="s">
        <v>224</v>
      </c>
      <c r="AU257" s="163" t="s">
        <v>84</v>
      </c>
      <c r="AY257" s="18" t="s">
        <v>222</v>
      </c>
      <c r="BE257" s="164">
        <f>IF(N257="základní",J257,0)</f>
        <v>0</v>
      </c>
      <c r="BF257" s="164">
        <f>IF(N257="snížená",J257,0)</f>
        <v>0</v>
      </c>
      <c r="BG257" s="164">
        <f>IF(N257="zákl. přenesená",J257,0)</f>
        <v>0</v>
      </c>
      <c r="BH257" s="164">
        <f>IF(N257="sníž. přenesená",J257,0)</f>
        <v>0</v>
      </c>
      <c r="BI257" s="164">
        <f>IF(N257="nulová",J257,0)</f>
        <v>0</v>
      </c>
      <c r="BJ257" s="18" t="s">
        <v>84</v>
      </c>
      <c r="BK257" s="164">
        <f>ROUND(I257*H257,2)</f>
        <v>0</v>
      </c>
      <c r="BL257" s="18" t="s">
        <v>228</v>
      </c>
      <c r="BM257" s="163" t="s">
        <v>706</v>
      </c>
    </row>
    <row r="258" spans="1:65" s="2" customFormat="1" ht="19.5">
      <c r="A258" s="33"/>
      <c r="B258" s="34"/>
      <c r="C258" s="33"/>
      <c r="D258" s="166" t="s">
        <v>384</v>
      </c>
      <c r="E258" s="33"/>
      <c r="F258" s="208" t="s">
        <v>4509</v>
      </c>
      <c r="G258" s="33"/>
      <c r="H258" s="33"/>
      <c r="I258" s="209"/>
      <c r="J258" s="33"/>
      <c r="K258" s="33"/>
      <c r="L258" s="34"/>
      <c r="M258" s="210"/>
      <c r="N258" s="211"/>
      <c r="O258" s="59"/>
      <c r="P258" s="59"/>
      <c r="Q258" s="59"/>
      <c r="R258" s="59"/>
      <c r="S258" s="59"/>
      <c r="T258" s="60"/>
      <c r="U258" s="33"/>
      <c r="V258" s="33"/>
      <c r="W258" s="33"/>
      <c r="X258" s="33"/>
      <c r="Y258" s="33"/>
      <c r="Z258" s="33"/>
      <c r="AA258" s="33"/>
      <c r="AB258" s="33"/>
      <c r="AC258" s="33"/>
      <c r="AD258" s="33"/>
      <c r="AE258" s="33"/>
      <c r="AT258" s="18" t="s">
        <v>384</v>
      </c>
      <c r="AU258" s="18" t="s">
        <v>84</v>
      </c>
    </row>
    <row r="259" spans="1:65" s="2" customFormat="1" ht="16.5" customHeight="1">
      <c r="A259" s="33"/>
      <c r="B259" s="150"/>
      <c r="C259" s="151" t="s">
        <v>729</v>
      </c>
      <c r="D259" s="151" t="s">
        <v>224</v>
      </c>
      <c r="E259" s="152" t="s">
        <v>4516</v>
      </c>
      <c r="F259" s="153" t="s">
        <v>4515</v>
      </c>
      <c r="G259" s="154" t="s">
        <v>4342</v>
      </c>
      <c r="H259" s="155">
        <v>86</v>
      </c>
      <c r="I259" s="156"/>
      <c r="J259" s="157">
        <f>ROUND(I259*H259,2)</f>
        <v>0</v>
      </c>
      <c r="K259" s="158"/>
      <c r="L259" s="34"/>
      <c r="M259" s="159" t="s">
        <v>1</v>
      </c>
      <c r="N259" s="160" t="s">
        <v>42</v>
      </c>
      <c r="O259" s="59"/>
      <c r="P259" s="161">
        <f>O259*H259</f>
        <v>0</v>
      </c>
      <c r="Q259" s="161">
        <v>0</v>
      </c>
      <c r="R259" s="161">
        <f>Q259*H259</f>
        <v>0</v>
      </c>
      <c r="S259" s="161">
        <v>0</v>
      </c>
      <c r="T259" s="162">
        <f>S259*H259</f>
        <v>0</v>
      </c>
      <c r="U259" s="33"/>
      <c r="V259" s="33"/>
      <c r="W259" s="33"/>
      <c r="X259" s="33"/>
      <c r="Y259" s="33"/>
      <c r="Z259" s="33"/>
      <c r="AA259" s="33"/>
      <c r="AB259" s="33"/>
      <c r="AC259" s="33"/>
      <c r="AD259" s="33"/>
      <c r="AE259" s="33"/>
      <c r="AR259" s="163" t="s">
        <v>228</v>
      </c>
      <c r="AT259" s="163" t="s">
        <v>224</v>
      </c>
      <c r="AU259" s="163" t="s">
        <v>84</v>
      </c>
      <c r="AY259" s="18" t="s">
        <v>222</v>
      </c>
      <c r="BE259" s="164">
        <f>IF(N259="základní",J259,0)</f>
        <v>0</v>
      </c>
      <c r="BF259" s="164">
        <f>IF(N259="snížená",J259,0)</f>
        <v>0</v>
      </c>
      <c r="BG259" s="164">
        <f>IF(N259="zákl. přenesená",J259,0)</f>
        <v>0</v>
      </c>
      <c r="BH259" s="164">
        <f>IF(N259="sníž. přenesená",J259,0)</f>
        <v>0</v>
      </c>
      <c r="BI259" s="164">
        <f>IF(N259="nulová",J259,0)</f>
        <v>0</v>
      </c>
      <c r="BJ259" s="18" t="s">
        <v>84</v>
      </c>
      <c r="BK259" s="164">
        <f>ROUND(I259*H259,2)</f>
        <v>0</v>
      </c>
      <c r="BL259" s="18" t="s">
        <v>228</v>
      </c>
      <c r="BM259" s="163" t="s">
        <v>713</v>
      </c>
    </row>
    <row r="260" spans="1:65" s="2" customFormat="1" ht="19.5">
      <c r="A260" s="33"/>
      <c r="B260" s="34"/>
      <c r="C260" s="33"/>
      <c r="D260" s="166" t="s">
        <v>384</v>
      </c>
      <c r="E260" s="33"/>
      <c r="F260" s="208" t="s">
        <v>4509</v>
      </c>
      <c r="G260" s="33"/>
      <c r="H260" s="33"/>
      <c r="I260" s="209"/>
      <c r="J260" s="33"/>
      <c r="K260" s="33"/>
      <c r="L260" s="34"/>
      <c r="M260" s="210"/>
      <c r="N260" s="211"/>
      <c r="O260" s="59"/>
      <c r="P260" s="59"/>
      <c r="Q260" s="59"/>
      <c r="R260" s="59"/>
      <c r="S260" s="59"/>
      <c r="T260" s="60"/>
      <c r="U260" s="33"/>
      <c r="V260" s="33"/>
      <c r="W260" s="33"/>
      <c r="X260" s="33"/>
      <c r="Y260" s="33"/>
      <c r="Z260" s="33"/>
      <c r="AA260" s="33"/>
      <c r="AB260" s="33"/>
      <c r="AC260" s="33"/>
      <c r="AD260" s="33"/>
      <c r="AE260" s="33"/>
      <c r="AT260" s="18" t="s">
        <v>384</v>
      </c>
      <c r="AU260" s="18" t="s">
        <v>84</v>
      </c>
    </row>
    <row r="261" spans="1:65" s="2" customFormat="1" ht="16.5" customHeight="1">
      <c r="A261" s="33"/>
      <c r="B261" s="150"/>
      <c r="C261" s="151" t="s">
        <v>417</v>
      </c>
      <c r="D261" s="151" t="s">
        <v>224</v>
      </c>
      <c r="E261" s="152" t="s">
        <v>4517</v>
      </c>
      <c r="F261" s="153" t="s">
        <v>4518</v>
      </c>
      <c r="G261" s="154" t="s">
        <v>4342</v>
      </c>
      <c r="H261" s="155">
        <v>172</v>
      </c>
      <c r="I261" s="156"/>
      <c r="J261" s="157">
        <f>ROUND(I261*H261,2)</f>
        <v>0</v>
      </c>
      <c r="K261" s="158"/>
      <c r="L261" s="34"/>
      <c r="M261" s="159" t="s">
        <v>1</v>
      </c>
      <c r="N261" s="160" t="s">
        <v>42</v>
      </c>
      <c r="O261" s="59"/>
      <c r="P261" s="161">
        <f>O261*H261</f>
        <v>0</v>
      </c>
      <c r="Q261" s="161">
        <v>0</v>
      </c>
      <c r="R261" s="161">
        <f>Q261*H261</f>
        <v>0</v>
      </c>
      <c r="S261" s="161">
        <v>0</v>
      </c>
      <c r="T261" s="162">
        <f>S261*H261</f>
        <v>0</v>
      </c>
      <c r="U261" s="33"/>
      <c r="V261" s="33"/>
      <c r="W261" s="33"/>
      <c r="X261" s="33"/>
      <c r="Y261" s="33"/>
      <c r="Z261" s="33"/>
      <c r="AA261" s="33"/>
      <c r="AB261" s="33"/>
      <c r="AC261" s="33"/>
      <c r="AD261" s="33"/>
      <c r="AE261" s="33"/>
      <c r="AR261" s="163" t="s">
        <v>228</v>
      </c>
      <c r="AT261" s="163" t="s">
        <v>224</v>
      </c>
      <c r="AU261" s="163" t="s">
        <v>84</v>
      </c>
      <c r="AY261" s="18" t="s">
        <v>222</v>
      </c>
      <c r="BE261" s="164">
        <f>IF(N261="základní",J261,0)</f>
        <v>0</v>
      </c>
      <c r="BF261" s="164">
        <f>IF(N261="snížená",J261,0)</f>
        <v>0</v>
      </c>
      <c r="BG261" s="164">
        <f>IF(N261="zákl. přenesená",J261,0)</f>
        <v>0</v>
      </c>
      <c r="BH261" s="164">
        <f>IF(N261="sníž. přenesená",J261,0)</f>
        <v>0</v>
      </c>
      <c r="BI261" s="164">
        <f>IF(N261="nulová",J261,0)</f>
        <v>0</v>
      </c>
      <c r="BJ261" s="18" t="s">
        <v>84</v>
      </c>
      <c r="BK261" s="164">
        <f>ROUND(I261*H261,2)</f>
        <v>0</v>
      </c>
      <c r="BL261" s="18" t="s">
        <v>228</v>
      </c>
      <c r="BM261" s="163" t="s">
        <v>717</v>
      </c>
    </row>
    <row r="262" spans="1:65" s="2" customFormat="1" ht="19.5">
      <c r="A262" s="33"/>
      <c r="B262" s="34"/>
      <c r="C262" s="33"/>
      <c r="D262" s="166" t="s">
        <v>384</v>
      </c>
      <c r="E262" s="33"/>
      <c r="F262" s="208" t="s">
        <v>4509</v>
      </c>
      <c r="G262" s="33"/>
      <c r="H262" s="33"/>
      <c r="I262" s="209"/>
      <c r="J262" s="33"/>
      <c r="K262" s="33"/>
      <c r="L262" s="34"/>
      <c r="M262" s="210"/>
      <c r="N262" s="211"/>
      <c r="O262" s="59"/>
      <c r="P262" s="59"/>
      <c r="Q262" s="59"/>
      <c r="R262" s="59"/>
      <c r="S262" s="59"/>
      <c r="T262" s="60"/>
      <c r="U262" s="33"/>
      <c r="V262" s="33"/>
      <c r="W262" s="33"/>
      <c r="X262" s="33"/>
      <c r="Y262" s="33"/>
      <c r="Z262" s="33"/>
      <c r="AA262" s="33"/>
      <c r="AB262" s="33"/>
      <c r="AC262" s="33"/>
      <c r="AD262" s="33"/>
      <c r="AE262" s="33"/>
      <c r="AT262" s="18" t="s">
        <v>384</v>
      </c>
      <c r="AU262" s="18" t="s">
        <v>84</v>
      </c>
    </row>
    <row r="263" spans="1:65" s="2" customFormat="1" ht="16.5" customHeight="1">
      <c r="A263" s="33"/>
      <c r="B263" s="150"/>
      <c r="C263" s="151" t="s">
        <v>736</v>
      </c>
      <c r="D263" s="151" t="s">
        <v>224</v>
      </c>
      <c r="E263" s="152" t="s">
        <v>4519</v>
      </c>
      <c r="F263" s="153" t="s">
        <v>4520</v>
      </c>
      <c r="G263" s="154" t="s">
        <v>4342</v>
      </c>
      <c r="H263" s="155">
        <v>270</v>
      </c>
      <c r="I263" s="156"/>
      <c r="J263" s="157">
        <f>ROUND(I263*H263,2)</f>
        <v>0</v>
      </c>
      <c r="K263" s="158"/>
      <c r="L263" s="34"/>
      <c r="M263" s="159" t="s">
        <v>1</v>
      </c>
      <c r="N263" s="160" t="s">
        <v>42</v>
      </c>
      <c r="O263" s="59"/>
      <c r="P263" s="161">
        <f>O263*H263</f>
        <v>0</v>
      </c>
      <c r="Q263" s="161">
        <v>0</v>
      </c>
      <c r="R263" s="161">
        <f>Q263*H263</f>
        <v>0</v>
      </c>
      <c r="S263" s="161">
        <v>0</v>
      </c>
      <c r="T263" s="162">
        <f>S263*H263</f>
        <v>0</v>
      </c>
      <c r="U263" s="33"/>
      <c r="V263" s="33"/>
      <c r="W263" s="33"/>
      <c r="X263" s="33"/>
      <c r="Y263" s="33"/>
      <c r="Z263" s="33"/>
      <c r="AA263" s="33"/>
      <c r="AB263" s="33"/>
      <c r="AC263" s="33"/>
      <c r="AD263" s="33"/>
      <c r="AE263" s="33"/>
      <c r="AR263" s="163" t="s">
        <v>228</v>
      </c>
      <c r="AT263" s="163" t="s">
        <v>224</v>
      </c>
      <c r="AU263" s="163" t="s">
        <v>84</v>
      </c>
      <c r="AY263" s="18" t="s">
        <v>222</v>
      </c>
      <c r="BE263" s="164">
        <f>IF(N263="základní",J263,0)</f>
        <v>0</v>
      </c>
      <c r="BF263" s="164">
        <f>IF(N263="snížená",J263,0)</f>
        <v>0</v>
      </c>
      <c r="BG263" s="164">
        <f>IF(N263="zákl. přenesená",J263,0)</f>
        <v>0</v>
      </c>
      <c r="BH263" s="164">
        <f>IF(N263="sníž. přenesená",J263,0)</f>
        <v>0</v>
      </c>
      <c r="BI263" s="164">
        <f>IF(N263="nulová",J263,0)</f>
        <v>0</v>
      </c>
      <c r="BJ263" s="18" t="s">
        <v>84</v>
      </c>
      <c r="BK263" s="164">
        <f>ROUND(I263*H263,2)</f>
        <v>0</v>
      </c>
      <c r="BL263" s="18" t="s">
        <v>228</v>
      </c>
      <c r="BM263" s="163" t="s">
        <v>722</v>
      </c>
    </row>
    <row r="264" spans="1:65" s="2" customFormat="1" ht="19.5">
      <c r="A264" s="33"/>
      <c r="B264" s="34"/>
      <c r="C264" s="33"/>
      <c r="D264" s="166" t="s">
        <v>384</v>
      </c>
      <c r="E264" s="33"/>
      <c r="F264" s="208" t="s">
        <v>4509</v>
      </c>
      <c r="G264" s="33"/>
      <c r="H264" s="33"/>
      <c r="I264" s="209"/>
      <c r="J264" s="33"/>
      <c r="K264" s="33"/>
      <c r="L264" s="34"/>
      <c r="M264" s="210"/>
      <c r="N264" s="211"/>
      <c r="O264" s="59"/>
      <c r="P264" s="59"/>
      <c r="Q264" s="59"/>
      <c r="R264" s="59"/>
      <c r="S264" s="59"/>
      <c r="T264" s="60"/>
      <c r="U264" s="33"/>
      <c r="V264" s="33"/>
      <c r="W264" s="33"/>
      <c r="X264" s="33"/>
      <c r="Y264" s="33"/>
      <c r="Z264" s="33"/>
      <c r="AA264" s="33"/>
      <c r="AB264" s="33"/>
      <c r="AC264" s="33"/>
      <c r="AD264" s="33"/>
      <c r="AE264" s="33"/>
      <c r="AT264" s="18" t="s">
        <v>384</v>
      </c>
      <c r="AU264" s="18" t="s">
        <v>84</v>
      </c>
    </row>
    <row r="265" spans="1:65" s="2" customFormat="1" ht="16.5" customHeight="1">
      <c r="A265" s="33"/>
      <c r="B265" s="150"/>
      <c r="C265" s="151" t="s">
        <v>420</v>
      </c>
      <c r="D265" s="151" t="s">
        <v>224</v>
      </c>
      <c r="E265" s="152" t="s">
        <v>4521</v>
      </c>
      <c r="F265" s="153" t="s">
        <v>4522</v>
      </c>
      <c r="G265" s="154" t="s">
        <v>3271</v>
      </c>
      <c r="H265" s="155">
        <v>90</v>
      </c>
      <c r="I265" s="156"/>
      <c r="J265" s="157">
        <f>ROUND(I265*H265,2)</f>
        <v>0</v>
      </c>
      <c r="K265" s="158"/>
      <c r="L265" s="34"/>
      <c r="M265" s="159" t="s">
        <v>1</v>
      </c>
      <c r="N265" s="160" t="s">
        <v>42</v>
      </c>
      <c r="O265" s="59"/>
      <c r="P265" s="161">
        <f>O265*H265</f>
        <v>0</v>
      </c>
      <c r="Q265" s="161">
        <v>0</v>
      </c>
      <c r="R265" s="161">
        <f>Q265*H265</f>
        <v>0</v>
      </c>
      <c r="S265" s="161">
        <v>0</v>
      </c>
      <c r="T265" s="162">
        <f>S265*H265</f>
        <v>0</v>
      </c>
      <c r="U265" s="33"/>
      <c r="V265" s="33"/>
      <c r="W265" s="33"/>
      <c r="X265" s="33"/>
      <c r="Y265" s="33"/>
      <c r="Z265" s="33"/>
      <c r="AA265" s="33"/>
      <c r="AB265" s="33"/>
      <c r="AC265" s="33"/>
      <c r="AD265" s="33"/>
      <c r="AE265" s="33"/>
      <c r="AR265" s="163" t="s">
        <v>228</v>
      </c>
      <c r="AT265" s="163" t="s">
        <v>224</v>
      </c>
      <c r="AU265" s="163" t="s">
        <v>84</v>
      </c>
      <c r="AY265" s="18" t="s">
        <v>222</v>
      </c>
      <c r="BE265" s="164">
        <f>IF(N265="základní",J265,0)</f>
        <v>0</v>
      </c>
      <c r="BF265" s="164">
        <f>IF(N265="snížená",J265,0)</f>
        <v>0</v>
      </c>
      <c r="BG265" s="164">
        <f>IF(N265="zákl. přenesená",J265,0)</f>
        <v>0</v>
      </c>
      <c r="BH265" s="164">
        <f>IF(N265="sníž. přenesená",J265,0)</f>
        <v>0</v>
      </c>
      <c r="BI265" s="164">
        <f>IF(N265="nulová",J265,0)</f>
        <v>0</v>
      </c>
      <c r="BJ265" s="18" t="s">
        <v>84</v>
      </c>
      <c r="BK265" s="164">
        <f>ROUND(I265*H265,2)</f>
        <v>0</v>
      </c>
      <c r="BL265" s="18" t="s">
        <v>228</v>
      </c>
      <c r="BM265" s="163" t="s">
        <v>726</v>
      </c>
    </row>
    <row r="266" spans="1:65" s="2" customFormat="1" ht="19.5">
      <c r="A266" s="33"/>
      <c r="B266" s="34"/>
      <c r="C266" s="33"/>
      <c r="D266" s="166" t="s">
        <v>384</v>
      </c>
      <c r="E266" s="33"/>
      <c r="F266" s="208" t="s">
        <v>4523</v>
      </c>
      <c r="G266" s="33"/>
      <c r="H266" s="33"/>
      <c r="I266" s="209"/>
      <c r="J266" s="33"/>
      <c r="K266" s="33"/>
      <c r="L266" s="34"/>
      <c r="M266" s="210"/>
      <c r="N266" s="211"/>
      <c r="O266" s="59"/>
      <c r="P266" s="59"/>
      <c r="Q266" s="59"/>
      <c r="R266" s="59"/>
      <c r="S266" s="59"/>
      <c r="T266" s="60"/>
      <c r="U266" s="33"/>
      <c r="V266" s="33"/>
      <c r="W266" s="33"/>
      <c r="X266" s="33"/>
      <c r="Y266" s="33"/>
      <c r="Z266" s="33"/>
      <c r="AA266" s="33"/>
      <c r="AB266" s="33"/>
      <c r="AC266" s="33"/>
      <c r="AD266" s="33"/>
      <c r="AE266" s="33"/>
      <c r="AT266" s="18" t="s">
        <v>384</v>
      </c>
      <c r="AU266" s="18" t="s">
        <v>84</v>
      </c>
    </row>
    <row r="267" spans="1:65" s="2" customFormat="1" ht="16.5" customHeight="1">
      <c r="A267" s="33"/>
      <c r="B267" s="150"/>
      <c r="C267" s="151" t="s">
        <v>743</v>
      </c>
      <c r="D267" s="151" t="s">
        <v>224</v>
      </c>
      <c r="E267" s="152" t="s">
        <v>4524</v>
      </c>
      <c r="F267" s="153" t="s">
        <v>4525</v>
      </c>
      <c r="G267" s="154" t="s">
        <v>4342</v>
      </c>
      <c r="H267" s="155">
        <v>47</v>
      </c>
      <c r="I267" s="156"/>
      <c r="J267" s="157">
        <f>ROUND(I267*H267,2)</f>
        <v>0</v>
      </c>
      <c r="K267" s="158"/>
      <c r="L267" s="34"/>
      <c r="M267" s="159" t="s">
        <v>1</v>
      </c>
      <c r="N267" s="160" t="s">
        <v>42</v>
      </c>
      <c r="O267" s="59"/>
      <c r="P267" s="161">
        <f>O267*H267</f>
        <v>0</v>
      </c>
      <c r="Q267" s="161">
        <v>0</v>
      </c>
      <c r="R267" s="161">
        <f>Q267*H267</f>
        <v>0</v>
      </c>
      <c r="S267" s="161">
        <v>0</v>
      </c>
      <c r="T267" s="162">
        <f>S267*H267</f>
        <v>0</v>
      </c>
      <c r="U267" s="33"/>
      <c r="V267" s="33"/>
      <c r="W267" s="33"/>
      <c r="X267" s="33"/>
      <c r="Y267" s="33"/>
      <c r="Z267" s="33"/>
      <c r="AA267" s="33"/>
      <c r="AB267" s="33"/>
      <c r="AC267" s="33"/>
      <c r="AD267" s="33"/>
      <c r="AE267" s="33"/>
      <c r="AR267" s="163" t="s">
        <v>228</v>
      </c>
      <c r="AT267" s="163" t="s">
        <v>224</v>
      </c>
      <c r="AU267" s="163" t="s">
        <v>84</v>
      </c>
      <c r="AY267" s="18" t="s">
        <v>222</v>
      </c>
      <c r="BE267" s="164">
        <f>IF(N267="základní",J267,0)</f>
        <v>0</v>
      </c>
      <c r="BF267" s="164">
        <f>IF(N267="snížená",J267,0)</f>
        <v>0</v>
      </c>
      <c r="BG267" s="164">
        <f>IF(N267="zákl. přenesená",J267,0)</f>
        <v>0</v>
      </c>
      <c r="BH267" s="164">
        <f>IF(N267="sníž. přenesená",J267,0)</f>
        <v>0</v>
      </c>
      <c r="BI267" s="164">
        <f>IF(N267="nulová",J267,0)</f>
        <v>0</v>
      </c>
      <c r="BJ267" s="18" t="s">
        <v>84</v>
      </c>
      <c r="BK267" s="164">
        <f>ROUND(I267*H267,2)</f>
        <v>0</v>
      </c>
      <c r="BL267" s="18" t="s">
        <v>228</v>
      </c>
      <c r="BM267" s="163" t="s">
        <v>732</v>
      </c>
    </row>
    <row r="268" spans="1:65" s="2" customFormat="1" ht="19.5">
      <c r="A268" s="33"/>
      <c r="B268" s="34"/>
      <c r="C268" s="33"/>
      <c r="D268" s="166" t="s">
        <v>384</v>
      </c>
      <c r="E268" s="33"/>
      <c r="F268" s="208" t="s">
        <v>4526</v>
      </c>
      <c r="G268" s="33"/>
      <c r="H268" s="33"/>
      <c r="I268" s="209"/>
      <c r="J268" s="33"/>
      <c r="K268" s="33"/>
      <c r="L268" s="34"/>
      <c r="M268" s="210"/>
      <c r="N268" s="211"/>
      <c r="O268" s="59"/>
      <c r="P268" s="59"/>
      <c r="Q268" s="59"/>
      <c r="R268" s="59"/>
      <c r="S268" s="59"/>
      <c r="T268" s="60"/>
      <c r="U268" s="33"/>
      <c r="V268" s="33"/>
      <c r="W268" s="33"/>
      <c r="X268" s="33"/>
      <c r="Y268" s="33"/>
      <c r="Z268" s="33"/>
      <c r="AA268" s="33"/>
      <c r="AB268" s="33"/>
      <c r="AC268" s="33"/>
      <c r="AD268" s="33"/>
      <c r="AE268" s="33"/>
      <c r="AT268" s="18" t="s">
        <v>384</v>
      </c>
      <c r="AU268" s="18" t="s">
        <v>84</v>
      </c>
    </row>
    <row r="269" spans="1:65" s="2" customFormat="1" ht="16.5" customHeight="1">
      <c r="A269" s="33"/>
      <c r="B269" s="150"/>
      <c r="C269" s="151" t="s">
        <v>424</v>
      </c>
      <c r="D269" s="151" t="s">
        <v>224</v>
      </c>
      <c r="E269" s="152" t="s">
        <v>4527</v>
      </c>
      <c r="F269" s="153" t="s">
        <v>4528</v>
      </c>
      <c r="G269" s="154" t="s">
        <v>4342</v>
      </c>
      <c r="H269" s="155">
        <v>7</v>
      </c>
      <c r="I269" s="156"/>
      <c r="J269" s="157">
        <f>ROUND(I269*H269,2)</f>
        <v>0</v>
      </c>
      <c r="K269" s="158"/>
      <c r="L269" s="34"/>
      <c r="M269" s="159" t="s">
        <v>1</v>
      </c>
      <c r="N269" s="160" t="s">
        <v>42</v>
      </c>
      <c r="O269" s="59"/>
      <c r="P269" s="161">
        <f>O269*H269</f>
        <v>0</v>
      </c>
      <c r="Q269" s="161">
        <v>0</v>
      </c>
      <c r="R269" s="161">
        <f>Q269*H269</f>
        <v>0</v>
      </c>
      <c r="S269" s="161">
        <v>0</v>
      </c>
      <c r="T269" s="162">
        <f>S269*H269</f>
        <v>0</v>
      </c>
      <c r="U269" s="33"/>
      <c r="V269" s="33"/>
      <c r="W269" s="33"/>
      <c r="X269" s="33"/>
      <c r="Y269" s="33"/>
      <c r="Z269" s="33"/>
      <c r="AA269" s="33"/>
      <c r="AB269" s="33"/>
      <c r="AC269" s="33"/>
      <c r="AD269" s="33"/>
      <c r="AE269" s="33"/>
      <c r="AR269" s="163" t="s">
        <v>228</v>
      </c>
      <c r="AT269" s="163" t="s">
        <v>224</v>
      </c>
      <c r="AU269" s="163" t="s">
        <v>84</v>
      </c>
      <c r="AY269" s="18" t="s">
        <v>222</v>
      </c>
      <c r="BE269" s="164">
        <f>IF(N269="základní",J269,0)</f>
        <v>0</v>
      </c>
      <c r="BF269" s="164">
        <f>IF(N269="snížená",J269,0)</f>
        <v>0</v>
      </c>
      <c r="BG269" s="164">
        <f>IF(N269="zákl. přenesená",J269,0)</f>
        <v>0</v>
      </c>
      <c r="BH269" s="164">
        <f>IF(N269="sníž. přenesená",J269,0)</f>
        <v>0</v>
      </c>
      <c r="BI269" s="164">
        <f>IF(N269="nulová",J269,0)</f>
        <v>0</v>
      </c>
      <c r="BJ269" s="18" t="s">
        <v>84</v>
      </c>
      <c r="BK269" s="164">
        <f>ROUND(I269*H269,2)</f>
        <v>0</v>
      </c>
      <c r="BL269" s="18" t="s">
        <v>228</v>
      </c>
      <c r="BM269" s="163" t="s">
        <v>735</v>
      </c>
    </row>
    <row r="270" spans="1:65" s="2" customFormat="1" ht="19.5">
      <c r="A270" s="33"/>
      <c r="B270" s="34"/>
      <c r="C270" s="33"/>
      <c r="D270" s="166" t="s">
        <v>384</v>
      </c>
      <c r="E270" s="33"/>
      <c r="F270" s="208" t="s">
        <v>4529</v>
      </c>
      <c r="G270" s="33"/>
      <c r="H270" s="33"/>
      <c r="I270" s="209"/>
      <c r="J270" s="33"/>
      <c r="K270" s="33"/>
      <c r="L270" s="34"/>
      <c r="M270" s="210"/>
      <c r="N270" s="211"/>
      <c r="O270" s="59"/>
      <c r="P270" s="59"/>
      <c r="Q270" s="59"/>
      <c r="R270" s="59"/>
      <c r="S270" s="59"/>
      <c r="T270" s="60"/>
      <c r="U270" s="33"/>
      <c r="V270" s="33"/>
      <c r="W270" s="33"/>
      <c r="X270" s="33"/>
      <c r="Y270" s="33"/>
      <c r="Z270" s="33"/>
      <c r="AA270" s="33"/>
      <c r="AB270" s="33"/>
      <c r="AC270" s="33"/>
      <c r="AD270" s="33"/>
      <c r="AE270" s="33"/>
      <c r="AT270" s="18" t="s">
        <v>384</v>
      </c>
      <c r="AU270" s="18" t="s">
        <v>84</v>
      </c>
    </row>
    <row r="271" spans="1:65" s="2" customFormat="1" ht="16.5" customHeight="1">
      <c r="A271" s="33"/>
      <c r="B271" s="150"/>
      <c r="C271" s="151" t="s">
        <v>750</v>
      </c>
      <c r="D271" s="151" t="s">
        <v>224</v>
      </c>
      <c r="E271" s="152" t="s">
        <v>4530</v>
      </c>
      <c r="F271" s="153" t="s">
        <v>4531</v>
      </c>
      <c r="G271" s="154" t="s">
        <v>4342</v>
      </c>
      <c r="H271" s="155">
        <v>5</v>
      </c>
      <c r="I271" s="156"/>
      <c r="J271" s="157">
        <f>ROUND(I271*H271,2)</f>
        <v>0</v>
      </c>
      <c r="K271" s="158"/>
      <c r="L271" s="34"/>
      <c r="M271" s="159" t="s">
        <v>1</v>
      </c>
      <c r="N271" s="160" t="s">
        <v>42</v>
      </c>
      <c r="O271" s="59"/>
      <c r="P271" s="161">
        <f>O271*H271</f>
        <v>0</v>
      </c>
      <c r="Q271" s="161">
        <v>0</v>
      </c>
      <c r="R271" s="161">
        <f>Q271*H271</f>
        <v>0</v>
      </c>
      <c r="S271" s="161">
        <v>0</v>
      </c>
      <c r="T271" s="162">
        <f>S271*H271</f>
        <v>0</v>
      </c>
      <c r="U271" s="33"/>
      <c r="V271" s="33"/>
      <c r="W271" s="33"/>
      <c r="X271" s="33"/>
      <c r="Y271" s="33"/>
      <c r="Z271" s="33"/>
      <c r="AA271" s="33"/>
      <c r="AB271" s="33"/>
      <c r="AC271" s="33"/>
      <c r="AD271" s="33"/>
      <c r="AE271" s="33"/>
      <c r="AR271" s="163" t="s">
        <v>228</v>
      </c>
      <c r="AT271" s="163" t="s">
        <v>224</v>
      </c>
      <c r="AU271" s="163" t="s">
        <v>84</v>
      </c>
      <c r="AY271" s="18" t="s">
        <v>222</v>
      </c>
      <c r="BE271" s="164">
        <f>IF(N271="základní",J271,0)</f>
        <v>0</v>
      </c>
      <c r="BF271" s="164">
        <f>IF(N271="snížená",J271,0)</f>
        <v>0</v>
      </c>
      <c r="BG271" s="164">
        <f>IF(N271="zákl. přenesená",J271,0)</f>
        <v>0</v>
      </c>
      <c r="BH271" s="164">
        <f>IF(N271="sníž. přenesená",J271,0)</f>
        <v>0</v>
      </c>
      <c r="BI271" s="164">
        <f>IF(N271="nulová",J271,0)</f>
        <v>0</v>
      </c>
      <c r="BJ271" s="18" t="s">
        <v>84</v>
      </c>
      <c r="BK271" s="164">
        <f>ROUND(I271*H271,2)</f>
        <v>0</v>
      </c>
      <c r="BL271" s="18" t="s">
        <v>228</v>
      </c>
      <c r="BM271" s="163" t="s">
        <v>739</v>
      </c>
    </row>
    <row r="272" spans="1:65" s="2" customFormat="1" ht="19.5">
      <c r="A272" s="33"/>
      <c r="B272" s="34"/>
      <c r="C272" s="33"/>
      <c r="D272" s="166" t="s">
        <v>384</v>
      </c>
      <c r="E272" s="33"/>
      <c r="F272" s="208" t="s">
        <v>4532</v>
      </c>
      <c r="G272" s="33"/>
      <c r="H272" s="33"/>
      <c r="I272" s="209"/>
      <c r="J272" s="33"/>
      <c r="K272" s="33"/>
      <c r="L272" s="34"/>
      <c r="M272" s="210"/>
      <c r="N272" s="211"/>
      <c r="O272" s="59"/>
      <c r="P272" s="59"/>
      <c r="Q272" s="59"/>
      <c r="R272" s="59"/>
      <c r="S272" s="59"/>
      <c r="T272" s="60"/>
      <c r="U272" s="33"/>
      <c r="V272" s="33"/>
      <c r="W272" s="33"/>
      <c r="X272" s="33"/>
      <c r="Y272" s="33"/>
      <c r="Z272" s="33"/>
      <c r="AA272" s="33"/>
      <c r="AB272" s="33"/>
      <c r="AC272" s="33"/>
      <c r="AD272" s="33"/>
      <c r="AE272" s="33"/>
      <c r="AT272" s="18" t="s">
        <v>384</v>
      </c>
      <c r="AU272" s="18" t="s">
        <v>84</v>
      </c>
    </row>
    <row r="273" spans="1:65" s="12" customFormat="1" ht="25.9" customHeight="1">
      <c r="B273" s="137"/>
      <c r="D273" s="138" t="s">
        <v>76</v>
      </c>
      <c r="E273" s="139" t="s">
        <v>4533</v>
      </c>
      <c r="F273" s="139" t="s">
        <v>4534</v>
      </c>
      <c r="I273" s="140"/>
      <c r="J273" s="141">
        <f>BK273</f>
        <v>0</v>
      </c>
      <c r="L273" s="137"/>
      <c r="M273" s="142"/>
      <c r="N273" s="143"/>
      <c r="O273" s="143"/>
      <c r="P273" s="144">
        <f>SUM(P274:P297)</f>
        <v>0</v>
      </c>
      <c r="Q273" s="143"/>
      <c r="R273" s="144">
        <f>SUM(R274:R297)</f>
        <v>0</v>
      </c>
      <c r="S273" s="143"/>
      <c r="T273" s="145">
        <f>SUM(T274:T297)</f>
        <v>0</v>
      </c>
      <c r="AR273" s="138" t="s">
        <v>84</v>
      </c>
      <c r="AT273" s="146" t="s">
        <v>76</v>
      </c>
      <c r="AU273" s="146" t="s">
        <v>77</v>
      </c>
      <c r="AY273" s="138" t="s">
        <v>222</v>
      </c>
      <c r="BK273" s="147">
        <f>SUM(BK274:BK297)</f>
        <v>0</v>
      </c>
    </row>
    <row r="274" spans="1:65" s="2" customFormat="1" ht="55.5" customHeight="1">
      <c r="A274" s="33"/>
      <c r="B274" s="150"/>
      <c r="C274" s="151" t="s">
        <v>427</v>
      </c>
      <c r="D274" s="151" t="s">
        <v>224</v>
      </c>
      <c r="E274" s="152" t="s">
        <v>4535</v>
      </c>
      <c r="F274" s="153" t="s">
        <v>4536</v>
      </c>
      <c r="G274" s="154" t="s">
        <v>242</v>
      </c>
      <c r="H274" s="155">
        <v>6</v>
      </c>
      <c r="I274" s="156"/>
      <c r="J274" s="157">
        <f>ROUND(I274*H274,2)</f>
        <v>0</v>
      </c>
      <c r="K274" s="158"/>
      <c r="L274" s="34"/>
      <c r="M274" s="159" t="s">
        <v>1</v>
      </c>
      <c r="N274" s="160" t="s">
        <v>42</v>
      </c>
      <c r="O274" s="59"/>
      <c r="P274" s="161">
        <f>O274*H274</f>
        <v>0</v>
      </c>
      <c r="Q274" s="161">
        <v>0</v>
      </c>
      <c r="R274" s="161">
        <f>Q274*H274</f>
        <v>0</v>
      </c>
      <c r="S274" s="161">
        <v>0</v>
      </c>
      <c r="T274" s="162">
        <f>S274*H274</f>
        <v>0</v>
      </c>
      <c r="U274" s="33"/>
      <c r="V274" s="33"/>
      <c r="W274" s="33"/>
      <c r="X274" s="33"/>
      <c r="Y274" s="33"/>
      <c r="Z274" s="33"/>
      <c r="AA274" s="33"/>
      <c r="AB274" s="33"/>
      <c r="AC274" s="33"/>
      <c r="AD274" s="33"/>
      <c r="AE274" s="33"/>
      <c r="AR274" s="163" t="s">
        <v>228</v>
      </c>
      <c r="AT274" s="163" t="s">
        <v>224</v>
      </c>
      <c r="AU274" s="163" t="s">
        <v>84</v>
      </c>
      <c r="AY274" s="18" t="s">
        <v>222</v>
      </c>
      <c r="BE274" s="164">
        <f>IF(N274="základní",J274,0)</f>
        <v>0</v>
      </c>
      <c r="BF274" s="164">
        <f>IF(N274="snížená",J274,0)</f>
        <v>0</v>
      </c>
      <c r="BG274" s="164">
        <f>IF(N274="zákl. přenesená",J274,0)</f>
        <v>0</v>
      </c>
      <c r="BH274" s="164">
        <f>IF(N274="sníž. přenesená",J274,0)</f>
        <v>0</v>
      </c>
      <c r="BI274" s="164">
        <f>IF(N274="nulová",J274,0)</f>
        <v>0</v>
      </c>
      <c r="BJ274" s="18" t="s">
        <v>84</v>
      </c>
      <c r="BK274" s="164">
        <f>ROUND(I274*H274,2)</f>
        <v>0</v>
      </c>
      <c r="BL274" s="18" t="s">
        <v>228</v>
      </c>
      <c r="BM274" s="163" t="s">
        <v>742</v>
      </c>
    </row>
    <row r="275" spans="1:65" s="2" customFormat="1" ht="19.5">
      <c r="A275" s="33"/>
      <c r="B275" s="34"/>
      <c r="C275" s="33"/>
      <c r="D275" s="166" t="s">
        <v>384</v>
      </c>
      <c r="E275" s="33"/>
      <c r="F275" s="208" t="s">
        <v>4537</v>
      </c>
      <c r="G275" s="33"/>
      <c r="H275" s="33"/>
      <c r="I275" s="209"/>
      <c r="J275" s="33"/>
      <c r="K275" s="33"/>
      <c r="L275" s="34"/>
      <c r="M275" s="210"/>
      <c r="N275" s="211"/>
      <c r="O275" s="59"/>
      <c r="P275" s="59"/>
      <c r="Q275" s="59"/>
      <c r="R275" s="59"/>
      <c r="S275" s="59"/>
      <c r="T275" s="60"/>
      <c r="U275" s="33"/>
      <c r="V275" s="33"/>
      <c r="W275" s="33"/>
      <c r="X275" s="33"/>
      <c r="Y275" s="33"/>
      <c r="Z275" s="33"/>
      <c r="AA275" s="33"/>
      <c r="AB275" s="33"/>
      <c r="AC275" s="33"/>
      <c r="AD275" s="33"/>
      <c r="AE275" s="33"/>
      <c r="AT275" s="18" t="s">
        <v>384</v>
      </c>
      <c r="AU275" s="18" t="s">
        <v>84</v>
      </c>
    </row>
    <row r="276" spans="1:65" s="2" customFormat="1" ht="16.5" customHeight="1">
      <c r="A276" s="33"/>
      <c r="B276" s="150"/>
      <c r="C276" s="151" t="s">
        <v>757</v>
      </c>
      <c r="D276" s="151" t="s">
        <v>224</v>
      </c>
      <c r="E276" s="152" t="s">
        <v>4538</v>
      </c>
      <c r="F276" s="153" t="s">
        <v>4402</v>
      </c>
      <c r="G276" s="154" t="s">
        <v>242</v>
      </c>
      <c r="H276" s="155">
        <v>12</v>
      </c>
      <c r="I276" s="156"/>
      <c r="J276" s="157">
        <f>ROUND(I276*H276,2)</f>
        <v>0</v>
      </c>
      <c r="K276" s="158"/>
      <c r="L276" s="34"/>
      <c r="M276" s="159" t="s">
        <v>1</v>
      </c>
      <c r="N276" s="160" t="s">
        <v>42</v>
      </c>
      <c r="O276" s="59"/>
      <c r="P276" s="161">
        <f>O276*H276</f>
        <v>0</v>
      </c>
      <c r="Q276" s="161">
        <v>0</v>
      </c>
      <c r="R276" s="161">
        <f>Q276*H276</f>
        <v>0</v>
      </c>
      <c r="S276" s="161">
        <v>0</v>
      </c>
      <c r="T276" s="162">
        <f>S276*H276</f>
        <v>0</v>
      </c>
      <c r="U276" s="33"/>
      <c r="V276" s="33"/>
      <c r="W276" s="33"/>
      <c r="X276" s="33"/>
      <c r="Y276" s="33"/>
      <c r="Z276" s="33"/>
      <c r="AA276" s="33"/>
      <c r="AB276" s="33"/>
      <c r="AC276" s="33"/>
      <c r="AD276" s="33"/>
      <c r="AE276" s="33"/>
      <c r="AR276" s="163" t="s">
        <v>228</v>
      </c>
      <c r="AT276" s="163" t="s">
        <v>224</v>
      </c>
      <c r="AU276" s="163" t="s">
        <v>84</v>
      </c>
      <c r="AY276" s="18" t="s">
        <v>222</v>
      </c>
      <c r="BE276" s="164">
        <f>IF(N276="základní",J276,0)</f>
        <v>0</v>
      </c>
      <c r="BF276" s="164">
        <f>IF(N276="snížená",J276,0)</f>
        <v>0</v>
      </c>
      <c r="BG276" s="164">
        <f>IF(N276="zákl. přenesená",J276,0)</f>
        <v>0</v>
      </c>
      <c r="BH276" s="164">
        <f>IF(N276="sníž. přenesená",J276,0)</f>
        <v>0</v>
      </c>
      <c r="BI276" s="164">
        <f>IF(N276="nulová",J276,0)</f>
        <v>0</v>
      </c>
      <c r="BJ276" s="18" t="s">
        <v>84</v>
      </c>
      <c r="BK276" s="164">
        <f>ROUND(I276*H276,2)</f>
        <v>0</v>
      </c>
      <c r="BL276" s="18" t="s">
        <v>228</v>
      </c>
      <c r="BM276" s="163" t="s">
        <v>746</v>
      </c>
    </row>
    <row r="277" spans="1:65" s="2" customFormat="1" ht="19.5">
      <c r="A277" s="33"/>
      <c r="B277" s="34"/>
      <c r="C277" s="33"/>
      <c r="D277" s="166" t="s">
        <v>384</v>
      </c>
      <c r="E277" s="33"/>
      <c r="F277" s="208" t="s">
        <v>4403</v>
      </c>
      <c r="G277" s="33"/>
      <c r="H277" s="33"/>
      <c r="I277" s="209"/>
      <c r="J277" s="33"/>
      <c r="K277" s="33"/>
      <c r="L277" s="34"/>
      <c r="M277" s="210"/>
      <c r="N277" s="211"/>
      <c r="O277" s="59"/>
      <c r="P277" s="59"/>
      <c r="Q277" s="59"/>
      <c r="R277" s="59"/>
      <c r="S277" s="59"/>
      <c r="T277" s="60"/>
      <c r="U277" s="33"/>
      <c r="V277" s="33"/>
      <c r="W277" s="33"/>
      <c r="X277" s="33"/>
      <c r="Y277" s="33"/>
      <c r="Z277" s="33"/>
      <c r="AA277" s="33"/>
      <c r="AB277" s="33"/>
      <c r="AC277" s="33"/>
      <c r="AD277" s="33"/>
      <c r="AE277" s="33"/>
      <c r="AT277" s="18" t="s">
        <v>384</v>
      </c>
      <c r="AU277" s="18" t="s">
        <v>84</v>
      </c>
    </row>
    <row r="278" spans="1:65" s="2" customFormat="1" ht="16.5" customHeight="1">
      <c r="A278" s="33"/>
      <c r="B278" s="150"/>
      <c r="C278" s="151" t="s">
        <v>432</v>
      </c>
      <c r="D278" s="151" t="s">
        <v>224</v>
      </c>
      <c r="E278" s="152" t="s">
        <v>4539</v>
      </c>
      <c r="F278" s="153" t="s">
        <v>4402</v>
      </c>
      <c r="G278" s="154" t="s">
        <v>242</v>
      </c>
      <c r="H278" s="155">
        <v>50</v>
      </c>
      <c r="I278" s="156"/>
      <c r="J278" s="157">
        <f>ROUND(I278*H278,2)</f>
        <v>0</v>
      </c>
      <c r="K278" s="158"/>
      <c r="L278" s="34"/>
      <c r="M278" s="159" t="s">
        <v>1</v>
      </c>
      <c r="N278" s="160" t="s">
        <v>42</v>
      </c>
      <c r="O278" s="59"/>
      <c r="P278" s="161">
        <f>O278*H278</f>
        <v>0</v>
      </c>
      <c r="Q278" s="161">
        <v>0</v>
      </c>
      <c r="R278" s="161">
        <f>Q278*H278</f>
        <v>0</v>
      </c>
      <c r="S278" s="161">
        <v>0</v>
      </c>
      <c r="T278" s="162">
        <f>S278*H278</f>
        <v>0</v>
      </c>
      <c r="U278" s="33"/>
      <c r="V278" s="33"/>
      <c r="W278" s="33"/>
      <c r="X278" s="33"/>
      <c r="Y278" s="33"/>
      <c r="Z278" s="33"/>
      <c r="AA278" s="33"/>
      <c r="AB278" s="33"/>
      <c r="AC278" s="33"/>
      <c r="AD278" s="33"/>
      <c r="AE278" s="33"/>
      <c r="AR278" s="163" t="s">
        <v>228</v>
      </c>
      <c r="AT278" s="163" t="s">
        <v>224</v>
      </c>
      <c r="AU278" s="163" t="s">
        <v>84</v>
      </c>
      <c r="AY278" s="18" t="s">
        <v>222</v>
      </c>
      <c r="BE278" s="164">
        <f>IF(N278="základní",J278,0)</f>
        <v>0</v>
      </c>
      <c r="BF278" s="164">
        <f>IF(N278="snížená",J278,0)</f>
        <v>0</v>
      </c>
      <c r="BG278" s="164">
        <f>IF(N278="zákl. přenesená",J278,0)</f>
        <v>0</v>
      </c>
      <c r="BH278" s="164">
        <f>IF(N278="sníž. přenesená",J278,0)</f>
        <v>0</v>
      </c>
      <c r="BI278" s="164">
        <f>IF(N278="nulová",J278,0)</f>
        <v>0</v>
      </c>
      <c r="BJ278" s="18" t="s">
        <v>84</v>
      </c>
      <c r="BK278" s="164">
        <f>ROUND(I278*H278,2)</f>
        <v>0</v>
      </c>
      <c r="BL278" s="18" t="s">
        <v>228</v>
      </c>
      <c r="BM278" s="163" t="s">
        <v>753</v>
      </c>
    </row>
    <row r="279" spans="1:65" s="2" customFormat="1" ht="19.5">
      <c r="A279" s="33"/>
      <c r="B279" s="34"/>
      <c r="C279" s="33"/>
      <c r="D279" s="166" t="s">
        <v>384</v>
      </c>
      <c r="E279" s="33"/>
      <c r="F279" s="208" t="s">
        <v>4405</v>
      </c>
      <c r="G279" s="33"/>
      <c r="H279" s="33"/>
      <c r="I279" s="209"/>
      <c r="J279" s="33"/>
      <c r="K279" s="33"/>
      <c r="L279" s="34"/>
      <c r="M279" s="210"/>
      <c r="N279" s="211"/>
      <c r="O279" s="59"/>
      <c r="P279" s="59"/>
      <c r="Q279" s="59"/>
      <c r="R279" s="59"/>
      <c r="S279" s="59"/>
      <c r="T279" s="60"/>
      <c r="U279" s="33"/>
      <c r="V279" s="33"/>
      <c r="W279" s="33"/>
      <c r="X279" s="33"/>
      <c r="Y279" s="33"/>
      <c r="Z279" s="33"/>
      <c r="AA279" s="33"/>
      <c r="AB279" s="33"/>
      <c r="AC279" s="33"/>
      <c r="AD279" s="33"/>
      <c r="AE279" s="33"/>
      <c r="AT279" s="18" t="s">
        <v>384</v>
      </c>
      <c r="AU279" s="18" t="s">
        <v>84</v>
      </c>
    </row>
    <row r="280" spans="1:65" s="2" customFormat="1" ht="16.5" customHeight="1">
      <c r="A280" s="33"/>
      <c r="B280" s="150"/>
      <c r="C280" s="151" t="s">
        <v>764</v>
      </c>
      <c r="D280" s="151" t="s">
        <v>224</v>
      </c>
      <c r="E280" s="152" t="s">
        <v>4540</v>
      </c>
      <c r="F280" s="153" t="s">
        <v>4402</v>
      </c>
      <c r="G280" s="154" t="s">
        <v>242</v>
      </c>
      <c r="H280" s="155">
        <v>50</v>
      </c>
      <c r="I280" s="156"/>
      <c r="J280" s="157">
        <f>ROUND(I280*H280,2)</f>
        <v>0</v>
      </c>
      <c r="K280" s="158"/>
      <c r="L280" s="34"/>
      <c r="M280" s="159" t="s">
        <v>1</v>
      </c>
      <c r="N280" s="160" t="s">
        <v>42</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228</v>
      </c>
      <c r="AT280" s="163" t="s">
        <v>224</v>
      </c>
      <c r="AU280" s="163" t="s">
        <v>84</v>
      </c>
      <c r="AY280" s="18" t="s">
        <v>222</v>
      </c>
      <c r="BE280" s="164">
        <f>IF(N280="základní",J280,0)</f>
        <v>0</v>
      </c>
      <c r="BF280" s="164">
        <f>IF(N280="snížená",J280,0)</f>
        <v>0</v>
      </c>
      <c r="BG280" s="164">
        <f>IF(N280="zákl. přenesená",J280,0)</f>
        <v>0</v>
      </c>
      <c r="BH280" s="164">
        <f>IF(N280="sníž. přenesená",J280,0)</f>
        <v>0</v>
      </c>
      <c r="BI280" s="164">
        <f>IF(N280="nulová",J280,0)</f>
        <v>0</v>
      </c>
      <c r="BJ280" s="18" t="s">
        <v>84</v>
      </c>
      <c r="BK280" s="164">
        <f>ROUND(I280*H280,2)</f>
        <v>0</v>
      </c>
      <c r="BL280" s="18" t="s">
        <v>228</v>
      </c>
      <c r="BM280" s="163" t="s">
        <v>749</v>
      </c>
    </row>
    <row r="281" spans="1:65" s="2" customFormat="1" ht="19.5">
      <c r="A281" s="33"/>
      <c r="B281" s="34"/>
      <c r="C281" s="33"/>
      <c r="D281" s="166" t="s">
        <v>384</v>
      </c>
      <c r="E281" s="33"/>
      <c r="F281" s="208" t="s">
        <v>4397</v>
      </c>
      <c r="G281" s="33"/>
      <c r="H281" s="33"/>
      <c r="I281" s="209"/>
      <c r="J281" s="33"/>
      <c r="K281" s="33"/>
      <c r="L281" s="34"/>
      <c r="M281" s="210"/>
      <c r="N281" s="211"/>
      <c r="O281" s="59"/>
      <c r="P281" s="59"/>
      <c r="Q281" s="59"/>
      <c r="R281" s="59"/>
      <c r="S281" s="59"/>
      <c r="T281" s="60"/>
      <c r="U281" s="33"/>
      <c r="V281" s="33"/>
      <c r="W281" s="33"/>
      <c r="X281" s="33"/>
      <c r="Y281" s="33"/>
      <c r="Z281" s="33"/>
      <c r="AA281" s="33"/>
      <c r="AB281" s="33"/>
      <c r="AC281" s="33"/>
      <c r="AD281" s="33"/>
      <c r="AE281" s="33"/>
      <c r="AT281" s="18" t="s">
        <v>384</v>
      </c>
      <c r="AU281" s="18" t="s">
        <v>84</v>
      </c>
    </row>
    <row r="282" spans="1:65" s="2" customFormat="1" ht="16.5" customHeight="1">
      <c r="A282" s="33"/>
      <c r="B282" s="150"/>
      <c r="C282" s="151" t="s">
        <v>436</v>
      </c>
      <c r="D282" s="151" t="s">
        <v>224</v>
      </c>
      <c r="E282" s="152" t="s">
        <v>4541</v>
      </c>
      <c r="F282" s="153" t="s">
        <v>4402</v>
      </c>
      <c r="G282" s="154" t="s">
        <v>242</v>
      </c>
      <c r="H282" s="155">
        <v>100</v>
      </c>
      <c r="I282" s="156"/>
      <c r="J282" s="157">
        <f>ROUND(I282*H282,2)</f>
        <v>0</v>
      </c>
      <c r="K282" s="158"/>
      <c r="L282" s="34"/>
      <c r="M282" s="159" t="s">
        <v>1</v>
      </c>
      <c r="N282" s="160" t="s">
        <v>42</v>
      </c>
      <c r="O282" s="59"/>
      <c r="P282" s="161">
        <f>O282*H282</f>
        <v>0</v>
      </c>
      <c r="Q282" s="161">
        <v>0</v>
      </c>
      <c r="R282" s="161">
        <f>Q282*H282</f>
        <v>0</v>
      </c>
      <c r="S282" s="161">
        <v>0</v>
      </c>
      <c r="T282" s="162">
        <f>S282*H282</f>
        <v>0</v>
      </c>
      <c r="U282" s="33"/>
      <c r="V282" s="33"/>
      <c r="W282" s="33"/>
      <c r="X282" s="33"/>
      <c r="Y282" s="33"/>
      <c r="Z282" s="33"/>
      <c r="AA282" s="33"/>
      <c r="AB282" s="33"/>
      <c r="AC282" s="33"/>
      <c r="AD282" s="33"/>
      <c r="AE282" s="33"/>
      <c r="AR282" s="163" t="s">
        <v>228</v>
      </c>
      <c r="AT282" s="163" t="s">
        <v>224</v>
      </c>
      <c r="AU282" s="163" t="s">
        <v>84</v>
      </c>
      <c r="AY282" s="18" t="s">
        <v>222</v>
      </c>
      <c r="BE282" s="164">
        <f>IF(N282="základní",J282,0)</f>
        <v>0</v>
      </c>
      <c r="BF282" s="164">
        <f>IF(N282="snížená",J282,0)</f>
        <v>0</v>
      </c>
      <c r="BG282" s="164">
        <f>IF(N282="zákl. přenesená",J282,0)</f>
        <v>0</v>
      </c>
      <c r="BH282" s="164">
        <f>IF(N282="sníž. přenesená",J282,0)</f>
        <v>0</v>
      </c>
      <c r="BI282" s="164">
        <f>IF(N282="nulová",J282,0)</f>
        <v>0</v>
      </c>
      <c r="BJ282" s="18" t="s">
        <v>84</v>
      </c>
      <c r="BK282" s="164">
        <f>ROUND(I282*H282,2)</f>
        <v>0</v>
      </c>
      <c r="BL282" s="18" t="s">
        <v>228</v>
      </c>
      <c r="BM282" s="163" t="s">
        <v>756</v>
      </c>
    </row>
    <row r="283" spans="1:65" s="2" customFormat="1" ht="19.5">
      <c r="A283" s="33"/>
      <c r="B283" s="34"/>
      <c r="C283" s="33"/>
      <c r="D283" s="166" t="s">
        <v>384</v>
      </c>
      <c r="E283" s="33"/>
      <c r="F283" s="208" t="s">
        <v>4417</v>
      </c>
      <c r="G283" s="33"/>
      <c r="H283" s="33"/>
      <c r="I283" s="209"/>
      <c r="J283" s="33"/>
      <c r="K283" s="33"/>
      <c r="L283" s="34"/>
      <c r="M283" s="210"/>
      <c r="N283" s="211"/>
      <c r="O283" s="59"/>
      <c r="P283" s="59"/>
      <c r="Q283" s="59"/>
      <c r="R283" s="59"/>
      <c r="S283" s="59"/>
      <c r="T283" s="60"/>
      <c r="U283" s="33"/>
      <c r="V283" s="33"/>
      <c r="W283" s="33"/>
      <c r="X283" s="33"/>
      <c r="Y283" s="33"/>
      <c r="Z283" s="33"/>
      <c r="AA283" s="33"/>
      <c r="AB283" s="33"/>
      <c r="AC283" s="33"/>
      <c r="AD283" s="33"/>
      <c r="AE283" s="33"/>
      <c r="AT283" s="18" t="s">
        <v>384</v>
      </c>
      <c r="AU283" s="18" t="s">
        <v>84</v>
      </c>
    </row>
    <row r="284" spans="1:65" s="2" customFormat="1" ht="44.25" customHeight="1">
      <c r="A284" s="33"/>
      <c r="B284" s="150"/>
      <c r="C284" s="151" t="s">
        <v>771</v>
      </c>
      <c r="D284" s="151" t="s">
        <v>224</v>
      </c>
      <c r="E284" s="152" t="s">
        <v>4542</v>
      </c>
      <c r="F284" s="153" t="s">
        <v>4543</v>
      </c>
      <c r="G284" s="154" t="s">
        <v>242</v>
      </c>
      <c r="H284" s="155">
        <v>50</v>
      </c>
      <c r="I284" s="156"/>
      <c r="J284" s="157">
        <f>ROUND(I284*H284,2)</f>
        <v>0</v>
      </c>
      <c r="K284" s="158"/>
      <c r="L284" s="34"/>
      <c r="M284" s="159" t="s">
        <v>1</v>
      </c>
      <c r="N284" s="160" t="s">
        <v>42</v>
      </c>
      <c r="O284" s="59"/>
      <c r="P284" s="161">
        <f>O284*H284</f>
        <v>0</v>
      </c>
      <c r="Q284" s="161">
        <v>0</v>
      </c>
      <c r="R284" s="161">
        <f>Q284*H284</f>
        <v>0</v>
      </c>
      <c r="S284" s="161">
        <v>0</v>
      </c>
      <c r="T284" s="162">
        <f>S284*H284</f>
        <v>0</v>
      </c>
      <c r="U284" s="33"/>
      <c r="V284" s="33"/>
      <c r="W284" s="33"/>
      <c r="X284" s="33"/>
      <c r="Y284" s="33"/>
      <c r="Z284" s="33"/>
      <c r="AA284" s="33"/>
      <c r="AB284" s="33"/>
      <c r="AC284" s="33"/>
      <c r="AD284" s="33"/>
      <c r="AE284" s="33"/>
      <c r="AR284" s="163" t="s">
        <v>228</v>
      </c>
      <c r="AT284" s="163" t="s">
        <v>224</v>
      </c>
      <c r="AU284" s="163" t="s">
        <v>84</v>
      </c>
      <c r="AY284" s="18" t="s">
        <v>222</v>
      </c>
      <c r="BE284" s="164">
        <f>IF(N284="základní",J284,0)</f>
        <v>0</v>
      </c>
      <c r="BF284" s="164">
        <f>IF(N284="snížená",J284,0)</f>
        <v>0</v>
      </c>
      <c r="BG284" s="164">
        <f>IF(N284="zákl. přenesená",J284,0)</f>
        <v>0</v>
      </c>
      <c r="BH284" s="164">
        <f>IF(N284="sníž. přenesená",J284,0)</f>
        <v>0</v>
      </c>
      <c r="BI284" s="164">
        <f>IF(N284="nulová",J284,0)</f>
        <v>0</v>
      </c>
      <c r="BJ284" s="18" t="s">
        <v>84</v>
      </c>
      <c r="BK284" s="164">
        <f>ROUND(I284*H284,2)</f>
        <v>0</v>
      </c>
      <c r="BL284" s="18" t="s">
        <v>228</v>
      </c>
      <c r="BM284" s="163" t="s">
        <v>760</v>
      </c>
    </row>
    <row r="285" spans="1:65" s="2" customFormat="1" ht="19.5">
      <c r="A285" s="33"/>
      <c r="B285" s="34"/>
      <c r="C285" s="33"/>
      <c r="D285" s="166" t="s">
        <v>384</v>
      </c>
      <c r="E285" s="33"/>
      <c r="F285" s="208" t="s">
        <v>4544</v>
      </c>
      <c r="G285" s="33"/>
      <c r="H285" s="33"/>
      <c r="I285" s="209"/>
      <c r="J285" s="33"/>
      <c r="K285" s="33"/>
      <c r="L285" s="34"/>
      <c r="M285" s="210"/>
      <c r="N285" s="211"/>
      <c r="O285" s="59"/>
      <c r="P285" s="59"/>
      <c r="Q285" s="59"/>
      <c r="R285" s="59"/>
      <c r="S285" s="59"/>
      <c r="T285" s="60"/>
      <c r="U285" s="33"/>
      <c r="V285" s="33"/>
      <c r="W285" s="33"/>
      <c r="X285" s="33"/>
      <c r="Y285" s="33"/>
      <c r="Z285" s="33"/>
      <c r="AA285" s="33"/>
      <c r="AB285" s="33"/>
      <c r="AC285" s="33"/>
      <c r="AD285" s="33"/>
      <c r="AE285" s="33"/>
      <c r="AT285" s="18" t="s">
        <v>384</v>
      </c>
      <c r="AU285" s="18" t="s">
        <v>84</v>
      </c>
    </row>
    <row r="286" spans="1:65" s="2" customFormat="1" ht="16.5" customHeight="1">
      <c r="A286" s="33"/>
      <c r="B286" s="150"/>
      <c r="C286" s="151" t="s">
        <v>441</v>
      </c>
      <c r="D286" s="151" t="s">
        <v>224</v>
      </c>
      <c r="E286" s="152" t="s">
        <v>4545</v>
      </c>
      <c r="F286" s="153" t="s">
        <v>4402</v>
      </c>
      <c r="G286" s="154" t="s">
        <v>242</v>
      </c>
      <c r="H286" s="155">
        <v>60</v>
      </c>
      <c r="I286" s="156"/>
      <c r="J286" s="157">
        <f>ROUND(I286*H286,2)</f>
        <v>0</v>
      </c>
      <c r="K286" s="158"/>
      <c r="L286" s="34"/>
      <c r="M286" s="159" t="s">
        <v>1</v>
      </c>
      <c r="N286" s="160" t="s">
        <v>42</v>
      </c>
      <c r="O286" s="59"/>
      <c r="P286" s="161">
        <f>O286*H286</f>
        <v>0</v>
      </c>
      <c r="Q286" s="161">
        <v>0</v>
      </c>
      <c r="R286" s="161">
        <f>Q286*H286</f>
        <v>0</v>
      </c>
      <c r="S286" s="161">
        <v>0</v>
      </c>
      <c r="T286" s="162">
        <f>S286*H286</f>
        <v>0</v>
      </c>
      <c r="U286" s="33"/>
      <c r="V286" s="33"/>
      <c r="W286" s="33"/>
      <c r="X286" s="33"/>
      <c r="Y286" s="33"/>
      <c r="Z286" s="33"/>
      <c r="AA286" s="33"/>
      <c r="AB286" s="33"/>
      <c r="AC286" s="33"/>
      <c r="AD286" s="33"/>
      <c r="AE286" s="33"/>
      <c r="AR286" s="163" t="s">
        <v>228</v>
      </c>
      <c r="AT286" s="163" t="s">
        <v>224</v>
      </c>
      <c r="AU286" s="163" t="s">
        <v>84</v>
      </c>
      <c r="AY286" s="18" t="s">
        <v>222</v>
      </c>
      <c r="BE286" s="164">
        <f>IF(N286="základní",J286,0)</f>
        <v>0</v>
      </c>
      <c r="BF286" s="164">
        <f>IF(N286="snížená",J286,0)</f>
        <v>0</v>
      </c>
      <c r="BG286" s="164">
        <f>IF(N286="zákl. přenesená",J286,0)</f>
        <v>0</v>
      </c>
      <c r="BH286" s="164">
        <f>IF(N286="sníž. přenesená",J286,0)</f>
        <v>0</v>
      </c>
      <c r="BI286" s="164">
        <f>IF(N286="nulová",J286,0)</f>
        <v>0</v>
      </c>
      <c r="BJ286" s="18" t="s">
        <v>84</v>
      </c>
      <c r="BK286" s="164">
        <f>ROUND(I286*H286,2)</f>
        <v>0</v>
      </c>
      <c r="BL286" s="18" t="s">
        <v>228</v>
      </c>
      <c r="BM286" s="163" t="s">
        <v>763</v>
      </c>
    </row>
    <row r="287" spans="1:65" s="2" customFormat="1" ht="19.5">
      <c r="A287" s="33"/>
      <c r="B287" s="34"/>
      <c r="C287" s="33"/>
      <c r="D287" s="166" t="s">
        <v>384</v>
      </c>
      <c r="E287" s="33"/>
      <c r="F287" s="208" t="s">
        <v>4546</v>
      </c>
      <c r="G287" s="33"/>
      <c r="H287" s="33"/>
      <c r="I287" s="209"/>
      <c r="J287" s="33"/>
      <c r="K287" s="33"/>
      <c r="L287" s="34"/>
      <c r="M287" s="210"/>
      <c r="N287" s="211"/>
      <c r="O287" s="59"/>
      <c r="P287" s="59"/>
      <c r="Q287" s="59"/>
      <c r="R287" s="59"/>
      <c r="S287" s="59"/>
      <c r="T287" s="60"/>
      <c r="U287" s="33"/>
      <c r="V287" s="33"/>
      <c r="W287" s="33"/>
      <c r="X287" s="33"/>
      <c r="Y287" s="33"/>
      <c r="Z287" s="33"/>
      <c r="AA287" s="33"/>
      <c r="AB287" s="33"/>
      <c r="AC287" s="33"/>
      <c r="AD287" s="33"/>
      <c r="AE287" s="33"/>
      <c r="AT287" s="18" t="s">
        <v>384</v>
      </c>
      <c r="AU287" s="18" t="s">
        <v>84</v>
      </c>
    </row>
    <row r="288" spans="1:65" s="2" customFormat="1" ht="16.5" customHeight="1">
      <c r="A288" s="33"/>
      <c r="B288" s="150"/>
      <c r="C288" s="151" t="s">
        <v>778</v>
      </c>
      <c r="D288" s="151" t="s">
        <v>224</v>
      </c>
      <c r="E288" s="152" t="s">
        <v>4547</v>
      </c>
      <c r="F288" s="153" t="s">
        <v>4402</v>
      </c>
      <c r="G288" s="154" t="s">
        <v>242</v>
      </c>
      <c r="H288" s="155">
        <v>40</v>
      </c>
      <c r="I288" s="156"/>
      <c r="J288" s="157">
        <f>ROUND(I288*H288,2)</f>
        <v>0</v>
      </c>
      <c r="K288" s="158"/>
      <c r="L288" s="34"/>
      <c r="M288" s="159" t="s">
        <v>1</v>
      </c>
      <c r="N288" s="160" t="s">
        <v>42</v>
      </c>
      <c r="O288" s="59"/>
      <c r="P288" s="161">
        <f>O288*H288</f>
        <v>0</v>
      </c>
      <c r="Q288" s="161">
        <v>0</v>
      </c>
      <c r="R288" s="161">
        <f>Q288*H288</f>
        <v>0</v>
      </c>
      <c r="S288" s="161">
        <v>0</v>
      </c>
      <c r="T288" s="162">
        <f>S288*H288</f>
        <v>0</v>
      </c>
      <c r="U288" s="33"/>
      <c r="V288" s="33"/>
      <c r="W288" s="33"/>
      <c r="X288" s="33"/>
      <c r="Y288" s="33"/>
      <c r="Z288" s="33"/>
      <c r="AA288" s="33"/>
      <c r="AB288" s="33"/>
      <c r="AC288" s="33"/>
      <c r="AD288" s="33"/>
      <c r="AE288" s="33"/>
      <c r="AR288" s="163" t="s">
        <v>228</v>
      </c>
      <c r="AT288" s="163" t="s">
        <v>224</v>
      </c>
      <c r="AU288" s="163" t="s">
        <v>84</v>
      </c>
      <c r="AY288" s="18" t="s">
        <v>222</v>
      </c>
      <c r="BE288" s="164">
        <f>IF(N288="základní",J288,0)</f>
        <v>0</v>
      </c>
      <c r="BF288" s="164">
        <f>IF(N288="snížená",J288,0)</f>
        <v>0</v>
      </c>
      <c r="BG288" s="164">
        <f>IF(N288="zákl. přenesená",J288,0)</f>
        <v>0</v>
      </c>
      <c r="BH288" s="164">
        <f>IF(N288="sníž. přenesená",J288,0)</f>
        <v>0</v>
      </c>
      <c r="BI288" s="164">
        <f>IF(N288="nulová",J288,0)</f>
        <v>0</v>
      </c>
      <c r="BJ288" s="18" t="s">
        <v>84</v>
      </c>
      <c r="BK288" s="164">
        <f>ROUND(I288*H288,2)</f>
        <v>0</v>
      </c>
      <c r="BL288" s="18" t="s">
        <v>228</v>
      </c>
      <c r="BM288" s="163" t="s">
        <v>767</v>
      </c>
    </row>
    <row r="289" spans="1:65" s="2" customFormat="1" ht="19.5">
      <c r="A289" s="33"/>
      <c r="B289" s="34"/>
      <c r="C289" s="33"/>
      <c r="D289" s="166" t="s">
        <v>384</v>
      </c>
      <c r="E289" s="33"/>
      <c r="F289" s="208" t="s">
        <v>4548</v>
      </c>
      <c r="G289" s="33"/>
      <c r="H289" s="33"/>
      <c r="I289" s="209"/>
      <c r="J289" s="33"/>
      <c r="K289" s="33"/>
      <c r="L289" s="34"/>
      <c r="M289" s="210"/>
      <c r="N289" s="211"/>
      <c r="O289" s="59"/>
      <c r="P289" s="59"/>
      <c r="Q289" s="59"/>
      <c r="R289" s="59"/>
      <c r="S289" s="59"/>
      <c r="T289" s="60"/>
      <c r="U289" s="33"/>
      <c r="V289" s="33"/>
      <c r="W289" s="33"/>
      <c r="X289" s="33"/>
      <c r="Y289" s="33"/>
      <c r="Z289" s="33"/>
      <c r="AA289" s="33"/>
      <c r="AB289" s="33"/>
      <c r="AC289" s="33"/>
      <c r="AD289" s="33"/>
      <c r="AE289" s="33"/>
      <c r="AT289" s="18" t="s">
        <v>384</v>
      </c>
      <c r="AU289" s="18" t="s">
        <v>84</v>
      </c>
    </row>
    <row r="290" spans="1:65" s="2" customFormat="1" ht="16.5" customHeight="1">
      <c r="A290" s="33"/>
      <c r="B290" s="150"/>
      <c r="C290" s="151" t="s">
        <v>451</v>
      </c>
      <c r="D290" s="151" t="s">
        <v>224</v>
      </c>
      <c r="E290" s="152" t="s">
        <v>4549</v>
      </c>
      <c r="F290" s="153" t="s">
        <v>4402</v>
      </c>
      <c r="G290" s="154" t="s">
        <v>242</v>
      </c>
      <c r="H290" s="155">
        <v>100</v>
      </c>
      <c r="I290" s="156"/>
      <c r="J290" s="157">
        <f>ROUND(I290*H290,2)</f>
        <v>0</v>
      </c>
      <c r="K290" s="158"/>
      <c r="L290" s="34"/>
      <c r="M290" s="159" t="s">
        <v>1</v>
      </c>
      <c r="N290" s="160" t="s">
        <v>42</v>
      </c>
      <c r="O290" s="59"/>
      <c r="P290" s="161">
        <f>O290*H290</f>
        <v>0</v>
      </c>
      <c r="Q290" s="161">
        <v>0</v>
      </c>
      <c r="R290" s="161">
        <f>Q290*H290</f>
        <v>0</v>
      </c>
      <c r="S290" s="161">
        <v>0</v>
      </c>
      <c r="T290" s="162">
        <f>S290*H290</f>
        <v>0</v>
      </c>
      <c r="U290" s="33"/>
      <c r="V290" s="33"/>
      <c r="W290" s="33"/>
      <c r="X290" s="33"/>
      <c r="Y290" s="33"/>
      <c r="Z290" s="33"/>
      <c r="AA290" s="33"/>
      <c r="AB290" s="33"/>
      <c r="AC290" s="33"/>
      <c r="AD290" s="33"/>
      <c r="AE290" s="33"/>
      <c r="AR290" s="163" t="s">
        <v>228</v>
      </c>
      <c r="AT290" s="163" t="s">
        <v>224</v>
      </c>
      <c r="AU290" s="163" t="s">
        <v>84</v>
      </c>
      <c r="AY290" s="18" t="s">
        <v>222</v>
      </c>
      <c r="BE290" s="164">
        <f>IF(N290="základní",J290,0)</f>
        <v>0</v>
      </c>
      <c r="BF290" s="164">
        <f>IF(N290="snížená",J290,0)</f>
        <v>0</v>
      </c>
      <c r="BG290" s="164">
        <f>IF(N290="zákl. přenesená",J290,0)</f>
        <v>0</v>
      </c>
      <c r="BH290" s="164">
        <f>IF(N290="sníž. přenesená",J290,0)</f>
        <v>0</v>
      </c>
      <c r="BI290" s="164">
        <f>IF(N290="nulová",J290,0)</f>
        <v>0</v>
      </c>
      <c r="BJ290" s="18" t="s">
        <v>84</v>
      </c>
      <c r="BK290" s="164">
        <f>ROUND(I290*H290,2)</f>
        <v>0</v>
      </c>
      <c r="BL290" s="18" t="s">
        <v>228</v>
      </c>
      <c r="BM290" s="163" t="s">
        <v>770</v>
      </c>
    </row>
    <row r="291" spans="1:65" s="2" customFormat="1" ht="19.5">
      <c r="A291" s="33"/>
      <c r="B291" s="34"/>
      <c r="C291" s="33"/>
      <c r="D291" s="166" t="s">
        <v>384</v>
      </c>
      <c r="E291" s="33"/>
      <c r="F291" s="208" t="s">
        <v>4550</v>
      </c>
      <c r="G291" s="33"/>
      <c r="H291" s="33"/>
      <c r="I291" s="209"/>
      <c r="J291" s="33"/>
      <c r="K291" s="33"/>
      <c r="L291" s="34"/>
      <c r="M291" s="210"/>
      <c r="N291" s="211"/>
      <c r="O291" s="59"/>
      <c r="P291" s="59"/>
      <c r="Q291" s="59"/>
      <c r="R291" s="59"/>
      <c r="S291" s="59"/>
      <c r="T291" s="60"/>
      <c r="U291" s="33"/>
      <c r="V291" s="33"/>
      <c r="W291" s="33"/>
      <c r="X291" s="33"/>
      <c r="Y291" s="33"/>
      <c r="Z291" s="33"/>
      <c r="AA291" s="33"/>
      <c r="AB291" s="33"/>
      <c r="AC291" s="33"/>
      <c r="AD291" s="33"/>
      <c r="AE291" s="33"/>
      <c r="AT291" s="18" t="s">
        <v>384</v>
      </c>
      <c r="AU291" s="18" t="s">
        <v>84</v>
      </c>
    </row>
    <row r="292" spans="1:65" s="2" customFormat="1" ht="16.5" customHeight="1">
      <c r="A292" s="33"/>
      <c r="B292" s="150"/>
      <c r="C292" s="151" t="s">
        <v>785</v>
      </c>
      <c r="D292" s="151" t="s">
        <v>224</v>
      </c>
      <c r="E292" s="152" t="s">
        <v>4551</v>
      </c>
      <c r="F292" s="153" t="s">
        <v>4402</v>
      </c>
      <c r="G292" s="154" t="s">
        <v>242</v>
      </c>
      <c r="H292" s="155">
        <v>50</v>
      </c>
      <c r="I292" s="156"/>
      <c r="J292" s="157">
        <f>ROUND(I292*H292,2)</f>
        <v>0</v>
      </c>
      <c r="K292" s="158"/>
      <c r="L292" s="34"/>
      <c r="M292" s="159" t="s">
        <v>1</v>
      </c>
      <c r="N292" s="160" t="s">
        <v>42</v>
      </c>
      <c r="O292" s="59"/>
      <c r="P292" s="161">
        <f>O292*H292</f>
        <v>0</v>
      </c>
      <c r="Q292" s="161">
        <v>0</v>
      </c>
      <c r="R292" s="161">
        <f>Q292*H292</f>
        <v>0</v>
      </c>
      <c r="S292" s="161">
        <v>0</v>
      </c>
      <c r="T292" s="162">
        <f>S292*H292</f>
        <v>0</v>
      </c>
      <c r="U292" s="33"/>
      <c r="V292" s="33"/>
      <c r="W292" s="33"/>
      <c r="X292" s="33"/>
      <c r="Y292" s="33"/>
      <c r="Z292" s="33"/>
      <c r="AA292" s="33"/>
      <c r="AB292" s="33"/>
      <c r="AC292" s="33"/>
      <c r="AD292" s="33"/>
      <c r="AE292" s="33"/>
      <c r="AR292" s="163" t="s">
        <v>228</v>
      </c>
      <c r="AT292" s="163" t="s">
        <v>224</v>
      </c>
      <c r="AU292" s="163" t="s">
        <v>84</v>
      </c>
      <c r="AY292" s="18" t="s">
        <v>222</v>
      </c>
      <c r="BE292" s="164">
        <f>IF(N292="základní",J292,0)</f>
        <v>0</v>
      </c>
      <c r="BF292" s="164">
        <f>IF(N292="snížená",J292,0)</f>
        <v>0</v>
      </c>
      <c r="BG292" s="164">
        <f>IF(N292="zákl. přenesená",J292,0)</f>
        <v>0</v>
      </c>
      <c r="BH292" s="164">
        <f>IF(N292="sníž. přenesená",J292,0)</f>
        <v>0</v>
      </c>
      <c r="BI292" s="164">
        <f>IF(N292="nulová",J292,0)</f>
        <v>0</v>
      </c>
      <c r="BJ292" s="18" t="s">
        <v>84</v>
      </c>
      <c r="BK292" s="164">
        <f>ROUND(I292*H292,2)</f>
        <v>0</v>
      </c>
      <c r="BL292" s="18" t="s">
        <v>228</v>
      </c>
      <c r="BM292" s="163" t="s">
        <v>774</v>
      </c>
    </row>
    <row r="293" spans="1:65" s="2" customFormat="1" ht="19.5">
      <c r="A293" s="33"/>
      <c r="B293" s="34"/>
      <c r="C293" s="33"/>
      <c r="D293" s="166" t="s">
        <v>384</v>
      </c>
      <c r="E293" s="33"/>
      <c r="F293" s="208" t="s">
        <v>4552</v>
      </c>
      <c r="G293" s="33"/>
      <c r="H293" s="33"/>
      <c r="I293" s="209"/>
      <c r="J293" s="33"/>
      <c r="K293" s="33"/>
      <c r="L293" s="34"/>
      <c r="M293" s="210"/>
      <c r="N293" s="211"/>
      <c r="O293" s="59"/>
      <c r="P293" s="59"/>
      <c r="Q293" s="59"/>
      <c r="R293" s="59"/>
      <c r="S293" s="59"/>
      <c r="T293" s="60"/>
      <c r="U293" s="33"/>
      <c r="V293" s="33"/>
      <c r="W293" s="33"/>
      <c r="X293" s="33"/>
      <c r="Y293" s="33"/>
      <c r="Z293" s="33"/>
      <c r="AA293" s="33"/>
      <c r="AB293" s="33"/>
      <c r="AC293" s="33"/>
      <c r="AD293" s="33"/>
      <c r="AE293" s="33"/>
      <c r="AT293" s="18" t="s">
        <v>384</v>
      </c>
      <c r="AU293" s="18" t="s">
        <v>84</v>
      </c>
    </row>
    <row r="294" spans="1:65" s="2" customFormat="1" ht="16.5" customHeight="1">
      <c r="A294" s="33"/>
      <c r="B294" s="150"/>
      <c r="C294" s="151" t="s">
        <v>455</v>
      </c>
      <c r="D294" s="151" t="s">
        <v>224</v>
      </c>
      <c r="E294" s="152" t="s">
        <v>4553</v>
      </c>
      <c r="F294" s="153" t="s">
        <v>4402</v>
      </c>
      <c r="G294" s="154" t="s">
        <v>242</v>
      </c>
      <c r="H294" s="155">
        <v>50</v>
      </c>
      <c r="I294" s="156"/>
      <c r="J294" s="157">
        <f>ROUND(I294*H294,2)</f>
        <v>0</v>
      </c>
      <c r="K294" s="158"/>
      <c r="L294" s="34"/>
      <c r="M294" s="159" t="s">
        <v>1</v>
      </c>
      <c r="N294" s="160" t="s">
        <v>42</v>
      </c>
      <c r="O294" s="59"/>
      <c r="P294" s="161">
        <f>O294*H294</f>
        <v>0</v>
      </c>
      <c r="Q294" s="161">
        <v>0</v>
      </c>
      <c r="R294" s="161">
        <f>Q294*H294</f>
        <v>0</v>
      </c>
      <c r="S294" s="161">
        <v>0</v>
      </c>
      <c r="T294" s="162">
        <f>S294*H294</f>
        <v>0</v>
      </c>
      <c r="U294" s="33"/>
      <c r="V294" s="33"/>
      <c r="W294" s="33"/>
      <c r="X294" s="33"/>
      <c r="Y294" s="33"/>
      <c r="Z294" s="33"/>
      <c r="AA294" s="33"/>
      <c r="AB294" s="33"/>
      <c r="AC294" s="33"/>
      <c r="AD294" s="33"/>
      <c r="AE294" s="33"/>
      <c r="AR294" s="163" t="s">
        <v>228</v>
      </c>
      <c r="AT294" s="163" t="s">
        <v>224</v>
      </c>
      <c r="AU294" s="163" t="s">
        <v>84</v>
      </c>
      <c r="AY294" s="18" t="s">
        <v>222</v>
      </c>
      <c r="BE294" s="164">
        <f>IF(N294="základní",J294,0)</f>
        <v>0</v>
      </c>
      <c r="BF294" s="164">
        <f>IF(N294="snížená",J294,0)</f>
        <v>0</v>
      </c>
      <c r="BG294" s="164">
        <f>IF(N294="zákl. přenesená",J294,0)</f>
        <v>0</v>
      </c>
      <c r="BH294" s="164">
        <f>IF(N294="sníž. přenesená",J294,0)</f>
        <v>0</v>
      </c>
      <c r="BI294" s="164">
        <f>IF(N294="nulová",J294,0)</f>
        <v>0</v>
      </c>
      <c r="BJ294" s="18" t="s">
        <v>84</v>
      </c>
      <c r="BK294" s="164">
        <f>ROUND(I294*H294,2)</f>
        <v>0</v>
      </c>
      <c r="BL294" s="18" t="s">
        <v>228</v>
      </c>
      <c r="BM294" s="163" t="s">
        <v>777</v>
      </c>
    </row>
    <row r="295" spans="1:65" s="2" customFormat="1" ht="19.5">
      <c r="A295" s="33"/>
      <c r="B295" s="34"/>
      <c r="C295" s="33"/>
      <c r="D295" s="166" t="s">
        <v>384</v>
      </c>
      <c r="E295" s="33"/>
      <c r="F295" s="208" t="s">
        <v>4554</v>
      </c>
      <c r="G295" s="33"/>
      <c r="H295" s="33"/>
      <c r="I295" s="209"/>
      <c r="J295" s="33"/>
      <c r="K295" s="33"/>
      <c r="L295" s="34"/>
      <c r="M295" s="210"/>
      <c r="N295" s="211"/>
      <c r="O295" s="59"/>
      <c r="P295" s="59"/>
      <c r="Q295" s="59"/>
      <c r="R295" s="59"/>
      <c r="S295" s="59"/>
      <c r="T295" s="60"/>
      <c r="U295" s="33"/>
      <c r="V295" s="33"/>
      <c r="W295" s="33"/>
      <c r="X295" s="33"/>
      <c r="Y295" s="33"/>
      <c r="Z295" s="33"/>
      <c r="AA295" s="33"/>
      <c r="AB295" s="33"/>
      <c r="AC295" s="33"/>
      <c r="AD295" s="33"/>
      <c r="AE295" s="33"/>
      <c r="AT295" s="18" t="s">
        <v>384</v>
      </c>
      <c r="AU295" s="18" t="s">
        <v>84</v>
      </c>
    </row>
    <row r="296" spans="1:65" s="2" customFormat="1" ht="16.5" customHeight="1">
      <c r="A296" s="33"/>
      <c r="B296" s="150"/>
      <c r="C296" s="151" t="s">
        <v>793</v>
      </c>
      <c r="D296" s="151" t="s">
        <v>224</v>
      </c>
      <c r="E296" s="152" t="s">
        <v>4541</v>
      </c>
      <c r="F296" s="153" t="s">
        <v>4402</v>
      </c>
      <c r="G296" s="154" t="s">
        <v>242</v>
      </c>
      <c r="H296" s="155">
        <v>150</v>
      </c>
      <c r="I296" s="156"/>
      <c r="J296" s="157">
        <f>ROUND(I296*H296,2)</f>
        <v>0</v>
      </c>
      <c r="K296" s="158"/>
      <c r="L296" s="34"/>
      <c r="M296" s="159" t="s">
        <v>1</v>
      </c>
      <c r="N296" s="160" t="s">
        <v>42</v>
      </c>
      <c r="O296" s="59"/>
      <c r="P296" s="161">
        <f>O296*H296</f>
        <v>0</v>
      </c>
      <c r="Q296" s="161">
        <v>0</v>
      </c>
      <c r="R296" s="161">
        <f>Q296*H296</f>
        <v>0</v>
      </c>
      <c r="S296" s="161">
        <v>0</v>
      </c>
      <c r="T296" s="162">
        <f>S296*H296</f>
        <v>0</v>
      </c>
      <c r="U296" s="33"/>
      <c r="V296" s="33"/>
      <c r="W296" s="33"/>
      <c r="X296" s="33"/>
      <c r="Y296" s="33"/>
      <c r="Z296" s="33"/>
      <c r="AA296" s="33"/>
      <c r="AB296" s="33"/>
      <c r="AC296" s="33"/>
      <c r="AD296" s="33"/>
      <c r="AE296" s="33"/>
      <c r="AR296" s="163" t="s">
        <v>228</v>
      </c>
      <c r="AT296" s="163" t="s">
        <v>224</v>
      </c>
      <c r="AU296" s="163" t="s">
        <v>84</v>
      </c>
      <c r="AY296" s="18" t="s">
        <v>222</v>
      </c>
      <c r="BE296" s="164">
        <f>IF(N296="základní",J296,0)</f>
        <v>0</v>
      </c>
      <c r="BF296" s="164">
        <f>IF(N296="snížená",J296,0)</f>
        <v>0</v>
      </c>
      <c r="BG296" s="164">
        <f>IF(N296="zákl. přenesená",J296,0)</f>
        <v>0</v>
      </c>
      <c r="BH296" s="164">
        <f>IF(N296="sníž. přenesená",J296,0)</f>
        <v>0</v>
      </c>
      <c r="BI296" s="164">
        <f>IF(N296="nulová",J296,0)</f>
        <v>0</v>
      </c>
      <c r="BJ296" s="18" t="s">
        <v>84</v>
      </c>
      <c r="BK296" s="164">
        <f>ROUND(I296*H296,2)</f>
        <v>0</v>
      </c>
      <c r="BL296" s="18" t="s">
        <v>228</v>
      </c>
      <c r="BM296" s="163" t="s">
        <v>781</v>
      </c>
    </row>
    <row r="297" spans="1:65" s="2" customFormat="1" ht="19.5">
      <c r="A297" s="33"/>
      <c r="B297" s="34"/>
      <c r="C297" s="33"/>
      <c r="D297" s="166" t="s">
        <v>384</v>
      </c>
      <c r="E297" s="33"/>
      <c r="F297" s="208" t="s">
        <v>4555</v>
      </c>
      <c r="G297" s="33"/>
      <c r="H297" s="33"/>
      <c r="I297" s="209"/>
      <c r="J297" s="33"/>
      <c r="K297" s="33"/>
      <c r="L297" s="34"/>
      <c r="M297" s="210"/>
      <c r="N297" s="211"/>
      <c r="O297" s="59"/>
      <c r="P297" s="59"/>
      <c r="Q297" s="59"/>
      <c r="R297" s="59"/>
      <c r="S297" s="59"/>
      <c r="T297" s="60"/>
      <c r="U297" s="33"/>
      <c r="V297" s="33"/>
      <c r="W297" s="33"/>
      <c r="X297" s="33"/>
      <c r="Y297" s="33"/>
      <c r="Z297" s="33"/>
      <c r="AA297" s="33"/>
      <c r="AB297" s="33"/>
      <c r="AC297" s="33"/>
      <c r="AD297" s="33"/>
      <c r="AE297" s="33"/>
      <c r="AT297" s="18" t="s">
        <v>384</v>
      </c>
      <c r="AU297" s="18" t="s">
        <v>84</v>
      </c>
    </row>
    <row r="298" spans="1:65" s="12" customFormat="1" ht="25.9" customHeight="1">
      <c r="B298" s="137"/>
      <c r="D298" s="138" t="s">
        <v>76</v>
      </c>
      <c r="E298" s="139" t="s">
        <v>4556</v>
      </c>
      <c r="F298" s="139" t="s">
        <v>4557</v>
      </c>
      <c r="I298" s="140"/>
      <c r="J298" s="141">
        <f>BK298</f>
        <v>0</v>
      </c>
      <c r="L298" s="137"/>
      <c r="M298" s="142"/>
      <c r="N298" s="143"/>
      <c r="O298" s="143"/>
      <c r="P298" s="144">
        <f>SUM(P299:P306)</f>
        <v>0</v>
      </c>
      <c r="Q298" s="143"/>
      <c r="R298" s="144">
        <f>SUM(R299:R306)</f>
        <v>0</v>
      </c>
      <c r="S298" s="143"/>
      <c r="T298" s="145">
        <f>SUM(T299:T306)</f>
        <v>0</v>
      </c>
      <c r="AR298" s="138" t="s">
        <v>84</v>
      </c>
      <c r="AT298" s="146" t="s">
        <v>76</v>
      </c>
      <c r="AU298" s="146" t="s">
        <v>77</v>
      </c>
      <c r="AY298" s="138" t="s">
        <v>222</v>
      </c>
      <c r="BK298" s="147">
        <f>SUM(BK299:BK306)</f>
        <v>0</v>
      </c>
    </row>
    <row r="299" spans="1:65" s="2" customFormat="1" ht="16.5" customHeight="1">
      <c r="A299" s="33"/>
      <c r="B299" s="150"/>
      <c r="C299" s="151" t="s">
        <v>459</v>
      </c>
      <c r="D299" s="151" t="s">
        <v>224</v>
      </c>
      <c r="E299" s="152" t="s">
        <v>4558</v>
      </c>
      <c r="F299" s="153" t="s">
        <v>4559</v>
      </c>
      <c r="G299" s="154" t="s">
        <v>4342</v>
      </c>
      <c r="H299" s="155">
        <v>1</v>
      </c>
      <c r="I299" s="156"/>
      <c r="J299" s="157">
        <f t="shared" ref="J299:J306" si="10">ROUND(I299*H299,2)</f>
        <v>0</v>
      </c>
      <c r="K299" s="158"/>
      <c r="L299" s="34"/>
      <c r="M299" s="159" t="s">
        <v>1</v>
      </c>
      <c r="N299" s="160" t="s">
        <v>42</v>
      </c>
      <c r="O299" s="59"/>
      <c r="P299" s="161">
        <f t="shared" ref="P299:P306" si="11">O299*H299</f>
        <v>0</v>
      </c>
      <c r="Q299" s="161">
        <v>0</v>
      </c>
      <c r="R299" s="161">
        <f t="shared" ref="R299:R306" si="12">Q299*H299</f>
        <v>0</v>
      </c>
      <c r="S299" s="161">
        <v>0</v>
      </c>
      <c r="T299" s="162">
        <f t="shared" ref="T299:T306" si="13">S299*H299</f>
        <v>0</v>
      </c>
      <c r="U299" s="33"/>
      <c r="V299" s="33"/>
      <c r="W299" s="33"/>
      <c r="X299" s="33"/>
      <c r="Y299" s="33"/>
      <c r="Z299" s="33"/>
      <c r="AA299" s="33"/>
      <c r="AB299" s="33"/>
      <c r="AC299" s="33"/>
      <c r="AD299" s="33"/>
      <c r="AE299" s="33"/>
      <c r="AR299" s="163" t="s">
        <v>228</v>
      </c>
      <c r="AT299" s="163" t="s">
        <v>224</v>
      </c>
      <c r="AU299" s="163" t="s">
        <v>84</v>
      </c>
      <c r="AY299" s="18" t="s">
        <v>222</v>
      </c>
      <c r="BE299" s="164">
        <f t="shared" ref="BE299:BE306" si="14">IF(N299="základní",J299,0)</f>
        <v>0</v>
      </c>
      <c r="BF299" s="164">
        <f t="shared" ref="BF299:BF306" si="15">IF(N299="snížená",J299,0)</f>
        <v>0</v>
      </c>
      <c r="BG299" s="164">
        <f t="shared" ref="BG299:BG306" si="16">IF(N299="zákl. přenesená",J299,0)</f>
        <v>0</v>
      </c>
      <c r="BH299" s="164">
        <f t="shared" ref="BH299:BH306" si="17">IF(N299="sníž. přenesená",J299,0)</f>
        <v>0</v>
      </c>
      <c r="BI299" s="164">
        <f t="shared" ref="BI299:BI306" si="18">IF(N299="nulová",J299,0)</f>
        <v>0</v>
      </c>
      <c r="BJ299" s="18" t="s">
        <v>84</v>
      </c>
      <c r="BK299" s="164">
        <f t="shared" ref="BK299:BK306" si="19">ROUND(I299*H299,2)</f>
        <v>0</v>
      </c>
      <c r="BL299" s="18" t="s">
        <v>228</v>
      </c>
      <c r="BM299" s="163" t="s">
        <v>784</v>
      </c>
    </row>
    <row r="300" spans="1:65" s="2" customFormat="1" ht="24.2" customHeight="1">
      <c r="A300" s="33"/>
      <c r="B300" s="150"/>
      <c r="C300" s="151" t="s">
        <v>800</v>
      </c>
      <c r="D300" s="151" t="s">
        <v>224</v>
      </c>
      <c r="E300" s="152" t="s">
        <v>4560</v>
      </c>
      <c r="F300" s="153" t="s">
        <v>4561</v>
      </c>
      <c r="G300" s="154" t="s">
        <v>4342</v>
      </c>
      <c r="H300" s="155">
        <v>1</v>
      </c>
      <c r="I300" s="156"/>
      <c r="J300" s="157">
        <f t="shared" si="10"/>
        <v>0</v>
      </c>
      <c r="K300" s="158"/>
      <c r="L300" s="34"/>
      <c r="M300" s="159" t="s">
        <v>1</v>
      </c>
      <c r="N300" s="160" t="s">
        <v>42</v>
      </c>
      <c r="O300" s="59"/>
      <c r="P300" s="161">
        <f t="shared" si="11"/>
        <v>0</v>
      </c>
      <c r="Q300" s="161">
        <v>0</v>
      </c>
      <c r="R300" s="161">
        <f t="shared" si="12"/>
        <v>0</v>
      </c>
      <c r="S300" s="161">
        <v>0</v>
      </c>
      <c r="T300" s="162">
        <f t="shared" si="13"/>
        <v>0</v>
      </c>
      <c r="U300" s="33"/>
      <c r="V300" s="33"/>
      <c r="W300" s="33"/>
      <c r="X300" s="33"/>
      <c r="Y300" s="33"/>
      <c r="Z300" s="33"/>
      <c r="AA300" s="33"/>
      <c r="AB300" s="33"/>
      <c r="AC300" s="33"/>
      <c r="AD300" s="33"/>
      <c r="AE300" s="33"/>
      <c r="AR300" s="163" t="s">
        <v>228</v>
      </c>
      <c r="AT300" s="163" t="s">
        <v>224</v>
      </c>
      <c r="AU300" s="163" t="s">
        <v>84</v>
      </c>
      <c r="AY300" s="18" t="s">
        <v>222</v>
      </c>
      <c r="BE300" s="164">
        <f t="shared" si="14"/>
        <v>0</v>
      </c>
      <c r="BF300" s="164">
        <f t="shared" si="15"/>
        <v>0</v>
      </c>
      <c r="BG300" s="164">
        <f t="shared" si="16"/>
        <v>0</v>
      </c>
      <c r="BH300" s="164">
        <f t="shared" si="17"/>
        <v>0</v>
      </c>
      <c r="BI300" s="164">
        <f t="shared" si="18"/>
        <v>0</v>
      </c>
      <c r="BJ300" s="18" t="s">
        <v>84</v>
      </c>
      <c r="BK300" s="164">
        <f t="shared" si="19"/>
        <v>0</v>
      </c>
      <c r="BL300" s="18" t="s">
        <v>228</v>
      </c>
      <c r="BM300" s="163" t="s">
        <v>788</v>
      </c>
    </row>
    <row r="301" spans="1:65" s="2" customFormat="1" ht="16.5" customHeight="1">
      <c r="A301" s="33"/>
      <c r="B301" s="150"/>
      <c r="C301" s="151" t="s">
        <v>465</v>
      </c>
      <c r="D301" s="151" t="s">
        <v>224</v>
      </c>
      <c r="E301" s="152" t="s">
        <v>4562</v>
      </c>
      <c r="F301" s="153" t="s">
        <v>4563</v>
      </c>
      <c r="G301" s="154" t="s">
        <v>4342</v>
      </c>
      <c r="H301" s="155">
        <v>1</v>
      </c>
      <c r="I301" s="156"/>
      <c r="J301" s="157">
        <f t="shared" si="10"/>
        <v>0</v>
      </c>
      <c r="K301" s="158"/>
      <c r="L301" s="34"/>
      <c r="M301" s="159" t="s">
        <v>1</v>
      </c>
      <c r="N301" s="160" t="s">
        <v>42</v>
      </c>
      <c r="O301" s="59"/>
      <c r="P301" s="161">
        <f t="shared" si="11"/>
        <v>0</v>
      </c>
      <c r="Q301" s="161">
        <v>0</v>
      </c>
      <c r="R301" s="161">
        <f t="shared" si="12"/>
        <v>0</v>
      </c>
      <c r="S301" s="161">
        <v>0</v>
      </c>
      <c r="T301" s="162">
        <f t="shared" si="13"/>
        <v>0</v>
      </c>
      <c r="U301" s="33"/>
      <c r="V301" s="33"/>
      <c r="W301" s="33"/>
      <c r="X301" s="33"/>
      <c r="Y301" s="33"/>
      <c r="Z301" s="33"/>
      <c r="AA301" s="33"/>
      <c r="AB301" s="33"/>
      <c r="AC301" s="33"/>
      <c r="AD301" s="33"/>
      <c r="AE301" s="33"/>
      <c r="AR301" s="163" t="s">
        <v>228</v>
      </c>
      <c r="AT301" s="163" t="s">
        <v>224</v>
      </c>
      <c r="AU301" s="163" t="s">
        <v>84</v>
      </c>
      <c r="AY301" s="18" t="s">
        <v>222</v>
      </c>
      <c r="BE301" s="164">
        <f t="shared" si="14"/>
        <v>0</v>
      </c>
      <c r="BF301" s="164">
        <f t="shared" si="15"/>
        <v>0</v>
      </c>
      <c r="BG301" s="164">
        <f t="shared" si="16"/>
        <v>0</v>
      </c>
      <c r="BH301" s="164">
        <f t="shared" si="17"/>
        <v>0</v>
      </c>
      <c r="BI301" s="164">
        <f t="shared" si="18"/>
        <v>0</v>
      </c>
      <c r="BJ301" s="18" t="s">
        <v>84</v>
      </c>
      <c r="BK301" s="164">
        <f t="shared" si="19"/>
        <v>0</v>
      </c>
      <c r="BL301" s="18" t="s">
        <v>228</v>
      </c>
      <c r="BM301" s="163" t="s">
        <v>791</v>
      </c>
    </row>
    <row r="302" spans="1:65" s="2" customFormat="1" ht="16.5" customHeight="1">
      <c r="A302" s="33"/>
      <c r="B302" s="150"/>
      <c r="C302" s="151" t="s">
        <v>809</v>
      </c>
      <c r="D302" s="151" t="s">
        <v>224</v>
      </c>
      <c r="E302" s="152" t="s">
        <v>4564</v>
      </c>
      <c r="F302" s="153" t="s">
        <v>4565</v>
      </c>
      <c r="G302" s="154" t="s">
        <v>4342</v>
      </c>
      <c r="H302" s="155">
        <v>2</v>
      </c>
      <c r="I302" s="156"/>
      <c r="J302" s="157">
        <f t="shared" si="10"/>
        <v>0</v>
      </c>
      <c r="K302" s="158"/>
      <c r="L302" s="34"/>
      <c r="M302" s="159" t="s">
        <v>1</v>
      </c>
      <c r="N302" s="160" t="s">
        <v>42</v>
      </c>
      <c r="O302" s="59"/>
      <c r="P302" s="161">
        <f t="shared" si="11"/>
        <v>0</v>
      </c>
      <c r="Q302" s="161">
        <v>0</v>
      </c>
      <c r="R302" s="161">
        <f t="shared" si="12"/>
        <v>0</v>
      </c>
      <c r="S302" s="161">
        <v>0</v>
      </c>
      <c r="T302" s="162">
        <f t="shared" si="13"/>
        <v>0</v>
      </c>
      <c r="U302" s="33"/>
      <c r="V302" s="33"/>
      <c r="W302" s="33"/>
      <c r="X302" s="33"/>
      <c r="Y302" s="33"/>
      <c r="Z302" s="33"/>
      <c r="AA302" s="33"/>
      <c r="AB302" s="33"/>
      <c r="AC302" s="33"/>
      <c r="AD302" s="33"/>
      <c r="AE302" s="33"/>
      <c r="AR302" s="163" t="s">
        <v>228</v>
      </c>
      <c r="AT302" s="163" t="s">
        <v>224</v>
      </c>
      <c r="AU302" s="163" t="s">
        <v>84</v>
      </c>
      <c r="AY302" s="18" t="s">
        <v>222</v>
      </c>
      <c r="BE302" s="164">
        <f t="shared" si="14"/>
        <v>0</v>
      </c>
      <c r="BF302" s="164">
        <f t="shared" si="15"/>
        <v>0</v>
      </c>
      <c r="BG302" s="164">
        <f t="shared" si="16"/>
        <v>0</v>
      </c>
      <c r="BH302" s="164">
        <f t="shared" si="17"/>
        <v>0</v>
      </c>
      <c r="BI302" s="164">
        <f t="shared" si="18"/>
        <v>0</v>
      </c>
      <c r="BJ302" s="18" t="s">
        <v>84</v>
      </c>
      <c r="BK302" s="164">
        <f t="shared" si="19"/>
        <v>0</v>
      </c>
      <c r="BL302" s="18" t="s">
        <v>228</v>
      </c>
      <c r="BM302" s="163" t="s">
        <v>796</v>
      </c>
    </row>
    <row r="303" spans="1:65" s="2" customFormat="1" ht="37.9" customHeight="1">
      <c r="A303" s="33"/>
      <c r="B303" s="150"/>
      <c r="C303" s="151" t="s">
        <v>468</v>
      </c>
      <c r="D303" s="151" t="s">
        <v>224</v>
      </c>
      <c r="E303" s="152" t="s">
        <v>4566</v>
      </c>
      <c r="F303" s="153" t="s">
        <v>4567</v>
      </c>
      <c r="G303" s="154" t="s">
        <v>3271</v>
      </c>
      <c r="H303" s="155">
        <v>15</v>
      </c>
      <c r="I303" s="156"/>
      <c r="J303" s="157">
        <f t="shared" si="10"/>
        <v>0</v>
      </c>
      <c r="K303" s="158"/>
      <c r="L303" s="34"/>
      <c r="M303" s="159" t="s">
        <v>1</v>
      </c>
      <c r="N303" s="160" t="s">
        <v>42</v>
      </c>
      <c r="O303" s="59"/>
      <c r="P303" s="161">
        <f t="shared" si="11"/>
        <v>0</v>
      </c>
      <c r="Q303" s="161">
        <v>0</v>
      </c>
      <c r="R303" s="161">
        <f t="shared" si="12"/>
        <v>0</v>
      </c>
      <c r="S303" s="161">
        <v>0</v>
      </c>
      <c r="T303" s="162">
        <f t="shared" si="13"/>
        <v>0</v>
      </c>
      <c r="U303" s="33"/>
      <c r="V303" s="33"/>
      <c r="W303" s="33"/>
      <c r="X303" s="33"/>
      <c r="Y303" s="33"/>
      <c r="Z303" s="33"/>
      <c r="AA303" s="33"/>
      <c r="AB303" s="33"/>
      <c r="AC303" s="33"/>
      <c r="AD303" s="33"/>
      <c r="AE303" s="33"/>
      <c r="AR303" s="163" t="s">
        <v>228</v>
      </c>
      <c r="AT303" s="163" t="s">
        <v>224</v>
      </c>
      <c r="AU303" s="163" t="s">
        <v>84</v>
      </c>
      <c r="AY303" s="18" t="s">
        <v>222</v>
      </c>
      <c r="BE303" s="164">
        <f t="shared" si="14"/>
        <v>0</v>
      </c>
      <c r="BF303" s="164">
        <f t="shared" si="15"/>
        <v>0</v>
      </c>
      <c r="BG303" s="164">
        <f t="shared" si="16"/>
        <v>0</v>
      </c>
      <c r="BH303" s="164">
        <f t="shared" si="17"/>
        <v>0</v>
      </c>
      <c r="BI303" s="164">
        <f t="shared" si="18"/>
        <v>0</v>
      </c>
      <c r="BJ303" s="18" t="s">
        <v>84</v>
      </c>
      <c r="BK303" s="164">
        <f t="shared" si="19"/>
        <v>0</v>
      </c>
      <c r="BL303" s="18" t="s">
        <v>228</v>
      </c>
      <c r="BM303" s="163" t="s">
        <v>799</v>
      </c>
    </row>
    <row r="304" spans="1:65" s="2" customFormat="1" ht="33" customHeight="1">
      <c r="A304" s="33"/>
      <c r="B304" s="150"/>
      <c r="C304" s="151" t="s">
        <v>836</v>
      </c>
      <c r="D304" s="151" t="s">
        <v>224</v>
      </c>
      <c r="E304" s="152" t="s">
        <v>4568</v>
      </c>
      <c r="F304" s="153" t="s">
        <v>4569</v>
      </c>
      <c r="G304" s="154" t="s">
        <v>4342</v>
      </c>
      <c r="H304" s="155">
        <v>8</v>
      </c>
      <c r="I304" s="156"/>
      <c r="J304" s="157">
        <f t="shared" si="10"/>
        <v>0</v>
      </c>
      <c r="K304" s="158"/>
      <c r="L304" s="34"/>
      <c r="M304" s="159" t="s">
        <v>1</v>
      </c>
      <c r="N304" s="160" t="s">
        <v>42</v>
      </c>
      <c r="O304" s="59"/>
      <c r="P304" s="161">
        <f t="shared" si="11"/>
        <v>0</v>
      </c>
      <c r="Q304" s="161">
        <v>0</v>
      </c>
      <c r="R304" s="161">
        <f t="shared" si="12"/>
        <v>0</v>
      </c>
      <c r="S304" s="161">
        <v>0</v>
      </c>
      <c r="T304" s="162">
        <f t="shared" si="13"/>
        <v>0</v>
      </c>
      <c r="U304" s="33"/>
      <c r="V304" s="33"/>
      <c r="W304" s="33"/>
      <c r="X304" s="33"/>
      <c r="Y304" s="33"/>
      <c r="Z304" s="33"/>
      <c r="AA304" s="33"/>
      <c r="AB304" s="33"/>
      <c r="AC304" s="33"/>
      <c r="AD304" s="33"/>
      <c r="AE304" s="33"/>
      <c r="AR304" s="163" t="s">
        <v>228</v>
      </c>
      <c r="AT304" s="163" t="s">
        <v>224</v>
      </c>
      <c r="AU304" s="163" t="s">
        <v>84</v>
      </c>
      <c r="AY304" s="18" t="s">
        <v>222</v>
      </c>
      <c r="BE304" s="164">
        <f t="shared" si="14"/>
        <v>0</v>
      </c>
      <c r="BF304" s="164">
        <f t="shared" si="15"/>
        <v>0</v>
      </c>
      <c r="BG304" s="164">
        <f t="shared" si="16"/>
        <v>0</v>
      </c>
      <c r="BH304" s="164">
        <f t="shared" si="17"/>
        <v>0</v>
      </c>
      <c r="BI304" s="164">
        <f t="shared" si="18"/>
        <v>0</v>
      </c>
      <c r="BJ304" s="18" t="s">
        <v>84</v>
      </c>
      <c r="BK304" s="164">
        <f t="shared" si="19"/>
        <v>0</v>
      </c>
      <c r="BL304" s="18" t="s">
        <v>228</v>
      </c>
      <c r="BM304" s="163" t="s">
        <v>803</v>
      </c>
    </row>
    <row r="305" spans="1:65" s="2" customFormat="1" ht="24.2" customHeight="1">
      <c r="A305" s="33"/>
      <c r="B305" s="150"/>
      <c r="C305" s="151" t="s">
        <v>475</v>
      </c>
      <c r="D305" s="151" t="s">
        <v>224</v>
      </c>
      <c r="E305" s="152" t="s">
        <v>4570</v>
      </c>
      <c r="F305" s="153" t="s">
        <v>4571</v>
      </c>
      <c r="G305" s="154" t="s">
        <v>4342</v>
      </c>
      <c r="H305" s="155">
        <v>1</v>
      </c>
      <c r="I305" s="156"/>
      <c r="J305" s="157">
        <f t="shared" si="10"/>
        <v>0</v>
      </c>
      <c r="K305" s="158"/>
      <c r="L305" s="34"/>
      <c r="M305" s="159" t="s">
        <v>1</v>
      </c>
      <c r="N305" s="160" t="s">
        <v>42</v>
      </c>
      <c r="O305" s="59"/>
      <c r="P305" s="161">
        <f t="shared" si="11"/>
        <v>0</v>
      </c>
      <c r="Q305" s="161">
        <v>0</v>
      </c>
      <c r="R305" s="161">
        <f t="shared" si="12"/>
        <v>0</v>
      </c>
      <c r="S305" s="161">
        <v>0</v>
      </c>
      <c r="T305" s="162">
        <f t="shared" si="13"/>
        <v>0</v>
      </c>
      <c r="U305" s="33"/>
      <c r="V305" s="33"/>
      <c r="W305" s="33"/>
      <c r="X305" s="33"/>
      <c r="Y305" s="33"/>
      <c r="Z305" s="33"/>
      <c r="AA305" s="33"/>
      <c r="AB305" s="33"/>
      <c r="AC305" s="33"/>
      <c r="AD305" s="33"/>
      <c r="AE305" s="33"/>
      <c r="AR305" s="163" t="s">
        <v>228</v>
      </c>
      <c r="AT305" s="163" t="s">
        <v>224</v>
      </c>
      <c r="AU305" s="163" t="s">
        <v>84</v>
      </c>
      <c r="AY305" s="18" t="s">
        <v>222</v>
      </c>
      <c r="BE305" s="164">
        <f t="shared" si="14"/>
        <v>0</v>
      </c>
      <c r="BF305" s="164">
        <f t="shared" si="15"/>
        <v>0</v>
      </c>
      <c r="BG305" s="164">
        <f t="shared" si="16"/>
        <v>0</v>
      </c>
      <c r="BH305" s="164">
        <f t="shared" si="17"/>
        <v>0</v>
      </c>
      <c r="BI305" s="164">
        <f t="shared" si="18"/>
        <v>0</v>
      </c>
      <c r="BJ305" s="18" t="s">
        <v>84</v>
      </c>
      <c r="BK305" s="164">
        <f t="shared" si="19"/>
        <v>0</v>
      </c>
      <c r="BL305" s="18" t="s">
        <v>228</v>
      </c>
      <c r="BM305" s="163" t="s">
        <v>807</v>
      </c>
    </row>
    <row r="306" spans="1:65" s="2" customFormat="1" ht="16.5" customHeight="1">
      <c r="A306" s="33"/>
      <c r="B306" s="150"/>
      <c r="C306" s="151" t="s">
        <v>845</v>
      </c>
      <c r="D306" s="151" t="s">
        <v>224</v>
      </c>
      <c r="E306" s="152" t="s">
        <v>4572</v>
      </c>
      <c r="F306" s="153" t="s">
        <v>4573</v>
      </c>
      <c r="G306" s="154" t="s">
        <v>4342</v>
      </c>
      <c r="H306" s="155">
        <v>1</v>
      </c>
      <c r="I306" s="156"/>
      <c r="J306" s="157">
        <f t="shared" si="10"/>
        <v>0</v>
      </c>
      <c r="K306" s="158"/>
      <c r="L306" s="34"/>
      <c r="M306" s="159" t="s">
        <v>1</v>
      </c>
      <c r="N306" s="160" t="s">
        <v>42</v>
      </c>
      <c r="O306" s="59"/>
      <c r="P306" s="161">
        <f t="shared" si="11"/>
        <v>0</v>
      </c>
      <c r="Q306" s="161">
        <v>0</v>
      </c>
      <c r="R306" s="161">
        <f t="shared" si="12"/>
        <v>0</v>
      </c>
      <c r="S306" s="161">
        <v>0</v>
      </c>
      <c r="T306" s="162">
        <f t="shared" si="13"/>
        <v>0</v>
      </c>
      <c r="U306" s="33"/>
      <c r="V306" s="33"/>
      <c r="W306" s="33"/>
      <c r="X306" s="33"/>
      <c r="Y306" s="33"/>
      <c r="Z306" s="33"/>
      <c r="AA306" s="33"/>
      <c r="AB306" s="33"/>
      <c r="AC306" s="33"/>
      <c r="AD306" s="33"/>
      <c r="AE306" s="33"/>
      <c r="AR306" s="163" t="s">
        <v>228</v>
      </c>
      <c r="AT306" s="163" t="s">
        <v>224</v>
      </c>
      <c r="AU306" s="163" t="s">
        <v>84</v>
      </c>
      <c r="AY306" s="18" t="s">
        <v>222</v>
      </c>
      <c r="BE306" s="164">
        <f t="shared" si="14"/>
        <v>0</v>
      </c>
      <c r="BF306" s="164">
        <f t="shared" si="15"/>
        <v>0</v>
      </c>
      <c r="BG306" s="164">
        <f t="shared" si="16"/>
        <v>0</v>
      </c>
      <c r="BH306" s="164">
        <f t="shared" si="17"/>
        <v>0</v>
      </c>
      <c r="BI306" s="164">
        <f t="shared" si="18"/>
        <v>0</v>
      </c>
      <c r="BJ306" s="18" t="s">
        <v>84</v>
      </c>
      <c r="BK306" s="164">
        <f t="shared" si="19"/>
        <v>0</v>
      </c>
      <c r="BL306" s="18" t="s">
        <v>228</v>
      </c>
      <c r="BM306" s="163" t="s">
        <v>812</v>
      </c>
    </row>
    <row r="307" spans="1:65" s="12" customFormat="1" ht="25.9" customHeight="1">
      <c r="B307" s="137"/>
      <c r="D307" s="138" t="s">
        <v>76</v>
      </c>
      <c r="E307" s="139" t="s">
        <v>4574</v>
      </c>
      <c r="F307" s="139" t="s">
        <v>4575</v>
      </c>
      <c r="I307" s="140"/>
      <c r="J307" s="141">
        <f>BK307</f>
        <v>0</v>
      </c>
      <c r="L307" s="137"/>
      <c r="M307" s="142"/>
      <c r="N307" s="143"/>
      <c r="O307" s="143"/>
      <c r="P307" s="144">
        <f>SUM(P308:P311)</f>
        <v>0</v>
      </c>
      <c r="Q307" s="143"/>
      <c r="R307" s="144">
        <f>SUM(R308:R311)</f>
        <v>0</v>
      </c>
      <c r="S307" s="143"/>
      <c r="T307" s="145">
        <f>SUM(T308:T311)</f>
        <v>0</v>
      </c>
      <c r="AR307" s="138" t="s">
        <v>84</v>
      </c>
      <c r="AT307" s="146" t="s">
        <v>76</v>
      </c>
      <c r="AU307" s="146" t="s">
        <v>77</v>
      </c>
      <c r="AY307" s="138" t="s">
        <v>222</v>
      </c>
      <c r="BK307" s="147">
        <f>SUM(BK308:BK311)</f>
        <v>0</v>
      </c>
    </row>
    <row r="308" spans="1:65" s="2" customFormat="1" ht="16.5" customHeight="1">
      <c r="A308" s="33"/>
      <c r="B308" s="150"/>
      <c r="C308" s="151" t="s">
        <v>485</v>
      </c>
      <c r="D308" s="151" t="s">
        <v>224</v>
      </c>
      <c r="E308" s="152" t="s">
        <v>4576</v>
      </c>
      <c r="F308" s="153" t="s">
        <v>4577</v>
      </c>
      <c r="G308" s="154" t="s">
        <v>4342</v>
      </c>
      <c r="H308" s="155">
        <v>1</v>
      </c>
      <c r="I308" s="156"/>
      <c r="J308" s="157">
        <f>ROUND(I308*H308,2)</f>
        <v>0</v>
      </c>
      <c r="K308" s="158"/>
      <c r="L308" s="34"/>
      <c r="M308" s="159" t="s">
        <v>1</v>
      </c>
      <c r="N308" s="160" t="s">
        <v>42</v>
      </c>
      <c r="O308" s="59"/>
      <c r="P308" s="161">
        <f>O308*H308</f>
        <v>0</v>
      </c>
      <c r="Q308" s="161">
        <v>0</v>
      </c>
      <c r="R308" s="161">
        <f>Q308*H308</f>
        <v>0</v>
      </c>
      <c r="S308" s="161">
        <v>0</v>
      </c>
      <c r="T308" s="162">
        <f>S308*H308</f>
        <v>0</v>
      </c>
      <c r="U308" s="33"/>
      <c r="V308" s="33"/>
      <c r="W308" s="33"/>
      <c r="X308" s="33"/>
      <c r="Y308" s="33"/>
      <c r="Z308" s="33"/>
      <c r="AA308" s="33"/>
      <c r="AB308" s="33"/>
      <c r="AC308" s="33"/>
      <c r="AD308" s="33"/>
      <c r="AE308" s="33"/>
      <c r="AR308" s="163" t="s">
        <v>228</v>
      </c>
      <c r="AT308" s="163" t="s">
        <v>224</v>
      </c>
      <c r="AU308" s="163" t="s">
        <v>84</v>
      </c>
      <c r="AY308" s="18" t="s">
        <v>222</v>
      </c>
      <c r="BE308" s="164">
        <f>IF(N308="základní",J308,0)</f>
        <v>0</v>
      </c>
      <c r="BF308" s="164">
        <f>IF(N308="snížená",J308,0)</f>
        <v>0</v>
      </c>
      <c r="BG308" s="164">
        <f>IF(N308="zákl. přenesená",J308,0)</f>
        <v>0</v>
      </c>
      <c r="BH308" s="164">
        <f>IF(N308="sníž. přenesená",J308,0)</f>
        <v>0</v>
      </c>
      <c r="BI308" s="164">
        <f>IF(N308="nulová",J308,0)</f>
        <v>0</v>
      </c>
      <c r="BJ308" s="18" t="s">
        <v>84</v>
      </c>
      <c r="BK308" s="164">
        <f>ROUND(I308*H308,2)</f>
        <v>0</v>
      </c>
      <c r="BL308" s="18" t="s">
        <v>228</v>
      </c>
      <c r="BM308" s="163" t="s">
        <v>816</v>
      </c>
    </row>
    <row r="309" spans="1:65" s="2" customFormat="1" ht="16.5" customHeight="1">
      <c r="A309" s="33"/>
      <c r="B309" s="150"/>
      <c r="C309" s="151" t="s">
        <v>862</v>
      </c>
      <c r="D309" s="151" t="s">
        <v>224</v>
      </c>
      <c r="E309" s="152" t="s">
        <v>4578</v>
      </c>
      <c r="F309" s="153" t="s">
        <v>4579</v>
      </c>
      <c r="G309" s="154" t="s">
        <v>4342</v>
      </c>
      <c r="H309" s="155">
        <v>1</v>
      </c>
      <c r="I309" s="156"/>
      <c r="J309" s="157">
        <f>ROUND(I309*H309,2)</f>
        <v>0</v>
      </c>
      <c r="K309" s="158"/>
      <c r="L309" s="34"/>
      <c r="M309" s="159" t="s">
        <v>1</v>
      </c>
      <c r="N309" s="160" t="s">
        <v>42</v>
      </c>
      <c r="O309" s="59"/>
      <c r="P309" s="161">
        <f>O309*H309</f>
        <v>0</v>
      </c>
      <c r="Q309" s="161">
        <v>0</v>
      </c>
      <c r="R309" s="161">
        <f>Q309*H309</f>
        <v>0</v>
      </c>
      <c r="S309" s="161">
        <v>0</v>
      </c>
      <c r="T309" s="162">
        <f>S309*H309</f>
        <v>0</v>
      </c>
      <c r="U309" s="33"/>
      <c r="V309" s="33"/>
      <c r="W309" s="33"/>
      <c r="X309" s="33"/>
      <c r="Y309" s="33"/>
      <c r="Z309" s="33"/>
      <c r="AA309" s="33"/>
      <c r="AB309" s="33"/>
      <c r="AC309" s="33"/>
      <c r="AD309" s="33"/>
      <c r="AE309" s="33"/>
      <c r="AR309" s="163" t="s">
        <v>228</v>
      </c>
      <c r="AT309" s="163" t="s">
        <v>224</v>
      </c>
      <c r="AU309" s="163" t="s">
        <v>84</v>
      </c>
      <c r="AY309" s="18" t="s">
        <v>222</v>
      </c>
      <c r="BE309" s="164">
        <f>IF(N309="základní",J309,0)</f>
        <v>0</v>
      </c>
      <c r="BF309" s="164">
        <f>IF(N309="snížená",J309,0)</f>
        <v>0</v>
      </c>
      <c r="BG309" s="164">
        <f>IF(N309="zákl. přenesená",J309,0)</f>
        <v>0</v>
      </c>
      <c r="BH309" s="164">
        <f>IF(N309="sníž. přenesená",J309,0)</f>
        <v>0</v>
      </c>
      <c r="BI309" s="164">
        <f>IF(N309="nulová",J309,0)</f>
        <v>0</v>
      </c>
      <c r="BJ309" s="18" t="s">
        <v>84</v>
      </c>
      <c r="BK309" s="164">
        <f>ROUND(I309*H309,2)</f>
        <v>0</v>
      </c>
      <c r="BL309" s="18" t="s">
        <v>228</v>
      </c>
      <c r="BM309" s="163" t="s">
        <v>839</v>
      </c>
    </row>
    <row r="310" spans="1:65" s="2" customFormat="1" ht="16.5" customHeight="1">
      <c r="A310" s="33"/>
      <c r="B310" s="150"/>
      <c r="C310" s="151" t="s">
        <v>489</v>
      </c>
      <c r="D310" s="151" t="s">
        <v>224</v>
      </c>
      <c r="E310" s="152" t="s">
        <v>4580</v>
      </c>
      <c r="F310" s="153" t="s">
        <v>4581</v>
      </c>
      <c r="G310" s="154" t="s">
        <v>4342</v>
      </c>
      <c r="H310" s="155">
        <v>1</v>
      </c>
      <c r="I310" s="156"/>
      <c r="J310" s="157">
        <f>ROUND(I310*H310,2)</f>
        <v>0</v>
      </c>
      <c r="K310" s="158"/>
      <c r="L310" s="34"/>
      <c r="M310" s="159" t="s">
        <v>1</v>
      </c>
      <c r="N310" s="160" t="s">
        <v>42</v>
      </c>
      <c r="O310" s="59"/>
      <c r="P310" s="161">
        <f>O310*H310</f>
        <v>0</v>
      </c>
      <c r="Q310" s="161">
        <v>0</v>
      </c>
      <c r="R310" s="161">
        <f>Q310*H310</f>
        <v>0</v>
      </c>
      <c r="S310" s="161">
        <v>0</v>
      </c>
      <c r="T310" s="162">
        <f>S310*H310</f>
        <v>0</v>
      </c>
      <c r="U310" s="33"/>
      <c r="V310" s="33"/>
      <c r="W310" s="33"/>
      <c r="X310" s="33"/>
      <c r="Y310" s="33"/>
      <c r="Z310" s="33"/>
      <c r="AA310" s="33"/>
      <c r="AB310" s="33"/>
      <c r="AC310" s="33"/>
      <c r="AD310" s="33"/>
      <c r="AE310" s="33"/>
      <c r="AR310" s="163" t="s">
        <v>228</v>
      </c>
      <c r="AT310" s="163" t="s">
        <v>224</v>
      </c>
      <c r="AU310" s="163" t="s">
        <v>84</v>
      </c>
      <c r="AY310" s="18" t="s">
        <v>222</v>
      </c>
      <c r="BE310" s="164">
        <f>IF(N310="základní",J310,0)</f>
        <v>0</v>
      </c>
      <c r="BF310" s="164">
        <f>IF(N310="snížená",J310,0)</f>
        <v>0</v>
      </c>
      <c r="BG310" s="164">
        <f>IF(N310="zákl. přenesená",J310,0)</f>
        <v>0</v>
      </c>
      <c r="BH310" s="164">
        <f>IF(N310="sníž. přenesená",J310,0)</f>
        <v>0</v>
      </c>
      <c r="BI310" s="164">
        <f>IF(N310="nulová",J310,0)</f>
        <v>0</v>
      </c>
      <c r="BJ310" s="18" t="s">
        <v>84</v>
      </c>
      <c r="BK310" s="164">
        <f>ROUND(I310*H310,2)</f>
        <v>0</v>
      </c>
      <c r="BL310" s="18" t="s">
        <v>228</v>
      </c>
      <c r="BM310" s="163" t="s">
        <v>843</v>
      </c>
    </row>
    <row r="311" spans="1:65" s="2" customFormat="1" ht="107.25">
      <c r="A311" s="33"/>
      <c r="B311" s="34"/>
      <c r="C311" s="33"/>
      <c r="D311" s="166" t="s">
        <v>384</v>
      </c>
      <c r="E311" s="33"/>
      <c r="F311" s="208" t="s">
        <v>4582</v>
      </c>
      <c r="G311" s="33"/>
      <c r="H311" s="33"/>
      <c r="I311" s="209"/>
      <c r="J311" s="33"/>
      <c r="K311" s="33"/>
      <c r="L311" s="34"/>
      <c r="M311" s="218"/>
      <c r="N311" s="219"/>
      <c r="O311" s="215"/>
      <c r="P311" s="215"/>
      <c r="Q311" s="215"/>
      <c r="R311" s="215"/>
      <c r="S311" s="215"/>
      <c r="T311" s="220"/>
      <c r="U311" s="33"/>
      <c r="V311" s="33"/>
      <c r="W311" s="33"/>
      <c r="X311" s="33"/>
      <c r="Y311" s="33"/>
      <c r="Z311" s="33"/>
      <c r="AA311" s="33"/>
      <c r="AB311" s="33"/>
      <c r="AC311" s="33"/>
      <c r="AD311" s="33"/>
      <c r="AE311" s="33"/>
      <c r="AT311" s="18" t="s">
        <v>384</v>
      </c>
      <c r="AU311" s="18" t="s">
        <v>84</v>
      </c>
    </row>
    <row r="312" spans="1:65" s="2" customFormat="1" ht="6.95" customHeight="1">
      <c r="A312" s="33"/>
      <c r="B312" s="48"/>
      <c r="C312" s="49"/>
      <c r="D312" s="49"/>
      <c r="E312" s="49"/>
      <c r="F312" s="49"/>
      <c r="G312" s="49"/>
      <c r="H312" s="49"/>
      <c r="I312" s="49"/>
      <c r="J312" s="49"/>
      <c r="K312" s="49"/>
      <c r="L312" s="34"/>
      <c r="M312" s="33"/>
      <c r="O312" s="33"/>
      <c r="P312" s="33"/>
      <c r="Q312" s="33"/>
      <c r="R312" s="33"/>
      <c r="S312" s="33"/>
      <c r="T312" s="33"/>
      <c r="U312" s="33"/>
      <c r="V312" s="33"/>
      <c r="W312" s="33"/>
      <c r="X312" s="33"/>
      <c r="Y312" s="33"/>
      <c r="Z312" s="33"/>
      <c r="AA312" s="33"/>
      <c r="AB312" s="33"/>
      <c r="AC312" s="33"/>
      <c r="AD312" s="33"/>
      <c r="AE312" s="33"/>
    </row>
  </sheetData>
  <autoFilter ref="C128:K311"/>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97</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4583</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ROUND((SUM(BE126:BE247)),  2)</f>
        <v>0</v>
      </c>
      <c r="G35" s="33"/>
      <c r="H35" s="33"/>
      <c r="I35" s="106">
        <v>0.21</v>
      </c>
      <c r="J35" s="105">
        <f>ROUND(((SUM(BE126:BE247))*I35),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ROUND((SUM(BF126:BF247)),  2)</f>
        <v>0</v>
      </c>
      <c r="G36" s="33"/>
      <c r="H36" s="33"/>
      <c r="I36" s="106">
        <v>0.15</v>
      </c>
      <c r="J36" s="105">
        <f>ROUND(((SUM(BF126:BF247))*I36),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ROUND((SUM(BG126:BG247)),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ROUND((SUM(BH126:BH247)),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ROUND((SUM(BI126:BI247)),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D.1.4.2 - Vzduchotechnika</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4584</v>
      </c>
      <c r="E99" s="120"/>
      <c r="F99" s="120"/>
      <c r="G99" s="120"/>
      <c r="H99" s="120"/>
      <c r="I99" s="120"/>
      <c r="J99" s="121">
        <f>J127</f>
        <v>0</v>
      </c>
      <c r="L99" s="118"/>
    </row>
    <row r="100" spans="1:47" s="9" customFormat="1" ht="24.95" customHeight="1">
      <c r="B100" s="118"/>
      <c r="D100" s="119" t="s">
        <v>4585</v>
      </c>
      <c r="E100" s="120"/>
      <c r="F100" s="120"/>
      <c r="G100" s="120"/>
      <c r="H100" s="120"/>
      <c r="I100" s="120"/>
      <c r="J100" s="121">
        <f>J157</f>
        <v>0</v>
      </c>
      <c r="L100" s="118"/>
    </row>
    <row r="101" spans="1:47" s="9" customFormat="1" ht="24.95" customHeight="1">
      <c r="B101" s="118"/>
      <c r="D101" s="119" t="s">
        <v>4586</v>
      </c>
      <c r="E101" s="120"/>
      <c r="F101" s="120"/>
      <c r="G101" s="120"/>
      <c r="H101" s="120"/>
      <c r="I101" s="120"/>
      <c r="J101" s="121">
        <f>J180</f>
        <v>0</v>
      </c>
      <c r="L101" s="118"/>
    </row>
    <row r="102" spans="1:47" s="9" customFormat="1" ht="24.95" customHeight="1">
      <c r="B102" s="118"/>
      <c r="D102" s="119" t="s">
        <v>4587</v>
      </c>
      <c r="E102" s="120"/>
      <c r="F102" s="120"/>
      <c r="G102" s="120"/>
      <c r="H102" s="120"/>
      <c r="I102" s="120"/>
      <c r="J102" s="121">
        <f>J197</f>
        <v>0</v>
      </c>
      <c r="L102" s="118"/>
    </row>
    <row r="103" spans="1:47" s="9" customFormat="1" ht="24.95" customHeight="1">
      <c r="B103" s="118"/>
      <c r="D103" s="119" t="s">
        <v>4588</v>
      </c>
      <c r="E103" s="120"/>
      <c r="F103" s="120"/>
      <c r="G103" s="120"/>
      <c r="H103" s="120"/>
      <c r="I103" s="120"/>
      <c r="J103" s="121">
        <f>J218</f>
        <v>0</v>
      </c>
      <c r="L103" s="118"/>
    </row>
    <row r="104" spans="1:47" s="9" customFormat="1" ht="24.95" customHeight="1">
      <c r="B104" s="118"/>
      <c r="D104" s="119" t="s">
        <v>4589</v>
      </c>
      <c r="E104" s="120"/>
      <c r="F104" s="120"/>
      <c r="G104" s="120"/>
      <c r="H104" s="120"/>
      <c r="I104" s="120"/>
      <c r="J104" s="121">
        <f>J243</f>
        <v>0</v>
      </c>
      <c r="L104" s="118"/>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207</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65" t="str">
        <f>E7</f>
        <v>Přístavba tělocvičny, školní jídelny a kuchyně</v>
      </c>
      <c r="F114" s="266"/>
      <c r="G114" s="266"/>
      <c r="H114" s="266"/>
      <c r="I114" s="33"/>
      <c r="J114" s="33"/>
      <c r="K114" s="33"/>
      <c r="L114" s="43"/>
      <c r="S114" s="33"/>
      <c r="T114" s="33"/>
      <c r="U114" s="33"/>
      <c r="V114" s="33"/>
      <c r="W114" s="33"/>
      <c r="X114" s="33"/>
      <c r="Y114" s="33"/>
      <c r="Z114" s="33"/>
      <c r="AA114" s="33"/>
      <c r="AB114" s="33"/>
      <c r="AC114" s="33"/>
      <c r="AD114" s="33"/>
      <c r="AE114" s="33"/>
    </row>
    <row r="115" spans="1:65" s="1" customFormat="1" ht="12" customHeight="1">
      <c r="B115" s="21"/>
      <c r="C115" s="28" t="s">
        <v>166</v>
      </c>
      <c r="L115" s="21"/>
    </row>
    <row r="116" spans="1:65" s="2" customFormat="1" ht="16.5" customHeight="1">
      <c r="A116" s="33"/>
      <c r="B116" s="34"/>
      <c r="C116" s="33"/>
      <c r="D116" s="33"/>
      <c r="E116" s="265" t="s">
        <v>167</v>
      </c>
      <c r="F116" s="264"/>
      <c r="G116" s="264"/>
      <c r="H116" s="264"/>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168</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6.5" customHeight="1">
      <c r="A118" s="33"/>
      <c r="B118" s="34"/>
      <c r="C118" s="33"/>
      <c r="D118" s="33"/>
      <c r="E118" s="241" t="str">
        <f>E11</f>
        <v>D.1.4.2 - Vzduchotechnika</v>
      </c>
      <c r="F118" s="264"/>
      <c r="G118" s="264"/>
      <c r="H118" s="264"/>
      <c r="I118" s="33"/>
      <c r="J118" s="33"/>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12" customHeight="1">
      <c r="A120" s="33"/>
      <c r="B120" s="34"/>
      <c r="C120" s="28" t="s">
        <v>20</v>
      </c>
      <c r="D120" s="33"/>
      <c r="E120" s="33"/>
      <c r="F120" s="26" t="str">
        <f>F14</f>
        <v>ZŠ Lyčkovo nám. 6/460, Praha 8</v>
      </c>
      <c r="G120" s="33"/>
      <c r="H120" s="33"/>
      <c r="I120" s="28" t="s">
        <v>22</v>
      </c>
      <c r="J120" s="56" t="str">
        <f>IF(J14="","",J14)</f>
        <v>25. 9. 2023</v>
      </c>
      <c r="K120" s="33"/>
      <c r="L120" s="43"/>
      <c r="S120" s="33"/>
      <c r="T120" s="33"/>
      <c r="U120" s="33"/>
      <c r="V120" s="33"/>
      <c r="W120" s="33"/>
      <c r="X120" s="33"/>
      <c r="Y120" s="33"/>
      <c r="Z120" s="33"/>
      <c r="AA120" s="33"/>
      <c r="AB120" s="33"/>
      <c r="AC120" s="33"/>
      <c r="AD120" s="33"/>
      <c r="AE120" s="33"/>
    </row>
    <row r="121" spans="1:65"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2" customFormat="1" ht="25.7" customHeight="1">
      <c r="A122" s="33"/>
      <c r="B122" s="34"/>
      <c r="C122" s="28" t="s">
        <v>24</v>
      </c>
      <c r="D122" s="33"/>
      <c r="E122" s="33"/>
      <c r="F122" s="26" t="str">
        <f>E17</f>
        <v>Městská část Praha 8</v>
      </c>
      <c r="G122" s="33"/>
      <c r="H122" s="33"/>
      <c r="I122" s="28" t="s">
        <v>30</v>
      </c>
      <c r="J122" s="31" t="str">
        <f>E23</f>
        <v>ARCHITEKTONICKÝ ATELIER ALEŠ, s.r.o.</v>
      </c>
      <c r="K122" s="33"/>
      <c r="L122" s="43"/>
      <c r="S122" s="33"/>
      <c r="T122" s="33"/>
      <c r="U122" s="33"/>
      <c r="V122" s="33"/>
      <c r="W122" s="33"/>
      <c r="X122" s="33"/>
      <c r="Y122" s="33"/>
      <c r="Z122" s="33"/>
      <c r="AA122" s="33"/>
      <c r="AB122" s="33"/>
      <c r="AC122" s="33"/>
      <c r="AD122" s="33"/>
      <c r="AE122" s="33"/>
    </row>
    <row r="123" spans="1:65" s="2" customFormat="1" ht="15.2" customHeight="1">
      <c r="A123" s="33"/>
      <c r="B123" s="34"/>
      <c r="C123" s="28" t="s">
        <v>28</v>
      </c>
      <c r="D123" s="33"/>
      <c r="E123" s="33"/>
      <c r="F123" s="26" t="str">
        <f>IF(E20="","",E20)</f>
        <v>Vyplň údaj</v>
      </c>
      <c r="G123" s="33"/>
      <c r="H123" s="33"/>
      <c r="I123" s="28" t="s">
        <v>33</v>
      </c>
      <c r="J123" s="31" t="str">
        <f>E26</f>
        <v xml:space="preserve"> </v>
      </c>
      <c r="K123" s="33"/>
      <c r="L123" s="43"/>
      <c r="S123" s="33"/>
      <c r="T123" s="33"/>
      <c r="U123" s="33"/>
      <c r="V123" s="33"/>
      <c r="W123" s="33"/>
      <c r="X123" s="33"/>
      <c r="Y123" s="33"/>
      <c r="Z123" s="33"/>
      <c r="AA123" s="33"/>
      <c r="AB123" s="33"/>
      <c r="AC123" s="33"/>
      <c r="AD123" s="33"/>
      <c r="AE123" s="33"/>
    </row>
    <row r="124" spans="1:65"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5" s="11" customFormat="1" ht="29.25" customHeight="1">
      <c r="A125" s="126"/>
      <c r="B125" s="127"/>
      <c r="C125" s="128" t="s">
        <v>208</v>
      </c>
      <c r="D125" s="129" t="s">
        <v>62</v>
      </c>
      <c r="E125" s="129" t="s">
        <v>58</v>
      </c>
      <c r="F125" s="129" t="s">
        <v>59</v>
      </c>
      <c r="G125" s="129" t="s">
        <v>209</v>
      </c>
      <c r="H125" s="129" t="s">
        <v>210</v>
      </c>
      <c r="I125" s="129" t="s">
        <v>211</v>
      </c>
      <c r="J125" s="130" t="s">
        <v>172</v>
      </c>
      <c r="K125" s="131" t="s">
        <v>212</v>
      </c>
      <c r="L125" s="132"/>
      <c r="M125" s="63" t="s">
        <v>1</v>
      </c>
      <c r="N125" s="64" t="s">
        <v>41</v>
      </c>
      <c r="O125" s="64" t="s">
        <v>213</v>
      </c>
      <c r="P125" s="64" t="s">
        <v>214</v>
      </c>
      <c r="Q125" s="64" t="s">
        <v>215</v>
      </c>
      <c r="R125" s="64" t="s">
        <v>216</v>
      </c>
      <c r="S125" s="64" t="s">
        <v>217</v>
      </c>
      <c r="T125" s="65" t="s">
        <v>218</v>
      </c>
      <c r="U125" s="126"/>
      <c r="V125" s="126"/>
      <c r="W125" s="126"/>
      <c r="X125" s="126"/>
      <c r="Y125" s="126"/>
      <c r="Z125" s="126"/>
      <c r="AA125" s="126"/>
      <c r="AB125" s="126"/>
      <c r="AC125" s="126"/>
      <c r="AD125" s="126"/>
      <c r="AE125" s="126"/>
    </row>
    <row r="126" spans="1:65" s="2" customFormat="1" ht="22.9" customHeight="1">
      <c r="A126" s="33"/>
      <c r="B126" s="34"/>
      <c r="C126" s="70" t="s">
        <v>219</v>
      </c>
      <c r="D126" s="33"/>
      <c r="E126" s="33"/>
      <c r="F126" s="33"/>
      <c r="G126" s="33"/>
      <c r="H126" s="33"/>
      <c r="I126" s="33"/>
      <c r="J126" s="133">
        <f>BK126</f>
        <v>0</v>
      </c>
      <c r="K126" s="33"/>
      <c r="L126" s="34"/>
      <c r="M126" s="66"/>
      <c r="N126" s="57"/>
      <c r="O126" s="67"/>
      <c r="P126" s="134">
        <f>P127+P157+P180+P197+P218+P243</f>
        <v>0</v>
      </c>
      <c r="Q126" s="67"/>
      <c r="R126" s="134">
        <f>R127+R157+R180+R197+R218+R243</f>
        <v>0</v>
      </c>
      <c r="S126" s="67"/>
      <c r="T126" s="135">
        <f>T127+T157+T180+T197+T218+T243</f>
        <v>0</v>
      </c>
      <c r="U126" s="33"/>
      <c r="V126" s="33"/>
      <c r="W126" s="33"/>
      <c r="X126" s="33"/>
      <c r="Y126" s="33"/>
      <c r="Z126" s="33"/>
      <c r="AA126" s="33"/>
      <c r="AB126" s="33"/>
      <c r="AC126" s="33"/>
      <c r="AD126" s="33"/>
      <c r="AE126" s="33"/>
      <c r="AT126" s="18" t="s">
        <v>76</v>
      </c>
      <c r="AU126" s="18" t="s">
        <v>174</v>
      </c>
      <c r="BK126" s="136">
        <f>BK127+BK157+BK180+BK197+BK218+BK243</f>
        <v>0</v>
      </c>
    </row>
    <row r="127" spans="1:65" s="12" customFormat="1" ht="25.9" customHeight="1">
      <c r="B127" s="137"/>
      <c r="D127" s="138" t="s">
        <v>76</v>
      </c>
      <c r="E127" s="139" t="s">
        <v>4338</v>
      </c>
      <c r="F127" s="139" t="s">
        <v>4590</v>
      </c>
      <c r="I127" s="140"/>
      <c r="J127" s="141">
        <f>BK127</f>
        <v>0</v>
      </c>
      <c r="L127" s="137"/>
      <c r="M127" s="142"/>
      <c r="N127" s="143"/>
      <c r="O127" s="143"/>
      <c r="P127" s="144">
        <f>SUM(P128:P156)</f>
        <v>0</v>
      </c>
      <c r="Q127" s="143"/>
      <c r="R127" s="144">
        <f>SUM(R128:R156)</f>
        <v>0</v>
      </c>
      <c r="S127" s="143"/>
      <c r="T127" s="145">
        <f>SUM(T128:T156)</f>
        <v>0</v>
      </c>
      <c r="AR127" s="138" t="s">
        <v>84</v>
      </c>
      <c r="AT127" s="146" t="s">
        <v>76</v>
      </c>
      <c r="AU127" s="146" t="s">
        <v>77</v>
      </c>
      <c r="AY127" s="138" t="s">
        <v>222</v>
      </c>
      <c r="BK127" s="147">
        <f>SUM(BK128:BK156)</f>
        <v>0</v>
      </c>
    </row>
    <row r="128" spans="1:65" s="2" customFormat="1" ht="24.2" customHeight="1">
      <c r="A128" s="33"/>
      <c r="B128" s="150"/>
      <c r="C128" s="151" t="s">
        <v>84</v>
      </c>
      <c r="D128" s="151" t="s">
        <v>224</v>
      </c>
      <c r="E128" s="152" t="s">
        <v>4591</v>
      </c>
      <c r="F128" s="153" t="s">
        <v>4592</v>
      </c>
      <c r="G128" s="154" t="s">
        <v>4593</v>
      </c>
      <c r="H128" s="155">
        <v>1</v>
      </c>
      <c r="I128" s="156"/>
      <c r="J128" s="157">
        <f>ROUND(I128*H128,2)</f>
        <v>0</v>
      </c>
      <c r="K128" s="158"/>
      <c r="L128" s="34"/>
      <c r="M128" s="159" t="s">
        <v>1</v>
      </c>
      <c r="N128" s="160" t="s">
        <v>42</v>
      </c>
      <c r="O128" s="59"/>
      <c r="P128" s="161">
        <f>O128*H128</f>
        <v>0</v>
      </c>
      <c r="Q128" s="161">
        <v>0</v>
      </c>
      <c r="R128" s="161">
        <f>Q128*H128</f>
        <v>0</v>
      </c>
      <c r="S128" s="161">
        <v>0</v>
      </c>
      <c r="T128" s="162">
        <f>S128*H128</f>
        <v>0</v>
      </c>
      <c r="U128" s="33"/>
      <c r="V128" s="33"/>
      <c r="W128" s="33"/>
      <c r="X128" s="33"/>
      <c r="Y128" s="33"/>
      <c r="Z128" s="33"/>
      <c r="AA128" s="33"/>
      <c r="AB128" s="33"/>
      <c r="AC128" s="33"/>
      <c r="AD128" s="33"/>
      <c r="AE128" s="33"/>
      <c r="AR128" s="163" t="s">
        <v>228</v>
      </c>
      <c r="AT128" s="163" t="s">
        <v>224</v>
      </c>
      <c r="AU128" s="163" t="s">
        <v>84</v>
      </c>
      <c r="AY128" s="18" t="s">
        <v>222</v>
      </c>
      <c r="BE128" s="164">
        <f>IF(N128="základní",J128,0)</f>
        <v>0</v>
      </c>
      <c r="BF128" s="164">
        <f>IF(N128="snížená",J128,0)</f>
        <v>0</v>
      </c>
      <c r="BG128" s="164">
        <f>IF(N128="zákl. přenesená",J128,0)</f>
        <v>0</v>
      </c>
      <c r="BH128" s="164">
        <f>IF(N128="sníž. přenesená",J128,0)</f>
        <v>0</v>
      </c>
      <c r="BI128" s="164">
        <f>IF(N128="nulová",J128,0)</f>
        <v>0</v>
      </c>
      <c r="BJ128" s="18" t="s">
        <v>84</v>
      </c>
      <c r="BK128" s="164">
        <f>ROUND(I128*H128,2)</f>
        <v>0</v>
      </c>
      <c r="BL128" s="18" t="s">
        <v>228</v>
      </c>
      <c r="BM128" s="163" t="s">
        <v>86</v>
      </c>
    </row>
    <row r="129" spans="1:65" s="2" customFormat="1" ht="165.75">
      <c r="A129" s="33"/>
      <c r="B129" s="34"/>
      <c r="C129" s="33"/>
      <c r="D129" s="166" t="s">
        <v>384</v>
      </c>
      <c r="E129" s="33"/>
      <c r="F129" s="208" t="s">
        <v>4594</v>
      </c>
      <c r="G129" s="33"/>
      <c r="H129" s="33"/>
      <c r="I129" s="209"/>
      <c r="J129" s="33"/>
      <c r="K129" s="33"/>
      <c r="L129" s="34"/>
      <c r="M129" s="210"/>
      <c r="N129" s="211"/>
      <c r="O129" s="59"/>
      <c r="P129" s="59"/>
      <c r="Q129" s="59"/>
      <c r="R129" s="59"/>
      <c r="S129" s="59"/>
      <c r="T129" s="60"/>
      <c r="U129" s="33"/>
      <c r="V129" s="33"/>
      <c r="W129" s="33"/>
      <c r="X129" s="33"/>
      <c r="Y129" s="33"/>
      <c r="Z129" s="33"/>
      <c r="AA129" s="33"/>
      <c r="AB129" s="33"/>
      <c r="AC129" s="33"/>
      <c r="AD129" s="33"/>
      <c r="AE129" s="33"/>
      <c r="AT129" s="18" t="s">
        <v>384</v>
      </c>
      <c r="AU129" s="18" t="s">
        <v>84</v>
      </c>
    </row>
    <row r="130" spans="1:65" s="2" customFormat="1" ht="76.349999999999994" customHeight="1">
      <c r="A130" s="33"/>
      <c r="B130" s="150"/>
      <c r="C130" s="151" t="s">
        <v>86</v>
      </c>
      <c r="D130" s="151" t="s">
        <v>224</v>
      </c>
      <c r="E130" s="152" t="s">
        <v>4595</v>
      </c>
      <c r="F130" s="153" t="s">
        <v>4596</v>
      </c>
      <c r="G130" s="154" t="s">
        <v>4593</v>
      </c>
      <c r="H130" s="155">
        <v>1</v>
      </c>
      <c r="I130" s="156"/>
      <c r="J130" s="157">
        <f>ROUND(I130*H130,2)</f>
        <v>0</v>
      </c>
      <c r="K130" s="158"/>
      <c r="L130" s="34"/>
      <c r="M130" s="159" t="s">
        <v>1</v>
      </c>
      <c r="N130" s="160" t="s">
        <v>42</v>
      </c>
      <c r="O130" s="59"/>
      <c r="P130" s="161">
        <f>O130*H130</f>
        <v>0</v>
      </c>
      <c r="Q130" s="161">
        <v>0</v>
      </c>
      <c r="R130" s="161">
        <f>Q130*H130</f>
        <v>0</v>
      </c>
      <c r="S130" s="161">
        <v>0</v>
      </c>
      <c r="T130" s="162">
        <f>S130*H130</f>
        <v>0</v>
      </c>
      <c r="U130" s="33"/>
      <c r="V130" s="33"/>
      <c r="W130" s="33"/>
      <c r="X130" s="33"/>
      <c r="Y130" s="33"/>
      <c r="Z130" s="33"/>
      <c r="AA130" s="33"/>
      <c r="AB130" s="33"/>
      <c r="AC130" s="33"/>
      <c r="AD130" s="33"/>
      <c r="AE130" s="33"/>
      <c r="AR130" s="163" t="s">
        <v>228</v>
      </c>
      <c r="AT130" s="163" t="s">
        <v>224</v>
      </c>
      <c r="AU130" s="163" t="s">
        <v>84</v>
      </c>
      <c r="AY130" s="18" t="s">
        <v>222</v>
      </c>
      <c r="BE130" s="164">
        <f>IF(N130="základní",J130,0)</f>
        <v>0</v>
      </c>
      <c r="BF130" s="164">
        <f>IF(N130="snížená",J130,0)</f>
        <v>0</v>
      </c>
      <c r="BG130" s="164">
        <f>IF(N130="zákl. přenesená",J130,0)</f>
        <v>0</v>
      </c>
      <c r="BH130" s="164">
        <f>IF(N130="sníž. přenesená",J130,0)</f>
        <v>0</v>
      </c>
      <c r="BI130" s="164">
        <f>IF(N130="nulová",J130,0)</f>
        <v>0</v>
      </c>
      <c r="BJ130" s="18" t="s">
        <v>84</v>
      </c>
      <c r="BK130" s="164">
        <f>ROUND(I130*H130,2)</f>
        <v>0</v>
      </c>
      <c r="BL130" s="18" t="s">
        <v>228</v>
      </c>
      <c r="BM130" s="163" t="s">
        <v>228</v>
      </c>
    </row>
    <row r="131" spans="1:65" s="2" customFormat="1" ht="19.5">
      <c r="A131" s="33"/>
      <c r="B131" s="34"/>
      <c r="C131" s="33"/>
      <c r="D131" s="166" t="s">
        <v>384</v>
      </c>
      <c r="E131" s="33"/>
      <c r="F131" s="208" t="s">
        <v>4597</v>
      </c>
      <c r="G131" s="33"/>
      <c r="H131" s="33"/>
      <c r="I131" s="209"/>
      <c r="J131" s="33"/>
      <c r="K131" s="33"/>
      <c r="L131" s="34"/>
      <c r="M131" s="210"/>
      <c r="N131" s="211"/>
      <c r="O131" s="59"/>
      <c r="P131" s="59"/>
      <c r="Q131" s="59"/>
      <c r="R131" s="59"/>
      <c r="S131" s="59"/>
      <c r="T131" s="60"/>
      <c r="U131" s="33"/>
      <c r="V131" s="33"/>
      <c r="W131" s="33"/>
      <c r="X131" s="33"/>
      <c r="Y131" s="33"/>
      <c r="Z131" s="33"/>
      <c r="AA131" s="33"/>
      <c r="AB131" s="33"/>
      <c r="AC131" s="33"/>
      <c r="AD131" s="33"/>
      <c r="AE131" s="33"/>
      <c r="AT131" s="18" t="s">
        <v>384</v>
      </c>
      <c r="AU131" s="18" t="s">
        <v>84</v>
      </c>
    </row>
    <row r="132" spans="1:65" s="2" customFormat="1" ht="76.349999999999994" customHeight="1">
      <c r="A132" s="33"/>
      <c r="B132" s="150"/>
      <c r="C132" s="151" t="s">
        <v>235</v>
      </c>
      <c r="D132" s="151" t="s">
        <v>224</v>
      </c>
      <c r="E132" s="152" t="s">
        <v>4598</v>
      </c>
      <c r="F132" s="153" t="s">
        <v>4599</v>
      </c>
      <c r="G132" s="154" t="s">
        <v>4593</v>
      </c>
      <c r="H132" s="155">
        <v>2</v>
      </c>
      <c r="I132" s="156"/>
      <c r="J132" s="157">
        <f>ROUND(I132*H132,2)</f>
        <v>0</v>
      </c>
      <c r="K132" s="158"/>
      <c r="L132" s="34"/>
      <c r="M132" s="159" t="s">
        <v>1</v>
      </c>
      <c r="N132" s="160" t="s">
        <v>42</v>
      </c>
      <c r="O132" s="59"/>
      <c r="P132" s="161">
        <f>O132*H132</f>
        <v>0</v>
      </c>
      <c r="Q132" s="161">
        <v>0</v>
      </c>
      <c r="R132" s="161">
        <f>Q132*H132</f>
        <v>0</v>
      </c>
      <c r="S132" s="161">
        <v>0</v>
      </c>
      <c r="T132" s="162">
        <f>S132*H132</f>
        <v>0</v>
      </c>
      <c r="U132" s="33"/>
      <c r="V132" s="33"/>
      <c r="W132" s="33"/>
      <c r="X132" s="33"/>
      <c r="Y132" s="33"/>
      <c r="Z132" s="33"/>
      <c r="AA132" s="33"/>
      <c r="AB132" s="33"/>
      <c r="AC132" s="33"/>
      <c r="AD132" s="33"/>
      <c r="AE132" s="33"/>
      <c r="AR132" s="163" t="s">
        <v>228</v>
      </c>
      <c r="AT132" s="163" t="s">
        <v>224</v>
      </c>
      <c r="AU132" s="163" t="s">
        <v>84</v>
      </c>
      <c r="AY132" s="18" t="s">
        <v>222</v>
      </c>
      <c r="BE132" s="164">
        <f>IF(N132="základní",J132,0)</f>
        <v>0</v>
      </c>
      <c r="BF132" s="164">
        <f>IF(N132="snížená",J132,0)</f>
        <v>0</v>
      </c>
      <c r="BG132" s="164">
        <f>IF(N132="zákl. přenesená",J132,0)</f>
        <v>0</v>
      </c>
      <c r="BH132" s="164">
        <f>IF(N132="sníž. přenesená",J132,0)</f>
        <v>0</v>
      </c>
      <c r="BI132" s="164">
        <f>IF(N132="nulová",J132,0)</f>
        <v>0</v>
      </c>
      <c r="BJ132" s="18" t="s">
        <v>84</v>
      </c>
      <c r="BK132" s="164">
        <f>ROUND(I132*H132,2)</f>
        <v>0</v>
      </c>
      <c r="BL132" s="18" t="s">
        <v>228</v>
      </c>
      <c r="BM132" s="163" t="s">
        <v>238</v>
      </c>
    </row>
    <row r="133" spans="1:65" s="2" customFormat="1" ht="48.75">
      <c r="A133" s="33"/>
      <c r="B133" s="34"/>
      <c r="C133" s="33"/>
      <c r="D133" s="166" t="s">
        <v>384</v>
      </c>
      <c r="E133" s="33"/>
      <c r="F133" s="208" t="s">
        <v>4600</v>
      </c>
      <c r="G133" s="33"/>
      <c r="H133" s="33"/>
      <c r="I133" s="209"/>
      <c r="J133" s="33"/>
      <c r="K133" s="33"/>
      <c r="L133" s="34"/>
      <c r="M133" s="210"/>
      <c r="N133" s="211"/>
      <c r="O133" s="59"/>
      <c r="P133" s="59"/>
      <c r="Q133" s="59"/>
      <c r="R133" s="59"/>
      <c r="S133" s="59"/>
      <c r="T133" s="60"/>
      <c r="U133" s="33"/>
      <c r="V133" s="33"/>
      <c r="W133" s="33"/>
      <c r="X133" s="33"/>
      <c r="Y133" s="33"/>
      <c r="Z133" s="33"/>
      <c r="AA133" s="33"/>
      <c r="AB133" s="33"/>
      <c r="AC133" s="33"/>
      <c r="AD133" s="33"/>
      <c r="AE133" s="33"/>
      <c r="AT133" s="18" t="s">
        <v>384</v>
      </c>
      <c r="AU133" s="18" t="s">
        <v>84</v>
      </c>
    </row>
    <row r="134" spans="1:65" s="2" customFormat="1" ht="24.2" customHeight="1">
      <c r="A134" s="33"/>
      <c r="B134" s="150"/>
      <c r="C134" s="151" t="s">
        <v>228</v>
      </c>
      <c r="D134" s="151" t="s">
        <v>224</v>
      </c>
      <c r="E134" s="152" t="s">
        <v>4601</v>
      </c>
      <c r="F134" s="153" t="s">
        <v>4602</v>
      </c>
      <c r="G134" s="154" t="s">
        <v>4593</v>
      </c>
      <c r="H134" s="155">
        <v>4</v>
      </c>
      <c r="I134" s="156"/>
      <c r="J134" s="157">
        <f>ROUND(I134*H134,2)</f>
        <v>0</v>
      </c>
      <c r="K134" s="158"/>
      <c r="L134" s="34"/>
      <c r="M134" s="159" t="s">
        <v>1</v>
      </c>
      <c r="N134" s="160" t="s">
        <v>42</v>
      </c>
      <c r="O134" s="59"/>
      <c r="P134" s="161">
        <f>O134*H134</f>
        <v>0</v>
      </c>
      <c r="Q134" s="161">
        <v>0</v>
      </c>
      <c r="R134" s="161">
        <f>Q134*H134</f>
        <v>0</v>
      </c>
      <c r="S134" s="161">
        <v>0</v>
      </c>
      <c r="T134" s="162">
        <f>S134*H134</f>
        <v>0</v>
      </c>
      <c r="U134" s="33"/>
      <c r="V134" s="33"/>
      <c r="W134" s="33"/>
      <c r="X134" s="33"/>
      <c r="Y134" s="33"/>
      <c r="Z134" s="33"/>
      <c r="AA134" s="33"/>
      <c r="AB134" s="33"/>
      <c r="AC134" s="33"/>
      <c r="AD134" s="33"/>
      <c r="AE134" s="33"/>
      <c r="AR134" s="163" t="s">
        <v>228</v>
      </c>
      <c r="AT134" s="163" t="s">
        <v>224</v>
      </c>
      <c r="AU134" s="163" t="s">
        <v>84</v>
      </c>
      <c r="AY134" s="18" t="s">
        <v>222</v>
      </c>
      <c r="BE134" s="164">
        <f>IF(N134="základní",J134,0)</f>
        <v>0</v>
      </c>
      <c r="BF134" s="164">
        <f>IF(N134="snížená",J134,0)</f>
        <v>0</v>
      </c>
      <c r="BG134" s="164">
        <f>IF(N134="zákl. přenesená",J134,0)</f>
        <v>0</v>
      </c>
      <c r="BH134" s="164">
        <f>IF(N134="sníž. přenesená",J134,0)</f>
        <v>0</v>
      </c>
      <c r="BI134" s="164">
        <f>IF(N134="nulová",J134,0)</f>
        <v>0</v>
      </c>
      <c r="BJ134" s="18" t="s">
        <v>84</v>
      </c>
      <c r="BK134" s="164">
        <f>ROUND(I134*H134,2)</f>
        <v>0</v>
      </c>
      <c r="BL134" s="18" t="s">
        <v>228</v>
      </c>
      <c r="BM134" s="163" t="s">
        <v>243</v>
      </c>
    </row>
    <row r="135" spans="1:65" s="2" customFormat="1" ht="19.5">
      <c r="A135" s="33"/>
      <c r="B135" s="34"/>
      <c r="C135" s="33"/>
      <c r="D135" s="166" t="s">
        <v>384</v>
      </c>
      <c r="E135" s="33"/>
      <c r="F135" s="208" t="s">
        <v>4603</v>
      </c>
      <c r="G135" s="33"/>
      <c r="H135" s="33"/>
      <c r="I135" s="209"/>
      <c r="J135" s="33"/>
      <c r="K135" s="33"/>
      <c r="L135" s="34"/>
      <c r="M135" s="210"/>
      <c r="N135" s="211"/>
      <c r="O135" s="59"/>
      <c r="P135" s="59"/>
      <c r="Q135" s="59"/>
      <c r="R135" s="59"/>
      <c r="S135" s="59"/>
      <c r="T135" s="60"/>
      <c r="U135" s="33"/>
      <c r="V135" s="33"/>
      <c r="W135" s="33"/>
      <c r="X135" s="33"/>
      <c r="Y135" s="33"/>
      <c r="Z135" s="33"/>
      <c r="AA135" s="33"/>
      <c r="AB135" s="33"/>
      <c r="AC135" s="33"/>
      <c r="AD135" s="33"/>
      <c r="AE135" s="33"/>
      <c r="AT135" s="18" t="s">
        <v>384</v>
      </c>
      <c r="AU135" s="18" t="s">
        <v>84</v>
      </c>
    </row>
    <row r="136" spans="1:65" s="2" customFormat="1" ht="16.5" customHeight="1">
      <c r="A136" s="33"/>
      <c r="B136" s="150"/>
      <c r="C136" s="151" t="s">
        <v>245</v>
      </c>
      <c r="D136" s="151" t="s">
        <v>224</v>
      </c>
      <c r="E136" s="152" t="s">
        <v>4604</v>
      </c>
      <c r="F136" s="153" t="s">
        <v>4605</v>
      </c>
      <c r="G136" s="154" t="s">
        <v>4593</v>
      </c>
      <c r="H136" s="155">
        <v>2</v>
      </c>
      <c r="I136" s="156"/>
      <c r="J136" s="157">
        <f>ROUND(I136*H136,2)</f>
        <v>0</v>
      </c>
      <c r="K136" s="158"/>
      <c r="L136" s="34"/>
      <c r="M136" s="159" t="s">
        <v>1</v>
      </c>
      <c r="N136" s="160" t="s">
        <v>42</v>
      </c>
      <c r="O136" s="59"/>
      <c r="P136" s="161">
        <f>O136*H136</f>
        <v>0</v>
      </c>
      <c r="Q136" s="161">
        <v>0</v>
      </c>
      <c r="R136" s="161">
        <f>Q136*H136</f>
        <v>0</v>
      </c>
      <c r="S136" s="161">
        <v>0</v>
      </c>
      <c r="T136" s="162">
        <f>S136*H136</f>
        <v>0</v>
      </c>
      <c r="U136" s="33"/>
      <c r="V136" s="33"/>
      <c r="W136" s="33"/>
      <c r="X136" s="33"/>
      <c r="Y136" s="33"/>
      <c r="Z136" s="33"/>
      <c r="AA136" s="33"/>
      <c r="AB136" s="33"/>
      <c r="AC136" s="33"/>
      <c r="AD136" s="33"/>
      <c r="AE136" s="33"/>
      <c r="AR136" s="163" t="s">
        <v>228</v>
      </c>
      <c r="AT136" s="163" t="s">
        <v>224</v>
      </c>
      <c r="AU136" s="163" t="s">
        <v>84</v>
      </c>
      <c r="AY136" s="18" t="s">
        <v>222</v>
      </c>
      <c r="BE136" s="164">
        <f>IF(N136="základní",J136,0)</f>
        <v>0</v>
      </c>
      <c r="BF136" s="164">
        <f>IF(N136="snížená",J136,0)</f>
        <v>0</v>
      </c>
      <c r="BG136" s="164">
        <f>IF(N136="zákl. přenesená",J136,0)</f>
        <v>0</v>
      </c>
      <c r="BH136" s="164">
        <f>IF(N136="sníž. přenesená",J136,0)</f>
        <v>0</v>
      </c>
      <c r="BI136" s="164">
        <f>IF(N136="nulová",J136,0)</f>
        <v>0</v>
      </c>
      <c r="BJ136" s="18" t="s">
        <v>84</v>
      </c>
      <c r="BK136" s="164">
        <f>ROUND(I136*H136,2)</f>
        <v>0</v>
      </c>
      <c r="BL136" s="18" t="s">
        <v>228</v>
      </c>
      <c r="BM136" s="163" t="s">
        <v>248</v>
      </c>
    </row>
    <row r="137" spans="1:65" s="2" customFormat="1" ht="19.5">
      <c r="A137" s="33"/>
      <c r="B137" s="34"/>
      <c r="C137" s="33"/>
      <c r="D137" s="166" t="s">
        <v>384</v>
      </c>
      <c r="E137" s="33"/>
      <c r="F137" s="208" t="s">
        <v>4606</v>
      </c>
      <c r="G137" s="33"/>
      <c r="H137" s="33"/>
      <c r="I137" s="209"/>
      <c r="J137" s="33"/>
      <c r="K137" s="33"/>
      <c r="L137" s="34"/>
      <c r="M137" s="210"/>
      <c r="N137" s="211"/>
      <c r="O137" s="59"/>
      <c r="P137" s="59"/>
      <c r="Q137" s="59"/>
      <c r="R137" s="59"/>
      <c r="S137" s="59"/>
      <c r="T137" s="60"/>
      <c r="U137" s="33"/>
      <c r="V137" s="33"/>
      <c r="W137" s="33"/>
      <c r="X137" s="33"/>
      <c r="Y137" s="33"/>
      <c r="Z137" s="33"/>
      <c r="AA137" s="33"/>
      <c r="AB137" s="33"/>
      <c r="AC137" s="33"/>
      <c r="AD137" s="33"/>
      <c r="AE137" s="33"/>
      <c r="AT137" s="18" t="s">
        <v>384</v>
      </c>
      <c r="AU137" s="18" t="s">
        <v>84</v>
      </c>
    </row>
    <row r="138" spans="1:65" s="2" customFormat="1" ht="16.5" customHeight="1">
      <c r="A138" s="33"/>
      <c r="B138" s="150"/>
      <c r="C138" s="151" t="s">
        <v>238</v>
      </c>
      <c r="D138" s="151" t="s">
        <v>224</v>
      </c>
      <c r="E138" s="152" t="s">
        <v>4607</v>
      </c>
      <c r="F138" s="153" t="s">
        <v>4608</v>
      </c>
      <c r="G138" s="154" t="s">
        <v>310</v>
      </c>
      <c r="H138" s="155">
        <v>44</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84</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14</v>
      </c>
    </row>
    <row r="139" spans="1:65" s="2" customFormat="1" ht="16.5" customHeight="1">
      <c r="A139" s="33"/>
      <c r="B139" s="150"/>
      <c r="C139" s="151" t="s">
        <v>261</v>
      </c>
      <c r="D139" s="151" t="s">
        <v>224</v>
      </c>
      <c r="E139" s="152" t="s">
        <v>4609</v>
      </c>
      <c r="F139" s="153" t="s">
        <v>4610</v>
      </c>
      <c r="G139" s="154" t="s">
        <v>310</v>
      </c>
      <c r="H139" s="155">
        <v>10</v>
      </c>
      <c r="I139" s="156"/>
      <c r="J139" s="157">
        <f>ROUND(I139*H139,2)</f>
        <v>0</v>
      </c>
      <c r="K139" s="158"/>
      <c r="L139" s="34"/>
      <c r="M139" s="159" t="s">
        <v>1</v>
      </c>
      <c r="N139" s="160" t="s">
        <v>42</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228</v>
      </c>
      <c r="AT139" s="163" t="s">
        <v>224</v>
      </c>
      <c r="AU139" s="163" t="s">
        <v>84</v>
      </c>
      <c r="AY139" s="18" t="s">
        <v>222</v>
      </c>
      <c r="BE139" s="164">
        <f>IF(N139="základní",J139,0)</f>
        <v>0</v>
      </c>
      <c r="BF139" s="164">
        <f>IF(N139="snížená",J139,0)</f>
        <v>0</v>
      </c>
      <c r="BG139" s="164">
        <f>IF(N139="zákl. přenesená",J139,0)</f>
        <v>0</v>
      </c>
      <c r="BH139" s="164">
        <f>IF(N139="sníž. přenesená",J139,0)</f>
        <v>0</v>
      </c>
      <c r="BI139" s="164">
        <f>IF(N139="nulová",J139,0)</f>
        <v>0</v>
      </c>
      <c r="BJ139" s="18" t="s">
        <v>84</v>
      </c>
      <c r="BK139" s="164">
        <f>ROUND(I139*H139,2)</f>
        <v>0</v>
      </c>
      <c r="BL139" s="18" t="s">
        <v>228</v>
      </c>
      <c r="BM139" s="163" t="s">
        <v>321</v>
      </c>
    </row>
    <row r="140" spans="1:65" s="2" customFormat="1" ht="16.5" customHeight="1">
      <c r="A140" s="33"/>
      <c r="B140" s="150"/>
      <c r="C140" s="151" t="s">
        <v>243</v>
      </c>
      <c r="D140" s="151" t="s">
        <v>224</v>
      </c>
      <c r="E140" s="152" t="s">
        <v>4611</v>
      </c>
      <c r="F140" s="153" t="s">
        <v>4612</v>
      </c>
      <c r="G140" s="154" t="s">
        <v>3271</v>
      </c>
      <c r="H140" s="155">
        <v>7</v>
      </c>
      <c r="I140" s="156"/>
      <c r="J140" s="157">
        <f>ROUND(I140*H140,2)</f>
        <v>0</v>
      </c>
      <c r="K140" s="158"/>
      <c r="L140" s="34"/>
      <c r="M140" s="159" t="s">
        <v>1</v>
      </c>
      <c r="N140" s="160" t="s">
        <v>42</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228</v>
      </c>
      <c r="AT140" s="163" t="s">
        <v>224</v>
      </c>
      <c r="AU140" s="163" t="s">
        <v>84</v>
      </c>
      <c r="AY140" s="18" t="s">
        <v>222</v>
      </c>
      <c r="BE140" s="164">
        <f>IF(N140="základní",J140,0)</f>
        <v>0</v>
      </c>
      <c r="BF140" s="164">
        <f>IF(N140="snížená",J140,0)</f>
        <v>0</v>
      </c>
      <c r="BG140" s="164">
        <f>IF(N140="zákl. přenesená",J140,0)</f>
        <v>0</v>
      </c>
      <c r="BH140" s="164">
        <f>IF(N140="sníž. přenesená",J140,0)</f>
        <v>0</v>
      </c>
      <c r="BI140" s="164">
        <f>IF(N140="nulová",J140,0)</f>
        <v>0</v>
      </c>
      <c r="BJ140" s="18" t="s">
        <v>84</v>
      </c>
      <c r="BK140" s="164">
        <f>ROUND(I140*H140,2)</f>
        <v>0</v>
      </c>
      <c r="BL140" s="18" t="s">
        <v>228</v>
      </c>
      <c r="BM140" s="163" t="s">
        <v>264</v>
      </c>
    </row>
    <row r="141" spans="1:65" s="2" customFormat="1" ht="16.5" customHeight="1">
      <c r="A141" s="33"/>
      <c r="B141" s="150"/>
      <c r="C141" s="151" t="s">
        <v>279</v>
      </c>
      <c r="D141" s="151" t="s">
        <v>224</v>
      </c>
      <c r="E141" s="152" t="s">
        <v>4613</v>
      </c>
      <c r="F141" s="153" t="s">
        <v>4614</v>
      </c>
      <c r="G141" s="154" t="s">
        <v>4593</v>
      </c>
      <c r="H141" s="155">
        <v>24</v>
      </c>
      <c r="I141" s="156"/>
      <c r="J141" s="157">
        <f>ROUND(I141*H141,2)</f>
        <v>0</v>
      </c>
      <c r="K141" s="158"/>
      <c r="L141" s="34"/>
      <c r="M141" s="159" t="s">
        <v>1</v>
      </c>
      <c r="N141" s="160" t="s">
        <v>42</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228</v>
      </c>
      <c r="AT141" s="163" t="s">
        <v>224</v>
      </c>
      <c r="AU141" s="163" t="s">
        <v>84</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341</v>
      </c>
    </row>
    <row r="142" spans="1:65" s="2" customFormat="1" ht="19.5">
      <c r="A142" s="33"/>
      <c r="B142" s="34"/>
      <c r="C142" s="33"/>
      <c r="D142" s="166" t="s">
        <v>384</v>
      </c>
      <c r="E142" s="33"/>
      <c r="F142" s="208" t="s">
        <v>4615</v>
      </c>
      <c r="G142" s="33"/>
      <c r="H142" s="33"/>
      <c r="I142" s="209"/>
      <c r="J142" s="33"/>
      <c r="K142" s="33"/>
      <c r="L142" s="34"/>
      <c r="M142" s="210"/>
      <c r="N142" s="211"/>
      <c r="O142" s="59"/>
      <c r="P142" s="59"/>
      <c r="Q142" s="59"/>
      <c r="R142" s="59"/>
      <c r="S142" s="59"/>
      <c r="T142" s="60"/>
      <c r="U142" s="33"/>
      <c r="V142" s="33"/>
      <c r="W142" s="33"/>
      <c r="X142" s="33"/>
      <c r="Y142" s="33"/>
      <c r="Z142" s="33"/>
      <c r="AA142" s="33"/>
      <c r="AB142" s="33"/>
      <c r="AC142" s="33"/>
      <c r="AD142" s="33"/>
      <c r="AE142" s="33"/>
      <c r="AT142" s="18" t="s">
        <v>384</v>
      </c>
      <c r="AU142" s="18" t="s">
        <v>84</v>
      </c>
    </row>
    <row r="143" spans="1:65" s="2" customFormat="1" ht="16.5" customHeight="1">
      <c r="A143" s="33"/>
      <c r="B143" s="150"/>
      <c r="C143" s="151" t="s">
        <v>248</v>
      </c>
      <c r="D143" s="151" t="s">
        <v>224</v>
      </c>
      <c r="E143" s="152" t="s">
        <v>4616</v>
      </c>
      <c r="F143" s="153" t="s">
        <v>4617</v>
      </c>
      <c r="G143" s="154" t="s">
        <v>4593</v>
      </c>
      <c r="H143" s="155">
        <v>26</v>
      </c>
      <c r="I143" s="156"/>
      <c r="J143" s="157">
        <f>ROUND(I143*H143,2)</f>
        <v>0</v>
      </c>
      <c r="K143" s="158"/>
      <c r="L143" s="34"/>
      <c r="M143" s="159" t="s">
        <v>1</v>
      </c>
      <c r="N143" s="160" t="s">
        <v>42</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228</v>
      </c>
      <c r="AT143" s="163" t="s">
        <v>224</v>
      </c>
      <c r="AU143" s="163" t="s">
        <v>84</v>
      </c>
      <c r="AY143" s="18" t="s">
        <v>222</v>
      </c>
      <c r="BE143" s="164">
        <f>IF(N143="základní",J143,0)</f>
        <v>0</v>
      </c>
      <c r="BF143" s="164">
        <f>IF(N143="snížená",J143,0)</f>
        <v>0</v>
      </c>
      <c r="BG143" s="164">
        <f>IF(N143="zákl. přenesená",J143,0)</f>
        <v>0</v>
      </c>
      <c r="BH143" s="164">
        <f>IF(N143="sníž. přenesená",J143,0)</f>
        <v>0</v>
      </c>
      <c r="BI143" s="164">
        <f>IF(N143="nulová",J143,0)</f>
        <v>0</v>
      </c>
      <c r="BJ143" s="18" t="s">
        <v>84</v>
      </c>
      <c r="BK143" s="164">
        <f>ROUND(I143*H143,2)</f>
        <v>0</v>
      </c>
      <c r="BL143" s="18" t="s">
        <v>228</v>
      </c>
      <c r="BM143" s="163" t="s">
        <v>273</v>
      </c>
    </row>
    <row r="144" spans="1:65" s="2" customFormat="1" ht="19.5">
      <c r="A144" s="33"/>
      <c r="B144" s="34"/>
      <c r="C144" s="33"/>
      <c r="D144" s="166" t="s">
        <v>384</v>
      </c>
      <c r="E144" s="33"/>
      <c r="F144" s="208" t="s">
        <v>4618</v>
      </c>
      <c r="G144" s="33"/>
      <c r="H144" s="33"/>
      <c r="I144" s="209"/>
      <c r="J144" s="33"/>
      <c r="K144" s="33"/>
      <c r="L144" s="34"/>
      <c r="M144" s="210"/>
      <c r="N144" s="211"/>
      <c r="O144" s="59"/>
      <c r="P144" s="59"/>
      <c r="Q144" s="59"/>
      <c r="R144" s="59"/>
      <c r="S144" s="59"/>
      <c r="T144" s="60"/>
      <c r="U144" s="33"/>
      <c r="V144" s="33"/>
      <c r="W144" s="33"/>
      <c r="X144" s="33"/>
      <c r="Y144" s="33"/>
      <c r="Z144" s="33"/>
      <c r="AA144" s="33"/>
      <c r="AB144" s="33"/>
      <c r="AC144" s="33"/>
      <c r="AD144" s="33"/>
      <c r="AE144" s="33"/>
      <c r="AT144" s="18" t="s">
        <v>384</v>
      </c>
      <c r="AU144" s="18" t="s">
        <v>84</v>
      </c>
    </row>
    <row r="145" spans="1:65" s="2" customFormat="1" ht="21.75" customHeight="1">
      <c r="A145" s="33"/>
      <c r="B145" s="150"/>
      <c r="C145" s="151" t="s">
        <v>299</v>
      </c>
      <c r="D145" s="151" t="s">
        <v>224</v>
      </c>
      <c r="E145" s="152" t="s">
        <v>4619</v>
      </c>
      <c r="F145" s="153" t="s">
        <v>4620</v>
      </c>
      <c r="G145" s="154" t="s">
        <v>4593</v>
      </c>
      <c r="H145" s="155">
        <v>5</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84</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358</v>
      </c>
    </row>
    <row r="146" spans="1:65" s="2" customFormat="1" ht="19.5">
      <c r="A146" s="33"/>
      <c r="B146" s="34"/>
      <c r="C146" s="33"/>
      <c r="D146" s="166" t="s">
        <v>384</v>
      </c>
      <c r="E146" s="33"/>
      <c r="F146" s="208" t="s">
        <v>4621</v>
      </c>
      <c r="G146" s="33"/>
      <c r="H146" s="33"/>
      <c r="I146" s="209"/>
      <c r="J146" s="33"/>
      <c r="K146" s="33"/>
      <c r="L146" s="34"/>
      <c r="M146" s="210"/>
      <c r="N146" s="211"/>
      <c r="O146" s="59"/>
      <c r="P146" s="59"/>
      <c r="Q146" s="59"/>
      <c r="R146" s="59"/>
      <c r="S146" s="59"/>
      <c r="T146" s="60"/>
      <c r="U146" s="33"/>
      <c r="V146" s="33"/>
      <c r="W146" s="33"/>
      <c r="X146" s="33"/>
      <c r="Y146" s="33"/>
      <c r="Z146" s="33"/>
      <c r="AA146" s="33"/>
      <c r="AB146" s="33"/>
      <c r="AC146" s="33"/>
      <c r="AD146" s="33"/>
      <c r="AE146" s="33"/>
      <c r="AT146" s="18" t="s">
        <v>384</v>
      </c>
      <c r="AU146" s="18" t="s">
        <v>84</v>
      </c>
    </row>
    <row r="147" spans="1:65" s="2" customFormat="1" ht="16.5" customHeight="1">
      <c r="A147" s="33"/>
      <c r="B147" s="150"/>
      <c r="C147" s="151" t="s">
        <v>14</v>
      </c>
      <c r="D147" s="151" t="s">
        <v>224</v>
      </c>
      <c r="E147" s="152" t="s">
        <v>4622</v>
      </c>
      <c r="F147" s="153" t="s">
        <v>4623</v>
      </c>
      <c r="G147" s="154" t="s">
        <v>4593</v>
      </c>
      <c r="H147" s="155">
        <v>2</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84</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282</v>
      </c>
    </row>
    <row r="148" spans="1:65" s="2" customFormat="1" ht="19.5">
      <c r="A148" s="33"/>
      <c r="B148" s="34"/>
      <c r="C148" s="33"/>
      <c r="D148" s="166" t="s">
        <v>384</v>
      </c>
      <c r="E148" s="33"/>
      <c r="F148" s="208" t="s">
        <v>4624</v>
      </c>
      <c r="G148" s="33"/>
      <c r="H148" s="33"/>
      <c r="I148" s="209"/>
      <c r="J148" s="33"/>
      <c r="K148" s="33"/>
      <c r="L148" s="34"/>
      <c r="M148" s="210"/>
      <c r="N148" s="211"/>
      <c r="O148" s="59"/>
      <c r="P148" s="59"/>
      <c r="Q148" s="59"/>
      <c r="R148" s="59"/>
      <c r="S148" s="59"/>
      <c r="T148" s="60"/>
      <c r="U148" s="33"/>
      <c r="V148" s="33"/>
      <c r="W148" s="33"/>
      <c r="X148" s="33"/>
      <c r="Y148" s="33"/>
      <c r="Z148" s="33"/>
      <c r="AA148" s="33"/>
      <c r="AB148" s="33"/>
      <c r="AC148" s="33"/>
      <c r="AD148" s="33"/>
      <c r="AE148" s="33"/>
      <c r="AT148" s="18" t="s">
        <v>384</v>
      </c>
      <c r="AU148" s="18" t="s">
        <v>84</v>
      </c>
    </row>
    <row r="149" spans="1:65" s="2" customFormat="1" ht="16.5" customHeight="1">
      <c r="A149" s="33"/>
      <c r="B149" s="150"/>
      <c r="C149" s="151" t="s">
        <v>315</v>
      </c>
      <c r="D149" s="151" t="s">
        <v>224</v>
      </c>
      <c r="E149" s="152" t="s">
        <v>4625</v>
      </c>
      <c r="F149" s="153" t="s">
        <v>4626</v>
      </c>
      <c r="G149" s="154" t="s">
        <v>310</v>
      </c>
      <c r="H149" s="155">
        <v>2</v>
      </c>
      <c r="I149" s="156"/>
      <c r="J149" s="157">
        <f>ROUND(I149*H149,2)</f>
        <v>0</v>
      </c>
      <c r="K149" s="158"/>
      <c r="L149" s="34"/>
      <c r="M149" s="159" t="s">
        <v>1</v>
      </c>
      <c r="N149" s="160" t="s">
        <v>42</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228</v>
      </c>
      <c r="AT149" s="163" t="s">
        <v>224</v>
      </c>
      <c r="AU149" s="163" t="s">
        <v>84</v>
      </c>
      <c r="AY149" s="18" t="s">
        <v>222</v>
      </c>
      <c r="BE149" s="164">
        <f>IF(N149="základní",J149,0)</f>
        <v>0</v>
      </c>
      <c r="BF149" s="164">
        <f>IF(N149="snížená",J149,0)</f>
        <v>0</v>
      </c>
      <c r="BG149" s="164">
        <f>IF(N149="zákl. přenesená",J149,0)</f>
        <v>0</v>
      </c>
      <c r="BH149" s="164">
        <f>IF(N149="sníž. přenesená",J149,0)</f>
        <v>0</v>
      </c>
      <c r="BI149" s="164">
        <f>IF(N149="nulová",J149,0)</f>
        <v>0</v>
      </c>
      <c r="BJ149" s="18" t="s">
        <v>84</v>
      </c>
      <c r="BK149" s="164">
        <f>ROUND(I149*H149,2)</f>
        <v>0</v>
      </c>
      <c r="BL149" s="18" t="s">
        <v>228</v>
      </c>
      <c r="BM149" s="163" t="s">
        <v>292</v>
      </c>
    </row>
    <row r="150" spans="1:65" s="2" customFormat="1" ht="29.25">
      <c r="A150" s="33"/>
      <c r="B150" s="34"/>
      <c r="C150" s="33"/>
      <c r="D150" s="166" t="s">
        <v>384</v>
      </c>
      <c r="E150" s="33"/>
      <c r="F150" s="208" t="s">
        <v>4627</v>
      </c>
      <c r="G150" s="33"/>
      <c r="H150" s="33"/>
      <c r="I150" s="209"/>
      <c r="J150" s="33"/>
      <c r="K150" s="33"/>
      <c r="L150" s="34"/>
      <c r="M150" s="210"/>
      <c r="N150" s="211"/>
      <c r="O150" s="59"/>
      <c r="P150" s="59"/>
      <c r="Q150" s="59"/>
      <c r="R150" s="59"/>
      <c r="S150" s="59"/>
      <c r="T150" s="60"/>
      <c r="U150" s="33"/>
      <c r="V150" s="33"/>
      <c r="W150" s="33"/>
      <c r="X150" s="33"/>
      <c r="Y150" s="33"/>
      <c r="Z150" s="33"/>
      <c r="AA150" s="33"/>
      <c r="AB150" s="33"/>
      <c r="AC150" s="33"/>
      <c r="AD150" s="33"/>
      <c r="AE150" s="33"/>
      <c r="AT150" s="18" t="s">
        <v>384</v>
      </c>
      <c r="AU150" s="18" t="s">
        <v>84</v>
      </c>
    </row>
    <row r="151" spans="1:65" s="2" customFormat="1" ht="16.5" customHeight="1">
      <c r="A151" s="33"/>
      <c r="B151" s="150"/>
      <c r="C151" s="151" t="s">
        <v>321</v>
      </c>
      <c r="D151" s="151" t="s">
        <v>224</v>
      </c>
      <c r="E151" s="152" t="s">
        <v>4628</v>
      </c>
      <c r="F151" s="153" t="s">
        <v>4629</v>
      </c>
      <c r="G151" s="154" t="s">
        <v>4630</v>
      </c>
      <c r="H151" s="155">
        <v>180</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84</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302</v>
      </c>
    </row>
    <row r="152" spans="1:65" s="2" customFormat="1" ht="19.5">
      <c r="A152" s="33"/>
      <c r="B152" s="34"/>
      <c r="C152" s="33"/>
      <c r="D152" s="166" t="s">
        <v>384</v>
      </c>
      <c r="E152" s="33"/>
      <c r="F152" s="208" t="s">
        <v>4631</v>
      </c>
      <c r="G152" s="33"/>
      <c r="H152" s="33"/>
      <c r="I152" s="209"/>
      <c r="J152" s="33"/>
      <c r="K152" s="33"/>
      <c r="L152" s="34"/>
      <c r="M152" s="210"/>
      <c r="N152" s="211"/>
      <c r="O152" s="59"/>
      <c r="P152" s="59"/>
      <c r="Q152" s="59"/>
      <c r="R152" s="59"/>
      <c r="S152" s="59"/>
      <c r="T152" s="60"/>
      <c r="U152" s="33"/>
      <c r="V152" s="33"/>
      <c r="W152" s="33"/>
      <c r="X152" s="33"/>
      <c r="Y152" s="33"/>
      <c r="Z152" s="33"/>
      <c r="AA152" s="33"/>
      <c r="AB152" s="33"/>
      <c r="AC152" s="33"/>
      <c r="AD152" s="33"/>
      <c r="AE152" s="33"/>
      <c r="AT152" s="18" t="s">
        <v>384</v>
      </c>
      <c r="AU152" s="18" t="s">
        <v>84</v>
      </c>
    </row>
    <row r="153" spans="1:65" s="2" customFormat="1" ht="24.2" customHeight="1">
      <c r="A153" s="33"/>
      <c r="B153" s="150"/>
      <c r="C153" s="151" t="s">
        <v>8</v>
      </c>
      <c r="D153" s="151" t="s">
        <v>224</v>
      </c>
      <c r="E153" s="152" t="s">
        <v>4632</v>
      </c>
      <c r="F153" s="153" t="s">
        <v>4633</v>
      </c>
      <c r="G153" s="154" t="s">
        <v>4630</v>
      </c>
      <c r="H153" s="155">
        <v>160</v>
      </c>
      <c r="I153" s="156"/>
      <c r="J153" s="157">
        <f>ROUND(I153*H153,2)</f>
        <v>0</v>
      </c>
      <c r="K153" s="158"/>
      <c r="L153" s="34"/>
      <c r="M153" s="159" t="s">
        <v>1</v>
      </c>
      <c r="N153" s="160" t="s">
        <v>42</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228</v>
      </c>
      <c r="AT153" s="163" t="s">
        <v>224</v>
      </c>
      <c r="AU153" s="163" t="s">
        <v>84</v>
      </c>
      <c r="AY153" s="18" t="s">
        <v>222</v>
      </c>
      <c r="BE153" s="164">
        <f>IF(N153="základní",J153,0)</f>
        <v>0</v>
      </c>
      <c r="BF153" s="164">
        <f>IF(N153="snížená",J153,0)</f>
        <v>0</v>
      </c>
      <c r="BG153" s="164">
        <f>IF(N153="zákl. přenesená",J153,0)</f>
        <v>0</v>
      </c>
      <c r="BH153" s="164">
        <f>IF(N153="sníž. přenesená",J153,0)</f>
        <v>0</v>
      </c>
      <c r="BI153" s="164">
        <f>IF(N153="nulová",J153,0)</f>
        <v>0</v>
      </c>
      <c r="BJ153" s="18" t="s">
        <v>84</v>
      </c>
      <c r="BK153" s="164">
        <f>ROUND(I153*H153,2)</f>
        <v>0</v>
      </c>
      <c r="BL153" s="18" t="s">
        <v>228</v>
      </c>
      <c r="BM153" s="163" t="s">
        <v>314</v>
      </c>
    </row>
    <row r="154" spans="1:65" s="2" customFormat="1" ht="19.5">
      <c r="A154" s="33"/>
      <c r="B154" s="34"/>
      <c r="C154" s="33"/>
      <c r="D154" s="166" t="s">
        <v>384</v>
      </c>
      <c r="E154" s="33"/>
      <c r="F154" s="208" t="s">
        <v>4631</v>
      </c>
      <c r="G154" s="33"/>
      <c r="H154" s="33"/>
      <c r="I154" s="209"/>
      <c r="J154" s="33"/>
      <c r="K154" s="33"/>
      <c r="L154" s="34"/>
      <c r="M154" s="210"/>
      <c r="N154" s="211"/>
      <c r="O154" s="59"/>
      <c r="P154" s="59"/>
      <c r="Q154" s="59"/>
      <c r="R154" s="59"/>
      <c r="S154" s="59"/>
      <c r="T154" s="60"/>
      <c r="U154" s="33"/>
      <c r="V154" s="33"/>
      <c r="W154" s="33"/>
      <c r="X154" s="33"/>
      <c r="Y154" s="33"/>
      <c r="Z154" s="33"/>
      <c r="AA154" s="33"/>
      <c r="AB154" s="33"/>
      <c r="AC154" s="33"/>
      <c r="AD154" s="33"/>
      <c r="AE154" s="33"/>
      <c r="AT154" s="18" t="s">
        <v>384</v>
      </c>
      <c r="AU154" s="18" t="s">
        <v>84</v>
      </c>
    </row>
    <row r="155" spans="1:65" s="2" customFormat="1" ht="37.9" customHeight="1">
      <c r="A155" s="33"/>
      <c r="B155" s="150"/>
      <c r="C155" s="151" t="s">
        <v>264</v>
      </c>
      <c r="D155" s="151" t="s">
        <v>224</v>
      </c>
      <c r="E155" s="152" t="s">
        <v>4634</v>
      </c>
      <c r="F155" s="153" t="s">
        <v>4635</v>
      </c>
      <c r="G155" s="154" t="s">
        <v>4630</v>
      </c>
      <c r="H155" s="155">
        <v>350</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228</v>
      </c>
      <c r="AT155" s="163" t="s">
        <v>224</v>
      </c>
      <c r="AU155" s="163" t="s">
        <v>84</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318</v>
      </c>
    </row>
    <row r="156" spans="1:65" s="2" customFormat="1" ht="19.5">
      <c r="A156" s="33"/>
      <c r="B156" s="34"/>
      <c r="C156" s="33"/>
      <c r="D156" s="166" t="s">
        <v>384</v>
      </c>
      <c r="E156" s="33"/>
      <c r="F156" s="208" t="s">
        <v>4636</v>
      </c>
      <c r="G156" s="33"/>
      <c r="H156" s="33"/>
      <c r="I156" s="209"/>
      <c r="J156" s="33"/>
      <c r="K156" s="33"/>
      <c r="L156" s="34"/>
      <c r="M156" s="210"/>
      <c r="N156" s="211"/>
      <c r="O156" s="59"/>
      <c r="P156" s="59"/>
      <c r="Q156" s="59"/>
      <c r="R156" s="59"/>
      <c r="S156" s="59"/>
      <c r="T156" s="60"/>
      <c r="U156" s="33"/>
      <c r="V156" s="33"/>
      <c r="W156" s="33"/>
      <c r="X156" s="33"/>
      <c r="Y156" s="33"/>
      <c r="Z156" s="33"/>
      <c r="AA156" s="33"/>
      <c r="AB156" s="33"/>
      <c r="AC156" s="33"/>
      <c r="AD156" s="33"/>
      <c r="AE156" s="33"/>
      <c r="AT156" s="18" t="s">
        <v>384</v>
      </c>
      <c r="AU156" s="18" t="s">
        <v>84</v>
      </c>
    </row>
    <row r="157" spans="1:65" s="12" customFormat="1" ht="25.9" customHeight="1">
      <c r="B157" s="137"/>
      <c r="D157" s="138" t="s">
        <v>76</v>
      </c>
      <c r="E157" s="139" t="s">
        <v>4387</v>
      </c>
      <c r="F157" s="139" t="s">
        <v>4637</v>
      </c>
      <c r="I157" s="140"/>
      <c r="J157" s="141">
        <f>BK157</f>
        <v>0</v>
      </c>
      <c r="L157" s="137"/>
      <c r="M157" s="142"/>
      <c r="N157" s="143"/>
      <c r="O157" s="143"/>
      <c r="P157" s="144">
        <f>SUM(P158:P179)</f>
        <v>0</v>
      </c>
      <c r="Q157" s="143"/>
      <c r="R157" s="144">
        <f>SUM(R158:R179)</f>
        <v>0</v>
      </c>
      <c r="S157" s="143"/>
      <c r="T157" s="145">
        <f>SUM(T158:T179)</f>
        <v>0</v>
      </c>
      <c r="AR157" s="138" t="s">
        <v>84</v>
      </c>
      <c r="AT157" s="146" t="s">
        <v>76</v>
      </c>
      <c r="AU157" s="146" t="s">
        <v>77</v>
      </c>
      <c r="AY157" s="138" t="s">
        <v>222</v>
      </c>
      <c r="BK157" s="147">
        <f>SUM(BK158:BK179)</f>
        <v>0</v>
      </c>
    </row>
    <row r="158" spans="1:65" s="2" customFormat="1" ht="24.2" customHeight="1">
      <c r="A158" s="33"/>
      <c r="B158" s="150"/>
      <c r="C158" s="151" t="s">
        <v>337</v>
      </c>
      <c r="D158" s="151" t="s">
        <v>224</v>
      </c>
      <c r="E158" s="152" t="s">
        <v>4638</v>
      </c>
      <c r="F158" s="153" t="s">
        <v>4639</v>
      </c>
      <c r="G158" s="154" t="s">
        <v>4593</v>
      </c>
      <c r="H158" s="155">
        <v>1</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84</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322</v>
      </c>
    </row>
    <row r="159" spans="1:65" s="2" customFormat="1" ht="136.5">
      <c r="A159" s="33"/>
      <c r="B159" s="34"/>
      <c r="C159" s="33"/>
      <c r="D159" s="166" t="s">
        <v>384</v>
      </c>
      <c r="E159" s="33"/>
      <c r="F159" s="208" t="s">
        <v>4640</v>
      </c>
      <c r="G159" s="33"/>
      <c r="H159" s="33"/>
      <c r="I159" s="209"/>
      <c r="J159" s="33"/>
      <c r="K159" s="33"/>
      <c r="L159" s="34"/>
      <c r="M159" s="210"/>
      <c r="N159" s="211"/>
      <c r="O159" s="59"/>
      <c r="P159" s="59"/>
      <c r="Q159" s="59"/>
      <c r="R159" s="59"/>
      <c r="S159" s="59"/>
      <c r="T159" s="60"/>
      <c r="U159" s="33"/>
      <c r="V159" s="33"/>
      <c r="W159" s="33"/>
      <c r="X159" s="33"/>
      <c r="Y159" s="33"/>
      <c r="Z159" s="33"/>
      <c r="AA159" s="33"/>
      <c r="AB159" s="33"/>
      <c r="AC159" s="33"/>
      <c r="AD159" s="33"/>
      <c r="AE159" s="33"/>
      <c r="AT159" s="18" t="s">
        <v>384</v>
      </c>
      <c r="AU159" s="18" t="s">
        <v>84</v>
      </c>
    </row>
    <row r="160" spans="1:65" s="2" customFormat="1" ht="37.9" customHeight="1">
      <c r="A160" s="33"/>
      <c r="B160" s="150"/>
      <c r="C160" s="151" t="s">
        <v>341</v>
      </c>
      <c r="D160" s="151" t="s">
        <v>224</v>
      </c>
      <c r="E160" s="152" t="s">
        <v>4641</v>
      </c>
      <c r="F160" s="153" t="s">
        <v>4642</v>
      </c>
      <c r="G160" s="154" t="s">
        <v>4593</v>
      </c>
      <c r="H160" s="155">
        <v>1</v>
      </c>
      <c r="I160" s="156"/>
      <c r="J160" s="157">
        <f>ROUND(I160*H160,2)</f>
        <v>0</v>
      </c>
      <c r="K160" s="158"/>
      <c r="L160" s="34"/>
      <c r="M160" s="159" t="s">
        <v>1</v>
      </c>
      <c r="N160" s="160" t="s">
        <v>42</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228</v>
      </c>
      <c r="AT160" s="163" t="s">
        <v>224</v>
      </c>
      <c r="AU160" s="163" t="s">
        <v>84</v>
      </c>
      <c r="AY160" s="18" t="s">
        <v>222</v>
      </c>
      <c r="BE160" s="164">
        <f>IF(N160="základní",J160,0)</f>
        <v>0</v>
      </c>
      <c r="BF160" s="164">
        <f>IF(N160="snížená",J160,0)</f>
        <v>0</v>
      </c>
      <c r="BG160" s="164">
        <f>IF(N160="zákl. přenesená",J160,0)</f>
        <v>0</v>
      </c>
      <c r="BH160" s="164">
        <f>IF(N160="sníž. přenesená",J160,0)</f>
        <v>0</v>
      </c>
      <c r="BI160" s="164">
        <f>IF(N160="nulová",J160,0)</f>
        <v>0</v>
      </c>
      <c r="BJ160" s="18" t="s">
        <v>84</v>
      </c>
      <c r="BK160" s="164">
        <f>ROUND(I160*H160,2)</f>
        <v>0</v>
      </c>
      <c r="BL160" s="18" t="s">
        <v>228</v>
      </c>
      <c r="BM160" s="163" t="s">
        <v>326</v>
      </c>
    </row>
    <row r="161" spans="1:65" s="2" customFormat="1" ht="19.5">
      <c r="A161" s="33"/>
      <c r="B161" s="34"/>
      <c r="C161" s="33"/>
      <c r="D161" s="166" t="s">
        <v>384</v>
      </c>
      <c r="E161" s="33"/>
      <c r="F161" s="208" t="s">
        <v>4597</v>
      </c>
      <c r="G161" s="33"/>
      <c r="H161" s="33"/>
      <c r="I161" s="209"/>
      <c r="J161" s="33"/>
      <c r="K161" s="33"/>
      <c r="L161" s="34"/>
      <c r="M161" s="210"/>
      <c r="N161" s="211"/>
      <c r="O161" s="59"/>
      <c r="P161" s="59"/>
      <c r="Q161" s="59"/>
      <c r="R161" s="59"/>
      <c r="S161" s="59"/>
      <c r="T161" s="60"/>
      <c r="U161" s="33"/>
      <c r="V161" s="33"/>
      <c r="W161" s="33"/>
      <c r="X161" s="33"/>
      <c r="Y161" s="33"/>
      <c r="Z161" s="33"/>
      <c r="AA161" s="33"/>
      <c r="AB161" s="33"/>
      <c r="AC161" s="33"/>
      <c r="AD161" s="33"/>
      <c r="AE161" s="33"/>
      <c r="AT161" s="18" t="s">
        <v>384</v>
      </c>
      <c r="AU161" s="18" t="s">
        <v>84</v>
      </c>
    </row>
    <row r="162" spans="1:65" s="2" customFormat="1" ht="16.5" customHeight="1">
      <c r="A162" s="33"/>
      <c r="B162" s="150"/>
      <c r="C162" s="151" t="s">
        <v>345</v>
      </c>
      <c r="D162" s="151" t="s">
        <v>224</v>
      </c>
      <c r="E162" s="152" t="s">
        <v>4643</v>
      </c>
      <c r="F162" s="153" t="s">
        <v>4614</v>
      </c>
      <c r="G162" s="154" t="s">
        <v>4593</v>
      </c>
      <c r="H162" s="155">
        <v>8</v>
      </c>
      <c r="I162" s="156"/>
      <c r="J162" s="157">
        <f>ROUND(I162*H162,2)</f>
        <v>0</v>
      </c>
      <c r="K162" s="158"/>
      <c r="L162" s="34"/>
      <c r="M162" s="159" t="s">
        <v>1</v>
      </c>
      <c r="N162" s="160" t="s">
        <v>42</v>
      </c>
      <c r="O162" s="59"/>
      <c r="P162" s="161">
        <f>O162*H162</f>
        <v>0</v>
      </c>
      <c r="Q162" s="161">
        <v>0</v>
      </c>
      <c r="R162" s="161">
        <f>Q162*H162</f>
        <v>0</v>
      </c>
      <c r="S162" s="161">
        <v>0</v>
      </c>
      <c r="T162" s="162">
        <f>S162*H162</f>
        <v>0</v>
      </c>
      <c r="U162" s="33"/>
      <c r="V162" s="33"/>
      <c r="W162" s="33"/>
      <c r="X162" s="33"/>
      <c r="Y162" s="33"/>
      <c r="Z162" s="33"/>
      <c r="AA162" s="33"/>
      <c r="AB162" s="33"/>
      <c r="AC162" s="33"/>
      <c r="AD162" s="33"/>
      <c r="AE162" s="33"/>
      <c r="AR162" s="163" t="s">
        <v>228</v>
      </c>
      <c r="AT162" s="163" t="s">
        <v>224</v>
      </c>
      <c r="AU162" s="163" t="s">
        <v>84</v>
      </c>
      <c r="AY162" s="18" t="s">
        <v>222</v>
      </c>
      <c r="BE162" s="164">
        <f>IF(N162="základní",J162,0)</f>
        <v>0</v>
      </c>
      <c r="BF162" s="164">
        <f>IF(N162="snížená",J162,0)</f>
        <v>0</v>
      </c>
      <c r="BG162" s="164">
        <f>IF(N162="zákl. přenesená",J162,0)</f>
        <v>0</v>
      </c>
      <c r="BH162" s="164">
        <f>IF(N162="sníž. přenesená",J162,0)</f>
        <v>0</v>
      </c>
      <c r="BI162" s="164">
        <f>IF(N162="nulová",J162,0)</f>
        <v>0</v>
      </c>
      <c r="BJ162" s="18" t="s">
        <v>84</v>
      </c>
      <c r="BK162" s="164">
        <f>ROUND(I162*H162,2)</f>
        <v>0</v>
      </c>
      <c r="BL162" s="18" t="s">
        <v>228</v>
      </c>
      <c r="BM162" s="163" t="s">
        <v>329</v>
      </c>
    </row>
    <row r="163" spans="1:65" s="2" customFormat="1" ht="19.5">
      <c r="A163" s="33"/>
      <c r="B163" s="34"/>
      <c r="C163" s="33"/>
      <c r="D163" s="166" t="s">
        <v>384</v>
      </c>
      <c r="E163" s="33"/>
      <c r="F163" s="208" t="s">
        <v>4644</v>
      </c>
      <c r="G163" s="33"/>
      <c r="H163" s="33"/>
      <c r="I163" s="209"/>
      <c r="J163" s="33"/>
      <c r="K163" s="33"/>
      <c r="L163" s="34"/>
      <c r="M163" s="210"/>
      <c r="N163" s="211"/>
      <c r="O163" s="59"/>
      <c r="P163" s="59"/>
      <c r="Q163" s="59"/>
      <c r="R163" s="59"/>
      <c r="S163" s="59"/>
      <c r="T163" s="60"/>
      <c r="U163" s="33"/>
      <c r="V163" s="33"/>
      <c r="W163" s="33"/>
      <c r="X163" s="33"/>
      <c r="Y163" s="33"/>
      <c r="Z163" s="33"/>
      <c r="AA163" s="33"/>
      <c r="AB163" s="33"/>
      <c r="AC163" s="33"/>
      <c r="AD163" s="33"/>
      <c r="AE163" s="33"/>
      <c r="AT163" s="18" t="s">
        <v>384</v>
      </c>
      <c r="AU163" s="18" t="s">
        <v>84</v>
      </c>
    </row>
    <row r="164" spans="1:65" s="2" customFormat="1" ht="16.5" customHeight="1">
      <c r="A164" s="33"/>
      <c r="B164" s="150"/>
      <c r="C164" s="151" t="s">
        <v>273</v>
      </c>
      <c r="D164" s="151" t="s">
        <v>224</v>
      </c>
      <c r="E164" s="152" t="s">
        <v>4645</v>
      </c>
      <c r="F164" s="153" t="s">
        <v>4646</v>
      </c>
      <c r="G164" s="154" t="s">
        <v>4593</v>
      </c>
      <c r="H164" s="155">
        <v>9</v>
      </c>
      <c r="I164" s="156"/>
      <c r="J164" s="157">
        <f>ROUND(I164*H164,2)</f>
        <v>0</v>
      </c>
      <c r="K164" s="158"/>
      <c r="L164" s="34"/>
      <c r="M164" s="159" t="s">
        <v>1</v>
      </c>
      <c r="N164" s="160" t="s">
        <v>42</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228</v>
      </c>
      <c r="AT164" s="163" t="s">
        <v>224</v>
      </c>
      <c r="AU164" s="163" t="s">
        <v>84</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340</v>
      </c>
    </row>
    <row r="165" spans="1:65" s="2" customFormat="1" ht="19.5">
      <c r="A165" s="33"/>
      <c r="B165" s="34"/>
      <c r="C165" s="33"/>
      <c r="D165" s="166" t="s">
        <v>384</v>
      </c>
      <c r="E165" s="33"/>
      <c r="F165" s="208" t="s">
        <v>4647</v>
      </c>
      <c r="G165" s="33"/>
      <c r="H165" s="33"/>
      <c r="I165" s="209"/>
      <c r="J165" s="33"/>
      <c r="K165" s="33"/>
      <c r="L165" s="34"/>
      <c r="M165" s="210"/>
      <c r="N165" s="211"/>
      <c r="O165" s="59"/>
      <c r="P165" s="59"/>
      <c r="Q165" s="59"/>
      <c r="R165" s="59"/>
      <c r="S165" s="59"/>
      <c r="T165" s="60"/>
      <c r="U165" s="33"/>
      <c r="V165" s="33"/>
      <c r="W165" s="33"/>
      <c r="X165" s="33"/>
      <c r="Y165" s="33"/>
      <c r="Z165" s="33"/>
      <c r="AA165" s="33"/>
      <c r="AB165" s="33"/>
      <c r="AC165" s="33"/>
      <c r="AD165" s="33"/>
      <c r="AE165" s="33"/>
      <c r="AT165" s="18" t="s">
        <v>384</v>
      </c>
      <c r="AU165" s="18" t="s">
        <v>84</v>
      </c>
    </row>
    <row r="166" spans="1:65" s="2" customFormat="1" ht="16.5" customHeight="1">
      <c r="A166" s="33"/>
      <c r="B166" s="150"/>
      <c r="C166" s="151" t="s">
        <v>7</v>
      </c>
      <c r="D166" s="151" t="s">
        <v>224</v>
      </c>
      <c r="E166" s="152" t="s">
        <v>4648</v>
      </c>
      <c r="F166" s="153" t="s">
        <v>4649</v>
      </c>
      <c r="G166" s="154" t="s">
        <v>4593</v>
      </c>
      <c r="H166" s="155">
        <v>3</v>
      </c>
      <c r="I166" s="156"/>
      <c r="J166" s="157">
        <f>ROUND(I166*H166,2)</f>
        <v>0</v>
      </c>
      <c r="K166" s="158"/>
      <c r="L166" s="34"/>
      <c r="M166" s="159" t="s">
        <v>1</v>
      </c>
      <c r="N166" s="160" t="s">
        <v>42</v>
      </c>
      <c r="O166" s="59"/>
      <c r="P166" s="161">
        <f>O166*H166</f>
        <v>0</v>
      </c>
      <c r="Q166" s="161">
        <v>0</v>
      </c>
      <c r="R166" s="161">
        <f>Q166*H166</f>
        <v>0</v>
      </c>
      <c r="S166" s="161">
        <v>0</v>
      </c>
      <c r="T166" s="162">
        <f>S166*H166</f>
        <v>0</v>
      </c>
      <c r="U166" s="33"/>
      <c r="V166" s="33"/>
      <c r="W166" s="33"/>
      <c r="X166" s="33"/>
      <c r="Y166" s="33"/>
      <c r="Z166" s="33"/>
      <c r="AA166" s="33"/>
      <c r="AB166" s="33"/>
      <c r="AC166" s="33"/>
      <c r="AD166" s="33"/>
      <c r="AE166" s="33"/>
      <c r="AR166" s="163" t="s">
        <v>228</v>
      </c>
      <c r="AT166" s="163" t="s">
        <v>224</v>
      </c>
      <c r="AU166" s="163" t="s">
        <v>84</v>
      </c>
      <c r="AY166" s="18" t="s">
        <v>222</v>
      </c>
      <c r="BE166" s="164">
        <f>IF(N166="základní",J166,0)</f>
        <v>0</v>
      </c>
      <c r="BF166" s="164">
        <f>IF(N166="snížená",J166,0)</f>
        <v>0</v>
      </c>
      <c r="BG166" s="164">
        <f>IF(N166="zákl. přenesená",J166,0)</f>
        <v>0</v>
      </c>
      <c r="BH166" s="164">
        <f>IF(N166="sníž. přenesená",J166,0)</f>
        <v>0</v>
      </c>
      <c r="BI166" s="164">
        <f>IF(N166="nulová",J166,0)</f>
        <v>0</v>
      </c>
      <c r="BJ166" s="18" t="s">
        <v>84</v>
      </c>
      <c r="BK166" s="164">
        <f>ROUND(I166*H166,2)</f>
        <v>0</v>
      </c>
      <c r="BL166" s="18" t="s">
        <v>228</v>
      </c>
      <c r="BM166" s="163" t="s">
        <v>344</v>
      </c>
    </row>
    <row r="167" spans="1:65" s="2" customFormat="1" ht="19.5">
      <c r="A167" s="33"/>
      <c r="B167" s="34"/>
      <c r="C167" s="33"/>
      <c r="D167" s="166" t="s">
        <v>384</v>
      </c>
      <c r="E167" s="33"/>
      <c r="F167" s="208" t="s">
        <v>4650</v>
      </c>
      <c r="G167" s="33"/>
      <c r="H167" s="33"/>
      <c r="I167" s="209"/>
      <c r="J167" s="33"/>
      <c r="K167" s="33"/>
      <c r="L167" s="34"/>
      <c r="M167" s="210"/>
      <c r="N167" s="211"/>
      <c r="O167" s="59"/>
      <c r="P167" s="59"/>
      <c r="Q167" s="59"/>
      <c r="R167" s="59"/>
      <c r="S167" s="59"/>
      <c r="T167" s="60"/>
      <c r="U167" s="33"/>
      <c r="V167" s="33"/>
      <c r="W167" s="33"/>
      <c r="X167" s="33"/>
      <c r="Y167" s="33"/>
      <c r="Z167" s="33"/>
      <c r="AA167" s="33"/>
      <c r="AB167" s="33"/>
      <c r="AC167" s="33"/>
      <c r="AD167" s="33"/>
      <c r="AE167" s="33"/>
      <c r="AT167" s="18" t="s">
        <v>384</v>
      </c>
      <c r="AU167" s="18" t="s">
        <v>84</v>
      </c>
    </row>
    <row r="168" spans="1:65" s="2" customFormat="1" ht="16.5" customHeight="1">
      <c r="A168" s="33"/>
      <c r="B168" s="150"/>
      <c r="C168" s="151" t="s">
        <v>358</v>
      </c>
      <c r="D168" s="151" t="s">
        <v>224</v>
      </c>
      <c r="E168" s="152" t="s">
        <v>4651</v>
      </c>
      <c r="F168" s="153" t="s">
        <v>4652</v>
      </c>
      <c r="G168" s="154" t="s">
        <v>4593</v>
      </c>
      <c r="H168" s="155">
        <v>6</v>
      </c>
      <c r="I168" s="156"/>
      <c r="J168" s="157">
        <f>ROUND(I168*H168,2)</f>
        <v>0</v>
      </c>
      <c r="K168" s="158"/>
      <c r="L168" s="34"/>
      <c r="M168" s="159" t="s">
        <v>1</v>
      </c>
      <c r="N168" s="160" t="s">
        <v>42</v>
      </c>
      <c r="O168" s="59"/>
      <c r="P168" s="161">
        <f>O168*H168</f>
        <v>0</v>
      </c>
      <c r="Q168" s="161">
        <v>0</v>
      </c>
      <c r="R168" s="161">
        <f>Q168*H168</f>
        <v>0</v>
      </c>
      <c r="S168" s="161">
        <v>0</v>
      </c>
      <c r="T168" s="162">
        <f>S168*H168</f>
        <v>0</v>
      </c>
      <c r="U168" s="33"/>
      <c r="V168" s="33"/>
      <c r="W168" s="33"/>
      <c r="X168" s="33"/>
      <c r="Y168" s="33"/>
      <c r="Z168" s="33"/>
      <c r="AA168" s="33"/>
      <c r="AB168" s="33"/>
      <c r="AC168" s="33"/>
      <c r="AD168" s="33"/>
      <c r="AE168" s="33"/>
      <c r="AR168" s="163" t="s">
        <v>228</v>
      </c>
      <c r="AT168" s="163" t="s">
        <v>224</v>
      </c>
      <c r="AU168" s="163" t="s">
        <v>84</v>
      </c>
      <c r="AY168" s="18" t="s">
        <v>222</v>
      </c>
      <c r="BE168" s="164">
        <f>IF(N168="základní",J168,0)</f>
        <v>0</v>
      </c>
      <c r="BF168" s="164">
        <f>IF(N168="snížená",J168,0)</f>
        <v>0</v>
      </c>
      <c r="BG168" s="164">
        <f>IF(N168="zákl. přenesená",J168,0)</f>
        <v>0</v>
      </c>
      <c r="BH168" s="164">
        <f>IF(N168="sníž. přenesená",J168,0)</f>
        <v>0</v>
      </c>
      <c r="BI168" s="164">
        <f>IF(N168="nulová",J168,0)</f>
        <v>0</v>
      </c>
      <c r="BJ168" s="18" t="s">
        <v>84</v>
      </c>
      <c r="BK168" s="164">
        <f>ROUND(I168*H168,2)</f>
        <v>0</v>
      </c>
      <c r="BL168" s="18" t="s">
        <v>228</v>
      </c>
      <c r="BM168" s="163" t="s">
        <v>349</v>
      </c>
    </row>
    <row r="169" spans="1:65" s="2" customFormat="1" ht="19.5">
      <c r="A169" s="33"/>
      <c r="B169" s="34"/>
      <c r="C169" s="33"/>
      <c r="D169" s="166" t="s">
        <v>384</v>
      </c>
      <c r="E169" s="33"/>
      <c r="F169" s="208" t="s">
        <v>4653</v>
      </c>
      <c r="G169" s="33"/>
      <c r="H169" s="33"/>
      <c r="I169" s="209"/>
      <c r="J169" s="33"/>
      <c r="K169" s="33"/>
      <c r="L169" s="34"/>
      <c r="M169" s="210"/>
      <c r="N169" s="211"/>
      <c r="O169" s="59"/>
      <c r="P169" s="59"/>
      <c r="Q169" s="59"/>
      <c r="R169" s="59"/>
      <c r="S169" s="59"/>
      <c r="T169" s="60"/>
      <c r="U169" s="33"/>
      <c r="V169" s="33"/>
      <c r="W169" s="33"/>
      <c r="X169" s="33"/>
      <c r="Y169" s="33"/>
      <c r="Z169" s="33"/>
      <c r="AA169" s="33"/>
      <c r="AB169" s="33"/>
      <c r="AC169" s="33"/>
      <c r="AD169" s="33"/>
      <c r="AE169" s="33"/>
      <c r="AT169" s="18" t="s">
        <v>384</v>
      </c>
      <c r="AU169" s="18" t="s">
        <v>84</v>
      </c>
    </row>
    <row r="170" spans="1:65" s="2" customFormat="1" ht="16.5" customHeight="1">
      <c r="A170" s="33"/>
      <c r="B170" s="150"/>
      <c r="C170" s="151" t="s">
        <v>363</v>
      </c>
      <c r="D170" s="151" t="s">
        <v>224</v>
      </c>
      <c r="E170" s="152" t="s">
        <v>4654</v>
      </c>
      <c r="F170" s="153" t="s">
        <v>4649</v>
      </c>
      <c r="G170" s="154" t="s">
        <v>4593</v>
      </c>
      <c r="H170" s="155">
        <v>1</v>
      </c>
      <c r="I170" s="156"/>
      <c r="J170" s="157">
        <f>ROUND(I170*H170,2)</f>
        <v>0</v>
      </c>
      <c r="K170" s="158"/>
      <c r="L170" s="34"/>
      <c r="M170" s="159" t="s">
        <v>1</v>
      </c>
      <c r="N170" s="160" t="s">
        <v>42</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228</v>
      </c>
      <c r="AT170" s="163" t="s">
        <v>224</v>
      </c>
      <c r="AU170" s="163" t="s">
        <v>84</v>
      </c>
      <c r="AY170" s="18" t="s">
        <v>222</v>
      </c>
      <c r="BE170" s="164">
        <f>IF(N170="základní",J170,0)</f>
        <v>0</v>
      </c>
      <c r="BF170" s="164">
        <f>IF(N170="snížená",J170,0)</f>
        <v>0</v>
      </c>
      <c r="BG170" s="164">
        <f>IF(N170="zákl. přenesená",J170,0)</f>
        <v>0</v>
      </c>
      <c r="BH170" s="164">
        <f>IF(N170="sníž. přenesená",J170,0)</f>
        <v>0</v>
      </c>
      <c r="BI170" s="164">
        <f>IF(N170="nulová",J170,0)</f>
        <v>0</v>
      </c>
      <c r="BJ170" s="18" t="s">
        <v>84</v>
      </c>
      <c r="BK170" s="164">
        <f>ROUND(I170*H170,2)</f>
        <v>0</v>
      </c>
      <c r="BL170" s="18" t="s">
        <v>228</v>
      </c>
      <c r="BM170" s="163" t="s">
        <v>353</v>
      </c>
    </row>
    <row r="171" spans="1:65" s="2" customFormat="1" ht="19.5">
      <c r="A171" s="33"/>
      <c r="B171" s="34"/>
      <c r="C171" s="33"/>
      <c r="D171" s="166" t="s">
        <v>384</v>
      </c>
      <c r="E171" s="33"/>
      <c r="F171" s="208" t="s">
        <v>4655</v>
      </c>
      <c r="G171" s="33"/>
      <c r="H171" s="33"/>
      <c r="I171" s="209"/>
      <c r="J171" s="33"/>
      <c r="K171" s="33"/>
      <c r="L171" s="34"/>
      <c r="M171" s="210"/>
      <c r="N171" s="211"/>
      <c r="O171" s="59"/>
      <c r="P171" s="59"/>
      <c r="Q171" s="59"/>
      <c r="R171" s="59"/>
      <c r="S171" s="59"/>
      <c r="T171" s="60"/>
      <c r="U171" s="33"/>
      <c r="V171" s="33"/>
      <c r="W171" s="33"/>
      <c r="X171" s="33"/>
      <c r="Y171" s="33"/>
      <c r="Z171" s="33"/>
      <c r="AA171" s="33"/>
      <c r="AB171" s="33"/>
      <c r="AC171" s="33"/>
      <c r="AD171" s="33"/>
      <c r="AE171" s="33"/>
      <c r="AT171" s="18" t="s">
        <v>384</v>
      </c>
      <c r="AU171" s="18" t="s">
        <v>84</v>
      </c>
    </row>
    <row r="172" spans="1:65" s="2" customFormat="1" ht="24.2" customHeight="1">
      <c r="A172" s="33"/>
      <c r="B172" s="150"/>
      <c r="C172" s="151" t="s">
        <v>282</v>
      </c>
      <c r="D172" s="151" t="s">
        <v>224</v>
      </c>
      <c r="E172" s="152" t="s">
        <v>4656</v>
      </c>
      <c r="F172" s="153" t="s">
        <v>4657</v>
      </c>
      <c r="G172" s="154" t="s">
        <v>4593</v>
      </c>
      <c r="H172" s="155">
        <v>1</v>
      </c>
      <c r="I172" s="156"/>
      <c r="J172" s="157">
        <f>ROUND(I172*H172,2)</f>
        <v>0</v>
      </c>
      <c r="K172" s="158"/>
      <c r="L172" s="34"/>
      <c r="M172" s="159" t="s">
        <v>1</v>
      </c>
      <c r="N172" s="160" t="s">
        <v>42</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228</v>
      </c>
      <c r="AT172" s="163" t="s">
        <v>224</v>
      </c>
      <c r="AU172" s="163" t="s">
        <v>84</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357</v>
      </c>
    </row>
    <row r="173" spans="1:65" s="2" customFormat="1" ht="19.5">
      <c r="A173" s="33"/>
      <c r="B173" s="34"/>
      <c r="C173" s="33"/>
      <c r="D173" s="166" t="s">
        <v>384</v>
      </c>
      <c r="E173" s="33"/>
      <c r="F173" s="208" t="s">
        <v>4658</v>
      </c>
      <c r="G173" s="33"/>
      <c r="H173" s="33"/>
      <c r="I173" s="209"/>
      <c r="J173" s="33"/>
      <c r="K173" s="33"/>
      <c r="L173" s="34"/>
      <c r="M173" s="210"/>
      <c r="N173" s="211"/>
      <c r="O173" s="59"/>
      <c r="P173" s="59"/>
      <c r="Q173" s="59"/>
      <c r="R173" s="59"/>
      <c r="S173" s="59"/>
      <c r="T173" s="60"/>
      <c r="U173" s="33"/>
      <c r="V173" s="33"/>
      <c r="W173" s="33"/>
      <c r="X173" s="33"/>
      <c r="Y173" s="33"/>
      <c r="Z173" s="33"/>
      <c r="AA173" s="33"/>
      <c r="AB173" s="33"/>
      <c r="AC173" s="33"/>
      <c r="AD173" s="33"/>
      <c r="AE173" s="33"/>
      <c r="AT173" s="18" t="s">
        <v>384</v>
      </c>
      <c r="AU173" s="18" t="s">
        <v>84</v>
      </c>
    </row>
    <row r="174" spans="1:65" s="2" customFormat="1" ht="16.5" customHeight="1">
      <c r="A174" s="33"/>
      <c r="B174" s="150"/>
      <c r="C174" s="151" t="s">
        <v>370</v>
      </c>
      <c r="D174" s="151" t="s">
        <v>224</v>
      </c>
      <c r="E174" s="152" t="s">
        <v>4659</v>
      </c>
      <c r="F174" s="153" t="s">
        <v>4626</v>
      </c>
      <c r="G174" s="154" t="s">
        <v>310</v>
      </c>
      <c r="H174" s="155">
        <v>40</v>
      </c>
      <c r="I174" s="156"/>
      <c r="J174" s="157">
        <f>ROUND(I174*H174,2)</f>
        <v>0</v>
      </c>
      <c r="K174" s="158"/>
      <c r="L174" s="34"/>
      <c r="M174" s="159" t="s">
        <v>1</v>
      </c>
      <c r="N174" s="160" t="s">
        <v>42</v>
      </c>
      <c r="O174" s="59"/>
      <c r="P174" s="161">
        <f>O174*H174</f>
        <v>0</v>
      </c>
      <c r="Q174" s="161">
        <v>0</v>
      </c>
      <c r="R174" s="161">
        <f>Q174*H174</f>
        <v>0</v>
      </c>
      <c r="S174" s="161">
        <v>0</v>
      </c>
      <c r="T174" s="162">
        <f>S174*H174</f>
        <v>0</v>
      </c>
      <c r="U174" s="33"/>
      <c r="V174" s="33"/>
      <c r="W174" s="33"/>
      <c r="X174" s="33"/>
      <c r="Y174" s="33"/>
      <c r="Z174" s="33"/>
      <c r="AA174" s="33"/>
      <c r="AB174" s="33"/>
      <c r="AC174" s="33"/>
      <c r="AD174" s="33"/>
      <c r="AE174" s="33"/>
      <c r="AR174" s="163" t="s">
        <v>228</v>
      </c>
      <c r="AT174" s="163" t="s">
        <v>224</v>
      </c>
      <c r="AU174" s="163" t="s">
        <v>84</v>
      </c>
      <c r="AY174" s="18" t="s">
        <v>222</v>
      </c>
      <c r="BE174" s="164">
        <f>IF(N174="základní",J174,0)</f>
        <v>0</v>
      </c>
      <c r="BF174" s="164">
        <f>IF(N174="snížená",J174,0)</f>
        <v>0</v>
      </c>
      <c r="BG174" s="164">
        <f>IF(N174="zákl. přenesená",J174,0)</f>
        <v>0</v>
      </c>
      <c r="BH174" s="164">
        <f>IF(N174="sníž. přenesená",J174,0)</f>
        <v>0</v>
      </c>
      <c r="BI174" s="164">
        <f>IF(N174="nulová",J174,0)</f>
        <v>0</v>
      </c>
      <c r="BJ174" s="18" t="s">
        <v>84</v>
      </c>
      <c r="BK174" s="164">
        <f>ROUND(I174*H174,2)</f>
        <v>0</v>
      </c>
      <c r="BL174" s="18" t="s">
        <v>228</v>
      </c>
      <c r="BM174" s="163" t="s">
        <v>361</v>
      </c>
    </row>
    <row r="175" spans="1:65" s="2" customFormat="1" ht="19.5">
      <c r="A175" s="33"/>
      <c r="B175" s="34"/>
      <c r="C175" s="33"/>
      <c r="D175" s="166" t="s">
        <v>384</v>
      </c>
      <c r="E175" s="33"/>
      <c r="F175" s="208" t="s">
        <v>4660</v>
      </c>
      <c r="G175" s="33"/>
      <c r="H175" s="33"/>
      <c r="I175" s="209"/>
      <c r="J175" s="33"/>
      <c r="K175" s="33"/>
      <c r="L175" s="34"/>
      <c r="M175" s="210"/>
      <c r="N175" s="211"/>
      <c r="O175" s="59"/>
      <c r="P175" s="59"/>
      <c r="Q175" s="59"/>
      <c r="R175" s="59"/>
      <c r="S175" s="59"/>
      <c r="T175" s="60"/>
      <c r="U175" s="33"/>
      <c r="V175" s="33"/>
      <c r="W175" s="33"/>
      <c r="X175" s="33"/>
      <c r="Y175" s="33"/>
      <c r="Z175" s="33"/>
      <c r="AA175" s="33"/>
      <c r="AB175" s="33"/>
      <c r="AC175" s="33"/>
      <c r="AD175" s="33"/>
      <c r="AE175" s="33"/>
      <c r="AT175" s="18" t="s">
        <v>384</v>
      </c>
      <c r="AU175" s="18" t="s">
        <v>84</v>
      </c>
    </row>
    <row r="176" spans="1:65" s="2" customFormat="1" ht="16.5" customHeight="1">
      <c r="A176" s="33"/>
      <c r="B176" s="150"/>
      <c r="C176" s="151" t="s">
        <v>292</v>
      </c>
      <c r="D176" s="151" t="s">
        <v>224</v>
      </c>
      <c r="E176" s="152" t="s">
        <v>4628</v>
      </c>
      <c r="F176" s="153" t="s">
        <v>4629</v>
      </c>
      <c r="G176" s="154" t="s">
        <v>4630</v>
      </c>
      <c r="H176" s="155">
        <v>300</v>
      </c>
      <c r="I176" s="156"/>
      <c r="J176" s="157">
        <f>ROUND(I176*H176,2)</f>
        <v>0</v>
      </c>
      <c r="K176" s="158"/>
      <c r="L176" s="34"/>
      <c r="M176" s="159" t="s">
        <v>1</v>
      </c>
      <c r="N176" s="160" t="s">
        <v>42</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228</v>
      </c>
      <c r="AT176" s="163" t="s">
        <v>224</v>
      </c>
      <c r="AU176" s="163" t="s">
        <v>84</v>
      </c>
      <c r="AY176" s="18" t="s">
        <v>222</v>
      </c>
      <c r="BE176" s="164">
        <f>IF(N176="základní",J176,0)</f>
        <v>0</v>
      </c>
      <c r="BF176" s="164">
        <f>IF(N176="snížená",J176,0)</f>
        <v>0</v>
      </c>
      <c r="BG176" s="164">
        <f>IF(N176="zákl. přenesená",J176,0)</f>
        <v>0</v>
      </c>
      <c r="BH176" s="164">
        <f>IF(N176="sníž. přenesená",J176,0)</f>
        <v>0</v>
      </c>
      <c r="BI176" s="164">
        <f>IF(N176="nulová",J176,0)</f>
        <v>0</v>
      </c>
      <c r="BJ176" s="18" t="s">
        <v>84</v>
      </c>
      <c r="BK176" s="164">
        <f>ROUND(I176*H176,2)</f>
        <v>0</v>
      </c>
      <c r="BL176" s="18" t="s">
        <v>228</v>
      </c>
      <c r="BM176" s="163" t="s">
        <v>366</v>
      </c>
    </row>
    <row r="177" spans="1:65" s="2" customFormat="1" ht="19.5">
      <c r="A177" s="33"/>
      <c r="B177" s="34"/>
      <c r="C177" s="33"/>
      <c r="D177" s="166" t="s">
        <v>384</v>
      </c>
      <c r="E177" s="33"/>
      <c r="F177" s="208" t="s">
        <v>4661</v>
      </c>
      <c r="G177" s="33"/>
      <c r="H177" s="33"/>
      <c r="I177" s="209"/>
      <c r="J177" s="33"/>
      <c r="K177" s="33"/>
      <c r="L177" s="34"/>
      <c r="M177" s="210"/>
      <c r="N177" s="211"/>
      <c r="O177" s="59"/>
      <c r="P177" s="59"/>
      <c r="Q177" s="59"/>
      <c r="R177" s="59"/>
      <c r="S177" s="59"/>
      <c r="T177" s="60"/>
      <c r="U177" s="33"/>
      <c r="V177" s="33"/>
      <c r="W177" s="33"/>
      <c r="X177" s="33"/>
      <c r="Y177" s="33"/>
      <c r="Z177" s="33"/>
      <c r="AA177" s="33"/>
      <c r="AB177" s="33"/>
      <c r="AC177" s="33"/>
      <c r="AD177" s="33"/>
      <c r="AE177" s="33"/>
      <c r="AT177" s="18" t="s">
        <v>384</v>
      </c>
      <c r="AU177" s="18" t="s">
        <v>84</v>
      </c>
    </row>
    <row r="178" spans="1:65" s="2" customFormat="1" ht="33" customHeight="1">
      <c r="A178" s="33"/>
      <c r="B178" s="150"/>
      <c r="C178" s="151" t="s">
        <v>377</v>
      </c>
      <c r="D178" s="151" t="s">
        <v>224</v>
      </c>
      <c r="E178" s="152" t="s">
        <v>4662</v>
      </c>
      <c r="F178" s="153" t="s">
        <v>4663</v>
      </c>
      <c r="G178" s="154" t="s">
        <v>4630</v>
      </c>
      <c r="H178" s="155">
        <v>300</v>
      </c>
      <c r="I178" s="156"/>
      <c r="J178" s="157">
        <f>ROUND(I178*H178,2)</f>
        <v>0</v>
      </c>
      <c r="K178" s="158"/>
      <c r="L178" s="34"/>
      <c r="M178" s="159" t="s">
        <v>1</v>
      </c>
      <c r="N178" s="160" t="s">
        <v>42</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228</v>
      </c>
      <c r="AT178" s="163" t="s">
        <v>224</v>
      </c>
      <c r="AU178" s="163" t="s">
        <v>84</v>
      </c>
      <c r="AY178" s="18" t="s">
        <v>222</v>
      </c>
      <c r="BE178" s="164">
        <f>IF(N178="základní",J178,0)</f>
        <v>0</v>
      </c>
      <c r="BF178" s="164">
        <f>IF(N178="snížená",J178,0)</f>
        <v>0</v>
      </c>
      <c r="BG178" s="164">
        <f>IF(N178="zákl. přenesená",J178,0)</f>
        <v>0</v>
      </c>
      <c r="BH178" s="164">
        <f>IF(N178="sníž. přenesená",J178,0)</f>
        <v>0</v>
      </c>
      <c r="BI178" s="164">
        <f>IF(N178="nulová",J178,0)</f>
        <v>0</v>
      </c>
      <c r="BJ178" s="18" t="s">
        <v>84</v>
      </c>
      <c r="BK178" s="164">
        <f>ROUND(I178*H178,2)</f>
        <v>0</v>
      </c>
      <c r="BL178" s="18" t="s">
        <v>228</v>
      </c>
      <c r="BM178" s="163" t="s">
        <v>547</v>
      </c>
    </row>
    <row r="179" spans="1:65" s="2" customFormat="1" ht="19.5">
      <c r="A179" s="33"/>
      <c r="B179" s="34"/>
      <c r="C179" s="33"/>
      <c r="D179" s="166" t="s">
        <v>384</v>
      </c>
      <c r="E179" s="33"/>
      <c r="F179" s="208" t="s">
        <v>4636</v>
      </c>
      <c r="G179" s="33"/>
      <c r="H179" s="33"/>
      <c r="I179" s="209"/>
      <c r="J179" s="33"/>
      <c r="K179" s="33"/>
      <c r="L179" s="34"/>
      <c r="M179" s="210"/>
      <c r="N179" s="211"/>
      <c r="O179" s="59"/>
      <c r="P179" s="59"/>
      <c r="Q179" s="59"/>
      <c r="R179" s="59"/>
      <c r="S179" s="59"/>
      <c r="T179" s="60"/>
      <c r="U179" s="33"/>
      <c r="V179" s="33"/>
      <c r="W179" s="33"/>
      <c r="X179" s="33"/>
      <c r="Y179" s="33"/>
      <c r="Z179" s="33"/>
      <c r="AA179" s="33"/>
      <c r="AB179" s="33"/>
      <c r="AC179" s="33"/>
      <c r="AD179" s="33"/>
      <c r="AE179" s="33"/>
      <c r="AT179" s="18" t="s">
        <v>384</v>
      </c>
      <c r="AU179" s="18" t="s">
        <v>84</v>
      </c>
    </row>
    <row r="180" spans="1:65" s="12" customFormat="1" ht="25.9" customHeight="1">
      <c r="B180" s="137"/>
      <c r="D180" s="138" t="s">
        <v>76</v>
      </c>
      <c r="E180" s="139" t="s">
        <v>4434</v>
      </c>
      <c r="F180" s="139" t="s">
        <v>4664</v>
      </c>
      <c r="I180" s="140"/>
      <c r="J180" s="141">
        <f>BK180</f>
        <v>0</v>
      </c>
      <c r="L180" s="137"/>
      <c r="M180" s="142"/>
      <c r="N180" s="143"/>
      <c r="O180" s="143"/>
      <c r="P180" s="144">
        <f>SUM(P181:P196)</f>
        <v>0</v>
      </c>
      <c r="Q180" s="143"/>
      <c r="R180" s="144">
        <f>SUM(R181:R196)</f>
        <v>0</v>
      </c>
      <c r="S180" s="143"/>
      <c r="T180" s="145">
        <f>SUM(T181:T196)</f>
        <v>0</v>
      </c>
      <c r="AR180" s="138" t="s">
        <v>84</v>
      </c>
      <c r="AT180" s="146" t="s">
        <v>76</v>
      </c>
      <c r="AU180" s="146" t="s">
        <v>77</v>
      </c>
      <c r="AY180" s="138" t="s">
        <v>222</v>
      </c>
      <c r="BK180" s="147">
        <f>SUM(BK181:BK196)</f>
        <v>0</v>
      </c>
    </row>
    <row r="181" spans="1:65" s="2" customFormat="1" ht="24.2" customHeight="1">
      <c r="A181" s="33"/>
      <c r="B181" s="150"/>
      <c r="C181" s="151" t="s">
        <v>302</v>
      </c>
      <c r="D181" s="151" t="s">
        <v>224</v>
      </c>
      <c r="E181" s="152" t="s">
        <v>4665</v>
      </c>
      <c r="F181" s="153" t="s">
        <v>4666</v>
      </c>
      <c r="G181" s="154" t="s">
        <v>4593</v>
      </c>
      <c r="H181" s="155">
        <v>1</v>
      </c>
      <c r="I181" s="156"/>
      <c r="J181" s="157">
        <f>ROUND(I181*H181,2)</f>
        <v>0</v>
      </c>
      <c r="K181" s="158"/>
      <c r="L181" s="34"/>
      <c r="M181" s="159" t="s">
        <v>1</v>
      </c>
      <c r="N181" s="160" t="s">
        <v>42</v>
      </c>
      <c r="O181" s="59"/>
      <c r="P181" s="161">
        <f>O181*H181</f>
        <v>0</v>
      </c>
      <c r="Q181" s="161">
        <v>0</v>
      </c>
      <c r="R181" s="161">
        <f>Q181*H181</f>
        <v>0</v>
      </c>
      <c r="S181" s="161">
        <v>0</v>
      </c>
      <c r="T181" s="162">
        <f>S181*H181</f>
        <v>0</v>
      </c>
      <c r="U181" s="33"/>
      <c r="V181" s="33"/>
      <c r="W181" s="33"/>
      <c r="X181" s="33"/>
      <c r="Y181" s="33"/>
      <c r="Z181" s="33"/>
      <c r="AA181" s="33"/>
      <c r="AB181" s="33"/>
      <c r="AC181" s="33"/>
      <c r="AD181" s="33"/>
      <c r="AE181" s="33"/>
      <c r="AR181" s="163" t="s">
        <v>228</v>
      </c>
      <c r="AT181" s="163" t="s">
        <v>224</v>
      </c>
      <c r="AU181" s="163" t="s">
        <v>84</v>
      </c>
      <c r="AY181" s="18" t="s">
        <v>222</v>
      </c>
      <c r="BE181" s="164">
        <f>IF(N181="základní",J181,0)</f>
        <v>0</v>
      </c>
      <c r="BF181" s="164">
        <f>IF(N181="snížená",J181,0)</f>
        <v>0</v>
      </c>
      <c r="BG181" s="164">
        <f>IF(N181="zákl. přenesená",J181,0)</f>
        <v>0</v>
      </c>
      <c r="BH181" s="164">
        <f>IF(N181="sníž. přenesená",J181,0)</f>
        <v>0</v>
      </c>
      <c r="BI181" s="164">
        <f>IF(N181="nulová",J181,0)</f>
        <v>0</v>
      </c>
      <c r="BJ181" s="18" t="s">
        <v>84</v>
      </c>
      <c r="BK181" s="164">
        <f>ROUND(I181*H181,2)</f>
        <v>0</v>
      </c>
      <c r="BL181" s="18" t="s">
        <v>228</v>
      </c>
      <c r="BM181" s="163" t="s">
        <v>369</v>
      </c>
    </row>
    <row r="182" spans="1:65" s="2" customFormat="1" ht="136.5">
      <c r="A182" s="33"/>
      <c r="B182" s="34"/>
      <c r="C182" s="33"/>
      <c r="D182" s="166" t="s">
        <v>384</v>
      </c>
      <c r="E182" s="33"/>
      <c r="F182" s="208" t="s">
        <v>4667</v>
      </c>
      <c r="G182" s="33"/>
      <c r="H182" s="33"/>
      <c r="I182" s="209"/>
      <c r="J182" s="33"/>
      <c r="K182" s="33"/>
      <c r="L182" s="34"/>
      <c r="M182" s="210"/>
      <c r="N182" s="211"/>
      <c r="O182" s="59"/>
      <c r="P182" s="59"/>
      <c r="Q182" s="59"/>
      <c r="R182" s="59"/>
      <c r="S182" s="59"/>
      <c r="T182" s="60"/>
      <c r="U182" s="33"/>
      <c r="V182" s="33"/>
      <c r="W182" s="33"/>
      <c r="X182" s="33"/>
      <c r="Y182" s="33"/>
      <c r="Z182" s="33"/>
      <c r="AA182" s="33"/>
      <c r="AB182" s="33"/>
      <c r="AC182" s="33"/>
      <c r="AD182" s="33"/>
      <c r="AE182" s="33"/>
      <c r="AT182" s="18" t="s">
        <v>384</v>
      </c>
      <c r="AU182" s="18" t="s">
        <v>84</v>
      </c>
    </row>
    <row r="183" spans="1:65" s="2" customFormat="1" ht="37.9" customHeight="1">
      <c r="A183" s="33"/>
      <c r="B183" s="150"/>
      <c r="C183" s="151" t="s">
        <v>387</v>
      </c>
      <c r="D183" s="151" t="s">
        <v>224</v>
      </c>
      <c r="E183" s="152" t="s">
        <v>4668</v>
      </c>
      <c r="F183" s="153" t="s">
        <v>4642</v>
      </c>
      <c r="G183" s="154" t="s">
        <v>4593</v>
      </c>
      <c r="H183" s="155">
        <v>1</v>
      </c>
      <c r="I183" s="156"/>
      <c r="J183" s="157">
        <f>ROUND(I183*H183,2)</f>
        <v>0</v>
      </c>
      <c r="K183" s="158"/>
      <c r="L183" s="34"/>
      <c r="M183" s="159" t="s">
        <v>1</v>
      </c>
      <c r="N183" s="160" t="s">
        <v>42</v>
      </c>
      <c r="O183" s="59"/>
      <c r="P183" s="161">
        <f>O183*H183</f>
        <v>0</v>
      </c>
      <c r="Q183" s="161">
        <v>0</v>
      </c>
      <c r="R183" s="161">
        <f>Q183*H183</f>
        <v>0</v>
      </c>
      <c r="S183" s="161">
        <v>0</v>
      </c>
      <c r="T183" s="162">
        <f>S183*H183</f>
        <v>0</v>
      </c>
      <c r="U183" s="33"/>
      <c r="V183" s="33"/>
      <c r="W183" s="33"/>
      <c r="X183" s="33"/>
      <c r="Y183" s="33"/>
      <c r="Z183" s="33"/>
      <c r="AA183" s="33"/>
      <c r="AB183" s="33"/>
      <c r="AC183" s="33"/>
      <c r="AD183" s="33"/>
      <c r="AE183" s="33"/>
      <c r="AR183" s="163" t="s">
        <v>228</v>
      </c>
      <c r="AT183" s="163" t="s">
        <v>224</v>
      </c>
      <c r="AU183" s="163" t="s">
        <v>84</v>
      </c>
      <c r="AY183" s="18" t="s">
        <v>222</v>
      </c>
      <c r="BE183" s="164">
        <f>IF(N183="základní",J183,0)</f>
        <v>0</v>
      </c>
      <c r="BF183" s="164">
        <f>IF(N183="snížená",J183,0)</f>
        <v>0</v>
      </c>
      <c r="BG183" s="164">
        <f>IF(N183="zákl. přenesená",J183,0)</f>
        <v>0</v>
      </c>
      <c r="BH183" s="164">
        <f>IF(N183="sníž. přenesená",J183,0)</f>
        <v>0</v>
      </c>
      <c r="BI183" s="164">
        <f>IF(N183="nulová",J183,0)</f>
        <v>0</v>
      </c>
      <c r="BJ183" s="18" t="s">
        <v>84</v>
      </c>
      <c r="BK183" s="164">
        <f>ROUND(I183*H183,2)</f>
        <v>0</v>
      </c>
      <c r="BL183" s="18" t="s">
        <v>228</v>
      </c>
      <c r="BM183" s="163" t="s">
        <v>373</v>
      </c>
    </row>
    <row r="184" spans="1:65" s="2" customFormat="1" ht="19.5">
      <c r="A184" s="33"/>
      <c r="B184" s="34"/>
      <c r="C184" s="33"/>
      <c r="D184" s="166" t="s">
        <v>384</v>
      </c>
      <c r="E184" s="33"/>
      <c r="F184" s="208" t="s">
        <v>4597</v>
      </c>
      <c r="G184" s="33"/>
      <c r="H184" s="33"/>
      <c r="I184" s="209"/>
      <c r="J184" s="33"/>
      <c r="K184" s="33"/>
      <c r="L184" s="34"/>
      <c r="M184" s="210"/>
      <c r="N184" s="211"/>
      <c r="O184" s="59"/>
      <c r="P184" s="59"/>
      <c r="Q184" s="59"/>
      <c r="R184" s="59"/>
      <c r="S184" s="59"/>
      <c r="T184" s="60"/>
      <c r="U184" s="33"/>
      <c r="V184" s="33"/>
      <c r="W184" s="33"/>
      <c r="X184" s="33"/>
      <c r="Y184" s="33"/>
      <c r="Z184" s="33"/>
      <c r="AA184" s="33"/>
      <c r="AB184" s="33"/>
      <c r="AC184" s="33"/>
      <c r="AD184" s="33"/>
      <c r="AE184" s="33"/>
      <c r="AT184" s="18" t="s">
        <v>384</v>
      </c>
      <c r="AU184" s="18" t="s">
        <v>84</v>
      </c>
    </row>
    <row r="185" spans="1:65" s="2" customFormat="1" ht="16.5" customHeight="1">
      <c r="A185" s="33"/>
      <c r="B185" s="150"/>
      <c r="C185" s="151" t="s">
        <v>314</v>
      </c>
      <c r="D185" s="151" t="s">
        <v>224</v>
      </c>
      <c r="E185" s="152" t="s">
        <v>4669</v>
      </c>
      <c r="F185" s="153" t="s">
        <v>4614</v>
      </c>
      <c r="G185" s="154" t="s">
        <v>4593</v>
      </c>
      <c r="H185" s="155">
        <v>8</v>
      </c>
      <c r="I185" s="156"/>
      <c r="J185" s="157">
        <f>ROUND(I185*H185,2)</f>
        <v>0</v>
      </c>
      <c r="K185" s="158"/>
      <c r="L185" s="34"/>
      <c r="M185" s="159" t="s">
        <v>1</v>
      </c>
      <c r="N185" s="160" t="s">
        <v>42</v>
      </c>
      <c r="O185" s="59"/>
      <c r="P185" s="161">
        <f>O185*H185</f>
        <v>0</v>
      </c>
      <c r="Q185" s="161">
        <v>0</v>
      </c>
      <c r="R185" s="161">
        <f>Q185*H185</f>
        <v>0</v>
      </c>
      <c r="S185" s="161">
        <v>0</v>
      </c>
      <c r="T185" s="162">
        <f>S185*H185</f>
        <v>0</v>
      </c>
      <c r="U185" s="33"/>
      <c r="V185" s="33"/>
      <c r="W185" s="33"/>
      <c r="X185" s="33"/>
      <c r="Y185" s="33"/>
      <c r="Z185" s="33"/>
      <c r="AA185" s="33"/>
      <c r="AB185" s="33"/>
      <c r="AC185" s="33"/>
      <c r="AD185" s="33"/>
      <c r="AE185" s="33"/>
      <c r="AR185" s="163" t="s">
        <v>228</v>
      </c>
      <c r="AT185" s="163" t="s">
        <v>224</v>
      </c>
      <c r="AU185" s="163" t="s">
        <v>84</v>
      </c>
      <c r="AY185" s="18" t="s">
        <v>222</v>
      </c>
      <c r="BE185" s="164">
        <f>IF(N185="základní",J185,0)</f>
        <v>0</v>
      </c>
      <c r="BF185" s="164">
        <f>IF(N185="snížená",J185,0)</f>
        <v>0</v>
      </c>
      <c r="BG185" s="164">
        <f>IF(N185="zákl. přenesená",J185,0)</f>
        <v>0</v>
      </c>
      <c r="BH185" s="164">
        <f>IF(N185="sníž. přenesená",J185,0)</f>
        <v>0</v>
      </c>
      <c r="BI185" s="164">
        <f>IF(N185="nulová",J185,0)</f>
        <v>0</v>
      </c>
      <c r="BJ185" s="18" t="s">
        <v>84</v>
      </c>
      <c r="BK185" s="164">
        <f>ROUND(I185*H185,2)</f>
        <v>0</v>
      </c>
      <c r="BL185" s="18" t="s">
        <v>228</v>
      </c>
      <c r="BM185" s="163" t="s">
        <v>376</v>
      </c>
    </row>
    <row r="186" spans="1:65" s="2" customFormat="1" ht="19.5">
      <c r="A186" s="33"/>
      <c r="B186" s="34"/>
      <c r="C186" s="33"/>
      <c r="D186" s="166" t="s">
        <v>384</v>
      </c>
      <c r="E186" s="33"/>
      <c r="F186" s="208" t="s">
        <v>4670</v>
      </c>
      <c r="G186" s="33"/>
      <c r="H186" s="33"/>
      <c r="I186" s="209"/>
      <c r="J186" s="33"/>
      <c r="K186" s="33"/>
      <c r="L186" s="34"/>
      <c r="M186" s="210"/>
      <c r="N186" s="211"/>
      <c r="O186" s="59"/>
      <c r="P186" s="59"/>
      <c r="Q186" s="59"/>
      <c r="R186" s="59"/>
      <c r="S186" s="59"/>
      <c r="T186" s="60"/>
      <c r="U186" s="33"/>
      <c r="V186" s="33"/>
      <c r="W186" s="33"/>
      <c r="X186" s="33"/>
      <c r="Y186" s="33"/>
      <c r="Z186" s="33"/>
      <c r="AA186" s="33"/>
      <c r="AB186" s="33"/>
      <c r="AC186" s="33"/>
      <c r="AD186" s="33"/>
      <c r="AE186" s="33"/>
      <c r="AT186" s="18" t="s">
        <v>384</v>
      </c>
      <c r="AU186" s="18" t="s">
        <v>84</v>
      </c>
    </row>
    <row r="187" spans="1:65" s="2" customFormat="1" ht="16.5" customHeight="1">
      <c r="A187" s="33"/>
      <c r="B187" s="150"/>
      <c r="C187" s="151" t="s">
        <v>394</v>
      </c>
      <c r="D187" s="151" t="s">
        <v>224</v>
      </c>
      <c r="E187" s="152" t="s">
        <v>4671</v>
      </c>
      <c r="F187" s="153" t="s">
        <v>4672</v>
      </c>
      <c r="G187" s="154" t="s">
        <v>4593</v>
      </c>
      <c r="H187" s="155">
        <v>4</v>
      </c>
      <c r="I187" s="156"/>
      <c r="J187" s="157">
        <f>ROUND(I187*H187,2)</f>
        <v>0</v>
      </c>
      <c r="K187" s="158"/>
      <c r="L187" s="34"/>
      <c r="M187" s="159" t="s">
        <v>1</v>
      </c>
      <c r="N187" s="160" t="s">
        <v>42</v>
      </c>
      <c r="O187" s="59"/>
      <c r="P187" s="161">
        <f>O187*H187</f>
        <v>0</v>
      </c>
      <c r="Q187" s="161">
        <v>0</v>
      </c>
      <c r="R187" s="161">
        <f>Q187*H187</f>
        <v>0</v>
      </c>
      <c r="S187" s="161">
        <v>0</v>
      </c>
      <c r="T187" s="162">
        <f>S187*H187</f>
        <v>0</v>
      </c>
      <c r="U187" s="33"/>
      <c r="V187" s="33"/>
      <c r="W187" s="33"/>
      <c r="X187" s="33"/>
      <c r="Y187" s="33"/>
      <c r="Z187" s="33"/>
      <c r="AA187" s="33"/>
      <c r="AB187" s="33"/>
      <c r="AC187" s="33"/>
      <c r="AD187" s="33"/>
      <c r="AE187" s="33"/>
      <c r="AR187" s="163" t="s">
        <v>228</v>
      </c>
      <c r="AT187" s="163" t="s">
        <v>224</v>
      </c>
      <c r="AU187" s="163" t="s">
        <v>84</v>
      </c>
      <c r="AY187" s="18" t="s">
        <v>222</v>
      </c>
      <c r="BE187" s="164">
        <f>IF(N187="základní",J187,0)</f>
        <v>0</v>
      </c>
      <c r="BF187" s="164">
        <f>IF(N187="snížená",J187,0)</f>
        <v>0</v>
      </c>
      <c r="BG187" s="164">
        <f>IF(N187="zákl. přenesená",J187,0)</f>
        <v>0</v>
      </c>
      <c r="BH187" s="164">
        <f>IF(N187="sníž. přenesená",J187,0)</f>
        <v>0</v>
      </c>
      <c r="BI187" s="164">
        <f>IF(N187="nulová",J187,0)</f>
        <v>0</v>
      </c>
      <c r="BJ187" s="18" t="s">
        <v>84</v>
      </c>
      <c r="BK187" s="164">
        <f>ROUND(I187*H187,2)</f>
        <v>0</v>
      </c>
      <c r="BL187" s="18" t="s">
        <v>228</v>
      </c>
      <c r="BM187" s="163" t="s">
        <v>380</v>
      </c>
    </row>
    <row r="188" spans="1:65" s="2" customFormat="1" ht="19.5">
      <c r="A188" s="33"/>
      <c r="B188" s="34"/>
      <c r="C188" s="33"/>
      <c r="D188" s="166" t="s">
        <v>384</v>
      </c>
      <c r="E188" s="33"/>
      <c r="F188" s="208" t="s">
        <v>4673</v>
      </c>
      <c r="G188" s="33"/>
      <c r="H188" s="33"/>
      <c r="I188" s="209"/>
      <c r="J188" s="33"/>
      <c r="K188" s="33"/>
      <c r="L188" s="34"/>
      <c r="M188" s="210"/>
      <c r="N188" s="211"/>
      <c r="O188" s="59"/>
      <c r="P188" s="59"/>
      <c r="Q188" s="59"/>
      <c r="R188" s="59"/>
      <c r="S188" s="59"/>
      <c r="T188" s="60"/>
      <c r="U188" s="33"/>
      <c r="V188" s="33"/>
      <c r="W188" s="33"/>
      <c r="X188" s="33"/>
      <c r="Y188" s="33"/>
      <c r="Z188" s="33"/>
      <c r="AA188" s="33"/>
      <c r="AB188" s="33"/>
      <c r="AC188" s="33"/>
      <c r="AD188" s="33"/>
      <c r="AE188" s="33"/>
      <c r="AT188" s="18" t="s">
        <v>384</v>
      </c>
      <c r="AU188" s="18" t="s">
        <v>84</v>
      </c>
    </row>
    <row r="189" spans="1:65" s="2" customFormat="1" ht="16.5" customHeight="1">
      <c r="A189" s="33"/>
      <c r="B189" s="150"/>
      <c r="C189" s="151" t="s">
        <v>318</v>
      </c>
      <c r="D189" s="151" t="s">
        <v>224</v>
      </c>
      <c r="E189" s="152" t="s">
        <v>4674</v>
      </c>
      <c r="F189" s="153" t="s">
        <v>4675</v>
      </c>
      <c r="G189" s="154" t="s">
        <v>4593</v>
      </c>
      <c r="H189" s="155">
        <v>1</v>
      </c>
      <c r="I189" s="156"/>
      <c r="J189" s="157">
        <f>ROUND(I189*H189,2)</f>
        <v>0</v>
      </c>
      <c r="K189" s="158"/>
      <c r="L189" s="34"/>
      <c r="M189" s="159" t="s">
        <v>1</v>
      </c>
      <c r="N189" s="160" t="s">
        <v>42</v>
      </c>
      <c r="O189" s="59"/>
      <c r="P189" s="161">
        <f>O189*H189</f>
        <v>0</v>
      </c>
      <c r="Q189" s="161">
        <v>0</v>
      </c>
      <c r="R189" s="161">
        <f>Q189*H189</f>
        <v>0</v>
      </c>
      <c r="S189" s="161">
        <v>0</v>
      </c>
      <c r="T189" s="162">
        <f>S189*H189</f>
        <v>0</v>
      </c>
      <c r="U189" s="33"/>
      <c r="V189" s="33"/>
      <c r="W189" s="33"/>
      <c r="X189" s="33"/>
      <c r="Y189" s="33"/>
      <c r="Z189" s="33"/>
      <c r="AA189" s="33"/>
      <c r="AB189" s="33"/>
      <c r="AC189" s="33"/>
      <c r="AD189" s="33"/>
      <c r="AE189" s="33"/>
      <c r="AR189" s="163" t="s">
        <v>228</v>
      </c>
      <c r="AT189" s="163" t="s">
        <v>224</v>
      </c>
      <c r="AU189" s="163" t="s">
        <v>84</v>
      </c>
      <c r="AY189" s="18" t="s">
        <v>222</v>
      </c>
      <c r="BE189" s="164">
        <f>IF(N189="základní",J189,0)</f>
        <v>0</v>
      </c>
      <c r="BF189" s="164">
        <f>IF(N189="snížená",J189,0)</f>
        <v>0</v>
      </c>
      <c r="BG189" s="164">
        <f>IF(N189="zákl. přenesená",J189,0)</f>
        <v>0</v>
      </c>
      <c r="BH189" s="164">
        <f>IF(N189="sníž. přenesená",J189,0)</f>
        <v>0</v>
      </c>
      <c r="BI189" s="164">
        <f>IF(N189="nulová",J189,0)</f>
        <v>0</v>
      </c>
      <c r="BJ189" s="18" t="s">
        <v>84</v>
      </c>
      <c r="BK189" s="164">
        <f>ROUND(I189*H189,2)</f>
        <v>0</v>
      </c>
      <c r="BL189" s="18" t="s">
        <v>228</v>
      </c>
      <c r="BM189" s="163" t="s">
        <v>383</v>
      </c>
    </row>
    <row r="190" spans="1:65" s="2" customFormat="1" ht="19.5">
      <c r="A190" s="33"/>
      <c r="B190" s="34"/>
      <c r="C190" s="33"/>
      <c r="D190" s="166" t="s">
        <v>384</v>
      </c>
      <c r="E190" s="33"/>
      <c r="F190" s="208" t="s">
        <v>4676</v>
      </c>
      <c r="G190" s="33"/>
      <c r="H190" s="33"/>
      <c r="I190" s="209"/>
      <c r="J190" s="33"/>
      <c r="K190" s="33"/>
      <c r="L190" s="34"/>
      <c r="M190" s="210"/>
      <c r="N190" s="211"/>
      <c r="O190" s="59"/>
      <c r="P190" s="59"/>
      <c r="Q190" s="59"/>
      <c r="R190" s="59"/>
      <c r="S190" s="59"/>
      <c r="T190" s="60"/>
      <c r="U190" s="33"/>
      <c r="V190" s="33"/>
      <c r="W190" s="33"/>
      <c r="X190" s="33"/>
      <c r="Y190" s="33"/>
      <c r="Z190" s="33"/>
      <c r="AA190" s="33"/>
      <c r="AB190" s="33"/>
      <c r="AC190" s="33"/>
      <c r="AD190" s="33"/>
      <c r="AE190" s="33"/>
      <c r="AT190" s="18" t="s">
        <v>384</v>
      </c>
      <c r="AU190" s="18" t="s">
        <v>84</v>
      </c>
    </row>
    <row r="191" spans="1:65" s="2" customFormat="1" ht="16.5" customHeight="1">
      <c r="A191" s="33"/>
      <c r="B191" s="150"/>
      <c r="C191" s="151" t="s">
        <v>414</v>
      </c>
      <c r="D191" s="151" t="s">
        <v>224</v>
      </c>
      <c r="E191" s="152" t="s">
        <v>4677</v>
      </c>
      <c r="F191" s="153" t="s">
        <v>4626</v>
      </c>
      <c r="G191" s="154" t="s">
        <v>310</v>
      </c>
      <c r="H191" s="155">
        <v>10</v>
      </c>
      <c r="I191" s="156"/>
      <c r="J191" s="157">
        <f>ROUND(I191*H191,2)</f>
        <v>0</v>
      </c>
      <c r="K191" s="158"/>
      <c r="L191" s="34"/>
      <c r="M191" s="159" t="s">
        <v>1</v>
      </c>
      <c r="N191" s="160" t="s">
        <v>42</v>
      </c>
      <c r="O191" s="59"/>
      <c r="P191" s="161">
        <f>O191*H191</f>
        <v>0</v>
      </c>
      <c r="Q191" s="161">
        <v>0</v>
      </c>
      <c r="R191" s="161">
        <f>Q191*H191</f>
        <v>0</v>
      </c>
      <c r="S191" s="161">
        <v>0</v>
      </c>
      <c r="T191" s="162">
        <f>S191*H191</f>
        <v>0</v>
      </c>
      <c r="U191" s="33"/>
      <c r="V191" s="33"/>
      <c r="W191" s="33"/>
      <c r="X191" s="33"/>
      <c r="Y191" s="33"/>
      <c r="Z191" s="33"/>
      <c r="AA191" s="33"/>
      <c r="AB191" s="33"/>
      <c r="AC191" s="33"/>
      <c r="AD191" s="33"/>
      <c r="AE191" s="33"/>
      <c r="AR191" s="163" t="s">
        <v>228</v>
      </c>
      <c r="AT191" s="163" t="s">
        <v>224</v>
      </c>
      <c r="AU191" s="163" t="s">
        <v>84</v>
      </c>
      <c r="AY191" s="18" t="s">
        <v>222</v>
      </c>
      <c r="BE191" s="164">
        <f>IF(N191="základní",J191,0)</f>
        <v>0</v>
      </c>
      <c r="BF191" s="164">
        <f>IF(N191="snížená",J191,0)</f>
        <v>0</v>
      </c>
      <c r="BG191" s="164">
        <f>IF(N191="zákl. přenesená",J191,0)</f>
        <v>0</v>
      </c>
      <c r="BH191" s="164">
        <f>IF(N191="sníž. přenesená",J191,0)</f>
        <v>0</v>
      </c>
      <c r="BI191" s="164">
        <f>IF(N191="nulová",J191,0)</f>
        <v>0</v>
      </c>
      <c r="BJ191" s="18" t="s">
        <v>84</v>
      </c>
      <c r="BK191" s="164">
        <f>ROUND(I191*H191,2)</f>
        <v>0</v>
      </c>
      <c r="BL191" s="18" t="s">
        <v>228</v>
      </c>
      <c r="BM191" s="163" t="s">
        <v>390</v>
      </c>
    </row>
    <row r="192" spans="1:65" s="2" customFormat="1" ht="19.5">
      <c r="A192" s="33"/>
      <c r="B192" s="34"/>
      <c r="C192" s="33"/>
      <c r="D192" s="166" t="s">
        <v>384</v>
      </c>
      <c r="E192" s="33"/>
      <c r="F192" s="208" t="s">
        <v>4678</v>
      </c>
      <c r="G192" s="33"/>
      <c r="H192" s="33"/>
      <c r="I192" s="209"/>
      <c r="J192" s="33"/>
      <c r="K192" s="33"/>
      <c r="L192" s="34"/>
      <c r="M192" s="210"/>
      <c r="N192" s="211"/>
      <c r="O192" s="59"/>
      <c r="P192" s="59"/>
      <c r="Q192" s="59"/>
      <c r="R192" s="59"/>
      <c r="S192" s="59"/>
      <c r="T192" s="60"/>
      <c r="U192" s="33"/>
      <c r="V192" s="33"/>
      <c r="W192" s="33"/>
      <c r="X192" s="33"/>
      <c r="Y192" s="33"/>
      <c r="Z192" s="33"/>
      <c r="AA192" s="33"/>
      <c r="AB192" s="33"/>
      <c r="AC192" s="33"/>
      <c r="AD192" s="33"/>
      <c r="AE192" s="33"/>
      <c r="AT192" s="18" t="s">
        <v>384</v>
      </c>
      <c r="AU192" s="18" t="s">
        <v>84</v>
      </c>
    </row>
    <row r="193" spans="1:65" s="2" customFormat="1" ht="16.5" customHeight="1">
      <c r="A193" s="33"/>
      <c r="B193" s="150"/>
      <c r="C193" s="151" t="s">
        <v>322</v>
      </c>
      <c r="D193" s="151" t="s">
        <v>224</v>
      </c>
      <c r="E193" s="152" t="s">
        <v>4628</v>
      </c>
      <c r="F193" s="153" t="s">
        <v>4629</v>
      </c>
      <c r="G193" s="154" t="s">
        <v>4630</v>
      </c>
      <c r="H193" s="155">
        <v>120</v>
      </c>
      <c r="I193" s="156"/>
      <c r="J193" s="157">
        <f>ROUND(I193*H193,2)</f>
        <v>0</v>
      </c>
      <c r="K193" s="158"/>
      <c r="L193" s="34"/>
      <c r="M193" s="159" t="s">
        <v>1</v>
      </c>
      <c r="N193" s="160" t="s">
        <v>42</v>
      </c>
      <c r="O193" s="59"/>
      <c r="P193" s="161">
        <f>O193*H193</f>
        <v>0</v>
      </c>
      <c r="Q193" s="161">
        <v>0</v>
      </c>
      <c r="R193" s="161">
        <f>Q193*H193</f>
        <v>0</v>
      </c>
      <c r="S193" s="161">
        <v>0</v>
      </c>
      <c r="T193" s="162">
        <f>S193*H193</f>
        <v>0</v>
      </c>
      <c r="U193" s="33"/>
      <c r="V193" s="33"/>
      <c r="W193" s="33"/>
      <c r="X193" s="33"/>
      <c r="Y193" s="33"/>
      <c r="Z193" s="33"/>
      <c r="AA193" s="33"/>
      <c r="AB193" s="33"/>
      <c r="AC193" s="33"/>
      <c r="AD193" s="33"/>
      <c r="AE193" s="33"/>
      <c r="AR193" s="163" t="s">
        <v>228</v>
      </c>
      <c r="AT193" s="163" t="s">
        <v>224</v>
      </c>
      <c r="AU193" s="163" t="s">
        <v>84</v>
      </c>
      <c r="AY193" s="18" t="s">
        <v>222</v>
      </c>
      <c r="BE193" s="164">
        <f>IF(N193="základní",J193,0)</f>
        <v>0</v>
      </c>
      <c r="BF193" s="164">
        <f>IF(N193="snížená",J193,0)</f>
        <v>0</v>
      </c>
      <c r="BG193" s="164">
        <f>IF(N193="zákl. přenesená",J193,0)</f>
        <v>0</v>
      </c>
      <c r="BH193" s="164">
        <f>IF(N193="sníž. přenesená",J193,0)</f>
        <v>0</v>
      </c>
      <c r="BI193" s="164">
        <f>IF(N193="nulová",J193,0)</f>
        <v>0</v>
      </c>
      <c r="BJ193" s="18" t="s">
        <v>84</v>
      </c>
      <c r="BK193" s="164">
        <f>ROUND(I193*H193,2)</f>
        <v>0</v>
      </c>
      <c r="BL193" s="18" t="s">
        <v>228</v>
      </c>
      <c r="BM193" s="163" t="s">
        <v>393</v>
      </c>
    </row>
    <row r="194" spans="1:65" s="2" customFormat="1" ht="19.5">
      <c r="A194" s="33"/>
      <c r="B194" s="34"/>
      <c r="C194" s="33"/>
      <c r="D194" s="166" t="s">
        <v>384</v>
      </c>
      <c r="E194" s="33"/>
      <c r="F194" s="208" t="s">
        <v>4661</v>
      </c>
      <c r="G194" s="33"/>
      <c r="H194" s="33"/>
      <c r="I194" s="209"/>
      <c r="J194" s="33"/>
      <c r="K194" s="33"/>
      <c r="L194" s="34"/>
      <c r="M194" s="210"/>
      <c r="N194" s="211"/>
      <c r="O194" s="59"/>
      <c r="P194" s="59"/>
      <c r="Q194" s="59"/>
      <c r="R194" s="59"/>
      <c r="S194" s="59"/>
      <c r="T194" s="60"/>
      <c r="U194" s="33"/>
      <c r="V194" s="33"/>
      <c r="W194" s="33"/>
      <c r="X194" s="33"/>
      <c r="Y194" s="33"/>
      <c r="Z194" s="33"/>
      <c r="AA194" s="33"/>
      <c r="AB194" s="33"/>
      <c r="AC194" s="33"/>
      <c r="AD194" s="33"/>
      <c r="AE194" s="33"/>
      <c r="AT194" s="18" t="s">
        <v>384</v>
      </c>
      <c r="AU194" s="18" t="s">
        <v>84</v>
      </c>
    </row>
    <row r="195" spans="1:65" s="2" customFormat="1" ht="24.2" customHeight="1">
      <c r="A195" s="33"/>
      <c r="B195" s="150"/>
      <c r="C195" s="151" t="s">
        <v>421</v>
      </c>
      <c r="D195" s="151" t="s">
        <v>224</v>
      </c>
      <c r="E195" s="152" t="s">
        <v>4679</v>
      </c>
      <c r="F195" s="153" t="s">
        <v>4680</v>
      </c>
      <c r="G195" s="154" t="s">
        <v>4630</v>
      </c>
      <c r="H195" s="155">
        <v>140</v>
      </c>
      <c r="I195" s="156"/>
      <c r="J195" s="157">
        <f>ROUND(I195*H195,2)</f>
        <v>0</v>
      </c>
      <c r="K195" s="158"/>
      <c r="L195" s="34"/>
      <c r="M195" s="159" t="s">
        <v>1</v>
      </c>
      <c r="N195" s="160" t="s">
        <v>42</v>
      </c>
      <c r="O195" s="59"/>
      <c r="P195" s="161">
        <f>O195*H195</f>
        <v>0</v>
      </c>
      <c r="Q195" s="161">
        <v>0</v>
      </c>
      <c r="R195" s="161">
        <f>Q195*H195</f>
        <v>0</v>
      </c>
      <c r="S195" s="161">
        <v>0</v>
      </c>
      <c r="T195" s="162">
        <f>S195*H195</f>
        <v>0</v>
      </c>
      <c r="U195" s="33"/>
      <c r="V195" s="33"/>
      <c r="W195" s="33"/>
      <c r="X195" s="33"/>
      <c r="Y195" s="33"/>
      <c r="Z195" s="33"/>
      <c r="AA195" s="33"/>
      <c r="AB195" s="33"/>
      <c r="AC195" s="33"/>
      <c r="AD195" s="33"/>
      <c r="AE195" s="33"/>
      <c r="AR195" s="163" t="s">
        <v>228</v>
      </c>
      <c r="AT195" s="163" t="s">
        <v>224</v>
      </c>
      <c r="AU195" s="163" t="s">
        <v>84</v>
      </c>
      <c r="AY195" s="18" t="s">
        <v>222</v>
      </c>
      <c r="BE195" s="164">
        <f>IF(N195="základní",J195,0)</f>
        <v>0</v>
      </c>
      <c r="BF195" s="164">
        <f>IF(N195="snížená",J195,0)</f>
        <v>0</v>
      </c>
      <c r="BG195" s="164">
        <f>IF(N195="zákl. přenesená",J195,0)</f>
        <v>0</v>
      </c>
      <c r="BH195" s="164">
        <f>IF(N195="sníž. přenesená",J195,0)</f>
        <v>0</v>
      </c>
      <c r="BI195" s="164">
        <f>IF(N195="nulová",J195,0)</f>
        <v>0</v>
      </c>
      <c r="BJ195" s="18" t="s">
        <v>84</v>
      </c>
      <c r="BK195" s="164">
        <f>ROUND(I195*H195,2)</f>
        <v>0</v>
      </c>
      <c r="BL195" s="18" t="s">
        <v>228</v>
      </c>
      <c r="BM195" s="163" t="s">
        <v>397</v>
      </c>
    </row>
    <row r="196" spans="1:65" s="2" customFormat="1" ht="19.5">
      <c r="A196" s="33"/>
      <c r="B196" s="34"/>
      <c r="C196" s="33"/>
      <c r="D196" s="166" t="s">
        <v>384</v>
      </c>
      <c r="E196" s="33"/>
      <c r="F196" s="208" t="s">
        <v>4636</v>
      </c>
      <c r="G196" s="33"/>
      <c r="H196" s="33"/>
      <c r="I196" s="209"/>
      <c r="J196" s="33"/>
      <c r="K196" s="33"/>
      <c r="L196" s="34"/>
      <c r="M196" s="210"/>
      <c r="N196" s="211"/>
      <c r="O196" s="59"/>
      <c r="P196" s="59"/>
      <c r="Q196" s="59"/>
      <c r="R196" s="59"/>
      <c r="S196" s="59"/>
      <c r="T196" s="60"/>
      <c r="U196" s="33"/>
      <c r="V196" s="33"/>
      <c r="W196" s="33"/>
      <c r="X196" s="33"/>
      <c r="Y196" s="33"/>
      <c r="Z196" s="33"/>
      <c r="AA196" s="33"/>
      <c r="AB196" s="33"/>
      <c r="AC196" s="33"/>
      <c r="AD196" s="33"/>
      <c r="AE196" s="33"/>
      <c r="AT196" s="18" t="s">
        <v>384</v>
      </c>
      <c r="AU196" s="18" t="s">
        <v>84</v>
      </c>
    </row>
    <row r="197" spans="1:65" s="12" customFormat="1" ht="25.9" customHeight="1">
      <c r="B197" s="137"/>
      <c r="D197" s="138" t="s">
        <v>76</v>
      </c>
      <c r="E197" s="139" t="s">
        <v>4436</v>
      </c>
      <c r="F197" s="139" t="s">
        <v>4681</v>
      </c>
      <c r="I197" s="140"/>
      <c r="J197" s="141">
        <f>BK197</f>
        <v>0</v>
      </c>
      <c r="L197" s="137"/>
      <c r="M197" s="142"/>
      <c r="N197" s="143"/>
      <c r="O197" s="143"/>
      <c r="P197" s="144">
        <f>SUM(P198:P217)</f>
        <v>0</v>
      </c>
      <c r="Q197" s="143"/>
      <c r="R197" s="144">
        <f>SUM(R198:R217)</f>
        <v>0</v>
      </c>
      <c r="S197" s="143"/>
      <c r="T197" s="145">
        <f>SUM(T198:T217)</f>
        <v>0</v>
      </c>
      <c r="AR197" s="138" t="s">
        <v>84</v>
      </c>
      <c r="AT197" s="146" t="s">
        <v>76</v>
      </c>
      <c r="AU197" s="146" t="s">
        <v>77</v>
      </c>
      <c r="AY197" s="138" t="s">
        <v>222</v>
      </c>
      <c r="BK197" s="147">
        <f>SUM(BK198:BK217)</f>
        <v>0</v>
      </c>
    </row>
    <row r="198" spans="1:65" s="2" customFormat="1" ht="24.2" customHeight="1">
      <c r="A198" s="33"/>
      <c r="B198" s="150"/>
      <c r="C198" s="151" t="s">
        <v>326</v>
      </c>
      <c r="D198" s="151" t="s">
        <v>224</v>
      </c>
      <c r="E198" s="152" t="s">
        <v>4682</v>
      </c>
      <c r="F198" s="153" t="s">
        <v>4683</v>
      </c>
      <c r="G198" s="154" t="s">
        <v>4593</v>
      </c>
      <c r="H198" s="155">
        <v>2</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84</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404</v>
      </c>
    </row>
    <row r="199" spans="1:65" s="2" customFormat="1" ht="136.5">
      <c r="A199" s="33"/>
      <c r="B199" s="34"/>
      <c r="C199" s="33"/>
      <c r="D199" s="166" t="s">
        <v>384</v>
      </c>
      <c r="E199" s="33"/>
      <c r="F199" s="208" t="s">
        <v>4684</v>
      </c>
      <c r="G199" s="33"/>
      <c r="H199" s="33"/>
      <c r="I199" s="209"/>
      <c r="J199" s="33"/>
      <c r="K199" s="33"/>
      <c r="L199" s="34"/>
      <c r="M199" s="210"/>
      <c r="N199" s="211"/>
      <c r="O199" s="59"/>
      <c r="P199" s="59"/>
      <c r="Q199" s="59"/>
      <c r="R199" s="59"/>
      <c r="S199" s="59"/>
      <c r="T199" s="60"/>
      <c r="U199" s="33"/>
      <c r="V199" s="33"/>
      <c r="W199" s="33"/>
      <c r="X199" s="33"/>
      <c r="Y199" s="33"/>
      <c r="Z199" s="33"/>
      <c r="AA199" s="33"/>
      <c r="AB199" s="33"/>
      <c r="AC199" s="33"/>
      <c r="AD199" s="33"/>
      <c r="AE199" s="33"/>
      <c r="AT199" s="18" t="s">
        <v>384</v>
      </c>
      <c r="AU199" s="18" t="s">
        <v>84</v>
      </c>
    </row>
    <row r="200" spans="1:65" s="2" customFormat="1" ht="33" customHeight="1">
      <c r="A200" s="33"/>
      <c r="B200" s="150"/>
      <c r="C200" s="151" t="s">
        <v>429</v>
      </c>
      <c r="D200" s="151" t="s">
        <v>224</v>
      </c>
      <c r="E200" s="152" t="s">
        <v>4685</v>
      </c>
      <c r="F200" s="153" t="s">
        <v>4686</v>
      </c>
      <c r="G200" s="154" t="s">
        <v>4593</v>
      </c>
      <c r="H200" s="155">
        <v>2</v>
      </c>
      <c r="I200" s="156"/>
      <c r="J200" s="157">
        <f>ROUND(I200*H200,2)</f>
        <v>0</v>
      </c>
      <c r="K200" s="158"/>
      <c r="L200" s="34"/>
      <c r="M200" s="159" t="s">
        <v>1</v>
      </c>
      <c r="N200" s="160" t="s">
        <v>42</v>
      </c>
      <c r="O200" s="59"/>
      <c r="P200" s="161">
        <f>O200*H200</f>
        <v>0</v>
      </c>
      <c r="Q200" s="161">
        <v>0</v>
      </c>
      <c r="R200" s="161">
        <f>Q200*H200</f>
        <v>0</v>
      </c>
      <c r="S200" s="161">
        <v>0</v>
      </c>
      <c r="T200" s="162">
        <f>S200*H200</f>
        <v>0</v>
      </c>
      <c r="U200" s="33"/>
      <c r="V200" s="33"/>
      <c r="W200" s="33"/>
      <c r="X200" s="33"/>
      <c r="Y200" s="33"/>
      <c r="Z200" s="33"/>
      <c r="AA200" s="33"/>
      <c r="AB200" s="33"/>
      <c r="AC200" s="33"/>
      <c r="AD200" s="33"/>
      <c r="AE200" s="33"/>
      <c r="AR200" s="163" t="s">
        <v>228</v>
      </c>
      <c r="AT200" s="163" t="s">
        <v>224</v>
      </c>
      <c r="AU200" s="163" t="s">
        <v>84</v>
      </c>
      <c r="AY200" s="18" t="s">
        <v>222</v>
      </c>
      <c r="BE200" s="164">
        <f>IF(N200="základní",J200,0)</f>
        <v>0</v>
      </c>
      <c r="BF200" s="164">
        <f>IF(N200="snížená",J200,0)</f>
        <v>0</v>
      </c>
      <c r="BG200" s="164">
        <f>IF(N200="zákl. přenesená",J200,0)</f>
        <v>0</v>
      </c>
      <c r="BH200" s="164">
        <f>IF(N200="sníž. přenesená",J200,0)</f>
        <v>0</v>
      </c>
      <c r="BI200" s="164">
        <f>IF(N200="nulová",J200,0)</f>
        <v>0</v>
      </c>
      <c r="BJ200" s="18" t="s">
        <v>84</v>
      </c>
      <c r="BK200" s="164">
        <f>ROUND(I200*H200,2)</f>
        <v>0</v>
      </c>
      <c r="BL200" s="18" t="s">
        <v>228</v>
      </c>
      <c r="BM200" s="163" t="s">
        <v>417</v>
      </c>
    </row>
    <row r="201" spans="1:65" s="2" customFormat="1" ht="19.5">
      <c r="A201" s="33"/>
      <c r="B201" s="34"/>
      <c r="C201" s="33"/>
      <c r="D201" s="166" t="s">
        <v>384</v>
      </c>
      <c r="E201" s="33"/>
      <c r="F201" s="208" t="s">
        <v>4597</v>
      </c>
      <c r="G201" s="33"/>
      <c r="H201" s="33"/>
      <c r="I201" s="209"/>
      <c r="J201" s="33"/>
      <c r="K201" s="33"/>
      <c r="L201" s="34"/>
      <c r="M201" s="210"/>
      <c r="N201" s="211"/>
      <c r="O201" s="59"/>
      <c r="P201" s="59"/>
      <c r="Q201" s="59"/>
      <c r="R201" s="59"/>
      <c r="S201" s="59"/>
      <c r="T201" s="60"/>
      <c r="U201" s="33"/>
      <c r="V201" s="33"/>
      <c r="W201" s="33"/>
      <c r="X201" s="33"/>
      <c r="Y201" s="33"/>
      <c r="Z201" s="33"/>
      <c r="AA201" s="33"/>
      <c r="AB201" s="33"/>
      <c r="AC201" s="33"/>
      <c r="AD201" s="33"/>
      <c r="AE201" s="33"/>
      <c r="AT201" s="18" t="s">
        <v>384</v>
      </c>
      <c r="AU201" s="18" t="s">
        <v>84</v>
      </c>
    </row>
    <row r="202" spans="1:65" s="2" customFormat="1" ht="16.5" customHeight="1">
      <c r="A202" s="33"/>
      <c r="B202" s="150"/>
      <c r="C202" s="151" t="s">
        <v>329</v>
      </c>
      <c r="D202" s="151" t="s">
        <v>224</v>
      </c>
      <c r="E202" s="152" t="s">
        <v>4687</v>
      </c>
      <c r="F202" s="153" t="s">
        <v>4688</v>
      </c>
      <c r="G202" s="154" t="s">
        <v>4593</v>
      </c>
      <c r="H202" s="155">
        <v>8</v>
      </c>
      <c r="I202" s="156"/>
      <c r="J202" s="157">
        <f>ROUND(I202*H202,2)</f>
        <v>0</v>
      </c>
      <c r="K202" s="158"/>
      <c r="L202" s="34"/>
      <c r="M202" s="159" t="s">
        <v>1</v>
      </c>
      <c r="N202" s="160" t="s">
        <v>42</v>
      </c>
      <c r="O202" s="59"/>
      <c r="P202" s="161">
        <f>O202*H202</f>
        <v>0</v>
      </c>
      <c r="Q202" s="161">
        <v>0</v>
      </c>
      <c r="R202" s="161">
        <f>Q202*H202</f>
        <v>0</v>
      </c>
      <c r="S202" s="161">
        <v>0</v>
      </c>
      <c r="T202" s="162">
        <f>S202*H202</f>
        <v>0</v>
      </c>
      <c r="U202" s="33"/>
      <c r="V202" s="33"/>
      <c r="W202" s="33"/>
      <c r="X202" s="33"/>
      <c r="Y202" s="33"/>
      <c r="Z202" s="33"/>
      <c r="AA202" s="33"/>
      <c r="AB202" s="33"/>
      <c r="AC202" s="33"/>
      <c r="AD202" s="33"/>
      <c r="AE202" s="33"/>
      <c r="AR202" s="163" t="s">
        <v>228</v>
      </c>
      <c r="AT202" s="163" t="s">
        <v>224</v>
      </c>
      <c r="AU202" s="163" t="s">
        <v>84</v>
      </c>
      <c r="AY202" s="18" t="s">
        <v>222</v>
      </c>
      <c r="BE202" s="164">
        <f>IF(N202="základní",J202,0)</f>
        <v>0</v>
      </c>
      <c r="BF202" s="164">
        <f>IF(N202="snížená",J202,0)</f>
        <v>0</v>
      </c>
      <c r="BG202" s="164">
        <f>IF(N202="zákl. přenesená",J202,0)</f>
        <v>0</v>
      </c>
      <c r="BH202" s="164">
        <f>IF(N202="sníž. přenesená",J202,0)</f>
        <v>0</v>
      </c>
      <c r="BI202" s="164">
        <f>IF(N202="nulová",J202,0)</f>
        <v>0</v>
      </c>
      <c r="BJ202" s="18" t="s">
        <v>84</v>
      </c>
      <c r="BK202" s="164">
        <f>ROUND(I202*H202,2)</f>
        <v>0</v>
      </c>
      <c r="BL202" s="18" t="s">
        <v>228</v>
      </c>
      <c r="BM202" s="163" t="s">
        <v>420</v>
      </c>
    </row>
    <row r="203" spans="1:65" s="2" customFormat="1" ht="19.5">
      <c r="A203" s="33"/>
      <c r="B203" s="34"/>
      <c r="C203" s="33"/>
      <c r="D203" s="166" t="s">
        <v>384</v>
      </c>
      <c r="E203" s="33"/>
      <c r="F203" s="208" t="s">
        <v>4689</v>
      </c>
      <c r="G203" s="33"/>
      <c r="H203" s="33"/>
      <c r="I203" s="209"/>
      <c r="J203" s="33"/>
      <c r="K203" s="33"/>
      <c r="L203" s="34"/>
      <c r="M203" s="210"/>
      <c r="N203" s="211"/>
      <c r="O203" s="59"/>
      <c r="P203" s="59"/>
      <c r="Q203" s="59"/>
      <c r="R203" s="59"/>
      <c r="S203" s="59"/>
      <c r="T203" s="60"/>
      <c r="U203" s="33"/>
      <c r="V203" s="33"/>
      <c r="W203" s="33"/>
      <c r="X203" s="33"/>
      <c r="Y203" s="33"/>
      <c r="Z203" s="33"/>
      <c r="AA203" s="33"/>
      <c r="AB203" s="33"/>
      <c r="AC203" s="33"/>
      <c r="AD203" s="33"/>
      <c r="AE203" s="33"/>
      <c r="AT203" s="18" t="s">
        <v>384</v>
      </c>
      <c r="AU203" s="18" t="s">
        <v>84</v>
      </c>
    </row>
    <row r="204" spans="1:65" s="2" customFormat="1" ht="16.5" customHeight="1">
      <c r="A204" s="33"/>
      <c r="B204" s="150"/>
      <c r="C204" s="151" t="s">
        <v>438</v>
      </c>
      <c r="D204" s="151" t="s">
        <v>224</v>
      </c>
      <c r="E204" s="152" t="s">
        <v>4690</v>
      </c>
      <c r="F204" s="153" t="s">
        <v>4691</v>
      </c>
      <c r="G204" s="154" t="s">
        <v>4593</v>
      </c>
      <c r="H204" s="155">
        <v>5</v>
      </c>
      <c r="I204" s="156"/>
      <c r="J204" s="157">
        <f>ROUND(I204*H204,2)</f>
        <v>0</v>
      </c>
      <c r="K204" s="158"/>
      <c r="L204" s="34"/>
      <c r="M204" s="159" t="s">
        <v>1</v>
      </c>
      <c r="N204" s="160" t="s">
        <v>42</v>
      </c>
      <c r="O204" s="59"/>
      <c r="P204" s="161">
        <f>O204*H204</f>
        <v>0</v>
      </c>
      <c r="Q204" s="161">
        <v>0</v>
      </c>
      <c r="R204" s="161">
        <f>Q204*H204</f>
        <v>0</v>
      </c>
      <c r="S204" s="161">
        <v>0</v>
      </c>
      <c r="T204" s="162">
        <f>S204*H204</f>
        <v>0</v>
      </c>
      <c r="U204" s="33"/>
      <c r="V204" s="33"/>
      <c r="W204" s="33"/>
      <c r="X204" s="33"/>
      <c r="Y204" s="33"/>
      <c r="Z204" s="33"/>
      <c r="AA204" s="33"/>
      <c r="AB204" s="33"/>
      <c r="AC204" s="33"/>
      <c r="AD204" s="33"/>
      <c r="AE204" s="33"/>
      <c r="AR204" s="163" t="s">
        <v>228</v>
      </c>
      <c r="AT204" s="163" t="s">
        <v>224</v>
      </c>
      <c r="AU204" s="163" t="s">
        <v>84</v>
      </c>
      <c r="AY204" s="18" t="s">
        <v>222</v>
      </c>
      <c r="BE204" s="164">
        <f>IF(N204="základní",J204,0)</f>
        <v>0</v>
      </c>
      <c r="BF204" s="164">
        <f>IF(N204="snížená",J204,0)</f>
        <v>0</v>
      </c>
      <c r="BG204" s="164">
        <f>IF(N204="zákl. přenesená",J204,0)</f>
        <v>0</v>
      </c>
      <c r="BH204" s="164">
        <f>IF(N204="sníž. přenesená",J204,0)</f>
        <v>0</v>
      </c>
      <c r="BI204" s="164">
        <f>IF(N204="nulová",J204,0)</f>
        <v>0</v>
      </c>
      <c r="BJ204" s="18" t="s">
        <v>84</v>
      </c>
      <c r="BK204" s="164">
        <f>ROUND(I204*H204,2)</f>
        <v>0</v>
      </c>
      <c r="BL204" s="18" t="s">
        <v>228</v>
      </c>
      <c r="BM204" s="163" t="s">
        <v>424</v>
      </c>
    </row>
    <row r="205" spans="1:65" s="2" customFormat="1" ht="19.5">
      <c r="A205" s="33"/>
      <c r="B205" s="34"/>
      <c r="C205" s="33"/>
      <c r="D205" s="166" t="s">
        <v>384</v>
      </c>
      <c r="E205" s="33"/>
      <c r="F205" s="208" t="s">
        <v>4692</v>
      </c>
      <c r="G205" s="33"/>
      <c r="H205" s="33"/>
      <c r="I205" s="209"/>
      <c r="J205" s="33"/>
      <c r="K205" s="33"/>
      <c r="L205" s="34"/>
      <c r="M205" s="210"/>
      <c r="N205" s="211"/>
      <c r="O205" s="59"/>
      <c r="P205" s="59"/>
      <c r="Q205" s="59"/>
      <c r="R205" s="59"/>
      <c r="S205" s="59"/>
      <c r="T205" s="60"/>
      <c r="U205" s="33"/>
      <c r="V205" s="33"/>
      <c r="W205" s="33"/>
      <c r="X205" s="33"/>
      <c r="Y205" s="33"/>
      <c r="Z205" s="33"/>
      <c r="AA205" s="33"/>
      <c r="AB205" s="33"/>
      <c r="AC205" s="33"/>
      <c r="AD205" s="33"/>
      <c r="AE205" s="33"/>
      <c r="AT205" s="18" t="s">
        <v>384</v>
      </c>
      <c r="AU205" s="18" t="s">
        <v>84</v>
      </c>
    </row>
    <row r="206" spans="1:65" s="2" customFormat="1" ht="16.5" customHeight="1">
      <c r="A206" s="33"/>
      <c r="B206" s="150"/>
      <c r="C206" s="151" t="s">
        <v>340</v>
      </c>
      <c r="D206" s="151" t="s">
        <v>224</v>
      </c>
      <c r="E206" s="152" t="s">
        <v>4693</v>
      </c>
      <c r="F206" s="153" t="s">
        <v>4649</v>
      </c>
      <c r="G206" s="154" t="s">
        <v>4593</v>
      </c>
      <c r="H206" s="155">
        <v>1</v>
      </c>
      <c r="I206" s="156"/>
      <c r="J206" s="157">
        <f>ROUND(I206*H206,2)</f>
        <v>0</v>
      </c>
      <c r="K206" s="158"/>
      <c r="L206" s="34"/>
      <c r="M206" s="159" t="s">
        <v>1</v>
      </c>
      <c r="N206" s="160" t="s">
        <v>42</v>
      </c>
      <c r="O206" s="59"/>
      <c r="P206" s="161">
        <f>O206*H206</f>
        <v>0</v>
      </c>
      <c r="Q206" s="161">
        <v>0</v>
      </c>
      <c r="R206" s="161">
        <f>Q206*H206</f>
        <v>0</v>
      </c>
      <c r="S206" s="161">
        <v>0</v>
      </c>
      <c r="T206" s="162">
        <f>S206*H206</f>
        <v>0</v>
      </c>
      <c r="U206" s="33"/>
      <c r="V206" s="33"/>
      <c r="W206" s="33"/>
      <c r="X206" s="33"/>
      <c r="Y206" s="33"/>
      <c r="Z206" s="33"/>
      <c r="AA206" s="33"/>
      <c r="AB206" s="33"/>
      <c r="AC206" s="33"/>
      <c r="AD206" s="33"/>
      <c r="AE206" s="33"/>
      <c r="AR206" s="163" t="s">
        <v>228</v>
      </c>
      <c r="AT206" s="163" t="s">
        <v>224</v>
      </c>
      <c r="AU206" s="163" t="s">
        <v>84</v>
      </c>
      <c r="AY206" s="18" t="s">
        <v>222</v>
      </c>
      <c r="BE206" s="164">
        <f>IF(N206="základní",J206,0)</f>
        <v>0</v>
      </c>
      <c r="BF206" s="164">
        <f>IF(N206="snížená",J206,0)</f>
        <v>0</v>
      </c>
      <c r="BG206" s="164">
        <f>IF(N206="zákl. přenesená",J206,0)</f>
        <v>0</v>
      </c>
      <c r="BH206" s="164">
        <f>IF(N206="sníž. přenesená",J206,0)</f>
        <v>0</v>
      </c>
      <c r="BI206" s="164">
        <f>IF(N206="nulová",J206,0)</f>
        <v>0</v>
      </c>
      <c r="BJ206" s="18" t="s">
        <v>84</v>
      </c>
      <c r="BK206" s="164">
        <f>ROUND(I206*H206,2)</f>
        <v>0</v>
      </c>
      <c r="BL206" s="18" t="s">
        <v>228</v>
      </c>
      <c r="BM206" s="163" t="s">
        <v>427</v>
      </c>
    </row>
    <row r="207" spans="1:65" s="2" customFormat="1" ht="19.5">
      <c r="A207" s="33"/>
      <c r="B207" s="34"/>
      <c r="C207" s="33"/>
      <c r="D207" s="166" t="s">
        <v>384</v>
      </c>
      <c r="E207" s="33"/>
      <c r="F207" s="208" t="s">
        <v>4694</v>
      </c>
      <c r="G207" s="33"/>
      <c r="H207" s="33"/>
      <c r="I207" s="209"/>
      <c r="J207" s="33"/>
      <c r="K207" s="33"/>
      <c r="L207" s="34"/>
      <c r="M207" s="210"/>
      <c r="N207" s="211"/>
      <c r="O207" s="59"/>
      <c r="P207" s="59"/>
      <c r="Q207" s="59"/>
      <c r="R207" s="59"/>
      <c r="S207" s="59"/>
      <c r="T207" s="60"/>
      <c r="U207" s="33"/>
      <c r="V207" s="33"/>
      <c r="W207" s="33"/>
      <c r="X207" s="33"/>
      <c r="Y207" s="33"/>
      <c r="Z207" s="33"/>
      <c r="AA207" s="33"/>
      <c r="AB207" s="33"/>
      <c r="AC207" s="33"/>
      <c r="AD207" s="33"/>
      <c r="AE207" s="33"/>
      <c r="AT207" s="18" t="s">
        <v>384</v>
      </c>
      <c r="AU207" s="18" t="s">
        <v>84</v>
      </c>
    </row>
    <row r="208" spans="1:65" s="2" customFormat="1" ht="21.75" customHeight="1">
      <c r="A208" s="33"/>
      <c r="B208" s="150"/>
      <c r="C208" s="151" t="s">
        <v>452</v>
      </c>
      <c r="D208" s="151" t="s">
        <v>224</v>
      </c>
      <c r="E208" s="152" t="s">
        <v>4695</v>
      </c>
      <c r="F208" s="153" t="s">
        <v>4620</v>
      </c>
      <c r="G208" s="154" t="s">
        <v>4593</v>
      </c>
      <c r="H208" s="155">
        <v>10</v>
      </c>
      <c r="I208" s="156"/>
      <c r="J208" s="157">
        <f>ROUND(I208*H208,2)</f>
        <v>0</v>
      </c>
      <c r="K208" s="158"/>
      <c r="L208" s="34"/>
      <c r="M208" s="159" t="s">
        <v>1</v>
      </c>
      <c r="N208" s="160" t="s">
        <v>42</v>
      </c>
      <c r="O208" s="59"/>
      <c r="P208" s="161">
        <f>O208*H208</f>
        <v>0</v>
      </c>
      <c r="Q208" s="161">
        <v>0</v>
      </c>
      <c r="R208" s="161">
        <f>Q208*H208</f>
        <v>0</v>
      </c>
      <c r="S208" s="161">
        <v>0</v>
      </c>
      <c r="T208" s="162">
        <f>S208*H208</f>
        <v>0</v>
      </c>
      <c r="U208" s="33"/>
      <c r="V208" s="33"/>
      <c r="W208" s="33"/>
      <c r="X208" s="33"/>
      <c r="Y208" s="33"/>
      <c r="Z208" s="33"/>
      <c r="AA208" s="33"/>
      <c r="AB208" s="33"/>
      <c r="AC208" s="33"/>
      <c r="AD208" s="33"/>
      <c r="AE208" s="33"/>
      <c r="AR208" s="163" t="s">
        <v>228</v>
      </c>
      <c r="AT208" s="163" t="s">
        <v>224</v>
      </c>
      <c r="AU208" s="163" t="s">
        <v>84</v>
      </c>
      <c r="AY208" s="18" t="s">
        <v>222</v>
      </c>
      <c r="BE208" s="164">
        <f>IF(N208="základní",J208,0)</f>
        <v>0</v>
      </c>
      <c r="BF208" s="164">
        <f>IF(N208="snížená",J208,0)</f>
        <v>0</v>
      </c>
      <c r="BG208" s="164">
        <f>IF(N208="zákl. přenesená",J208,0)</f>
        <v>0</v>
      </c>
      <c r="BH208" s="164">
        <f>IF(N208="sníž. přenesená",J208,0)</f>
        <v>0</v>
      </c>
      <c r="BI208" s="164">
        <f>IF(N208="nulová",J208,0)</f>
        <v>0</v>
      </c>
      <c r="BJ208" s="18" t="s">
        <v>84</v>
      </c>
      <c r="BK208" s="164">
        <f>ROUND(I208*H208,2)</f>
        <v>0</v>
      </c>
      <c r="BL208" s="18" t="s">
        <v>228</v>
      </c>
      <c r="BM208" s="163" t="s">
        <v>432</v>
      </c>
    </row>
    <row r="209" spans="1:65" s="2" customFormat="1" ht="19.5">
      <c r="A209" s="33"/>
      <c r="B209" s="34"/>
      <c r="C209" s="33"/>
      <c r="D209" s="166" t="s">
        <v>384</v>
      </c>
      <c r="E209" s="33"/>
      <c r="F209" s="208" t="s">
        <v>4696</v>
      </c>
      <c r="G209" s="33"/>
      <c r="H209" s="33"/>
      <c r="I209" s="209"/>
      <c r="J209" s="33"/>
      <c r="K209" s="33"/>
      <c r="L209" s="34"/>
      <c r="M209" s="210"/>
      <c r="N209" s="211"/>
      <c r="O209" s="59"/>
      <c r="P209" s="59"/>
      <c r="Q209" s="59"/>
      <c r="R209" s="59"/>
      <c r="S209" s="59"/>
      <c r="T209" s="60"/>
      <c r="U209" s="33"/>
      <c r="V209" s="33"/>
      <c r="W209" s="33"/>
      <c r="X209" s="33"/>
      <c r="Y209" s="33"/>
      <c r="Z209" s="33"/>
      <c r="AA209" s="33"/>
      <c r="AB209" s="33"/>
      <c r="AC209" s="33"/>
      <c r="AD209" s="33"/>
      <c r="AE209" s="33"/>
      <c r="AT209" s="18" t="s">
        <v>384</v>
      </c>
      <c r="AU209" s="18" t="s">
        <v>84</v>
      </c>
    </row>
    <row r="210" spans="1:65" s="2" customFormat="1" ht="16.5" customHeight="1">
      <c r="A210" s="33"/>
      <c r="B210" s="150"/>
      <c r="C210" s="151" t="s">
        <v>344</v>
      </c>
      <c r="D210" s="151" t="s">
        <v>224</v>
      </c>
      <c r="E210" s="152" t="s">
        <v>4697</v>
      </c>
      <c r="F210" s="153" t="s">
        <v>4698</v>
      </c>
      <c r="G210" s="154" t="s">
        <v>4593</v>
      </c>
      <c r="H210" s="155">
        <v>4</v>
      </c>
      <c r="I210" s="156"/>
      <c r="J210" s="157">
        <f>ROUND(I210*H210,2)</f>
        <v>0</v>
      </c>
      <c r="K210" s="158"/>
      <c r="L210" s="34"/>
      <c r="M210" s="159" t="s">
        <v>1</v>
      </c>
      <c r="N210" s="160" t="s">
        <v>42</v>
      </c>
      <c r="O210" s="59"/>
      <c r="P210" s="161">
        <f>O210*H210</f>
        <v>0</v>
      </c>
      <c r="Q210" s="161">
        <v>0</v>
      </c>
      <c r="R210" s="161">
        <f>Q210*H210</f>
        <v>0</v>
      </c>
      <c r="S210" s="161">
        <v>0</v>
      </c>
      <c r="T210" s="162">
        <f>S210*H210</f>
        <v>0</v>
      </c>
      <c r="U210" s="33"/>
      <c r="V210" s="33"/>
      <c r="W210" s="33"/>
      <c r="X210" s="33"/>
      <c r="Y210" s="33"/>
      <c r="Z210" s="33"/>
      <c r="AA210" s="33"/>
      <c r="AB210" s="33"/>
      <c r="AC210" s="33"/>
      <c r="AD210" s="33"/>
      <c r="AE210" s="33"/>
      <c r="AR210" s="163" t="s">
        <v>228</v>
      </c>
      <c r="AT210" s="163" t="s">
        <v>224</v>
      </c>
      <c r="AU210" s="163" t="s">
        <v>84</v>
      </c>
      <c r="AY210" s="18" t="s">
        <v>222</v>
      </c>
      <c r="BE210" s="164">
        <f>IF(N210="základní",J210,0)</f>
        <v>0</v>
      </c>
      <c r="BF210" s="164">
        <f>IF(N210="snížená",J210,0)</f>
        <v>0</v>
      </c>
      <c r="BG210" s="164">
        <f>IF(N210="zákl. přenesená",J210,0)</f>
        <v>0</v>
      </c>
      <c r="BH210" s="164">
        <f>IF(N210="sníž. přenesená",J210,0)</f>
        <v>0</v>
      </c>
      <c r="BI210" s="164">
        <f>IF(N210="nulová",J210,0)</f>
        <v>0</v>
      </c>
      <c r="BJ210" s="18" t="s">
        <v>84</v>
      </c>
      <c r="BK210" s="164">
        <f>ROUND(I210*H210,2)</f>
        <v>0</v>
      </c>
      <c r="BL210" s="18" t="s">
        <v>228</v>
      </c>
      <c r="BM210" s="163" t="s">
        <v>436</v>
      </c>
    </row>
    <row r="211" spans="1:65" s="2" customFormat="1" ht="19.5">
      <c r="A211" s="33"/>
      <c r="B211" s="34"/>
      <c r="C211" s="33"/>
      <c r="D211" s="166" t="s">
        <v>384</v>
      </c>
      <c r="E211" s="33"/>
      <c r="F211" s="208" t="s">
        <v>4699</v>
      </c>
      <c r="G211" s="33"/>
      <c r="H211" s="33"/>
      <c r="I211" s="209"/>
      <c r="J211" s="33"/>
      <c r="K211" s="33"/>
      <c r="L211" s="34"/>
      <c r="M211" s="210"/>
      <c r="N211" s="211"/>
      <c r="O211" s="59"/>
      <c r="P211" s="59"/>
      <c r="Q211" s="59"/>
      <c r="R211" s="59"/>
      <c r="S211" s="59"/>
      <c r="T211" s="60"/>
      <c r="U211" s="33"/>
      <c r="V211" s="33"/>
      <c r="W211" s="33"/>
      <c r="X211" s="33"/>
      <c r="Y211" s="33"/>
      <c r="Z211" s="33"/>
      <c r="AA211" s="33"/>
      <c r="AB211" s="33"/>
      <c r="AC211" s="33"/>
      <c r="AD211" s="33"/>
      <c r="AE211" s="33"/>
      <c r="AT211" s="18" t="s">
        <v>384</v>
      </c>
      <c r="AU211" s="18" t="s">
        <v>84</v>
      </c>
    </row>
    <row r="212" spans="1:65" s="2" customFormat="1" ht="16.5" customHeight="1">
      <c r="A212" s="33"/>
      <c r="B212" s="150"/>
      <c r="C212" s="151" t="s">
        <v>462</v>
      </c>
      <c r="D212" s="151" t="s">
        <v>224</v>
      </c>
      <c r="E212" s="152" t="s">
        <v>4625</v>
      </c>
      <c r="F212" s="153" t="s">
        <v>4626</v>
      </c>
      <c r="G212" s="154" t="s">
        <v>310</v>
      </c>
      <c r="H212" s="155">
        <v>3</v>
      </c>
      <c r="I212" s="156"/>
      <c r="J212" s="157">
        <f>ROUND(I212*H212,2)</f>
        <v>0</v>
      </c>
      <c r="K212" s="158"/>
      <c r="L212" s="34"/>
      <c r="M212" s="159" t="s">
        <v>1</v>
      </c>
      <c r="N212" s="160" t="s">
        <v>42</v>
      </c>
      <c r="O212" s="59"/>
      <c r="P212" s="161">
        <f>O212*H212</f>
        <v>0</v>
      </c>
      <c r="Q212" s="161">
        <v>0</v>
      </c>
      <c r="R212" s="161">
        <f>Q212*H212</f>
        <v>0</v>
      </c>
      <c r="S212" s="161">
        <v>0</v>
      </c>
      <c r="T212" s="162">
        <f>S212*H212</f>
        <v>0</v>
      </c>
      <c r="U212" s="33"/>
      <c r="V212" s="33"/>
      <c r="W212" s="33"/>
      <c r="X212" s="33"/>
      <c r="Y212" s="33"/>
      <c r="Z212" s="33"/>
      <c r="AA212" s="33"/>
      <c r="AB212" s="33"/>
      <c r="AC212" s="33"/>
      <c r="AD212" s="33"/>
      <c r="AE212" s="33"/>
      <c r="AR212" s="163" t="s">
        <v>228</v>
      </c>
      <c r="AT212" s="163" t="s">
        <v>224</v>
      </c>
      <c r="AU212" s="163" t="s">
        <v>84</v>
      </c>
      <c r="AY212" s="18" t="s">
        <v>222</v>
      </c>
      <c r="BE212" s="164">
        <f>IF(N212="základní",J212,0)</f>
        <v>0</v>
      </c>
      <c r="BF212" s="164">
        <f>IF(N212="snížená",J212,0)</f>
        <v>0</v>
      </c>
      <c r="BG212" s="164">
        <f>IF(N212="zákl. přenesená",J212,0)</f>
        <v>0</v>
      </c>
      <c r="BH212" s="164">
        <f>IF(N212="sníž. přenesená",J212,0)</f>
        <v>0</v>
      </c>
      <c r="BI212" s="164">
        <f>IF(N212="nulová",J212,0)</f>
        <v>0</v>
      </c>
      <c r="BJ212" s="18" t="s">
        <v>84</v>
      </c>
      <c r="BK212" s="164">
        <f>ROUND(I212*H212,2)</f>
        <v>0</v>
      </c>
      <c r="BL212" s="18" t="s">
        <v>228</v>
      </c>
      <c r="BM212" s="163" t="s">
        <v>441</v>
      </c>
    </row>
    <row r="213" spans="1:65" s="2" customFormat="1" ht="19.5">
      <c r="A213" s="33"/>
      <c r="B213" s="34"/>
      <c r="C213" s="33"/>
      <c r="D213" s="166" t="s">
        <v>384</v>
      </c>
      <c r="E213" s="33"/>
      <c r="F213" s="208" t="s">
        <v>4700</v>
      </c>
      <c r="G213" s="33"/>
      <c r="H213" s="33"/>
      <c r="I213" s="209"/>
      <c r="J213" s="33"/>
      <c r="K213" s="33"/>
      <c r="L213" s="34"/>
      <c r="M213" s="210"/>
      <c r="N213" s="211"/>
      <c r="O213" s="59"/>
      <c r="P213" s="59"/>
      <c r="Q213" s="59"/>
      <c r="R213" s="59"/>
      <c r="S213" s="59"/>
      <c r="T213" s="60"/>
      <c r="U213" s="33"/>
      <c r="V213" s="33"/>
      <c r="W213" s="33"/>
      <c r="X213" s="33"/>
      <c r="Y213" s="33"/>
      <c r="Z213" s="33"/>
      <c r="AA213" s="33"/>
      <c r="AB213" s="33"/>
      <c r="AC213" s="33"/>
      <c r="AD213" s="33"/>
      <c r="AE213" s="33"/>
      <c r="AT213" s="18" t="s">
        <v>384</v>
      </c>
      <c r="AU213" s="18" t="s">
        <v>84</v>
      </c>
    </row>
    <row r="214" spans="1:65" s="2" customFormat="1" ht="16.5" customHeight="1">
      <c r="A214" s="33"/>
      <c r="B214" s="150"/>
      <c r="C214" s="151" t="s">
        <v>349</v>
      </c>
      <c r="D214" s="151" t="s">
        <v>224</v>
      </c>
      <c r="E214" s="152" t="s">
        <v>4628</v>
      </c>
      <c r="F214" s="153" t="s">
        <v>4629</v>
      </c>
      <c r="G214" s="154" t="s">
        <v>4630</v>
      </c>
      <c r="H214" s="155">
        <v>30</v>
      </c>
      <c r="I214" s="156"/>
      <c r="J214" s="157">
        <f>ROUND(I214*H214,2)</f>
        <v>0</v>
      </c>
      <c r="K214" s="158"/>
      <c r="L214" s="34"/>
      <c r="M214" s="159" t="s">
        <v>1</v>
      </c>
      <c r="N214" s="160" t="s">
        <v>42</v>
      </c>
      <c r="O214" s="59"/>
      <c r="P214" s="161">
        <f>O214*H214</f>
        <v>0</v>
      </c>
      <c r="Q214" s="161">
        <v>0</v>
      </c>
      <c r="R214" s="161">
        <f>Q214*H214</f>
        <v>0</v>
      </c>
      <c r="S214" s="161">
        <v>0</v>
      </c>
      <c r="T214" s="162">
        <f>S214*H214</f>
        <v>0</v>
      </c>
      <c r="U214" s="33"/>
      <c r="V214" s="33"/>
      <c r="W214" s="33"/>
      <c r="X214" s="33"/>
      <c r="Y214" s="33"/>
      <c r="Z214" s="33"/>
      <c r="AA214" s="33"/>
      <c r="AB214" s="33"/>
      <c r="AC214" s="33"/>
      <c r="AD214" s="33"/>
      <c r="AE214" s="33"/>
      <c r="AR214" s="163" t="s">
        <v>228</v>
      </c>
      <c r="AT214" s="163" t="s">
        <v>224</v>
      </c>
      <c r="AU214" s="163" t="s">
        <v>84</v>
      </c>
      <c r="AY214" s="18" t="s">
        <v>222</v>
      </c>
      <c r="BE214" s="164">
        <f>IF(N214="základní",J214,0)</f>
        <v>0</v>
      </c>
      <c r="BF214" s="164">
        <f>IF(N214="snížená",J214,0)</f>
        <v>0</v>
      </c>
      <c r="BG214" s="164">
        <f>IF(N214="zákl. přenesená",J214,0)</f>
        <v>0</v>
      </c>
      <c r="BH214" s="164">
        <f>IF(N214="sníž. přenesená",J214,0)</f>
        <v>0</v>
      </c>
      <c r="BI214" s="164">
        <f>IF(N214="nulová",J214,0)</f>
        <v>0</v>
      </c>
      <c r="BJ214" s="18" t="s">
        <v>84</v>
      </c>
      <c r="BK214" s="164">
        <f>ROUND(I214*H214,2)</f>
        <v>0</v>
      </c>
      <c r="BL214" s="18" t="s">
        <v>228</v>
      </c>
      <c r="BM214" s="163" t="s">
        <v>451</v>
      </c>
    </row>
    <row r="215" spans="1:65" s="2" customFormat="1" ht="19.5">
      <c r="A215" s="33"/>
      <c r="B215" s="34"/>
      <c r="C215" s="33"/>
      <c r="D215" s="166" t="s">
        <v>384</v>
      </c>
      <c r="E215" s="33"/>
      <c r="F215" s="208" t="s">
        <v>4661</v>
      </c>
      <c r="G215" s="33"/>
      <c r="H215" s="33"/>
      <c r="I215" s="209"/>
      <c r="J215" s="33"/>
      <c r="K215" s="33"/>
      <c r="L215" s="34"/>
      <c r="M215" s="210"/>
      <c r="N215" s="211"/>
      <c r="O215" s="59"/>
      <c r="P215" s="59"/>
      <c r="Q215" s="59"/>
      <c r="R215" s="59"/>
      <c r="S215" s="59"/>
      <c r="T215" s="60"/>
      <c r="U215" s="33"/>
      <c r="V215" s="33"/>
      <c r="W215" s="33"/>
      <c r="X215" s="33"/>
      <c r="Y215" s="33"/>
      <c r="Z215" s="33"/>
      <c r="AA215" s="33"/>
      <c r="AB215" s="33"/>
      <c r="AC215" s="33"/>
      <c r="AD215" s="33"/>
      <c r="AE215" s="33"/>
      <c r="AT215" s="18" t="s">
        <v>384</v>
      </c>
      <c r="AU215" s="18" t="s">
        <v>84</v>
      </c>
    </row>
    <row r="216" spans="1:65" s="2" customFormat="1" ht="24.2" customHeight="1">
      <c r="A216" s="33"/>
      <c r="B216" s="150"/>
      <c r="C216" s="151" t="s">
        <v>472</v>
      </c>
      <c r="D216" s="151" t="s">
        <v>224</v>
      </c>
      <c r="E216" s="152" t="s">
        <v>4701</v>
      </c>
      <c r="F216" s="153" t="s">
        <v>4702</v>
      </c>
      <c r="G216" s="154" t="s">
        <v>4630</v>
      </c>
      <c r="H216" s="155">
        <v>8</v>
      </c>
      <c r="I216" s="156"/>
      <c r="J216" s="157">
        <f>ROUND(I216*H216,2)</f>
        <v>0</v>
      </c>
      <c r="K216" s="158"/>
      <c r="L216" s="34"/>
      <c r="M216" s="159" t="s">
        <v>1</v>
      </c>
      <c r="N216" s="160" t="s">
        <v>42</v>
      </c>
      <c r="O216" s="59"/>
      <c r="P216" s="161">
        <f>O216*H216</f>
        <v>0</v>
      </c>
      <c r="Q216" s="161">
        <v>0</v>
      </c>
      <c r="R216" s="161">
        <f>Q216*H216</f>
        <v>0</v>
      </c>
      <c r="S216" s="161">
        <v>0</v>
      </c>
      <c r="T216" s="162">
        <f>S216*H216</f>
        <v>0</v>
      </c>
      <c r="U216" s="33"/>
      <c r="V216" s="33"/>
      <c r="W216" s="33"/>
      <c r="X216" s="33"/>
      <c r="Y216" s="33"/>
      <c r="Z216" s="33"/>
      <c r="AA216" s="33"/>
      <c r="AB216" s="33"/>
      <c r="AC216" s="33"/>
      <c r="AD216" s="33"/>
      <c r="AE216" s="33"/>
      <c r="AR216" s="163" t="s">
        <v>228</v>
      </c>
      <c r="AT216" s="163" t="s">
        <v>224</v>
      </c>
      <c r="AU216" s="163" t="s">
        <v>84</v>
      </c>
      <c r="AY216" s="18" t="s">
        <v>222</v>
      </c>
      <c r="BE216" s="164">
        <f>IF(N216="základní",J216,0)</f>
        <v>0</v>
      </c>
      <c r="BF216" s="164">
        <f>IF(N216="snížená",J216,0)</f>
        <v>0</v>
      </c>
      <c r="BG216" s="164">
        <f>IF(N216="zákl. přenesená",J216,0)</f>
        <v>0</v>
      </c>
      <c r="BH216" s="164">
        <f>IF(N216="sníž. přenesená",J216,0)</f>
        <v>0</v>
      </c>
      <c r="BI216" s="164">
        <f>IF(N216="nulová",J216,0)</f>
        <v>0</v>
      </c>
      <c r="BJ216" s="18" t="s">
        <v>84</v>
      </c>
      <c r="BK216" s="164">
        <f>ROUND(I216*H216,2)</f>
        <v>0</v>
      </c>
      <c r="BL216" s="18" t="s">
        <v>228</v>
      </c>
      <c r="BM216" s="163" t="s">
        <v>455</v>
      </c>
    </row>
    <row r="217" spans="1:65" s="2" customFormat="1" ht="19.5">
      <c r="A217" s="33"/>
      <c r="B217" s="34"/>
      <c r="C217" s="33"/>
      <c r="D217" s="166" t="s">
        <v>384</v>
      </c>
      <c r="E217" s="33"/>
      <c r="F217" s="208" t="s">
        <v>4636</v>
      </c>
      <c r="G217" s="33"/>
      <c r="H217" s="33"/>
      <c r="I217" s="209"/>
      <c r="J217" s="33"/>
      <c r="K217" s="33"/>
      <c r="L217" s="34"/>
      <c r="M217" s="210"/>
      <c r="N217" s="211"/>
      <c r="O217" s="59"/>
      <c r="P217" s="59"/>
      <c r="Q217" s="59"/>
      <c r="R217" s="59"/>
      <c r="S217" s="59"/>
      <c r="T217" s="60"/>
      <c r="U217" s="33"/>
      <c r="V217" s="33"/>
      <c r="W217" s="33"/>
      <c r="X217" s="33"/>
      <c r="Y217" s="33"/>
      <c r="Z217" s="33"/>
      <c r="AA217" s="33"/>
      <c r="AB217" s="33"/>
      <c r="AC217" s="33"/>
      <c r="AD217" s="33"/>
      <c r="AE217" s="33"/>
      <c r="AT217" s="18" t="s">
        <v>384</v>
      </c>
      <c r="AU217" s="18" t="s">
        <v>84</v>
      </c>
    </row>
    <row r="218" spans="1:65" s="12" customFormat="1" ht="25.9" customHeight="1">
      <c r="B218" s="137"/>
      <c r="D218" s="138" t="s">
        <v>76</v>
      </c>
      <c r="E218" s="139" t="s">
        <v>4468</v>
      </c>
      <c r="F218" s="139" t="s">
        <v>4703</v>
      </c>
      <c r="I218" s="140"/>
      <c r="J218" s="141">
        <f>BK218</f>
        <v>0</v>
      </c>
      <c r="L218" s="137"/>
      <c r="M218" s="142"/>
      <c r="N218" s="143"/>
      <c r="O218" s="143"/>
      <c r="P218" s="144">
        <f>SUM(P219:P242)</f>
        <v>0</v>
      </c>
      <c r="Q218" s="143"/>
      <c r="R218" s="144">
        <f>SUM(R219:R242)</f>
        <v>0</v>
      </c>
      <c r="S218" s="143"/>
      <c r="T218" s="145">
        <f>SUM(T219:T242)</f>
        <v>0</v>
      </c>
      <c r="AR218" s="138" t="s">
        <v>84</v>
      </c>
      <c r="AT218" s="146" t="s">
        <v>76</v>
      </c>
      <c r="AU218" s="146" t="s">
        <v>77</v>
      </c>
      <c r="AY218" s="138" t="s">
        <v>222</v>
      </c>
      <c r="BK218" s="147">
        <f>SUM(BK219:BK242)</f>
        <v>0</v>
      </c>
    </row>
    <row r="219" spans="1:65" s="2" customFormat="1" ht="24.2" customHeight="1">
      <c r="A219" s="33"/>
      <c r="B219" s="150"/>
      <c r="C219" s="151" t="s">
        <v>353</v>
      </c>
      <c r="D219" s="151" t="s">
        <v>224</v>
      </c>
      <c r="E219" s="152" t="s">
        <v>4704</v>
      </c>
      <c r="F219" s="153" t="s">
        <v>4705</v>
      </c>
      <c r="G219" s="154" t="s">
        <v>4593</v>
      </c>
      <c r="H219" s="155">
        <v>1</v>
      </c>
      <c r="I219" s="156"/>
      <c r="J219" s="157">
        <f>ROUND(I219*H219,2)</f>
        <v>0</v>
      </c>
      <c r="K219" s="158"/>
      <c r="L219" s="34"/>
      <c r="M219" s="159" t="s">
        <v>1</v>
      </c>
      <c r="N219" s="160" t="s">
        <v>42</v>
      </c>
      <c r="O219" s="59"/>
      <c r="P219" s="161">
        <f>O219*H219</f>
        <v>0</v>
      </c>
      <c r="Q219" s="161">
        <v>0</v>
      </c>
      <c r="R219" s="161">
        <f>Q219*H219</f>
        <v>0</v>
      </c>
      <c r="S219" s="161">
        <v>0</v>
      </c>
      <c r="T219" s="162">
        <f>S219*H219</f>
        <v>0</v>
      </c>
      <c r="U219" s="33"/>
      <c r="V219" s="33"/>
      <c r="W219" s="33"/>
      <c r="X219" s="33"/>
      <c r="Y219" s="33"/>
      <c r="Z219" s="33"/>
      <c r="AA219" s="33"/>
      <c r="AB219" s="33"/>
      <c r="AC219" s="33"/>
      <c r="AD219" s="33"/>
      <c r="AE219" s="33"/>
      <c r="AR219" s="163" t="s">
        <v>228</v>
      </c>
      <c r="AT219" s="163" t="s">
        <v>224</v>
      </c>
      <c r="AU219" s="163" t="s">
        <v>84</v>
      </c>
      <c r="AY219" s="18" t="s">
        <v>222</v>
      </c>
      <c r="BE219" s="164">
        <f>IF(N219="základní",J219,0)</f>
        <v>0</v>
      </c>
      <c r="BF219" s="164">
        <f>IF(N219="snížená",J219,0)</f>
        <v>0</v>
      </c>
      <c r="BG219" s="164">
        <f>IF(N219="zákl. přenesená",J219,0)</f>
        <v>0</v>
      </c>
      <c r="BH219" s="164">
        <f>IF(N219="sníž. přenesená",J219,0)</f>
        <v>0</v>
      </c>
      <c r="BI219" s="164">
        <f>IF(N219="nulová",J219,0)</f>
        <v>0</v>
      </c>
      <c r="BJ219" s="18" t="s">
        <v>84</v>
      </c>
      <c r="BK219" s="164">
        <f>ROUND(I219*H219,2)</f>
        <v>0</v>
      </c>
      <c r="BL219" s="18" t="s">
        <v>228</v>
      </c>
      <c r="BM219" s="163" t="s">
        <v>459</v>
      </c>
    </row>
    <row r="220" spans="1:65" s="2" customFormat="1" ht="29.25">
      <c r="A220" s="33"/>
      <c r="B220" s="34"/>
      <c r="C220" s="33"/>
      <c r="D220" s="166" t="s">
        <v>384</v>
      </c>
      <c r="E220" s="33"/>
      <c r="F220" s="208" t="s">
        <v>4706</v>
      </c>
      <c r="G220" s="33"/>
      <c r="H220" s="33"/>
      <c r="I220" s="209"/>
      <c r="J220" s="33"/>
      <c r="K220" s="33"/>
      <c r="L220" s="34"/>
      <c r="M220" s="210"/>
      <c r="N220" s="211"/>
      <c r="O220" s="59"/>
      <c r="P220" s="59"/>
      <c r="Q220" s="59"/>
      <c r="R220" s="59"/>
      <c r="S220" s="59"/>
      <c r="T220" s="60"/>
      <c r="U220" s="33"/>
      <c r="V220" s="33"/>
      <c r="W220" s="33"/>
      <c r="X220" s="33"/>
      <c r="Y220" s="33"/>
      <c r="Z220" s="33"/>
      <c r="AA220" s="33"/>
      <c r="AB220" s="33"/>
      <c r="AC220" s="33"/>
      <c r="AD220" s="33"/>
      <c r="AE220" s="33"/>
      <c r="AT220" s="18" t="s">
        <v>384</v>
      </c>
      <c r="AU220" s="18" t="s">
        <v>84</v>
      </c>
    </row>
    <row r="221" spans="1:65" s="2" customFormat="1" ht="21.75" customHeight="1">
      <c r="A221" s="33"/>
      <c r="B221" s="150"/>
      <c r="C221" s="151" t="s">
        <v>486</v>
      </c>
      <c r="D221" s="151" t="s">
        <v>224</v>
      </c>
      <c r="E221" s="152" t="s">
        <v>4707</v>
      </c>
      <c r="F221" s="153" t="s">
        <v>4708</v>
      </c>
      <c r="G221" s="154" t="s">
        <v>4593</v>
      </c>
      <c r="H221" s="155">
        <v>7</v>
      </c>
      <c r="I221" s="156"/>
      <c r="J221" s="157">
        <f>ROUND(I221*H221,2)</f>
        <v>0</v>
      </c>
      <c r="K221" s="158"/>
      <c r="L221" s="34"/>
      <c r="M221" s="159" t="s">
        <v>1</v>
      </c>
      <c r="N221" s="160" t="s">
        <v>42</v>
      </c>
      <c r="O221" s="59"/>
      <c r="P221" s="161">
        <f>O221*H221</f>
        <v>0</v>
      </c>
      <c r="Q221" s="161">
        <v>0</v>
      </c>
      <c r="R221" s="161">
        <f>Q221*H221</f>
        <v>0</v>
      </c>
      <c r="S221" s="161">
        <v>0</v>
      </c>
      <c r="T221" s="162">
        <f>S221*H221</f>
        <v>0</v>
      </c>
      <c r="U221" s="33"/>
      <c r="V221" s="33"/>
      <c r="W221" s="33"/>
      <c r="X221" s="33"/>
      <c r="Y221" s="33"/>
      <c r="Z221" s="33"/>
      <c r="AA221" s="33"/>
      <c r="AB221" s="33"/>
      <c r="AC221" s="33"/>
      <c r="AD221" s="33"/>
      <c r="AE221" s="33"/>
      <c r="AR221" s="163" t="s">
        <v>228</v>
      </c>
      <c r="AT221" s="163" t="s">
        <v>224</v>
      </c>
      <c r="AU221" s="163" t="s">
        <v>84</v>
      </c>
      <c r="AY221" s="18" t="s">
        <v>222</v>
      </c>
      <c r="BE221" s="164">
        <f>IF(N221="základní",J221,0)</f>
        <v>0</v>
      </c>
      <c r="BF221" s="164">
        <f>IF(N221="snížená",J221,0)</f>
        <v>0</v>
      </c>
      <c r="BG221" s="164">
        <f>IF(N221="zákl. přenesená",J221,0)</f>
        <v>0</v>
      </c>
      <c r="BH221" s="164">
        <f>IF(N221="sníž. přenesená",J221,0)</f>
        <v>0</v>
      </c>
      <c r="BI221" s="164">
        <f>IF(N221="nulová",J221,0)</f>
        <v>0</v>
      </c>
      <c r="BJ221" s="18" t="s">
        <v>84</v>
      </c>
      <c r="BK221" s="164">
        <f>ROUND(I221*H221,2)</f>
        <v>0</v>
      </c>
      <c r="BL221" s="18" t="s">
        <v>228</v>
      </c>
      <c r="BM221" s="163" t="s">
        <v>465</v>
      </c>
    </row>
    <row r="222" spans="1:65" s="2" customFormat="1" ht="19.5">
      <c r="A222" s="33"/>
      <c r="B222" s="34"/>
      <c r="C222" s="33"/>
      <c r="D222" s="166" t="s">
        <v>384</v>
      </c>
      <c r="E222" s="33"/>
      <c r="F222" s="208" t="s">
        <v>4709</v>
      </c>
      <c r="G222" s="33"/>
      <c r="H222" s="33"/>
      <c r="I222" s="209"/>
      <c r="J222" s="33"/>
      <c r="K222" s="33"/>
      <c r="L222" s="34"/>
      <c r="M222" s="210"/>
      <c r="N222" s="211"/>
      <c r="O222" s="59"/>
      <c r="P222" s="59"/>
      <c r="Q222" s="59"/>
      <c r="R222" s="59"/>
      <c r="S222" s="59"/>
      <c r="T222" s="60"/>
      <c r="U222" s="33"/>
      <c r="V222" s="33"/>
      <c r="W222" s="33"/>
      <c r="X222" s="33"/>
      <c r="Y222" s="33"/>
      <c r="Z222" s="33"/>
      <c r="AA222" s="33"/>
      <c r="AB222" s="33"/>
      <c r="AC222" s="33"/>
      <c r="AD222" s="33"/>
      <c r="AE222" s="33"/>
      <c r="AT222" s="18" t="s">
        <v>384</v>
      </c>
      <c r="AU222" s="18" t="s">
        <v>84</v>
      </c>
    </row>
    <row r="223" spans="1:65" s="2" customFormat="1" ht="21.75" customHeight="1">
      <c r="A223" s="33"/>
      <c r="B223" s="150"/>
      <c r="C223" s="151" t="s">
        <v>357</v>
      </c>
      <c r="D223" s="151" t="s">
        <v>224</v>
      </c>
      <c r="E223" s="152" t="s">
        <v>4710</v>
      </c>
      <c r="F223" s="153" t="s">
        <v>4708</v>
      </c>
      <c r="G223" s="154" t="s">
        <v>4593</v>
      </c>
      <c r="H223" s="155">
        <v>38</v>
      </c>
      <c r="I223" s="156"/>
      <c r="J223" s="157">
        <f>ROUND(I223*H223,2)</f>
        <v>0</v>
      </c>
      <c r="K223" s="158"/>
      <c r="L223" s="34"/>
      <c r="M223" s="159" t="s">
        <v>1</v>
      </c>
      <c r="N223" s="160" t="s">
        <v>42</v>
      </c>
      <c r="O223" s="59"/>
      <c r="P223" s="161">
        <f>O223*H223</f>
        <v>0</v>
      </c>
      <c r="Q223" s="161">
        <v>0</v>
      </c>
      <c r="R223" s="161">
        <f>Q223*H223</f>
        <v>0</v>
      </c>
      <c r="S223" s="161">
        <v>0</v>
      </c>
      <c r="T223" s="162">
        <f>S223*H223</f>
        <v>0</v>
      </c>
      <c r="U223" s="33"/>
      <c r="V223" s="33"/>
      <c r="W223" s="33"/>
      <c r="X223" s="33"/>
      <c r="Y223" s="33"/>
      <c r="Z223" s="33"/>
      <c r="AA223" s="33"/>
      <c r="AB223" s="33"/>
      <c r="AC223" s="33"/>
      <c r="AD223" s="33"/>
      <c r="AE223" s="33"/>
      <c r="AR223" s="163" t="s">
        <v>228</v>
      </c>
      <c r="AT223" s="163" t="s">
        <v>224</v>
      </c>
      <c r="AU223" s="163" t="s">
        <v>84</v>
      </c>
      <c r="AY223" s="18" t="s">
        <v>222</v>
      </c>
      <c r="BE223" s="164">
        <f>IF(N223="základní",J223,0)</f>
        <v>0</v>
      </c>
      <c r="BF223" s="164">
        <f>IF(N223="snížená",J223,0)</f>
        <v>0</v>
      </c>
      <c r="BG223" s="164">
        <f>IF(N223="zákl. přenesená",J223,0)</f>
        <v>0</v>
      </c>
      <c r="BH223" s="164">
        <f>IF(N223="sníž. přenesená",J223,0)</f>
        <v>0</v>
      </c>
      <c r="BI223" s="164">
        <f>IF(N223="nulová",J223,0)</f>
        <v>0</v>
      </c>
      <c r="BJ223" s="18" t="s">
        <v>84</v>
      </c>
      <c r="BK223" s="164">
        <f>ROUND(I223*H223,2)</f>
        <v>0</v>
      </c>
      <c r="BL223" s="18" t="s">
        <v>228</v>
      </c>
      <c r="BM223" s="163" t="s">
        <v>468</v>
      </c>
    </row>
    <row r="224" spans="1:65" s="2" customFormat="1" ht="19.5">
      <c r="A224" s="33"/>
      <c r="B224" s="34"/>
      <c r="C224" s="33"/>
      <c r="D224" s="166" t="s">
        <v>384</v>
      </c>
      <c r="E224" s="33"/>
      <c r="F224" s="208" t="s">
        <v>4711</v>
      </c>
      <c r="G224" s="33"/>
      <c r="H224" s="33"/>
      <c r="I224" s="209"/>
      <c r="J224" s="33"/>
      <c r="K224" s="33"/>
      <c r="L224" s="34"/>
      <c r="M224" s="210"/>
      <c r="N224" s="211"/>
      <c r="O224" s="59"/>
      <c r="P224" s="59"/>
      <c r="Q224" s="59"/>
      <c r="R224" s="59"/>
      <c r="S224" s="59"/>
      <c r="T224" s="60"/>
      <c r="U224" s="33"/>
      <c r="V224" s="33"/>
      <c r="W224" s="33"/>
      <c r="X224" s="33"/>
      <c r="Y224" s="33"/>
      <c r="Z224" s="33"/>
      <c r="AA224" s="33"/>
      <c r="AB224" s="33"/>
      <c r="AC224" s="33"/>
      <c r="AD224" s="33"/>
      <c r="AE224" s="33"/>
      <c r="AT224" s="18" t="s">
        <v>384</v>
      </c>
      <c r="AU224" s="18" t="s">
        <v>84</v>
      </c>
    </row>
    <row r="225" spans="1:65" s="2" customFormat="1" ht="16.5" customHeight="1">
      <c r="A225" s="33"/>
      <c r="B225" s="150"/>
      <c r="C225" s="151" t="s">
        <v>502</v>
      </c>
      <c r="D225" s="151" t="s">
        <v>224</v>
      </c>
      <c r="E225" s="152" t="s">
        <v>4712</v>
      </c>
      <c r="F225" s="153" t="s">
        <v>4688</v>
      </c>
      <c r="G225" s="154" t="s">
        <v>4593</v>
      </c>
      <c r="H225" s="155">
        <v>2</v>
      </c>
      <c r="I225" s="156"/>
      <c r="J225" s="157">
        <f>ROUND(I225*H225,2)</f>
        <v>0</v>
      </c>
      <c r="K225" s="158"/>
      <c r="L225" s="34"/>
      <c r="M225" s="159" t="s">
        <v>1</v>
      </c>
      <c r="N225" s="160" t="s">
        <v>42</v>
      </c>
      <c r="O225" s="59"/>
      <c r="P225" s="161">
        <f>O225*H225</f>
        <v>0</v>
      </c>
      <c r="Q225" s="161">
        <v>0</v>
      </c>
      <c r="R225" s="161">
        <f>Q225*H225</f>
        <v>0</v>
      </c>
      <c r="S225" s="161">
        <v>0</v>
      </c>
      <c r="T225" s="162">
        <f>S225*H225</f>
        <v>0</v>
      </c>
      <c r="U225" s="33"/>
      <c r="V225" s="33"/>
      <c r="W225" s="33"/>
      <c r="X225" s="33"/>
      <c r="Y225" s="33"/>
      <c r="Z225" s="33"/>
      <c r="AA225" s="33"/>
      <c r="AB225" s="33"/>
      <c r="AC225" s="33"/>
      <c r="AD225" s="33"/>
      <c r="AE225" s="33"/>
      <c r="AR225" s="163" t="s">
        <v>228</v>
      </c>
      <c r="AT225" s="163" t="s">
        <v>224</v>
      </c>
      <c r="AU225" s="163" t="s">
        <v>84</v>
      </c>
      <c r="AY225" s="18" t="s">
        <v>222</v>
      </c>
      <c r="BE225" s="164">
        <f>IF(N225="základní",J225,0)</f>
        <v>0</v>
      </c>
      <c r="BF225" s="164">
        <f>IF(N225="snížená",J225,0)</f>
        <v>0</v>
      </c>
      <c r="BG225" s="164">
        <f>IF(N225="zákl. přenesená",J225,0)</f>
        <v>0</v>
      </c>
      <c r="BH225" s="164">
        <f>IF(N225="sníž. přenesená",J225,0)</f>
        <v>0</v>
      </c>
      <c r="BI225" s="164">
        <f>IF(N225="nulová",J225,0)</f>
        <v>0</v>
      </c>
      <c r="BJ225" s="18" t="s">
        <v>84</v>
      </c>
      <c r="BK225" s="164">
        <f>ROUND(I225*H225,2)</f>
        <v>0</v>
      </c>
      <c r="BL225" s="18" t="s">
        <v>228</v>
      </c>
      <c r="BM225" s="163" t="s">
        <v>475</v>
      </c>
    </row>
    <row r="226" spans="1:65" s="2" customFormat="1" ht="19.5">
      <c r="A226" s="33"/>
      <c r="B226" s="34"/>
      <c r="C226" s="33"/>
      <c r="D226" s="166" t="s">
        <v>384</v>
      </c>
      <c r="E226" s="33"/>
      <c r="F226" s="208" t="s">
        <v>4713</v>
      </c>
      <c r="G226" s="33"/>
      <c r="H226" s="33"/>
      <c r="I226" s="209"/>
      <c r="J226" s="33"/>
      <c r="K226" s="33"/>
      <c r="L226" s="34"/>
      <c r="M226" s="210"/>
      <c r="N226" s="211"/>
      <c r="O226" s="59"/>
      <c r="P226" s="59"/>
      <c r="Q226" s="59"/>
      <c r="R226" s="59"/>
      <c r="S226" s="59"/>
      <c r="T226" s="60"/>
      <c r="U226" s="33"/>
      <c r="V226" s="33"/>
      <c r="W226" s="33"/>
      <c r="X226" s="33"/>
      <c r="Y226" s="33"/>
      <c r="Z226" s="33"/>
      <c r="AA226" s="33"/>
      <c r="AB226" s="33"/>
      <c r="AC226" s="33"/>
      <c r="AD226" s="33"/>
      <c r="AE226" s="33"/>
      <c r="AT226" s="18" t="s">
        <v>384</v>
      </c>
      <c r="AU226" s="18" t="s">
        <v>84</v>
      </c>
    </row>
    <row r="227" spans="1:65" s="2" customFormat="1" ht="16.5" customHeight="1">
      <c r="A227" s="33"/>
      <c r="B227" s="150"/>
      <c r="C227" s="151" t="s">
        <v>361</v>
      </c>
      <c r="D227" s="151" t="s">
        <v>224</v>
      </c>
      <c r="E227" s="152" t="s">
        <v>4714</v>
      </c>
      <c r="F227" s="153" t="s">
        <v>4649</v>
      </c>
      <c r="G227" s="154" t="s">
        <v>4593</v>
      </c>
      <c r="H227" s="155">
        <v>1</v>
      </c>
      <c r="I227" s="156"/>
      <c r="J227" s="157">
        <f>ROUND(I227*H227,2)</f>
        <v>0</v>
      </c>
      <c r="K227" s="158"/>
      <c r="L227" s="34"/>
      <c r="M227" s="159" t="s">
        <v>1</v>
      </c>
      <c r="N227" s="160" t="s">
        <v>42</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228</v>
      </c>
      <c r="AT227" s="163" t="s">
        <v>224</v>
      </c>
      <c r="AU227" s="163" t="s">
        <v>84</v>
      </c>
      <c r="AY227" s="18" t="s">
        <v>222</v>
      </c>
      <c r="BE227" s="164">
        <f>IF(N227="základní",J227,0)</f>
        <v>0</v>
      </c>
      <c r="BF227" s="164">
        <f>IF(N227="snížená",J227,0)</f>
        <v>0</v>
      </c>
      <c r="BG227" s="164">
        <f>IF(N227="zákl. přenesená",J227,0)</f>
        <v>0</v>
      </c>
      <c r="BH227" s="164">
        <f>IF(N227="sníž. přenesená",J227,0)</f>
        <v>0</v>
      </c>
      <c r="BI227" s="164">
        <f>IF(N227="nulová",J227,0)</f>
        <v>0</v>
      </c>
      <c r="BJ227" s="18" t="s">
        <v>84</v>
      </c>
      <c r="BK227" s="164">
        <f>ROUND(I227*H227,2)</f>
        <v>0</v>
      </c>
      <c r="BL227" s="18" t="s">
        <v>228</v>
      </c>
      <c r="BM227" s="163" t="s">
        <v>485</v>
      </c>
    </row>
    <row r="228" spans="1:65" s="2" customFormat="1" ht="19.5">
      <c r="A228" s="33"/>
      <c r="B228" s="34"/>
      <c r="C228" s="33"/>
      <c r="D228" s="166" t="s">
        <v>384</v>
      </c>
      <c r="E228" s="33"/>
      <c r="F228" s="208" t="s">
        <v>4715</v>
      </c>
      <c r="G228" s="33"/>
      <c r="H228" s="33"/>
      <c r="I228" s="209"/>
      <c r="J228" s="33"/>
      <c r="K228" s="33"/>
      <c r="L228" s="34"/>
      <c r="M228" s="210"/>
      <c r="N228" s="211"/>
      <c r="O228" s="59"/>
      <c r="P228" s="59"/>
      <c r="Q228" s="59"/>
      <c r="R228" s="59"/>
      <c r="S228" s="59"/>
      <c r="T228" s="60"/>
      <c r="U228" s="33"/>
      <c r="V228" s="33"/>
      <c r="W228" s="33"/>
      <c r="X228" s="33"/>
      <c r="Y228" s="33"/>
      <c r="Z228" s="33"/>
      <c r="AA228" s="33"/>
      <c r="AB228" s="33"/>
      <c r="AC228" s="33"/>
      <c r="AD228" s="33"/>
      <c r="AE228" s="33"/>
      <c r="AT228" s="18" t="s">
        <v>384</v>
      </c>
      <c r="AU228" s="18" t="s">
        <v>84</v>
      </c>
    </row>
    <row r="229" spans="1:65" s="2" customFormat="1" ht="16.5" customHeight="1">
      <c r="A229" s="33"/>
      <c r="B229" s="150"/>
      <c r="C229" s="151" t="s">
        <v>517</v>
      </c>
      <c r="D229" s="151" t="s">
        <v>224</v>
      </c>
      <c r="E229" s="152" t="s">
        <v>4716</v>
      </c>
      <c r="F229" s="153" t="s">
        <v>4717</v>
      </c>
      <c r="G229" s="154" t="s">
        <v>4593</v>
      </c>
      <c r="H229" s="155">
        <v>1</v>
      </c>
      <c r="I229" s="156"/>
      <c r="J229" s="157">
        <f>ROUND(I229*H229,2)</f>
        <v>0</v>
      </c>
      <c r="K229" s="158"/>
      <c r="L229" s="34"/>
      <c r="M229" s="159" t="s">
        <v>1</v>
      </c>
      <c r="N229" s="160" t="s">
        <v>42</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228</v>
      </c>
      <c r="AT229" s="163" t="s">
        <v>224</v>
      </c>
      <c r="AU229" s="163" t="s">
        <v>84</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489</v>
      </c>
    </row>
    <row r="230" spans="1:65" s="2" customFormat="1" ht="19.5">
      <c r="A230" s="33"/>
      <c r="B230" s="34"/>
      <c r="C230" s="33"/>
      <c r="D230" s="166" t="s">
        <v>384</v>
      </c>
      <c r="E230" s="33"/>
      <c r="F230" s="208" t="s">
        <v>4718</v>
      </c>
      <c r="G230" s="33"/>
      <c r="H230" s="33"/>
      <c r="I230" s="209"/>
      <c r="J230" s="33"/>
      <c r="K230" s="33"/>
      <c r="L230" s="34"/>
      <c r="M230" s="210"/>
      <c r="N230" s="211"/>
      <c r="O230" s="59"/>
      <c r="P230" s="59"/>
      <c r="Q230" s="59"/>
      <c r="R230" s="59"/>
      <c r="S230" s="59"/>
      <c r="T230" s="60"/>
      <c r="U230" s="33"/>
      <c r="V230" s="33"/>
      <c r="W230" s="33"/>
      <c r="X230" s="33"/>
      <c r="Y230" s="33"/>
      <c r="Z230" s="33"/>
      <c r="AA230" s="33"/>
      <c r="AB230" s="33"/>
      <c r="AC230" s="33"/>
      <c r="AD230" s="33"/>
      <c r="AE230" s="33"/>
      <c r="AT230" s="18" t="s">
        <v>384</v>
      </c>
      <c r="AU230" s="18" t="s">
        <v>84</v>
      </c>
    </row>
    <row r="231" spans="1:65" s="2" customFormat="1" ht="16.5" customHeight="1">
      <c r="A231" s="33"/>
      <c r="B231" s="150"/>
      <c r="C231" s="151" t="s">
        <v>366</v>
      </c>
      <c r="D231" s="151" t="s">
        <v>224</v>
      </c>
      <c r="E231" s="152" t="s">
        <v>4719</v>
      </c>
      <c r="F231" s="153" t="s">
        <v>4720</v>
      </c>
      <c r="G231" s="154" t="s">
        <v>4593</v>
      </c>
      <c r="H231" s="155">
        <v>1</v>
      </c>
      <c r="I231" s="156"/>
      <c r="J231" s="157">
        <f>ROUND(I231*H231,2)</f>
        <v>0</v>
      </c>
      <c r="K231" s="158"/>
      <c r="L231" s="34"/>
      <c r="M231" s="159" t="s">
        <v>1</v>
      </c>
      <c r="N231" s="160" t="s">
        <v>42</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228</v>
      </c>
      <c r="AT231" s="163" t="s">
        <v>224</v>
      </c>
      <c r="AU231" s="163" t="s">
        <v>84</v>
      </c>
      <c r="AY231" s="18" t="s">
        <v>222</v>
      </c>
      <c r="BE231" s="164">
        <f>IF(N231="základní",J231,0)</f>
        <v>0</v>
      </c>
      <c r="BF231" s="164">
        <f>IF(N231="snížená",J231,0)</f>
        <v>0</v>
      </c>
      <c r="BG231" s="164">
        <f>IF(N231="zákl. přenesená",J231,0)</f>
        <v>0</v>
      </c>
      <c r="BH231" s="164">
        <f>IF(N231="sníž. přenesená",J231,0)</f>
        <v>0</v>
      </c>
      <c r="BI231" s="164">
        <f>IF(N231="nulová",J231,0)</f>
        <v>0</v>
      </c>
      <c r="BJ231" s="18" t="s">
        <v>84</v>
      </c>
      <c r="BK231" s="164">
        <f>ROUND(I231*H231,2)</f>
        <v>0</v>
      </c>
      <c r="BL231" s="18" t="s">
        <v>228</v>
      </c>
      <c r="BM231" s="163" t="s">
        <v>495</v>
      </c>
    </row>
    <row r="232" spans="1:65" s="2" customFormat="1" ht="19.5">
      <c r="A232" s="33"/>
      <c r="B232" s="34"/>
      <c r="C232" s="33"/>
      <c r="D232" s="166" t="s">
        <v>384</v>
      </c>
      <c r="E232" s="33"/>
      <c r="F232" s="208" t="s">
        <v>4699</v>
      </c>
      <c r="G232" s="33"/>
      <c r="H232" s="33"/>
      <c r="I232" s="209"/>
      <c r="J232" s="33"/>
      <c r="K232" s="33"/>
      <c r="L232" s="34"/>
      <c r="M232" s="210"/>
      <c r="N232" s="211"/>
      <c r="O232" s="59"/>
      <c r="P232" s="59"/>
      <c r="Q232" s="59"/>
      <c r="R232" s="59"/>
      <c r="S232" s="59"/>
      <c r="T232" s="60"/>
      <c r="U232" s="33"/>
      <c r="V232" s="33"/>
      <c r="W232" s="33"/>
      <c r="X232" s="33"/>
      <c r="Y232" s="33"/>
      <c r="Z232" s="33"/>
      <c r="AA232" s="33"/>
      <c r="AB232" s="33"/>
      <c r="AC232" s="33"/>
      <c r="AD232" s="33"/>
      <c r="AE232" s="33"/>
      <c r="AT232" s="18" t="s">
        <v>384</v>
      </c>
      <c r="AU232" s="18" t="s">
        <v>84</v>
      </c>
    </row>
    <row r="233" spans="1:65" s="2" customFormat="1" ht="16.5" customHeight="1">
      <c r="A233" s="33"/>
      <c r="B233" s="150"/>
      <c r="C233" s="151" t="s">
        <v>543</v>
      </c>
      <c r="D233" s="151" t="s">
        <v>224</v>
      </c>
      <c r="E233" s="152" t="s">
        <v>4719</v>
      </c>
      <c r="F233" s="153" t="s">
        <v>4720</v>
      </c>
      <c r="G233" s="154" t="s">
        <v>4593</v>
      </c>
      <c r="H233" s="155">
        <v>5</v>
      </c>
      <c r="I233" s="156"/>
      <c r="J233" s="157">
        <f>ROUND(I233*H233,2)</f>
        <v>0</v>
      </c>
      <c r="K233" s="158"/>
      <c r="L233" s="34"/>
      <c r="M233" s="159" t="s">
        <v>1</v>
      </c>
      <c r="N233" s="160" t="s">
        <v>42</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228</v>
      </c>
      <c r="AT233" s="163" t="s">
        <v>224</v>
      </c>
      <c r="AU233" s="163" t="s">
        <v>84</v>
      </c>
      <c r="AY233" s="18" t="s">
        <v>222</v>
      </c>
      <c r="BE233" s="164">
        <f>IF(N233="základní",J233,0)</f>
        <v>0</v>
      </c>
      <c r="BF233" s="164">
        <f>IF(N233="snížená",J233,0)</f>
        <v>0</v>
      </c>
      <c r="BG233" s="164">
        <f>IF(N233="zákl. přenesená",J233,0)</f>
        <v>0</v>
      </c>
      <c r="BH233" s="164">
        <f>IF(N233="sníž. přenesená",J233,0)</f>
        <v>0</v>
      </c>
      <c r="BI233" s="164">
        <f>IF(N233="nulová",J233,0)</f>
        <v>0</v>
      </c>
      <c r="BJ233" s="18" t="s">
        <v>84</v>
      </c>
      <c r="BK233" s="164">
        <f>ROUND(I233*H233,2)</f>
        <v>0</v>
      </c>
      <c r="BL233" s="18" t="s">
        <v>228</v>
      </c>
      <c r="BM233" s="163" t="s">
        <v>505</v>
      </c>
    </row>
    <row r="234" spans="1:65" s="2" customFormat="1" ht="19.5">
      <c r="A234" s="33"/>
      <c r="B234" s="34"/>
      <c r="C234" s="33"/>
      <c r="D234" s="166" t="s">
        <v>384</v>
      </c>
      <c r="E234" s="33"/>
      <c r="F234" s="208" t="s">
        <v>4721</v>
      </c>
      <c r="G234" s="33"/>
      <c r="H234" s="33"/>
      <c r="I234" s="209"/>
      <c r="J234" s="33"/>
      <c r="K234" s="33"/>
      <c r="L234" s="34"/>
      <c r="M234" s="210"/>
      <c r="N234" s="211"/>
      <c r="O234" s="59"/>
      <c r="P234" s="59"/>
      <c r="Q234" s="59"/>
      <c r="R234" s="59"/>
      <c r="S234" s="59"/>
      <c r="T234" s="60"/>
      <c r="U234" s="33"/>
      <c r="V234" s="33"/>
      <c r="W234" s="33"/>
      <c r="X234" s="33"/>
      <c r="Y234" s="33"/>
      <c r="Z234" s="33"/>
      <c r="AA234" s="33"/>
      <c r="AB234" s="33"/>
      <c r="AC234" s="33"/>
      <c r="AD234" s="33"/>
      <c r="AE234" s="33"/>
      <c r="AT234" s="18" t="s">
        <v>384</v>
      </c>
      <c r="AU234" s="18" t="s">
        <v>84</v>
      </c>
    </row>
    <row r="235" spans="1:65" s="2" customFormat="1" ht="16.5" customHeight="1">
      <c r="A235" s="33"/>
      <c r="B235" s="150"/>
      <c r="C235" s="151" t="s">
        <v>547</v>
      </c>
      <c r="D235" s="151" t="s">
        <v>224</v>
      </c>
      <c r="E235" s="152" t="s">
        <v>4719</v>
      </c>
      <c r="F235" s="153" t="s">
        <v>4720</v>
      </c>
      <c r="G235" s="154" t="s">
        <v>4593</v>
      </c>
      <c r="H235" s="155">
        <v>1</v>
      </c>
      <c r="I235" s="156"/>
      <c r="J235" s="157">
        <f>ROUND(I235*H235,2)</f>
        <v>0</v>
      </c>
      <c r="K235" s="158"/>
      <c r="L235" s="34"/>
      <c r="M235" s="159" t="s">
        <v>1</v>
      </c>
      <c r="N235" s="160" t="s">
        <v>42</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228</v>
      </c>
      <c r="AT235" s="163" t="s">
        <v>224</v>
      </c>
      <c r="AU235" s="163" t="s">
        <v>84</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516</v>
      </c>
    </row>
    <row r="236" spans="1:65" s="2" customFormat="1" ht="19.5">
      <c r="A236" s="33"/>
      <c r="B236" s="34"/>
      <c r="C236" s="33"/>
      <c r="D236" s="166" t="s">
        <v>384</v>
      </c>
      <c r="E236" s="33"/>
      <c r="F236" s="208" t="s">
        <v>4722</v>
      </c>
      <c r="G236" s="33"/>
      <c r="H236" s="33"/>
      <c r="I236" s="209"/>
      <c r="J236" s="33"/>
      <c r="K236" s="33"/>
      <c r="L236" s="34"/>
      <c r="M236" s="210"/>
      <c r="N236" s="211"/>
      <c r="O236" s="59"/>
      <c r="P236" s="59"/>
      <c r="Q236" s="59"/>
      <c r="R236" s="59"/>
      <c r="S236" s="59"/>
      <c r="T236" s="60"/>
      <c r="U236" s="33"/>
      <c r="V236" s="33"/>
      <c r="W236" s="33"/>
      <c r="X236" s="33"/>
      <c r="Y236" s="33"/>
      <c r="Z236" s="33"/>
      <c r="AA236" s="33"/>
      <c r="AB236" s="33"/>
      <c r="AC236" s="33"/>
      <c r="AD236" s="33"/>
      <c r="AE236" s="33"/>
      <c r="AT236" s="18" t="s">
        <v>384</v>
      </c>
      <c r="AU236" s="18" t="s">
        <v>84</v>
      </c>
    </row>
    <row r="237" spans="1:65" s="2" customFormat="1" ht="16.5" customHeight="1">
      <c r="A237" s="33"/>
      <c r="B237" s="150"/>
      <c r="C237" s="151" t="s">
        <v>559</v>
      </c>
      <c r="D237" s="151" t="s">
        <v>224</v>
      </c>
      <c r="E237" s="152" t="s">
        <v>4625</v>
      </c>
      <c r="F237" s="153" t="s">
        <v>4626</v>
      </c>
      <c r="G237" s="154" t="s">
        <v>310</v>
      </c>
      <c r="H237" s="155">
        <v>10</v>
      </c>
      <c r="I237" s="156"/>
      <c r="J237" s="157">
        <f>ROUND(I237*H237,2)</f>
        <v>0</v>
      </c>
      <c r="K237" s="158"/>
      <c r="L237" s="34"/>
      <c r="M237" s="159" t="s">
        <v>1</v>
      </c>
      <c r="N237" s="160" t="s">
        <v>42</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228</v>
      </c>
      <c r="AT237" s="163" t="s">
        <v>224</v>
      </c>
      <c r="AU237" s="163" t="s">
        <v>84</v>
      </c>
      <c r="AY237" s="18" t="s">
        <v>222</v>
      </c>
      <c r="BE237" s="164">
        <f>IF(N237="základní",J237,0)</f>
        <v>0</v>
      </c>
      <c r="BF237" s="164">
        <f>IF(N237="snížená",J237,0)</f>
        <v>0</v>
      </c>
      <c r="BG237" s="164">
        <f>IF(N237="zákl. přenesená",J237,0)</f>
        <v>0</v>
      </c>
      <c r="BH237" s="164">
        <f>IF(N237="sníž. přenesená",J237,0)</f>
        <v>0</v>
      </c>
      <c r="BI237" s="164">
        <f>IF(N237="nulová",J237,0)</f>
        <v>0</v>
      </c>
      <c r="BJ237" s="18" t="s">
        <v>84</v>
      </c>
      <c r="BK237" s="164">
        <f>ROUND(I237*H237,2)</f>
        <v>0</v>
      </c>
      <c r="BL237" s="18" t="s">
        <v>228</v>
      </c>
      <c r="BM237" s="163" t="s">
        <v>520</v>
      </c>
    </row>
    <row r="238" spans="1:65" s="2" customFormat="1" ht="19.5">
      <c r="A238" s="33"/>
      <c r="B238" s="34"/>
      <c r="C238" s="33"/>
      <c r="D238" s="166" t="s">
        <v>384</v>
      </c>
      <c r="E238" s="33"/>
      <c r="F238" s="208" t="s">
        <v>4700</v>
      </c>
      <c r="G238" s="33"/>
      <c r="H238" s="33"/>
      <c r="I238" s="209"/>
      <c r="J238" s="33"/>
      <c r="K238" s="33"/>
      <c r="L238" s="34"/>
      <c r="M238" s="210"/>
      <c r="N238" s="211"/>
      <c r="O238" s="59"/>
      <c r="P238" s="59"/>
      <c r="Q238" s="59"/>
      <c r="R238" s="59"/>
      <c r="S238" s="59"/>
      <c r="T238" s="60"/>
      <c r="U238" s="33"/>
      <c r="V238" s="33"/>
      <c r="W238" s="33"/>
      <c r="X238" s="33"/>
      <c r="Y238" s="33"/>
      <c r="Z238" s="33"/>
      <c r="AA238" s="33"/>
      <c r="AB238" s="33"/>
      <c r="AC238" s="33"/>
      <c r="AD238" s="33"/>
      <c r="AE238" s="33"/>
      <c r="AT238" s="18" t="s">
        <v>384</v>
      </c>
      <c r="AU238" s="18" t="s">
        <v>84</v>
      </c>
    </row>
    <row r="239" spans="1:65" s="2" customFormat="1" ht="16.5" customHeight="1">
      <c r="A239" s="33"/>
      <c r="B239" s="150"/>
      <c r="C239" s="151" t="s">
        <v>369</v>
      </c>
      <c r="D239" s="151" t="s">
        <v>224</v>
      </c>
      <c r="E239" s="152" t="s">
        <v>4628</v>
      </c>
      <c r="F239" s="153" t="s">
        <v>4629</v>
      </c>
      <c r="G239" s="154" t="s">
        <v>4630</v>
      </c>
      <c r="H239" s="155">
        <v>70</v>
      </c>
      <c r="I239" s="156"/>
      <c r="J239" s="157">
        <f>ROUND(I239*H239,2)</f>
        <v>0</v>
      </c>
      <c r="K239" s="158"/>
      <c r="L239" s="34"/>
      <c r="M239" s="159" t="s">
        <v>1</v>
      </c>
      <c r="N239" s="160" t="s">
        <v>42</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228</v>
      </c>
      <c r="AT239" s="163" t="s">
        <v>224</v>
      </c>
      <c r="AU239" s="163" t="s">
        <v>84</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532</v>
      </c>
    </row>
    <row r="240" spans="1:65" s="2" customFormat="1" ht="19.5">
      <c r="A240" s="33"/>
      <c r="B240" s="34"/>
      <c r="C240" s="33"/>
      <c r="D240" s="166" t="s">
        <v>384</v>
      </c>
      <c r="E240" s="33"/>
      <c r="F240" s="208" t="s">
        <v>4723</v>
      </c>
      <c r="G240" s="33"/>
      <c r="H240" s="33"/>
      <c r="I240" s="209"/>
      <c r="J240" s="33"/>
      <c r="K240" s="33"/>
      <c r="L240" s="34"/>
      <c r="M240" s="210"/>
      <c r="N240" s="211"/>
      <c r="O240" s="59"/>
      <c r="P240" s="59"/>
      <c r="Q240" s="59"/>
      <c r="R240" s="59"/>
      <c r="S240" s="59"/>
      <c r="T240" s="60"/>
      <c r="U240" s="33"/>
      <c r="V240" s="33"/>
      <c r="W240" s="33"/>
      <c r="X240" s="33"/>
      <c r="Y240" s="33"/>
      <c r="Z240" s="33"/>
      <c r="AA240" s="33"/>
      <c r="AB240" s="33"/>
      <c r="AC240" s="33"/>
      <c r="AD240" s="33"/>
      <c r="AE240" s="33"/>
      <c r="AT240" s="18" t="s">
        <v>384</v>
      </c>
      <c r="AU240" s="18" t="s">
        <v>84</v>
      </c>
    </row>
    <row r="241" spans="1:65" s="2" customFormat="1" ht="24.2" customHeight="1">
      <c r="A241" s="33"/>
      <c r="B241" s="150"/>
      <c r="C241" s="151" t="s">
        <v>568</v>
      </c>
      <c r="D241" s="151" t="s">
        <v>224</v>
      </c>
      <c r="E241" s="152" t="s">
        <v>4724</v>
      </c>
      <c r="F241" s="153" t="s">
        <v>4725</v>
      </c>
      <c r="G241" s="154" t="s">
        <v>4630</v>
      </c>
      <c r="H241" s="155">
        <v>40</v>
      </c>
      <c r="I241" s="156"/>
      <c r="J241" s="157">
        <f>ROUND(I241*H241,2)</f>
        <v>0</v>
      </c>
      <c r="K241" s="158"/>
      <c r="L241" s="34"/>
      <c r="M241" s="159" t="s">
        <v>1</v>
      </c>
      <c r="N241" s="160" t="s">
        <v>42</v>
      </c>
      <c r="O241" s="59"/>
      <c r="P241" s="161">
        <f>O241*H241</f>
        <v>0</v>
      </c>
      <c r="Q241" s="161">
        <v>0</v>
      </c>
      <c r="R241" s="161">
        <f>Q241*H241</f>
        <v>0</v>
      </c>
      <c r="S241" s="161">
        <v>0</v>
      </c>
      <c r="T241" s="162">
        <f>S241*H241</f>
        <v>0</v>
      </c>
      <c r="U241" s="33"/>
      <c r="V241" s="33"/>
      <c r="W241" s="33"/>
      <c r="X241" s="33"/>
      <c r="Y241" s="33"/>
      <c r="Z241" s="33"/>
      <c r="AA241" s="33"/>
      <c r="AB241" s="33"/>
      <c r="AC241" s="33"/>
      <c r="AD241" s="33"/>
      <c r="AE241" s="33"/>
      <c r="AR241" s="163" t="s">
        <v>228</v>
      </c>
      <c r="AT241" s="163" t="s">
        <v>224</v>
      </c>
      <c r="AU241" s="163" t="s">
        <v>84</v>
      </c>
      <c r="AY241" s="18" t="s">
        <v>222</v>
      </c>
      <c r="BE241" s="164">
        <f>IF(N241="základní",J241,0)</f>
        <v>0</v>
      </c>
      <c r="BF241" s="164">
        <f>IF(N241="snížená",J241,0)</f>
        <v>0</v>
      </c>
      <c r="BG241" s="164">
        <f>IF(N241="zákl. přenesená",J241,0)</f>
        <v>0</v>
      </c>
      <c r="BH241" s="164">
        <f>IF(N241="sníž. přenesená",J241,0)</f>
        <v>0</v>
      </c>
      <c r="BI241" s="164">
        <f>IF(N241="nulová",J241,0)</f>
        <v>0</v>
      </c>
      <c r="BJ241" s="18" t="s">
        <v>84</v>
      </c>
      <c r="BK241" s="164">
        <f>ROUND(I241*H241,2)</f>
        <v>0</v>
      </c>
      <c r="BL241" s="18" t="s">
        <v>228</v>
      </c>
      <c r="BM241" s="163" t="s">
        <v>546</v>
      </c>
    </row>
    <row r="242" spans="1:65" s="2" customFormat="1" ht="19.5">
      <c r="A242" s="33"/>
      <c r="B242" s="34"/>
      <c r="C242" s="33"/>
      <c r="D242" s="166" t="s">
        <v>384</v>
      </c>
      <c r="E242" s="33"/>
      <c r="F242" s="208" t="s">
        <v>4636</v>
      </c>
      <c r="G242" s="33"/>
      <c r="H242" s="33"/>
      <c r="I242" s="209"/>
      <c r="J242" s="33"/>
      <c r="K242" s="33"/>
      <c r="L242" s="34"/>
      <c r="M242" s="210"/>
      <c r="N242" s="211"/>
      <c r="O242" s="59"/>
      <c r="P242" s="59"/>
      <c r="Q242" s="59"/>
      <c r="R242" s="59"/>
      <c r="S242" s="59"/>
      <c r="T242" s="60"/>
      <c r="U242" s="33"/>
      <c r="V242" s="33"/>
      <c r="W242" s="33"/>
      <c r="X242" s="33"/>
      <c r="Y242" s="33"/>
      <c r="Z242" s="33"/>
      <c r="AA242" s="33"/>
      <c r="AB242" s="33"/>
      <c r="AC242" s="33"/>
      <c r="AD242" s="33"/>
      <c r="AE242" s="33"/>
      <c r="AT242" s="18" t="s">
        <v>384</v>
      </c>
      <c r="AU242" s="18" t="s">
        <v>84</v>
      </c>
    </row>
    <row r="243" spans="1:65" s="12" customFormat="1" ht="25.9" customHeight="1">
      <c r="B243" s="137"/>
      <c r="D243" s="138" t="s">
        <v>76</v>
      </c>
      <c r="E243" s="139" t="s">
        <v>4474</v>
      </c>
      <c r="F243" s="139" t="s">
        <v>4726</v>
      </c>
      <c r="I243" s="140"/>
      <c r="J243" s="141">
        <f>BK243</f>
        <v>0</v>
      </c>
      <c r="L243" s="137"/>
      <c r="M243" s="142"/>
      <c r="N243" s="143"/>
      <c r="O243" s="143"/>
      <c r="P243" s="144">
        <f>SUM(P244:P247)</f>
        <v>0</v>
      </c>
      <c r="Q243" s="143"/>
      <c r="R243" s="144">
        <f>SUM(R244:R247)</f>
        <v>0</v>
      </c>
      <c r="S243" s="143"/>
      <c r="T243" s="145">
        <f>SUM(T244:T247)</f>
        <v>0</v>
      </c>
      <c r="AR243" s="138" t="s">
        <v>84</v>
      </c>
      <c r="AT243" s="146" t="s">
        <v>76</v>
      </c>
      <c r="AU243" s="146" t="s">
        <v>77</v>
      </c>
      <c r="AY243" s="138" t="s">
        <v>222</v>
      </c>
      <c r="BK243" s="147">
        <f>SUM(BK244:BK247)</f>
        <v>0</v>
      </c>
    </row>
    <row r="244" spans="1:65" s="2" customFormat="1" ht="16.5" customHeight="1">
      <c r="A244" s="33"/>
      <c r="B244" s="150"/>
      <c r="C244" s="151" t="s">
        <v>373</v>
      </c>
      <c r="D244" s="151" t="s">
        <v>224</v>
      </c>
      <c r="E244" s="152" t="s">
        <v>4727</v>
      </c>
      <c r="F244" s="153" t="s">
        <v>4728</v>
      </c>
      <c r="G244" s="154" t="s">
        <v>4593</v>
      </c>
      <c r="H244" s="155">
        <v>1</v>
      </c>
      <c r="I244" s="156"/>
      <c r="J244" s="157">
        <f>ROUND(I244*H244,2)</f>
        <v>0</v>
      </c>
      <c r="K244" s="158"/>
      <c r="L244" s="34"/>
      <c r="M244" s="159" t="s">
        <v>1</v>
      </c>
      <c r="N244" s="160" t="s">
        <v>42</v>
      </c>
      <c r="O244" s="59"/>
      <c r="P244" s="161">
        <f>O244*H244</f>
        <v>0</v>
      </c>
      <c r="Q244" s="161">
        <v>0</v>
      </c>
      <c r="R244" s="161">
        <f>Q244*H244</f>
        <v>0</v>
      </c>
      <c r="S244" s="161">
        <v>0</v>
      </c>
      <c r="T244" s="162">
        <f>S244*H244</f>
        <v>0</v>
      </c>
      <c r="U244" s="33"/>
      <c r="V244" s="33"/>
      <c r="W244" s="33"/>
      <c r="X244" s="33"/>
      <c r="Y244" s="33"/>
      <c r="Z244" s="33"/>
      <c r="AA244" s="33"/>
      <c r="AB244" s="33"/>
      <c r="AC244" s="33"/>
      <c r="AD244" s="33"/>
      <c r="AE244" s="33"/>
      <c r="AR244" s="163" t="s">
        <v>228</v>
      </c>
      <c r="AT244" s="163" t="s">
        <v>224</v>
      </c>
      <c r="AU244" s="163" t="s">
        <v>84</v>
      </c>
      <c r="AY244" s="18" t="s">
        <v>222</v>
      </c>
      <c r="BE244" s="164">
        <f>IF(N244="základní",J244,0)</f>
        <v>0</v>
      </c>
      <c r="BF244" s="164">
        <f>IF(N244="snížená",J244,0)</f>
        <v>0</v>
      </c>
      <c r="BG244" s="164">
        <f>IF(N244="zákl. přenesená",J244,0)</f>
        <v>0</v>
      </c>
      <c r="BH244" s="164">
        <f>IF(N244="sníž. přenesená",J244,0)</f>
        <v>0</v>
      </c>
      <c r="BI244" s="164">
        <f>IF(N244="nulová",J244,0)</f>
        <v>0</v>
      </c>
      <c r="BJ244" s="18" t="s">
        <v>84</v>
      </c>
      <c r="BK244" s="164">
        <f>ROUND(I244*H244,2)</f>
        <v>0</v>
      </c>
      <c r="BL244" s="18" t="s">
        <v>228</v>
      </c>
      <c r="BM244" s="163" t="s">
        <v>550</v>
      </c>
    </row>
    <row r="245" spans="1:65" s="2" customFormat="1" ht="16.5" customHeight="1">
      <c r="A245" s="33"/>
      <c r="B245" s="150"/>
      <c r="C245" s="151" t="s">
        <v>580</v>
      </c>
      <c r="D245" s="151" t="s">
        <v>224</v>
      </c>
      <c r="E245" s="152" t="s">
        <v>4729</v>
      </c>
      <c r="F245" s="153" t="s">
        <v>4730</v>
      </c>
      <c r="G245" s="154" t="s">
        <v>4593</v>
      </c>
      <c r="H245" s="155">
        <v>1</v>
      </c>
      <c r="I245" s="156"/>
      <c r="J245" s="157">
        <f>ROUND(I245*H245,2)</f>
        <v>0</v>
      </c>
      <c r="K245" s="158"/>
      <c r="L245" s="34"/>
      <c r="M245" s="159" t="s">
        <v>1</v>
      </c>
      <c r="N245" s="160" t="s">
        <v>42</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228</v>
      </c>
      <c r="AT245" s="163" t="s">
        <v>224</v>
      </c>
      <c r="AU245" s="163" t="s">
        <v>84</v>
      </c>
      <c r="AY245" s="18" t="s">
        <v>222</v>
      </c>
      <c r="BE245" s="164">
        <f>IF(N245="základní",J245,0)</f>
        <v>0</v>
      </c>
      <c r="BF245" s="164">
        <f>IF(N245="snížená",J245,0)</f>
        <v>0</v>
      </c>
      <c r="BG245" s="164">
        <f>IF(N245="zákl. přenesená",J245,0)</f>
        <v>0</v>
      </c>
      <c r="BH245" s="164">
        <f>IF(N245="sníž. přenesená",J245,0)</f>
        <v>0</v>
      </c>
      <c r="BI245" s="164">
        <f>IF(N245="nulová",J245,0)</f>
        <v>0</v>
      </c>
      <c r="BJ245" s="18" t="s">
        <v>84</v>
      </c>
      <c r="BK245" s="164">
        <f>ROUND(I245*H245,2)</f>
        <v>0</v>
      </c>
      <c r="BL245" s="18" t="s">
        <v>228</v>
      </c>
      <c r="BM245" s="163" t="s">
        <v>562</v>
      </c>
    </row>
    <row r="246" spans="1:65" s="2" customFormat="1" ht="16.5" customHeight="1">
      <c r="A246" s="33"/>
      <c r="B246" s="150"/>
      <c r="C246" s="151" t="s">
        <v>376</v>
      </c>
      <c r="D246" s="151" t="s">
        <v>224</v>
      </c>
      <c r="E246" s="152" t="s">
        <v>4731</v>
      </c>
      <c r="F246" s="153" t="s">
        <v>4579</v>
      </c>
      <c r="G246" s="154" t="s">
        <v>4593</v>
      </c>
      <c r="H246" s="155">
        <v>1</v>
      </c>
      <c r="I246" s="156"/>
      <c r="J246" s="157">
        <f>ROUND(I246*H246,2)</f>
        <v>0</v>
      </c>
      <c r="K246" s="158"/>
      <c r="L246" s="34"/>
      <c r="M246" s="159" t="s">
        <v>1</v>
      </c>
      <c r="N246" s="160"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228</v>
      </c>
      <c r="AT246" s="163" t="s">
        <v>224</v>
      </c>
      <c r="AU246" s="163" t="s">
        <v>84</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565</v>
      </c>
    </row>
    <row r="247" spans="1:65" s="2" customFormat="1" ht="16.5" customHeight="1">
      <c r="A247" s="33"/>
      <c r="B247" s="150"/>
      <c r="C247" s="151" t="s">
        <v>609</v>
      </c>
      <c r="D247" s="151" t="s">
        <v>224</v>
      </c>
      <c r="E247" s="152" t="s">
        <v>4732</v>
      </c>
      <c r="F247" s="153" t="s">
        <v>4733</v>
      </c>
      <c r="G247" s="154" t="s">
        <v>4593</v>
      </c>
      <c r="H247" s="155">
        <v>1</v>
      </c>
      <c r="I247" s="156"/>
      <c r="J247" s="157">
        <f>ROUND(I247*H247,2)</f>
        <v>0</v>
      </c>
      <c r="K247" s="158"/>
      <c r="L247" s="34"/>
      <c r="M247" s="213" t="s">
        <v>1</v>
      </c>
      <c r="N247" s="214" t="s">
        <v>42</v>
      </c>
      <c r="O247" s="215"/>
      <c r="P247" s="216">
        <f>O247*H247</f>
        <v>0</v>
      </c>
      <c r="Q247" s="216">
        <v>0</v>
      </c>
      <c r="R247" s="216">
        <f>Q247*H247</f>
        <v>0</v>
      </c>
      <c r="S247" s="216">
        <v>0</v>
      </c>
      <c r="T247" s="217">
        <f>S247*H247</f>
        <v>0</v>
      </c>
      <c r="U247" s="33"/>
      <c r="V247" s="33"/>
      <c r="W247" s="33"/>
      <c r="X247" s="33"/>
      <c r="Y247" s="33"/>
      <c r="Z247" s="33"/>
      <c r="AA247" s="33"/>
      <c r="AB247" s="33"/>
      <c r="AC247" s="33"/>
      <c r="AD247" s="33"/>
      <c r="AE247" s="33"/>
      <c r="AR247" s="163" t="s">
        <v>228</v>
      </c>
      <c r="AT247" s="163" t="s">
        <v>224</v>
      </c>
      <c r="AU247" s="163" t="s">
        <v>84</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571</v>
      </c>
    </row>
    <row r="248" spans="1:65" s="2" customFormat="1" ht="6.95" customHeight="1">
      <c r="A248" s="33"/>
      <c r="B248" s="48"/>
      <c r="C248" s="49"/>
      <c r="D248" s="49"/>
      <c r="E248" s="49"/>
      <c r="F248" s="49"/>
      <c r="G248" s="49"/>
      <c r="H248" s="49"/>
      <c r="I248" s="49"/>
      <c r="J248" s="49"/>
      <c r="K248" s="49"/>
      <c r="L248" s="34"/>
      <c r="M248" s="33"/>
      <c r="O248" s="33"/>
      <c r="P248" s="33"/>
      <c r="Q248" s="33"/>
      <c r="R248" s="33"/>
      <c r="S248" s="33"/>
      <c r="T248" s="33"/>
      <c r="U248" s="33"/>
      <c r="V248" s="33"/>
      <c r="W248" s="33"/>
      <c r="X248" s="33"/>
      <c r="Y248" s="33"/>
      <c r="Z248" s="33"/>
      <c r="AA248" s="33"/>
      <c r="AB248" s="33"/>
      <c r="AC248" s="33"/>
      <c r="AD248" s="33"/>
      <c r="AE248" s="33"/>
    </row>
  </sheetData>
  <autoFilter ref="C125:K247"/>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tabSelected="1" topLeftCell="A222" workbookViewId="0">
      <selection activeCell="X242" sqref="X24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100</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4734</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ROUND(J144,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ROUND((SUM(BE144:BE249)),  2)</f>
        <v>0</v>
      </c>
      <c r="G35" s="33"/>
      <c r="H35" s="33"/>
      <c r="I35" s="106">
        <v>0.21</v>
      </c>
      <c r="J35" s="105">
        <f>ROUND(((SUM(BE144:BE249))*I35),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ROUND((SUM(BF144:BF249)),  2)</f>
        <v>0</v>
      </c>
      <c r="G36" s="33"/>
      <c r="H36" s="33"/>
      <c r="I36" s="106">
        <v>0.15</v>
      </c>
      <c r="J36" s="105">
        <f>ROUND(((SUM(BF144:BF249))*I36),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ROUND((SUM(BG144:BG249)),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ROUND((SUM(BH144:BH249)),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ROUND((SUM(BI144:BI249)),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D.1.4.3.A - Kanalizace</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J144</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4735</v>
      </c>
      <c r="E99" s="120"/>
      <c r="F99" s="120"/>
      <c r="G99" s="120"/>
      <c r="H99" s="120"/>
      <c r="I99" s="120"/>
      <c r="J99" s="121">
        <f>J145</f>
        <v>0</v>
      </c>
      <c r="L99" s="118"/>
    </row>
    <row r="100" spans="1:47" s="9" customFormat="1" ht="24.95" customHeight="1">
      <c r="B100" s="118"/>
      <c r="D100" s="119" t="s">
        <v>4736</v>
      </c>
      <c r="E100" s="120"/>
      <c r="F100" s="120"/>
      <c r="G100" s="120"/>
      <c r="H100" s="120"/>
      <c r="I100" s="120"/>
      <c r="J100" s="121">
        <f>J153</f>
        <v>0</v>
      </c>
      <c r="L100" s="118"/>
    </row>
    <row r="101" spans="1:47" s="9" customFormat="1" ht="24.95" customHeight="1">
      <c r="B101" s="118"/>
      <c r="D101" s="119" t="s">
        <v>4737</v>
      </c>
      <c r="E101" s="120"/>
      <c r="F101" s="120"/>
      <c r="G101" s="120"/>
      <c r="H101" s="120"/>
      <c r="I101" s="120"/>
      <c r="J101" s="121">
        <f>J157</f>
        <v>0</v>
      </c>
      <c r="L101" s="118"/>
    </row>
    <row r="102" spans="1:47" s="9" customFormat="1" ht="24.95" customHeight="1">
      <c r="B102" s="118"/>
      <c r="D102" s="119" t="s">
        <v>4738</v>
      </c>
      <c r="E102" s="120"/>
      <c r="F102" s="120"/>
      <c r="G102" s="120"/>
      <c r="H102" s="120"/>
      <c r="I102" s="120"/>
      <c r="J102" s="121">
        <f>J162</f>
        <v>0</v>
      </c>
      <c r="L102" s="118"/>
    </row>
    <row r="103" spans="1:47" s="9" customFormat="1" ht="24.95" customHeight="1">
      <c r="B103" s="118"/>
      <c r="D103" s="119" t="s">
        <v>4739</v>
      </c>
      <c r="E103" s="120"/>
      <c r="F103" s="120"/>
      <c r="G103" s="120"/>
      <c r="H103" s="120"/>
      <c r="I103" s="120"/>
      <c r="J103" s="121">
        <f>J164</f>
        <v>0</v>
      </c>
      <c r="L103" s="118"/>
    </row>
    <row r="104" spans="1:47" s="10" customFormat="1" ht="19.899999999999999" customHeight="1">
      <c r="B104" s="122"/>
      <c r="D104" s="123" t="s">
        <v>4740</v>
      </c>
      <c r="E104" s="124"/>
      <c r="F104" s="124"/>
      <c r="G104" s="124"/>
      <c r="H104" s="124"/>
      <c r="I104" s="124"/>
      <c r="J104" s="125">
        <f>J165</f>
        <v>0</v>
      </c>
      <c r="L104" s="122"/>
    </row>
    <row r="105" spans="1:47" s="9" customFormat="1" ht="24.95" customHeight="1">
      <c r="B105" s="118"/>
      <c r="D105" s="119" t="s">
        <v>4741</v>
      </c>
      <c r="E105" s="120"/>
      <c r="F105" s="120"/>
      <c r="G105" s="120"/>
      <c r="H105" s="120"/>
      <c r="I105" s="120"/>
      <c r="J105" s="121">
        <f>J182</f>
        <v>0</v>
      </c>
      <c r="L105" s="118"/>
    </row>
    <row r="106" spans="1:47" s="9" customFormat="1" ht="24.95" customHeight="1">
      <c r="B106" s="118"/>
      <c r="D106" s="119" t="s">
        <v>4742</v>
      </c>
      <c r="E106" s="120"/>
      <c r="F106" s="120"/>
      <c r="G106" s="120"/>
      <c r="H106" s="120"/>
      <c r="I106" s="120"/>
      <c r="J106" s="121">
        <f>J186</f>
        <v>0</v>
      </c>
      <c r="L106" s="118"/>
    </row>
    <row r="107" spans="1:47" s="10" customFormat="1" ht="19.899999999999999" customHeight="1">
      <c r="B107" s="122"/>
      <c r="D107" s="123" t="s">
        <v>4743</v>
      </c>
      <c r="E107" s="124"/>
      <c r="F107" s="124"/>
      <c r="G107" s="124"/>
      <c r="H107" s="124"/>
      <c r="I107" s="124"/>
      <c r="J107" s="125">
        <f>J187</f>
        <v>0</v>
      </c>
      <c r="L107" s="122"/>
    </row>
    <row r="108" spans="1:47" s="9" customFormat="1" ht="24.95" customHeight="1">
      <c r="B108" s="118"/>
      <c r="D108" s="119" t="s">
        <v>4741</v>
      </c>
      <c r="E108" s="120"/>
      <c r="F108" s="120"/>
      <c r="G108" s="120"/>
      <c r="H108" s="120"/>
      <c r="I108" s="120"/>
      <c r="J108" s="121">
        <f>J198</f>
        <v>0</v>
      </c>
      <c r="L108" s="118"/>
    </row>
    <row r="109" spans="1:47" s="9" customFormat="1" ht="24.95" customHeight="1">
      <c r="B109" s="118"/>
      <c r="D109" s="119" t="s">
        <v>4744</v>
      </c>
      <c r="E109" s="120"/>
      <c r="F109" s="120"/>
      <c r="G109" s="120"/>
      <c r="H109" s="120"/>
      <c r="I109" s="120"/>
      <c r="J109" s="121">
        <f>J200</f>
        <v>0</v>
      </c>
      <c r="L109" s="118"/>
    </row>
    <row r="110" spans="1:47" s="10" customFormat="1" ht="19.899999999999999" customHeight="1">
      <c r="B110" s="122"/>
      <c r="D110" s="123" t="s">
        <v>4745</v>
      </c>
      <c r="E110" s="124"/>
      <c r="F110" s="124"/>
      <c r="G110" s="124"/>
      <c r="H110" s="124"/>
      <c r="I110" s="124"/>
      <c r="J110" s="125">
        <f>J201</f>
        <v>0</v>
      </c>
      <c r="L110" s="122"/>
    </row>
    <row r="111" spans="1:47" s="9" customFormat="1" ht="24.95" customHeight="1">
      <c r="B111" s="118"/>
      <c r="D111" s="119" t="s">
        <v>4746</v>
      </c>
      <c r="E111" s="120"/>
      <c r="F111" s="120"/>
      <c r="G111" s="120"/>
      <c r="H111" s="120"/>
      <c r="I111" s="120"/>
      <c r="J111" s="121">
        <f>J203</f>
        <v>0</v>
      </c>
      <c r="L111" s="118"/>
    </row>
    <row r="112" spans="1:47" s="9" customFormat="1" ht="24.95" customHeight="1">
      <c r="B112" s="118"/>
      <c r="D112" s="119" t="s">
        <v>4747</v>
      </c>
      <c r="E112" s="120"/>
      <c r="F112" s="120"/>
      <c r="G112" s="120"/>
      <c r="H112" s="120"/>
      <c r="I112" s="120"/>
      <c r="J112" s="121">
        <f>J208</f>
        <v>0</v>
      </c>
      <c r="L112" s="118"/>
    </row>
    <row r="113" spans="1:31" s="9" customFormat="1" ht="24.95" customHeight="1">
      <c r="B113" s="118"/>
      <c r="D113" s="119" t="s">
        <v>4748</v>
      </c>
      <c r="E113" s="120"/>
      <c r="F113" s="120"/>
      <c r="G113" s="120"/>
      <c r="H113" s="120"/>
      <c r="I113" s="120"/>
      <c r="J113" s="121">
        <f>J215</f>
        <v>0</v>
      </c>
      <c r="L113" s="118"/>
    </row>
    <row r="114" spans="1:31" s="9" customFormat="1" ht="24.95" customHeight="1">
      <c r="B114" s="118"/>
      <c r="D114" s="119" t="s">
        <v>4749</v>
      </c>
      <c r="E114" s="120"/>
      <c r="F114" s="120"/>
      <c r="G114" s="120"/>
      <c r="H114" s="120"/>
      <c r="I114" s="120"/>
      <c r="J114" s="121">
        <f>J218</f>
        <v>0</v>
      </c>
      <c r="L114" s="118"/>
    </row>
    <row r="115" spans="1:31" s="9" customFormat="1" ht="24.95" customHeight="1">
      <c r="B115" s="118"/>
      <c r="D115" s="119" t="s">
        <v>4750</v>
      </c>
      <c r="E115" s="120"/>
      <c r="F115" s="120"/>
      <c r="G115" s="120"/>
      <c r="H115" s="120"/>
      <c r="I115" s="120"/>
      <c r="J115" s="121">
        <f>J221</f>
        <v>0</v>
      </c>
      <c r="L115" s="118"/>
    </row>
    <row r="116" spans="1:31" s="9" customFormat="1" ht="24.95" customHeight="1">
      <c r="B116" s="118"/>
      <c r="D116" s="119" t="s">
        <v>4751</v>
      </c>
      <c r="E116" s="120"/>
      <c r="F116" s="120"/>
      <c r="G116" s="120"/>
      <c r="H116" s="120"/>
      <c r="I116" s="120"/>
      <c r="J116" s="121">
        <f>J225</f>
        <v>0</v>
      </c>
      <c r="L116" s="118"/>
    </row>
    <row r="117" spans="1:31" s="9" customFormat="1" ht="24.95" customHeight="1">
      <c r="B117" s="118"/>
      <c r="D117" s="119" t="s">
        <v>4752</v>
      </c>
      <c r="E117" s="120"/>
      <c r="F117" s="120"/>
      <c r="G117" s="120"/>
      <c r="H117" s="120"/>
      <c r="I117" s="120"/>
      <c r="J117" s="121">
        <f>J227</f>
        <v>0</v>
      </c>
      <c r="L117" s="118"/>
    </row>
    <row r="118" spans="1:31" s="9" customFormat="1" ht="24.95" customHeight="1">
      <c r="B118" s="118"/>
      <c r="D118" s="119" t="s">
        <v>4753</v>
      </c>
      <c r="E118" s="120"/>
      <c r="F118" s="120"/>
      <c r="G118" s="120"/>
      <c r="H118" s="120"/>
      <c r="I118" s="120"/>
      <c r="J118" s="121">
        <f>J229</f>
        <v>0</v>
      </c>
      <c r="L118" s="118"/>
    </row>
    <row r="119" spans="1:31" s="9" customFormat="1" ht="24.95" customHeight="1">
      <c r="B119" s="118"/>
      <c r="D119" s="119" t="s">
        <v>4754</v>
      </c>
      <c r="E119" s="120"/>
      <c r="F119" s="120"/>
      <c r="G119" s="120"/>
      <c r="H119" s="120"/>
      <c r="I119" s="120"/>
      <c r="J119" s="121">
        <f>J232</f>
        <v>0</v>
      </c>
      <c r="L119" s="118"/>
    </row>
    <row r="120" spans="1:31" s="9" customFormat="1" ht="24.95" customHeight="1">
      <c r="B120" s="118"/>
      <c r="D120" s="119" t="s">
        <v>4755</v>
      </c>
      <c r="E120" s="120"/>
      <c r="F120" s="120"/>
      <c r="G120" s="120"/>
      <c r="H120" s="120"/>
      <c r="I120" s="120"/>
      <c r="J120" s="121">
        <f>J234</f>
        <v>0</v>
      </c>
      <c r="L120" s="118"/>
    </row>
    <row r="121" spans="1:31" s="9" customFormat="1" ht="24.95" customHeight="1">
      <c r="B121" s="118"/>
      <c r="D121" s="119" t="s">
        <v>4756</v>
      </c>
      <c r="E121" s="120"/>
      <c r="F121" s="120"/>
      <c r="G121" s="120"/>
      <c r="H121" s="120"/>
      <c r="I121" s="120"/>
      <c r="J121" s="121">
        <f>J236</f>
        <v>0</v>
      </c>
      <c r="L121" s="118"/>
    </row>
    <row r="122" spans="1:31" s="9" customFormat="1" ht="24.95" customHeight="1">
      <c r="B122" s="118"/>
      <c r="D122" s="119" t="s">
        <v>4757</v>
      </c>
      <c r="E122" s="120"/>
      <c r="F122" s="120"/>
      <c r="G122" s="120"/>
      <c r="H122" s="120"/>
      <c r="I122" s="120"/>
      <c r="J122" s="121">
        <f>J244</f>
        <v>0</v>
      </c>
      <c r="L122" s="118"/>
    </row>
    <row r="123" spans="1:31" s="2" customFormat="1" ht="21.7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48"/>
      <c r="C124" s="49"/>
      <c r="D124" s="49"/>
      <c r="E124" s="49"/>
      <c r="F124" s="49"/>
      <c r="G124" s="49"/>
      <c r="H124" s="49"/>
      <c r="I124" s="49"/>
      <c r="J124" s="49"/>
      <c r="K124" s="49"/>
      <c r="L124" s="43"/>
      <c r="S124" s="33"/>
      <c r="T124" s="33"/>
      <c r="U124" s="33"/>
      <c r="V124" s="33"/>
      <c r="W124" s="33"/>
      <c r="X124" s="33"/>
      <c r="Y124" s="33"/>
      <c r="Z124" s="33"/>
      <c r="AA124" s="33"/>
      <c r="AB124" s="33"/>
      <c r="AC124" s="33"/>
      <c r="AD124" s="33"/>
      <c r="AE124" s="33"/>
    </row>
    <row r="128" spans="1:31" s="2" customFormat="1" ht="6.95" customHeight="1">
      <c r="A128" s="33"/>
      <c r="B128" s="50"/>
      <c r="C128" s="51"/>
      <c r="D128" s="51"/>
      <c r="E128" s="51"/>
      <c r="F128" s="51"/>
      <c r="G128" s="51"/>
      <c r="H128" s="51"/>
      <c r="I128" s="51"/>
      <c r="J128" s="51"/>
      <c r="K128" s="51"/>
      <c r="L128" s="43"/>
      <c r="S128" s="33"/>
      <c r="T128" s="33"/>
      <c r="U128" s="33"/>
      <c r="V128" s="33"/>
      <c r="W128" s="33"/>
      <c r="X128" s="33"/>
      <c r="Y128" s="33"/>
      <c r="Z128" s="33"/>
      <c r="AA128" s="33"/>
      <c r="AB128" s="33"/>
      <c r="AC128" s="33"/>
      <c r="AD128" s="33"/>
      <c r="AE128" s="33"/>
    </row>
    <row r="129" spans="1:63" s="2" customFormat="1" ht="24.95" customHeight="1">
      <c r="A129" s="33"/>
      <c r="B129" s="34"/>
      <c r="C129" s="22" t="s">
        <v>207</v>
      </c>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3" s="2" customFormat="1" ht="6.9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3" s="2" customFormat="1" ht="12" customHeight="1">
      <c r="A131" s="33"/>
      <c r="B131" s="34"/>
      <c r="C131" s="28" t="s">
        <v>16</v>
      </c>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3" s="2" customFormat="1" ht="16.5" customHeight="1">
      <c r="A132" s="33"/>
      <c r="B132" s="34"/>
      <c r="C132" s="33"/>
      <c r="D132" s="33"/>
      <c r="E132" s="265" t="str">
        <f>E7</f>
        <v>Přístavba tělocvičny, školní jídelny a kuchyně</v>
      </c>
      <c r="F132" s="266"/>
      <c r="G132" s="266"/>
      <c r="H132" s="266"/>
      <c r="I132" s="33"/>
      <c r="J132" s="33"/>
      <c r="K132" s="33"/>
      <c r="L132" s="43"/>
      <c r="S132" s="33"/>
      <c r="T132" s="33"/>
      <c r="U132" s="33"/>
      <c r="V132" s="33"/>
      <c r="W132" s="33"/>
      <c r="X132" s="33"/>
      <c r="Y132" s="33"/>
      <c r="Z132" s="33"/>
      <c r="AA132" s="33"/>
      <c r="AB132" s="33"/>
      <c r="AC132" s="33"/>
      <c r="AD132" s="33"/>
      <c r="AE132" s="33"/>
    </row>
    <row r="133" spans="1:63" s="1" customFormat="1" ht="12" customHeight="1">
      <c r="B133" s="21"/>
      <c r="C133" s="28" t="s">
        <v>166</v>
      </c>
      <c r="L133" s="21"/>
    </row>
    <row r="134" spans="1:63" s="2" customFormat="1" ht="16.5" customHeight="1">
      <c r="A134" s="33"/>
      <c r="B134" s="34"/>
      <c r="C134" s="33"/>
      <c r="D134" s="33"/>
      <c r="E134" s="265" t="s">
        <v>167</v>
      </c>
      <c r="F134" s="264"/>
      <c r="G134" s="264"/>
      <c r="H134" s="264"/>
      <c r="I134" s="33"/>
      <c r="J134" s="33"/>
      <c r="K134" s="33"/>
      <c r="L134" s="43"/>
      <c r="S134" s="33"/>
      <c r="T134" s="33"/>
      <c r="U134" s="33"/>
      <c r="V134" s="33"/>
      <c r="W134" s="33"/>
      <c r="X134" s="33"/>
      <c r="Y134" s="33"/>
      <c r="Z134" s="33"/>
      <c r="AA134" s="33"/>
      <c r="AB134" s="33"/>
      <c r="AC134" s="33"/>
      <c r="AD134" s="33"/>
      <c r="AE134" s="33"/>
    </row>
    <row r="135" spans="1:63" s="2" customFormat="1" ht="12" customHeight="1">
      <c r="A135" s="33"/>
      <c r="B135" s="34"/>
      <c r="C135" s="28" t="s">
        <v>168</v>
      </c>
      <c r="D135" s="33"/>
      <c r="E135" s="33"/>
      <c r="F135" s="33"/>
      <c r="G135" s="33"/>
      <c r="H135" s="33"/>
      <c r="I135" s="33"/>
      <c r="J135" s="33"/>
      <c r="K135" s="33"/>
      <c r="L135" s="43"/>
      <c r="S135" s="33"/>
      <c r="T135" s="33"/>
      <c r="U135" s="33"/>
      <c r="V135" s="33"/>
      <c r="W135" s="33"/>
      <c r="X135" s="33"/>
      <c r="Y135" s="33"/>
      <c r="Z135" s="33"/>
      <c r="AA135" s="33"/>
      <c r="AB135" s="33"/>
      <c r="AC135" s="33"/>
      <c r="AD135" s="33"/>
      <c r="AE135" s="33"/>
    </row>
    <row r="136" spans="1:63" s="2" customFormat="1" ht="16.5" customHeight="1">
      <c r="A136" s="33"/>
      <c r="B136" s="34"/>
      <c r="C136" s="33"/>
      <c r="D136" s="33"/>
      <c r="E136" s="241" t="str">
        <f>E11</f>
        <v>D.1.4.3.A - Kanalizace</v>
      </c>
      <c r="F136" s="264"/>
      <c r="G136" s="264"/>
      <c r="H136" s="264"/>
      <c r="I136" s="33"/>
      <c r="J136" s="33"/>
      <c r="K136" s="33"/>
      <c r="L136" s="43"/>
      <c r="S136" s="33"/>
      <c r="T136" s="33"/>
      <c r="U136" s="33"/>
      <c r="V136" s="33"/>
      <c r="W136" s="33"/>
      <c r="X136" s="33"/>
      <c r="Y136" s="33"/>
      <c r="Z136" s="33"/>
      <c r="AA136" s="33"/>
      <c r="AB136" s="33"/>
      <c r="AC136" s="33"/>
      <c r="AD136" s="33"/>
      <c r="AE136" s="33"/>
    </row>
    <row r="137" spans="1:63" s="2" customFormat="1" ht="6.95" customHeight="1">
      <c r="A137" s="33"/>
      <c r="B137" s="34"/>
      <c r="C137" s="33"/>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63" s="2" customFormat="1" ht="12" customHeight="1">
      <c r="A138" s="33"/>
      <c r="B138" s="34"/>
      <c r="C138" s="28" t="s">
        <v>20</v>
      </c>
      <c r="D138" s="33"/>
      <c r="E138" s="33"/>
      <c r="F138" s="26" t="str">
        <f>F14</f>
        <v>ZŠ Lyčkovo nám. 6/460, Praha 8</v>
      </c>
      <c r="G138" s="33"/>
      <c r="H138" s="33"/>
      <c r="I138" s="28" t="s">
        <v>22</v>
      </c>
      <c r="J138" s="56" t="str">
        <f>IF(J14="","",J14)</f>
        <v>25. 9. 2023</v>
      </c>
      <c r="K138" s="33"/>
      <c r="L138" s="43"/>
      <c r="S138" s="33"/>
      <c r="T138" s="33"/>
      <c r="U138" s="33"/>
      <c r="V138" s="33"/>
      <c r="W138" s="33"/>
      <c r="X138" s="33"/>
      <c r="Y138" s="33"/>
      <c r="Z138" s="33"/>
      <c r="AA138" s="33"/>
      <c r="AB138" s="33"/>
      <c r="AC138" s="33"/>
      <c r="AD138" s="33"/>
      <c r="AE138" s="33"/>
    </row>
    <row r="139" spans="1:63" s="2" customFormat="1" ht="6.95" customHeight="1">
      <c r="A139" s="33"/>
      <c r="B139" s="34"/>
      <c r="C139" s="33"/>
      <c r="D139" s="33"/>
      <c r="E139" s="33"/>
      <c r="F139" s="33"/>
      <c r="G139" s="33"/>
      <c r="H139" s="33"/>
      <c r="I139" s="33"/>
      <c r="J139" s="33"/>
      <c r="K139" s="33"/>
      <c r="L139" s="43"/>
      <c r="S139" s="33"/>
      <c r="T139" s="33"/>
      <c r="U139" s="33"/>
      <c r="V139" s="33"/>
      <c r="W139" s="33"/>
      <c r="X139" s="33"/>
      <c r="Y139" s="33"/>
      <c r="Z139" s="33"/>
      <c r="AA139" s="33"/>
      <c r="AB139" s="33"/>
      <c r="AC139" s="33"/>
      <c r="AD139" s="33"/>
      <c r="AE139" s="33"/>
    </row>
    <row r="140" spans="1:63" s="2" customFormat="1" ht="25.7" customHeight="1">
      <c r="A140" s="33"/>
      <c r="B140" s="34"/>
      <c r="C140" s="28" t="s">
        <v>24</v>
      </c>
      <c r="D140" s="33"/>
      <c r="E140" s="33"/>
      <c r="F140" s="26" t="str">
        <f>E17</f>
        <v>Městská část Praha 8</v>
      </c>
      <c r="G140" s="33"/>
      <c r="H140" s="33"/>
      <c r="I140" s="28" t="s">
        <v>30</v>
      </c>
      <c r="J140" s="31" t="str">
        <f>E23</f>
        <v>ARCHITEKTONICKÝ ATELIER ALEŠ, s.r.o.</v>
      </c>
      <c r="K140" s="33"/>
      <c r="L140" s="43"/>
      <c r="S140" s="33"/>
      <c r="T140" s="33"/>
      <c r="U140" s="33"/>
      <c r="V140" s="33"/>
      <c r="W140" s="33"/>
      <c r="X140" s="33"/>
      <c r="Y140" s="33"/>
      <c r="Z140" s="33"/>
      <c r="AA140" s="33"/>
      <c r="AB140" s="33"/>
      <c r="AC140" s="33"/>
      <c r="AD140" s="33"/>
      <c r="AE140" s="33"/>
    </row>
    <row r="141" spans="1:63" s="2" customFormat="1" ht="15.2" customHeight="1">
      <c r="A141" s="33"/>
      <c r="B141" s="34"/>
      <c r="C141" s="28" t="s">
        <v>28</v>
      </c>
      <c r="D141" s="33"/>
      <c r="E141" s="33"/>
      <c r="F141" s="26" t="str">
        <f>IF(E20="","",E20)</f>
        <v>Vyplň údaj</v>
      </c>
      <c r="G141" s="33"/>
      <c r="H141" s="33"/>
      <c r="I141" s="28" t="s">
        <v>33</v>
      </c>
      <c r="J141" s="31" t="str">
        <f>E26</f>
        <v xml:space="preserve"> </v>
      </c>
      <c r="K141" s="33"/>
      <c r="L141" s="43"/>
      <c r="S141" s="33"/>
      <c r="T141" s="33"/>
      <c r="U141" s="33"/>
      <c r="V141" s="33"/>
      <c r="W141" s="33"/>
      <c r="X141" s="33"/>
      <c r="Y141" s="33"/>
      <c r="Z141" s="33"/>
      <c r="AA141" s="33"/>
      <c r="AB141" s="33"/>
      <c r="AC141" s="33"/>
      <c r="AD141" s="33"/>
      <c r="AE141" s="33"/>
    </row>
    <row r="142" spans="1:63" s="2" customFormat="1" ht="10.35" customHeight="1">
      <c r="A142" s="33"/>
      <c r="B142" s="34"/>
      <c r="C142" s="33"/>
      <c r="D142" s="33"/>
      <c r="E142" s="33"/>
      <c r="F142" s="33"/>
      <c r="G142" s="33"/>
      <c r="H142" s="33"/>
      <c r="I142" s="33"/>
      <c r="J142" s="33"/>
      <c r="K142" s="33"/>
      <c r="L142" s="43"/>
      <c r="S142" s="33"/>
      <c r="T142" s="33"/>
      <c r="U142" s="33"/>
      <c r="V142" s="33"/>
      <c r="W142" s="33"/>
      <c r="X142" s="33"/>
      <c r="Y142" s="33"/>
      <c r="Z142" s="33"/>
      <c r="AA142" s="33"/>
      <c r="AB142" s="33"/>
      <c r="AC142" s="33"/>
      <c r="AD142" s="33"/>
      <c r="AE142" s="33"/>
    </row>
    <row r="143" spans="1:63" s="11" customFormat="1" ht="29.25" customHeight="1">
      <c r="A143" s="126"/>
      <c r="B143" s="127"/>
      <c r="C143" s="128" t="s">
        <v>208</v>
      </c>
      <c r="D143" s="129" t="s">
        <v>62</v>
      </c>
      <c r="E143" s="129" t="s">
        <v>58</v>
      </c>
      <c r="F143" s="129" t="s">
        <v>59</v>
      </c>
      <c r="G143" s="129" t="s">
        <v>209</v>
      </c>
      <c r="H143" s="129" t="s">
        <v>210</v>
      </c>
      <c r="I143" s="129" t="s">
        <v>211</v>
      </c>
      <c r="J143" s="130" t="s">
        <v>172</v>
      </c>
      <c r="K143" s="131" t="s">
        <v>212</v>
      </c>
      <c r="L143" s="132"/>
      <c r="M143" s="63" t="s">
        <v>1</v>
      </c>
      <c r="N143" s="64" t="s">
        <v>41</v>
      </c>
      <c r="O143" s="64" t="s">
        <v>213</v>
      </c>
      <c r="P143" s="64" t="s">
        <v>214</v>
      </c>
      <c r="Q143" s="64" t="s">
        <v>215</v>
      </c>
      <c r="R143" s="64" t="s">
        <v>216</v>
      </c>
      <c r="S143" s="64" t="s">
        <v>217</v>
      </c>
      <c r="T143" s="65" t="s">
        <v>218</v>
      </c>
      <c r="U143" s="126"/>
      <c r="V143" s="126"/>
      <c r="W143" s="126"/>
      <c r="X143" s="126"/>
      <c r="Y143" s="126"/>
      <c r="Z143" s="126"/>
      <c r="AA143" s="126"/>
      <c r="AB143" s="126"/>
      <c r="AC143" s="126"/>
      <c r="AD143" s="126"/>
      <c r="AE143" s="126"/>
    </row>
    <row r="144" spans="1:63" s="2" customFormat="1" ht="22.9" customHeight="1">
      <c r="A144" s="33"/>
      <c r="B144" s="34"/>
      <c r="C144" s="70" t="s">
        <v>219</v>
      </c>
      <c r="D144" s="33"/>
      <c r="E144" s="33"/>
      <c r="F144" s="33"/>
      <c r="G144" s="33"/>
      <c r="H144" s="33"/>
      <c r="I144" s="33"/>
      <c r="J144" s="133">
        <f>BK144</f>
        <v>0</v>
      </c>
      <c r="K144" s="33"/>
      <c r="L144" s="34"/>
      <c r="M144" s="66"/>
      <c r="N144" s="57"/>
      <c r="O144" s="67"/>
      <c r="P144" s="134">
        <f>P145+P153+P157+P162+P164+P182+P186+P198+P200+P203+P208+P215+P218+P221+P225+P227+P229+P232+P234+P236+P244</f>
        <v>0</v>
      </c>
      <c r="Q144" s="67"/>
      <c r="R144" s="134">
        <f>R145+R153+R157+R162+R164+R182+R186+R198+R200+R203+R208+R215+R218+R221+R225+R227+R229+R232+R234+R236+R244</f>
        <v>0</v>
      </c>
      <c r="S144" s="67"/>
      <c r="T144" s="135">
        <f>T145+T153+T157+T162+T164+T182+T186+T198+T200+T203+T208+T215+T218+T221+T225+T227+T229+T232+T234+T236+T244</f>
        <v>0</v>
      </c>
      <c r="U144" s="33"/>
      <c r="V144" s="33"/>
      <c r="W144" s="33"/>
      <c r="X144" s="33"/>
      <c r="Y144" s="33"/>
      <c r="Z144" s="33"/>
      <c r="AA144" s="33"/>
      <c r="AB144" s="33"/>
      <c r="AC144" s="33"/>
      <c r="AD144" s="33"/>
      <c r="AE144" s="33"/>
      <c r="AT144" s="18" t="s">
        <v>76</v>
      </c>
      <c r="AU144" s="18" t="s">
        <v>174</v>
      </c>
      <c r="BK144" s="136">
        <f>BK145+BK153+BK157+BK162+BK164+BK182+BK186+BK198+BK200+BK203+BK208+BK215+BK218+BK221+BK225+BK227+BK229+BK232+BK234+BK236+BK244</f>
        <v>0</v>
      </c>
    </row>
    <row r="145" spans="1:65" s="12" customFormat="1" ht="25.9" customHeight="1">
      <c r="B145" s="137"/>
      <c r="D145" s="138" t="s">
        <v>76</v>
      </c>
      <c r="E145" s="139" t="s">
        <v>4338</v>
      </c>
      <c r="F145" s="139" t="s">
        <v>4758</v>
      </c>
      <c r="I145" s="140"/>
      <c r="J145" s="141">
        <f>BK145</f>
        <v>0</v>
      </c>
      <c r="L145" s="137"/>
      <c r="M145" s="142"/>
      <c r="N145" s="143"/>
      <c r="O145" s="143"/>
      <c r="P145" s="144">
        <f>SUM(P146:P152)</f>
        <v>0</v>
      </c>
      <c r="Q145" s="143"/>
      <c r="R145" s="144">
        <f>SUM(R146:R152)</f>
        <v>0</v>
      </c>
      <c r="S145" s="143"/>
      <c r="T145" s="145">
        <f>SUM(T146:T152)</f>
        <v>0</v>
      </c>
      <c r="AR145" s="138" t="s">
        <v>84</v>
      </c>
      <c r="AT145" s="146" t="s">
        <v>76</v>
      </c>
      <c r="AU145" s="146" t="s">
        <v>77</v>
      </c>
      <c r="AY145" s="138" t="s">
        <v>222</v>
      </c>
      <c r="BK145" s="147">
        <f>SUM(BK146:BK152)</f>
        <v>0</v>
      </c>
    </row>
    <row r="146" spans="1:65" s="2" customFormat="1" ht="16.5" customHeight="1">
      <c r="A146" s="33"/>
      <c r="B146" s="150"/>
      <c r="C146" s="151" t="s">
        <v>84</v>
      </c>
      <c r="D146" s="151" t="s">
        <v>224</v>
      </c>
      <c r="E146" s="152" t="s">
        <v>4759</v>
      </c>
      <c r="F146" s="153" t="s">
        <v>4760</v>
      </c>
      <c r="G146" s="154" t="s">
        <v>4761</v>
      </c>
      <c r="H146" s="155">
        <v>14</v>
      </c>
      <c r="I146" s="156"/>
      <c r="J146" s="157">
        <f t="shared" ref="J146:J152" si="0">ROUND(I146*H146,2)</f>
        <v>0</v>
      </c>
      <c r="K146" s="158"/>
      <c r="L146" s="34"/>
      <c r="M146" s="159" t="s">
        <v>1</v>
      </c>
      <c r="N146" s="160" t="s">
        <v>42</v>
      </c>
      <c r="O146" s="59"/>
      <c r="P146" s="161">
        <f t="shared" ref="P146:P152" si="1">O146*H146</f>
        <v>0</v>
      </c>
      <c r="Q146" s="161">
        <v>0</v>
      </c>
      <c r="R146" s="161">
        <f t="shared" ref="R146:R152" si="2">Q146*H146</f>
        <v>0</v>
      </c>
      <c r="S146" s="161">
        <v>0</v>
      </c>
      <c r="T146" s="162">
        <f t="shared" ref="T146:T152" si="3">S146*H146</f>
        <v>0</v>
      </c>
      <c r="U146" s="33"/>
      <c r="V146" s="33"/>
      <c r="W146" s="33"/>
      <c r="X146" s="33"/>
      <c r="Y146" s="33"/>
      <c r="Z146" s="33"/>
      <c r="AA146" s="33"/>
      <c r="AB146" s="33"/>
      <c r="AC146" s="33"/>
      <c r="AD146" s="33"/>
      <c r="AE146" s="33"/>
      <c r="AR146" s="163" t="s">
        <v>228</v>
      </c>
      <c r="AT146" s="163" t="s">
        <v>224</v>
      </c>
      <c r="AU146" s="163" t="s">
        <v>84</v>
      </c>
      <c r="AY146" s="18" t="s">
        <v>222</v>
      </c>
      <c r="BE146" s="164">
        <f t="shared" ref="BE146:BE152" si="4">IF(N146="základní",J146,0)</f>
        <v>0</v>
      </c>
      <c r="BF146" s="164">
        <f t="shared" ref="BF146:BF152" si="5">IF(N146="snížená",J146,0)</f>
        <v>0</v>
      </c>
      <c r="BG146" s="164">
        <f t="shared" ref="BG146:BG152" si="6">IF(N146="zákl. přenesená",J146,0)</f>
        <v>0</v>
      </c>
      <c r="BH146" s="164">
        <f t="shared" ref="BH146:BH152" si="7">IF(N146="sníž. přenesená",J146,0)</f>
        <v>0</v>
      </c>
      <c r="BI146" s="164">
        <f t="shared" ref="BI146:BI152" si="8">IF(N146="nulová",J146,0)</f>
        <v>0</v>
      </c>
      <c r="BJ146" s="18" t="s">
        <v>84</v>
      </c>
      <c r="BK146" s="164">
        <f t="shared" ref="BK146:BK152" si="9">ROUND(I146*H146,2)</f>
        <v>0</v>
      </c>
      <c r="BL146" s="18" t="s">
        <v>228</v>
      </c>
      <c r="BM146" s="163" t="s">
        <v>86</v>
      </c>
    </row>
    <row r="147" spans="1:65" s="2" customFormat="1" ht="16.5" customHeight="1">
      <c r="A147" s="33"/>
      <c r="B147" s="150"/>
      <c r="C147" s="151" t="s">
        <v>86</v>
      </c>
      <c r="D147" s="151" t="s">
        <v>224</v>
      </c>
      <c r="E147" s="152" t="s">
        <v>4762</v>
      </c>
      <c r="F147" s="153" t="s">
        <v>4763</v>
      </c>
      <c r="G147" s="154" t="s">
        <v>4761</v>
      </c>
      <c r="H147" s="155">
        <v>37</v>
      </c>
      <c r="I147" s="156"/>
      <c r="J147" s="157">
        <f t="shared" si="0"/>
        <v>0</v>
      </c>
      <c r="K147" s="158"/>
      <c r="L147" s="34"/>
      <c r="M147" s="159" t="s">
        <v>1</v>
      </c>
      <c r="N147" s="160" t="s">
        <v>42</v>
      </c>
      <c r="O147" s="59"/>
      <c r="P147" s="161">
        <f t="shared" si="1"/>
        <v>0</v>
      </c>
      <c r="Q147" s="161">
        <v>0</v>
      </c>
      <c r="R147" s="161">
        <f t="shared" si="2"/>
        <v>0</v>
      </c>
      <c r="S147" s="161">
        <v>0</v>
      </c>
      <c r="T147" s="162">
        <f t="shared" si="3"/>
        <v>0</v>
      </c>
      <c r="U147" s="33"/>
      <c r="V147" s="33"/>
      <c r="W147" s="33"/>
      <c r="X147" s="33"/>
      <c r="Y147" s="33"/>
      <c r="Z147" s="33"/>
      <c r="AA147" s="33"/>
      <c r="AB147" s="33"/>
      <c r="AC147" s="33"/>
      <c r="AD147" s="33"/>
      <c r="AE147" s="33"/>
      <c r="AR147" s="163" t="s">
        <v>228</v>
      </c>
      <c r="AT147" s="163" t="s">
        <v>224</v>
      </c>
      <c r="AU147" s="163" t="s">
        <v>84</v>
      </c>
      <c r="AY147" s="18" t="s">
        <v>222</v>
      </c>
      <c r="BE147" s="164">
        <f t="shared" si="4"/>
        <v>0</v>
      </c>
      <c r="BF147" s="164">
        <f t="shared" si="5"/>
        <v>0</v>
      </c>
      <c r="BG147" s="164">
        <f t="shared" si="6"/>
        <v>0</v>
      </c>
      <c r="BH147" s="164">
        <f t="shared" si="7"/>
        <v>0</v>
      </c>
      <c r="BI147" s="164">
        <f t="shared" si="8"/>
        <v>0</v>
      </c>
      <c r="BJ147" s="18" t="s">
        <v>84</v>
      </c>
      <c r="BK147" s="164">
        <f t="shared" si="9"/>
        <v>0</v>
      </c>
      <c r="BL147" s="18" t="s">
        <v>228</v>
      </c>
      <c r="BM147" s="163" t="s">
        <v>228</v>
      </c>
    </row>
    <row r="148" spans="1:65" s="2" customFormat="1" ht="16.5" customHeight="1">
      <c r="A148" s="33"/>
      <c r="B148" s="150"/>
      <c r="C148" s="151" t="s">
        <v>235</v>
      </c>
      <c r="D148" s="151" t="s">
        <v>224</v>
      </c>
      <c r="E148" s="152" t="s">
        <v>4764</v>
      </c>
      <c r="F148" s="153" t="s">
        <v>4765</v>
      </c>
      <c r="G148" s="154" t="s">
        <v>4761</v>
      </c>
      <c r="H148" s="155">
        <v>94</v>
      </c>
      <c r="I148" s="156"/>
      <c r="J148" s="157">
        <f t="shared" si="0"/>
        <v>0</v>
      </c>
      <c r="K148" s="158"/>
      <c r="L148" s="34"/>
      <c r="M148" s="159" t="s">
        <v>1</v>
      </c>
      <c r="N148" s="160" t="s">
        <v>42</v>
      </c>
      <c r="O148" s="59"/>
      <c r="P148" s="161">
        <f t="shared" si="1"/>
        <v>0</v>
      </c>
      <c r="Q148" s="161">
        <v>0</v>
      </c>
      <c r="R148" s="161">
        <f t="shared" si="2"/>
        <v>0</v>
      </c>
      <c r="S148" s="161">
        <v>0</v>
      </c>
      <c r="T148" s="162">
        <f t="shared" si="3"/>
        <v>0</v>
      </c>
      <c r="U148" s="33"/>
      <c r="V148" s="33"/>
      <c r="W148" s="33"/>
      <c r="X148" s="33"/>
      <c r="Y148" s="33"/>
      <c r="Z148" s="33"/>
      <c r="AA148" s="33"/>
      <c r="AB148" s="33"/>
      <c r="AC148" s="33"/>
      <c r="AD148" s="33"/>
      <c r="AE148" s="33"/>
      <c r="AR148" s="163" t="s">
        <v>228</v>
      </c>
      <c r="AT148" s="163" t="s">
        <v>224</v>
      </c>
      <c r="AU148" s="163" t="s">
        <v>84</v>
      </c>
      <c r="AY148" s="18" t="s">
        <v>222</v>
      </c>
      <c r="BE148" s="164">
        <f t="shared" si="4"/>
        <v>0</v>
      </c>
      <c r="BF148" s="164">
        <f t="shared" si="5"/>
        <v>0</v>
      </c>
      <c r="BG148" s="164">
        <f t="shared" si="6"/>
        <v>0</v>
      </c>
      <c r="BH148" s="164">
        <f t="shared" si="7"/>
        <v>0</v>
      </c>
      <c r="BI148" s="164">
        <f t="shared" si="8"/>
        <v>0</v>
      </c>
      <c r="BJ148" s="18" t="s">
        <v>84</v>
      </c>
      <c r="BK148" s="164">
        <f t="shared" si="9"/>
        <v>0</v>
      </c>
      <c r="BL148" s="18" t="s">
        <v>228</v>
      </c>
      <c r="BM148" s="163" t="s">
        <v>238</v>
      </c>
    </row>
    <row r="149" spans="1:65" s="2" customFormat="1" ht="16.5" customHeight="1">
      <c r="A149" s="33"/>
      <c r="B149" s="150"/>
      <c r="C149" s="151" t="s">
        <v>228</v>
      </c>
      <c r="D149" s="151" t="s">
        <v>224</v>
      </c>
      <c r="E149" s="152" t="s">
        <v>4766</v>
      </c>
      <c r="F149" s="153" t="s">
        <v>4767</v>
      </c>
      <c r="G149" s="154" t="s">
        <v>4761</v>
      </c>
      <c r="H149" s="155">
        <v>66</v>
      </c>
      <c r="I149" s="156"/>
      <c r="J149" s="157">
        <f t="shared" si="0"/>
        <v>0</v>
      </c>
      <c r="K149" s="158"/>
      <c r="L149" s="34"/>
      <c r="M149" s="159" t="s">
        <v>1</v>
      </c>
      <c r="N149" s="160" t="s">
        <v>42</v>
      </c>
      <c r="O149" s="59"/>
      <c r="P149" s="161">
        <f t="shared" si="1"/>
        <v>0</v>
      </c>
      <c r="Q149" s="161">
        <v>0</v>
      </c>
      <c r="R149" s="161">
        <f t="shared" si="2"/>
        <v>0</v>
      </c>
      <c r="S149" s="161">
        <v>0</v>
      </c>
      <c r="T149" s="162">
        <f t="shared" si="3"/>
        <v>0</v>
      </c>
      <c r="U149" s="33"/>
      <c r="V149" s="33"/>
      <c r="W149" s="33"/>
      <c r="X149" s="33"/>
      <c r="Y149" s="33"/>
      <c r="Z149" s="33"/>
      <c r="AA149" s="33"/>
      <c r="AB149" s="33"/>
      <c r="AC149" s="33"/>
      <c r="AD149" s="33"/>
      <c r="AE149" s="33"/>
      <c r="AR149" s="163" t="s">
        <v>228</v>
      </c>
      <c r="AT149" s="163" t="s">
        <v>224</v>
      </c>
      <c r="AU149" s="163" t="s">
        <v>84</v>
      </c>
      <c r="AY149" s="18" t="s">
        <v>222</v>
      </c>
      <c r="BE149" s="164">
        <f t="shared" si="4"/>
        <v>0</v>
      </c>
      <c r="BF149" s="164">
        <f t="shared" si="5"/>
        <v>0</v>
      </c>
      <c r="BG149" s="164">
        <f t="shared" si="6"/>
        <v>0</v>
      </c>
      <c r="BH149" s="164">
        <f t="shared" si="7"/>
        <v>0</v>
      </c>
      <c r="BI149" s="164">
        <f t="shared" si="8"/>
        <v>0</v>
      </c>
      <c r="BJ149" s="18" t="s">
        <v>84</v>
      </c>
      <c r="BK149" s="164">
        <f t="shared" si="9"/>
        <v>0</v>
      </c>
      <c r="BL149" s="18" t="s">
        <v>228</v>
      </c>
      <c r="BM149" s="163" t="s">
        <v>243</v>
      </c>
    </row>
    <row r="150" spans="1:65" s="2" customFormat="1" ht="16.5" customHeight="1">
      <c r="A150" s="33"/>
      <c r="B150" s="150"/>
      <c r="C150" s="151" t="s">
        <v>245</v>
      </c>
      <c r="D150" s="151" t="s">
        <v>224</v>
      </c>
      <c r="E150" s="152" t="s">
        <v>4768</v>
      </c>
      <c r="F150" s="153" t="s">
        <v>4769</v>
      </c>
      <c r="G150" s="154" t="s">
        <v>4761</v>
      </c>
      <c r="H150" s="155">
        <v>271</v>
      </c>
      <c r="I150" s="156"/>
      <c r="J150" s="157">
        <f t="shared" si="0"/>
        <v>0</v>
      </c>
      <c r="K150" s="158"/>
      <c r="L150" s="34"/>
      <c r="M150" s="159" t="s">
        <v>1</v>
      </c>
      <c r="N150" s="160" t="s">
        <v>42</v>
      </c>
      <c r="O150" s="59"/>
      <c r="P150" s="161">
        <f t="shared" si="1"/>
        <v>0</v>
      </c>
      <c r="Q150" s="161">
        <v>0</v>
      </c>
      <c r="R150" s="161">
        <f t="shared" si="2"/>
        <v>0</v>
      </c>
      <c r="S150" s="161">
        <v>0</v>
      </c>
      <c r="T150" s="162">
        <f t="shared" si="3"/>
        <v>0</v>
      </c>
      <c r="U150" s="33"/>
      <c r="V150" s="33"/>
      <c r="W150" s="33"/>
      <c r="X150" s="33"/>
      <c r="Y150" s="33"/>
      <c r="Z150" s="33"/>
      <c r="AA150" s="33"/>
      <c r="AB150" s="33"/>
      <c r="AC150" s="33"/>
      <c r="AD150" s="33"/>
      <c r="AE150" s="33"/>
      <c r="AR150" s="163" t="s">
        <v>228</v>
      </c>
      <c r="AT150" s="163" t="s">
        <v>224</v>
      </c>
      <c r="AU150" s="163" t="s">
        <v>84</v>
      </c>
      <c r="AY150" s="18" t="s">
        <v>222</v>
      </c>
      <c r="BE150" s="164">
        <f t="shared" si="4"/>
        <v>0</v>
      </c>
      <c r="BF150" s="164">
        <f t="shared" si="5"/>
        <v>0</v>
      </c>
      <c r="BG150" s="164">
        <f t="shared" si="6"/>
        <v>0</v>
      </c>
      <c r="BH150" s="164">
        <f t="shared" si="7"/>
        <v>0</v>
      </c>
      <c r="BI150" s="164">
        <f t="shared" si="8"/>
        <v>0</v>
      </c>
      <c r="BJ150" s="18" t="s">
        <v>84</v>
      </c>
      <c r="BK150" s="164">
        <f t="shared" si="9"/>
        <v>0</v>
      </c>
      <c r="BL150" s="18" t="s">
        <v>228</v>
      </c>
      <c r="BM150" s="163" t="s">
        <v>248</v>
      </c>
    </row>
    <row r="151" spans="1:65" s="2" customFormat="1" ht="16.5" customHeight="1">
      <c r="A151" s="33"/>
      <c r="B151" s="150"/>
      <c r="C151" s="151" t="s">
        <v>238</v>
      </c>
      <c r="D151" s="151" t="s">
        <v>224</v>
      </c>
      <c r="E151" s="152" t="s">
        <v>4770</v>
      </c>
      <c r="F151" s="153" t="s">
        <v>4771</v>
      </c>
      <c r="G151" s="154" t="s">
        <v>4761</v>
      </c>
      <c r="H151" s="155">
        <v>43</v>
      </c>
      <c r="I151" s="156"/>
      <c r="J151" s="157">
        <f t="shared" si="0"/>
        <v>0</v>
      </c>
      <c r="K151" s="158"/>
      <c r="L151" s="34"/>
      <c r="M151" s="159" t="s">
        <v>1</v>
      </c>
      <c r="N151" s="160" t="s">
        <v>42</v>
      </c>
      <c r="O151" s="59"/>
      <c r="P151" s="161">
        <f t="shared" si="1"/>
        <v>0</v>
      </c>
      <c r="Q151" s="161">
        <v>0</v>
      </c>
      <c r="R151" s="161">
        <f t="shared" si="2"/>
        <v>0</v>
      </c>
      <c r="S151" s="161">
        <v>0</v>
      </c>
      <c r="T151" s="162">
        <f t="shared" si="3"/>
        <v>0</v>
      </c>
      <c r="U151" s="33"/>
      <c r="V151" s="33"/>
      <c r="W151" s="33"/>
      <c r="X151" s="33"/>
      <c r="Y151" s="33"/>
      <c r="Z151" s="33"/>
      <c r="AA151" s="33"/>
      <c r="AB151" s="33"/>
      <c r="AC151" s="33"/>
      <c r="AD151" s="33"/>
      <c r="AE151" s="33"/>
      <c r="AR151" s="163" t="s">
        <v>228</v>
      </c>
      <c r="AT151" s="163" t="s">
        <v>224</v>
      </c>
      <c r="AU151" s="163" t="s">
        <v>84</v>
      </c>
      <c r="AY151" s="18" t="s">
        <v>222</v>
      </c>
      <c r="BE151" s="164">
        <f t="shared" si="4"/>
        <v>0</v>
      </c>
      <c r="BF151" s="164">
        <f t="shared" si="5"/>
        <v>0</v>
      </c>
      <c r="BG151" s="164">
        <f t="shared" si="6"/>
        <v>0</v>
      </c>
      <c r="BH151" s="164">
        <f t="shared" si="7"/>
        <v>0</v>
      </c>
      <c r="BI151" s="164">
        <f t="shared" si="8"/>
        <v>0</v>
      </c>
      <c r="BJ151" s="18" t="s">
        <v>84</v>
      </c>
      <c r="BK151" s="164">
        <f t="shared" si="9"/>
        <v>0</v>
      </c>
      <c r="BL151" s="18" t="s">
        <v>228</v>
      </c>
      <c r="BM151" s="163" t="s">
        <v>14</v>
      </c>
    </row>
    <row r="152" spans="1:65" s="2" customFormat="1" ht="16.5" customHeight="1">
      <c r="A152" s="33"/>
      <c r="B152" s="150"/>
      <c r="C152" s="151" t="s">
        <v>261</v>
      </c>
      <c r="D152" s="151" t="s">
        <v>224</v>
      </c>
      <c r="E152" s="152" t="s">
        <v>4772</v>
      </c>
      <c r="F152" s="153" t="s">
        <v>4773</v>
      </c>
      <c r="G152" s="154" t="s">
        <v>4761</v>
      </c>
      <c r="H152" s="155">
        <v>7</v>
      </c>
      <c r="I152" s="156"/>
      <c r="J152" s="157">
        <f t="shared" si="0"/>
        <v>0</v>
      </c>
      <c r="K152" s="158"/>
      <c r="L152" s="34"/>
      <c r="M152" s="159" t="s">
        <v>1</v>
      </c>
      <c r="N152" s="160" t="s">
        <v>42</v>
      </c>
      <c r="O152" s="59"/>
      <c r="P152" s="161">
        <f t="shared" si="1"/>
        <v>0</v>
      </c>
      <c r="Q152" s="161">
        <v>0</v>
      </c>
      <c r="R152" s="161">
        <f t="shared" si="2"/>
        <v>0</v>
      </c>
      <c r="S152" s="161">
        <v>0</v>
      </c>
      <c r="T152" s="162">
        <f t="shared" si="3"/>
        <v>0</v>
      </c>
      <c r="U152" s="33"/>
      <c r="V152" s="33"/>
      <c r="W152" s="33"/>
      <c r="X152" s="33"/>
      <c r="Y152" s="33"/>
      <c r="Z152" s="33"/>
      <c r="AA152" s="33"/>
      <c r="AB152" s="33"/>
      <c r="AC152" s="33"/>
      <c r="AD152" s="33"/>
      <c r="AE152" s="33"/>
      <c r="AR152" s="163" t="s">
        <v>228</v>
      </c>
      <c r="AT152" s="163" t="s">
        <v>224</v>
      </c>
      <c r="AU152" s="163" t="s">
        <v>84</v>
      </c>
      <c r="AY152" s="18" t="s">
        <v>222</v>
      </c>
      <c r="BE152" s="164">
        <f t="shared" si="4"/>
        <v>0</v>
      </c>
      <c r="BF152" s="164">
        <f t="shared" si="5"/>
        <v>0</v>
      </c>
      <c r="BG152" s="164">
        <f t="shared" si="6"/>
        <v>0</v>
      </c>
      <c r="BH152" s="164">
        <f t="shared" si="7"/>
        <v>0</v>
      </c>
      <c r="BI152" s="164">
        <f t="shared" si="8"/>
        <v>0</v>
      </c>
      <c r="BJ152" s="18" t="s">
        <v>84</v>
      </c>
      <c r="BK152" s="164">
        <f t="shared" si="9"/>
        <v>0</v>
      </c>
      <c r="BL152" s="18" t="s">
        <v>228</v>
      </c>
      <c r="BM152" s="163" t="s">
        <v>321</v>
      </c>
    </row>
    <row r="153" spans="1:65" s="12" customFormat="1" ht="25.9" customHeight="1">
      <c r="B153" s="137"/>
      <c r="D153" s="138" t="s">
        <v>76</v>
      </c>
      <c r="E153" s="139" t="s">
        <v>4387</v>
      </c>
      <c r="F153" s="139" t="s">
        <v>4774</v>
      </c>
      <c r="I153" s="140"/>
      <c r="J153" s="141">
        <f>BK153</f>
        <v>0</v>
      </c>
      <c r="L153" s="137"/>
      <c r="M153" s="142"/>
      <c r="N153" s="143"/>
      <c r="O153" s="143"/>
      <c r="P153" s="144">
        <f>SUM(P154:P156)</f>
        <v>0</v>
      </c>
      <c r="Q153" s="143"/>
      <c r="R153" s="144">
        <f>SUM(R154:R156)</f>
        <v>0</v>
      </c>
      <c r="S153" s="143"/>
      <c r="T153" s="145">
        <f>SUM(T154:T156)</f>
        <v>0</v>
      </c>
      <c r="AR153" s="138" t="s">
        <v>84</v>
      </c>
      <c r="AT153" s="146" t="s">
        <v>76</v>
      </c>
      <c r="AU153" s="146" t="s">
        <v>77</v>
      </c>
      <c r="AY153" s="138" t="s">
        <v>222</v>
      </c>
      <c r="BK153" s="147">
        <f>SUM(BK154:BK156)</f>
        <v>0</v>
      </c>
    </row>
    <row r="154" spans="1:65" s="2" customFormat="1" ht="16.5" customHeight="1">
      <c r="A154" s="33"/>
      <c r="B154" s="150"/>
      <c r="C154" s="151" t="s">
        <v>243</v>
      </c>
      <c r="D154" s="151" t="s">
        <v>224</v>
      </c>
      <c r="E154" s="152" t="s">
        <v>4775</v>
      </c>
      <c r="F154" s="153" t="s">
        <v>4776</v>
      </c>
      <c r="G154" s="154" t="s">
        <v>242</v>
      </c>
      <c r="H154" s="155">
        <v>91</v>
      </c>
      <c r="I154" s="156"/>
      <c r="J154" s="157">
        <f>ROUND(I154*H154,2)</f>
        <v>0</v>
      </c>
      <c r="K154" s="158"/>
      <c r="L154" s="34"/>
      <c r="M154" s="159" t="s">
        <v>1</v>
      </c>
      <c r="N154" s="160" t="s">
        <v>42</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228</v>
      </c>
      <c r="AT154" s="163" t="s">
        <v>224</v>
      </c>
      <c r="AU154" s="163" t="s">
        <v>84</v>
      </c>
      <c r="AY154" s="18" t="s">
        <v>222</v>
      </c>
      <c r="BE154" s="164">
        <f>IF(N154="základní",J154,0)</f>
        <v>0</v>
      </c>
      <c r="BF154" s="164">
        <f>IF(N154="snížená",J154,0)</f>
        <v>0</v>
      </c>
      <c r="BG154" s="164">
        <f>IF(N154="zákl. přenesená",J154,0)</f>
        <v>0</v>
      </c>
      <c r="BH154" s="164">
        <f>IF(N154="sníž. přenesená",J154,0)</f>
        <v>0</v>
      </c>
      <c r="BI154" s="164">
        <f>IF(N154="nulová",J154,0)</f>
        <v>0</v>
      </c>
      <c r="BJ154" s="18" t="s">
        <v>84</v>
      </c>
      <c r="BK154" s="164">
        <f>ROUND(I154*H154,2)</f>
        <v>0</v>
      </c>
      <c r="BL154" s="18" t="s">
        <v>228</v>
      </c>
      <c r="BM154" s="163" t="s">
        <v>264</v>
      </c>
    </row>
    <row r="155" spans="1:65" s="2" customFormat="1" ht="16.5" customHeight="1">
      <c r="A155" s="33"/>
      <c r="B155" s="150"/>
      <c r="C155" s="151" t="s">
        <v>279</v>
      </c>
      <c r="D155" s="151" t="s">
        <v>224</v>
      </c>
      <c r="E155" s="152" t="s">
        <v>4777</v>
      </c>
      <c r="F155" s="153" t="s">
        <v>4778</v>
      </c>
      <c r="G155" s="154" t="s">
        <v>242</v>
      </c>
      <c r="H155" s="155">
        <v>62</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228</v>
      </c>
      <c r="AT155" s="163" t="s">
        <v>224</v>
      </c>
      <c r="AU155" s="163" t="s">
        <v>84</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341</v>
      </c>
    </row>
    <row r="156" spans="1:65" s="2" customFormat="1" ht="16.5" customHeight="1">
      <c r="A156" s="33"/>
      <c r="B156" s="150"/>
      <c r="C156" s="151" t="s">
        <v>248</v>
      </c>
      <c r="D156" s="151" t="s">
        <v>224</v>
      </c>
      <c r="E156" s="152" t="s">
        <v>4779</v>
      </c>
      <c r="F156" s="153" t="s">
        <v>4780</v>
      </c>
      <c r="G156" s="154" t="s">
        <v>242</v>
      </c>
      <c r="H156" s="155">
        <v>236</v>
      </c>
      <c r="I156" s="156"/>
      <c r="J156" s="157">
        <f>ROUND(I156*H156,2)</f>
        <v>0</v>
      </c>
      <c r="K156" s="158"/>
      <c r="L156" s="34"/>
      <c r="M156" s="159" t="s">
        <v>1</v>
      </c>
      <c r="N156" s="160" t="s">
        <v>42</v>
      </c>
      <c r="O156" s="59"/>
      <c r="P156" s="161">
        <f>O156*H156</f>
        <v>0</v>
      </c>
      <c r="Q156" s="161">
        <v>0</v>
      </c>
      <c r="R156" s="161">
        <f>Q156*H156</f>
        <v>0</v>
      </c>
      <c r="S156" s="161">
        <v>0</v>
      </c>
      <c r="T156" s="162">
        <f>S156*H156</f>
        <v>0</v>
      </c>
      <c r="U156" s="33"/>
      <c r="V156" s="33"/>
      <c r="W156" s="33"/>
      <c r="X156" s="33"/>
      <c r="Y156" s="33"/>
      <c r="Z156" s="33"/>
      <c r="AA156" s="33"/>
      <c r="AB156" s="33"/>
      <c r="AC156" s="33"/>
      <c r="AD156" s="33"/>
      <c r="AE156" s="33"/>
      <c r="AR156" s="163" t="s">
        <v>228</v>
      </c>
      <c r="AT156" s="163" t="s">
        <v>224</v>
      </c>
      <c r="AU156" s="163" t="s">
        <v>84</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228</v>
      </c>
      <c r="BM156" s="163" t="s">
        <v>273</v>
      </c>
    </row>
    <row r="157" spans="1:65" s="12" customFormat="1" ht="25.9" customHeight="1">
      <c r="B157" s="137"/>
      <c r="D157" s="138" t="s">
        <v>76</v>
      </c>
      <c r="E157" s="139" t="s">
        <v>4434</v>
      </c>
      <c r="F157" s="139" t="s">
        <v>4781</v>
      </c>
      <c r="I157" s="140"/>
      <c r="J157" s="141">
        <f>BK157</f>
        <v>0</v>
      </c>
      <c r="L157" s="137"/>
      <c r="M157" s="142"/>
      <c r="N157" s="143"/>
      <c r="O157" s="143"/>
      <c r="P157" s="144">
        <f>SUM(P158:P161)</f>
        <v>0</v>
      </c>
      <c r="Q157" s="143"/>
      <c r="R157" s="144">
        <f>SUM(R158:R161)</f>
        <v>0</v>
      </c>
      <c r="S157" s="143"/>
      <c r="T157" s="145">
        <f>SUM(T158:T161)</f>
        <v>0</v>
      </c>
      <c r="AR157" s="138" t="s">
        <v>84</v>
      </c>
      <c r="AT157" s="146" t="s">
        <v>76</v>
      </c>
      <c r="AU157" s="146" t="s">
        <v>77</v>
      </c>
      <c r="AY157" s="138" t="s">
        <v>222</v>
      </c>
      <c r="BK157" s="147">
        <f>SUM(BK158:BK161)</f>
        <v>0</v>
      </c>
    </row>
    <row r="158" spans="1:65" s="2" customFormat="1" ht="16.5" customHeight="1">
      <c r="A158" s="33"/>
      <c r="B158" s="150"/>
      <c r="C158" s="151" t="s">
        <v>299</v>
      </c>
      <c r="D158" s="151" t="s">
        <v>224</v>
      </c>
      <c r="E158" s="152" t="s">
        <v>4782</v>
      </c>
      <c r="F158" s="153" t="s">
        <v>4769</v>
      </c>
      <c r="G158" s="154" t="s">
        <v>4761</v>
      </c>
      <c r="H158" s="155">
        <v>81</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84</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358</v>
      </c>
    </row>
    <row r="159" spans="1:65" s="2" customFormat="1" ht="16.5" customHeight="1">
      <c r="A159" s="33"/>
      <c r="B159" s="150"/>
      <c r="C159" s="151" t="s">
        <v>14</v>
      </c>
      <c r="D159" s="151" t="s">
        <v>224</v>
      </c>
      <c r="E159" s="152" t="s">
        <v>4783</v>
      </c>
      <c r="F159" s="153" t="s">
        <v>4771</v>
      </c>
      <c r="G159" s="154" t="s">
        <v>4761</v>
      </c>
      <c r="H159" s="155">
        <v>79</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84</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282</v>
      </c>
    </row>
    <row r="160" spans="1:65" s="2" customFormat="1" ht="16.5" customHeight="1">
      <c r="A160" s="33"/>
      <c r="B160" s="150"/>
      <c r="C160" s="151" t="s">
        <v>315</v>
      </c>
      <c r="D160" s="151" t="s">
        <v>224</v>
      </c>
      <c r="E160" s="152" t="s">
        <v>4784</v>
      </c>
      <c r="F160" s="153" t="s">
        <v>4773</v>
      </c>
      <c r="G160" s="154" t="s">
        <v>4761</v>
      </c>
      <c r="H160" s="155">
        <v>80</v>
      </c>
      <c r="I160" s="156"/>
      <c r="J160" s="157">
        <f>ROUND(I160*H160,2)</f>
        <v>0</v>
      </c>
      <c r="K160" s="158"/>
      <c r="L160" s="34"/>
      <c r="M160" s="159" t="s">
        <v>1</v>
      </c>
      <c r="N160" s="160" t="s">
        <v>42</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228</v>
      </c>
      <c r="AT160" s="163" t="s">
        <v>224</v>
      </c>
      <c r="AU160" s="163" t="s">
        <v>84</v>
      </c>
      <c r="AY160" s="18" t="s">
        <v>222</v>
      </c>
      <c r="BE160" s="164">
        <f>IF(N160="základní",J160,0)</f>
        <v>0</v>
      </c>
      <c r="BF160" s="164">
        <f>IF(N160="snížená",J160,0)</f>
        <v>0</v>
      </c>
      <c r="BG160" s="164">
        <f>IF(N160="zákl. přenesená",J160,0)</f>
        <v>0</v>
      </c>
      <c r="BH160" s="164">
        <f>IF(N160="sníž. přenesená",J160,0)</f>
        <v>0</v>
      </c>
      <c r="BI160" s="164">
        <f>IF(N160="nulová",J160,0)</f>
        <v>0</v>
      </c>
      <c r="BJ160" s="18" t="s">
        <v>84</v>
      </c>
      <c r="BK160" s="164">
        <f>ROUND(I160*H160,2)</f>
        <v>0</v>
      </c>
      <c r="BL160" s="18" t="s">
        <v>228</v>
      </c>
      <c r="BM160" s="163" t="s">
        <v>292</v>
      </c>
    </row>
    <row r="161" spans="1:65" s="2" customFormat="1" ht="16.5" customHeight="1">
      <c r="A161" s="33"/>
      <c r="B161" s="150"/>
      <c r="C161" s="151" t="s">
        <v>321</v>
      </c>
      <c r="D161" s="151" t="s">
        <v>224</v>
      </c>
      <c r="E161" s="152" t="s">
        <v>4785</v>
      </c>
      <c r="F161" s="153" t="s">
        <v>4786</v>
      </c>
      <c r="G161" s="154" t="s">
        <v>4761</v>
      </c>
      <c r="H161" s="155">
        <v>40</v>
      </c>
      <c r="I161" s="156"/>
      <c r="J161" s="157">
        <f>ROUND(I161*H161,2)</f>
        <v>0</v>
      </c>
      <c r="K161" s="158"/>
      <c r="L161" s="34"/>
      <c r="M161" s="159" t="s">
        <v>1</v>
      </c>
      <c r="N161" s="160" t="s">
        <v>42</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228</v>
      </c>
      <c r="AT161" s="163" t="s">
        <v>224</v>
      </c>
      <c r="AU161" s="163" t="s">
        <v>84</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302</v>
      </c>
    </row>
    <row r="162" spans="1:65" s="12" customFormat="1" ht="25.9" customHeight="1">
      <c r="B162" s="137"/>
      <c r="D162" s="138" t="s">
        <v>76</v>
      </c>
      <c r="E162" s="139" t="s">
        <v>4436</v>
      </c>
      <c r="F162" s="139" t="s">
        <v>4787</v>
      </c>
      <c r="I162" s="140"/>
      <c r="J162" s="141">
        <f>BK162</f>
        <v>0</v>
      </c>
      <c r="L162" s="137"/>
      <c r="M162" s="142"/>
      <c r="N162" s="143"/>
      <c r="O162" s="143"/>
      <c r="P162" s="144">
        <f>P163</f>
        <v>0</v>
      </c>
      <c r="Q162" s="143"/>
      <c r="R162" s="144">
        <f>R163</f>
        <v>0</v>
      </c>
      <c r="S162" s="143"/>
      <c r="T162" s="145">
        <f>T163</f>
        <v>0</v>
      </c>
      <c r="AR162" s="138" t="s">
        <v>84</v>
      </c>
      <c r="AT162" s="146" t="s">
        <v>76</v>
      </c>
      <c r="AU162" s="146" t="s">
        <v>77</v>
      </c>
      <c r="AY162" s="138" t="s">
        <v>222</v>
      </c>
      <c r="BK162" s="147">
        <f>BK163</f>
        <v>0</v>
      </c>
    </row>
    <row r="163" spans="1:65" s="2" customFormat="1" ht="16.5" customHeight="1">
      <c r="A163" s="33"/>
      <c r="B163" s="150"/>
      <c r="C163" s="151" t="s">
        <v>8</v>
      </c>
      <c r="D163" s="151" t="s">
        <v>224</v>
      </c>
      <c r="E163" s="152" t="s">
        <v>4788</v>
      </c>
      <c r="F163" s="153" t="s">
        <v>4773</v>
      </c>
      <c r="G163" s="154" t="s">
        <v>4761</v>
      </c>
      <c r="H163" s="155">
        <v>12</v>
      </c>
      <c r="I163" s="156"/>
      <c r="J163" s="157">
        <f>ROUND(I163*H163,2)</f>
        <v>0</v>
      </c>
      <c r="K163" s="158"/>
      <c r="L163" s="34"/>
      <c r="M163" s="159" t="s">
        <v>1</v>
      </c>
      <c r="N163" s="160" t="s">
        <v>42</v>
      </c>
      <c r="O163" s="59"/>
      <c r="P163" s="161">
        <f>O163*H163</f>
        <v>0</v>
      </c>
      <c r="Q163" s="161">
        <v>0</v>
      </c>
      <c r="R163" s="161">
        <f>Q163*H163</f>
        <v>0</v>
      </c>
      <c r="S163" s="161">
        <v>0</v>
      </c>
      <c r="T163" s="162">
        <f>S163*H163</f>
        <v>0</v>
      </c>
      <c r="U163" s="33"/>
      <c r="V163" s="33"/>
      <c r="W163" s="33"/>
      <c r="X163" s="33"/>
      <c r="Y163" s="33"/>
      <c r="Z163" s="33"/>
      <c r="AA163" s="33"/>
      <c r="AB163" s="33"/>
      <c r="AC163" s="33"/>
      <c r="AD163" s="33"/>
      <c r="AE163" s="33"/>
      <c r="AR163" s="163" t="s">
        <v>228</v>
      </c>
      <c r="AT163" s="163" t="s">
        <v>224</v>
      </c>
      <c r="AU163" s="163" t="s">
        <v>84</v>
      </c>
      <c r="AY163" s="18" t="s">
        <v>222</v>
      </c>
      <c r="BE163" s="164">
        <f>IF(N163="základní",J163,0)</f>
        <v>0</v>
      </c>
      <c r="BF163" s="164">
        <f>IF(N163="snížená",J163,0)</f>
        <v>0</v>
      </c>
      <c r="BG163" s="164">
        <f>IF(N163="zákl. přenesená",J163,0)</f>
        <v>0</v>
      </c>
      <c r="BH163" s="164">
        <f>IF(N163="sníž. přenesená",J163,0)</f>
        <v>0</v>
      </c>
      <c r="BI163" s="164">
        <f>IF(N163="nulová",J163,0)</f>
        <v>0</v>
      </c>
      <c r="BJ163" s="18" t="s">
        <v>84</v>
      </c>
      <c r="BK163" s="164">
        <f>ROUND(I163*H163,2)</f>
        <v>0</v>
      </c>
      <c r="BL163" s="18" t="s">
        <v>228</v>
      </c>
      <c r="BM163" s="163" t="s">
        <v>314</v>
      </c>
    </row>
    <row r="164" spans="1:65" s="12" customFormat="1" ht="25.9" customHeight="1">
      <c r="B164" s="137"/>
      <c r="D164" s="138" t="s">
        <v>76</v>
      </c>
      <c r="E164" s="139" t="s">
        <v>4468</v>
      </c>
      <c r="F164" s="139" t="s">
        <v>4789</v>
      </c>
      <c r="I164" s="140"/>
      <c r="J164" s="141">
        <f>BK164</f>
        <v>0</v>
      </c>
      <c r="L164" s="137"/>
      <c r="M164" s="142"/>
      <c r="N164" s="143"/>
      <c r="O164" s="143"/>
      <c r="P164" s="144">
        <f>P165</f>
        <v>0</v>
      </c>
      <c r="Q164" s="143"/>
      <c r="R164" s="144">
        <f>R165</f>
        <v>0</v>
      </c>
      <c r="S164" s="143"/>
      <c r="T164" s="145">
        <f>T165</f>
        <v>0</v>
      </c>
      <c r="AR164" s="138" t="s">
        <v>84</v>
      </c>
      <c r="AT164" s="146" t="s">
        <v>76</v>
      </c>
      <c r="AU164" s="146" t="s">
        <v>77</v>
      </c>
      <c r="AY164" s="138" t="s">
        <v>222</v>
      </c>
      <c r="BK164" s="147">
        <f>BK165</f>
        <v>0</v>
      </c>
    </row>
    <row r="165" spans="1:65" s="12" customFormat="1" ht="22.9" customHeight="1">
      <c r="B165" s="137"/>
      <c r="D165" s="138" t="s">
        <v>76</v>
      </c>
      <c r="E165" s="148" t="s">
        <v>4474</v>
      </c>
      <c r="F165" s="148" t="s">
        <v>4790</v>
      </c>
      <c r="I165" s="140"/>
      <c r="J165" s="149">
        <f>BK165</f>
        <v>0</v>
      </c>
      <c r="L165" s="137"/>
      <c r="M165" s="142"/>
      <c r="N165" s="143"/>
      <c r="O165" s="143"/>
      <c r="P165" s="144">
        <f>SUM(P166:P181)</f>
        <v>0</v>
      </c>
      <c r="Q165" s="143"/>
      <c r="R165" s="144">
        <f>SUM(R166:R181)</f>
        <v>0</v>
      </c>
      <c r="S165" s="143"/>
      <c r="T165" s="145">
        <f>SUM(T166:T181)</f>
        <v>0</v>
      </c>
      <c r="AR165" s="138" t="s">
        <v>84</v>
      </c>
      <c r="AT165" s="146" t="s">
        <v>76</v>
      </c>
      <c r="AU165" s="146" t="s">
        <v>84</v>
      </c>
      <c r="AY165" s="138" t="s">
        <v>222</v>
      </c>
      <c r="BK165" s="147">
        <f>SUM(BK166:BK181)</f>
        <v>0</v>
      </c>
    </row>
    <row r="166" spans="1:65" s="2" customFormat="1" ht="16.5" customHeight="1">
      <c r="A166" s="33"/>
      <c r="B166" s="150"/>
      <c r="C166" s="151" t="s">
        <v>264</v>
      </c>
      <c r="D166" s="151" t="s">
        <v>224</v>
      </c>
      <c r="E166" s="152" t="s">
        <v>4791</v>
      </c>
      <c r="F166" s="153" t="s">
        <v>4792</v>
      </c>
      <c r="G166" s="154" t="s">
        <v>4342</v>
      </c>
      <c r="H166" s="155">
        <v>14</v>
      </c>
      <c r="I166" s="156"/>
      <c r="J166" s="157">
        <f t="shared" ref="J166:J181" si="10">ROUND(I166*H166,2)</f>
        <v>0</v>
      </c>
      <c r="K166" s="158"/>
      <c r="L166" s="34"/>
      <c r="M166" s="159" t="s">
        <v>1</v>
      </c>
      <c r="N166" s="160" t="s">
        <v>42</v>
      </c>
      <c r="O166" s="59"/>
      <c r="P166" s="161">
        <f t="shared" ref="P166:P181" si="11">O166*H166</f>
        <v>0</v>
      </c>
      <c r="Q166" s="161">
        <v>0</v>
      </c>
      <c r="R166" s="161">
        <f t="shared" ref="R166:R181" si="12">Q166*H166</f>
        <v>0</v>
      </c>
      <c r="S166" s="161">
        <v>0</v>
      </c>
      <c r="T166" s="162">
        <f t="shared" ref="T166:T181" si="13">S166*H166</f>
        <v>0</v>
      </c>
      <c r="U166" s="33"/>
      <c r="V166" s="33"/>
      <c r="W166" s="33"/>
      <c r="X166" s="33"/>
      <c r="Y166" s="33"/>
      <c r="Z166" s="33"/>
      <c r="AA166" s="33"/>
      <c r="AB166" s="33"/>
      <c r="AC166" s="33"/>
      <c r="AD166" s="33"/>
      <c r="AE166" s="33"/>
      <c r="AR166" s="163" t="s">
        <v>228</v>
      </c>
      <c r="AT166" s="163" t="s">
        <v>224</v>
      </c>
      <c r="AU166" s="163" t="s">
        <v>86</v>
      </c>
      <c r="AY166" s="18" t="s">
        <v>222</v>
      </c>
      <c r="BE166" s="164">
        <f t="shared" ref="BE166:BE181" si="14">IF(N166="základní",J166,0)</f>
        <v>0</v>
      </c>
      <c r="BF166" s="164">
        <f t="shared" ref="BF166:BF181" si="15">IF(N166="snížená",J166,0)</f>
        <v>0</v>
      </c>
      <c r="BG166" s="164">
        <f t="shared" ref="BG166:BG181" si="16">IF(N166="zákl. přenesená",J166,0)</f>
        <v>0</v>
      </c>
      <c r="BH166" s="164">
        <f t="shared" ref="BH166:BH181" si="17">IF(N166="sníž. přenesená",J166,0)</f>
        <v>0</v>
      </c>
      <c r="BI166" s="164">
        <f t="shared" ref="BI166:BI181" si="18">IF(N166="nulová",J166,0)</f>
        <v>0</v>
      </c>
      <c r="BJ166" s="18" t="s">
        <v>84</v>
      </c>
      <c r="BK166" s="164">
        <f t="shared" ref="BK166:BK181" si="19">ROUND(I166*H166,2)</f>
        <v>0</v>
      </c>
      <c r="BL166" s="18" t="s">
        <v>228</v>
      </c>
      <c r="BM166" s="163" t="s">
        <v>318</v>
      </c>
    </row>
    <row r="167" spans="1:65" s="2" customFormat="1" ht="16.5" customHeight="1">
      <c r="A167" s="33"/>
      <c r="B167" s="150"/>
      <c r="C167" s="151" t="s">
        <v>337</v>
      </c>
      <c r="D167" s="151" t="s">
        <v>224</v>
      </c>
      <c r="E167" s="152" t="s">
        <v>4793</v>
      </c>
      <c r="F167" s="153" t="s">
        <v>4794</v>
      </c>
      <c r="G167" s="154" t="s">
        <v>4342</v>
      </c>
      <c r="H167" s="155">
        <v>7</v>
      </c>
      <c r="I167" s="156"/>
      <c r="J167" s="157">
        <f t="shared" si="10"/>
        <v>0</v>
      </c>
      <c r="K167" s="158"/>
      <c r="L167" s="34"/>
      <c r="M167" s="159" t="s">
        <v>1</v>
      </c>
      <c r="N167" s="160" t="s">
        <v>42</v>
      </c>
      <c r="O167" s="59"/>
      <c r="P167" s="161">
        <f t="shared" si="11"/>
        <v>0</v>
      </c>
      <c r="Q167" s="161">
        <v>0</v>
      </c>
      <c r="R167" s="161">
        <f t="shared" si="12"/>
        <v>0</v>
      </c>
      <c r="S167" s="161">
        <v>0</v>
      </c>
      <c r="T167" s="162">
        <f t="shared" si="13"/>
        <v>0</v>
      </c>
      <c r="U167" s="33"/>
      <c r="V167" s="33"/>
      <c r="W167" s="33"/>
      <c r="X167" s="33"/>
      <c r="Y167" s="33"/>
      <c r="Z167" s="33"/>
      <c r="AA167" s="33"/>
      <c r="AB167" s="33"/>
      <c r="AC167" s="33"/>
      <c r="AD167" s="33"/>
      <c r="AE167" s="33"/>
      <c r="AR167" s="163" t="s">
        <v>228</v>
      </c>
      <c r="AT167" s="163" t="s">
        <v>224</v>
      </c>
      <c r="AU167" s="163" t="s">
        <v>86</v>
      </c>
      <c r="AY167" s="18" t="s">
        <v>222</v>
      </c>
      <c r="BE167" s="164">
        <f t="shared" si="14"/>
        <v>0</v>
      </c>
      <c r="BF167" s="164">
        <f t="shared" si="15"/>
        <v>0</v>
      </c>
      <c r="BG167" s="164">
        <f t="shared" si="16"/>
        <v>0</v>
      </c>
      <c r="BH167" s="164">
        <f t="shared" si="17"/>
        <v>0</v>
      </c>
      <c r="BI167" s="164">
        <f t="shared" si="18"/>
        <v>0</v>
      </c>
      <c r="BJ167" s="18" t="s">
        <v>84</v>
      </c>
      <c r="BK167" s="164">
        <f t="shared" si="19"/>
        <v>0</v>
      </c>
      <c r="BL167" s="18" t="s">
        <v>228</v>
      </c>
      <c r="BM167" s="163" t="s">
        <v>322</v>
      </c>
    </row>
    <row r="168" spans="1:65" s="2" customFormat="1" ht="16.5" customHeight="1">
      <c r="A168" s="33"/>
      <c r="B168" s="150"/>
      <c r="C168" s="151" t="s">
        <v>341</v>
      </c>
      <c r="D168" s="151" t="s">
        <v>224</v>
      </c>
      <c r="E168" s="152" t="s">
        <v>4795</v>
      </c>
      <c r="F168" s="153" t="s">
        <v>4796</v>
      </c>
      <c r="G168" s="154" t="s">
        <v>4342</v>
      </c>
      <c r="H168" s="155">
        <v>0</v>
      </c>
      <c r="I168" s="156"/>
      <c r="J168" s="157">
        <f t="shared" si="10"/>
        <v>0</v>
      </c>
      <c r="K168" s="158"/>
      <c r="L168" s="34"/>
      <c r="M168" s="159" t="s">
        <v>1</v>
      </c>
      <c r="N168" s="160" t="s">
        <v>42</v>
      </c>
      <c r="O168" s="59"/>
      <c r="P168" s="161">
        <f t="shared" si="11"/>
        <v>0</v>
      </c>
      <c r="Q168" s="161">
        <v>0</v>
      </c>
      <c r="R168" s="161">
        <f t="shared" si="12"/>
        <v>0</v>
      </c>
      <c r="S168" s="161">
        <v>0</v>
      </c>
      <c r="T168" s="162">
        <f t="shared" si="13"/>
        <v>0</v>
      </c>
      <c r="U168" s="33"/>
      <c r="V168" s="33"/>
      <c r="W168" s="33"/>
      <c r="X168" s="33"/>
      <c r="Y168" s="33"/>
      <c r="Z168" s="33"/>
      <c r="AA168" s="33"/>
      <c r="AB168" s="33"/>
      <c r="AC168" s="33"/>
      <c r="AD168" s="33"/>
      <c r="AE168" s="33"/>
      <c r="AR168" s="163" t="s">
        <v>228</v>
      </c>
      <c r="AT168" s="163" t="s">
        <v>224</v>
      </c>
      <c r="AU168" s="163" t="s">
        <v>86</v>
      </c>
      <c r="AY168" s="18" t="s">
        <v>222</v>
      </c>
      <c r="BE168" s="164">
        <f t="shared" si="14"/>
        <v>0</v>
      </c>
      <c r="BF168" s="164">
        <f t="shared" si="15"/>
        <v>0</v>
      </c>
      <c r="BG168" s="164">
        <f t="shared" si="16"/>
        <v>0</v>
      </c>
      <c r="BH168" s="164">
        <f t="shared" si="17"/>
        <v>0</v>
      </c>
      <c r="BI168" s="164">
        <f t="shared" si="18"/>
        <v>0</v>
      </c>
      <c r="BJ168" s="18" t="s">
        <v>84</v>
      </c>
      <c r="BK168" s="164">
        <f t="shared" si="19"/>
        <v>0</v>
      </c>
      <c r="BL168" s="18" t="s">
        <v>228</v>
      </c>
      <c r="BM168" s="163" t="s">
        <v>326</v>
      </c>
    </row>
    <row r="169" spans="1:65" s="2" customFormat="1" ht="16.5" customHeight="1">
      <c r="A169" s="33"/>
      <c r="B169" s="150"/>
      <c r="C169" s="151" t="s">
        <v>345</v>
      </c>
      <c r="D169" s="151" t="s">
        <v>224</v>
      </c>
      <c r="E169" s="152" t="s">
        <v>4797</v>
      </c>
      <c r="F169" s="153" t="s">
        <v>4798</v>
      </c>
      <c r="G169" s="154" t="s">
        <v>4342</v>
      </c>
      <c r="H169" s="155">
        <v>16</v>
      </c>
      <c r="I169" s="156"/>
      <c r="J169" s="157">
        <f t="shared" si="10"/>
        <v>0</v>
      </c>
      <c r="K169" s="158"/>
      <c r="L169" s="34"/>
      <c r="M169" s="159" t="s">
        <v>1</v>
      </c>
      <c r="N169" s="160" t="s">
        <v>42</v>
      </c>
      <c r="O169" s="59"/>
      <c r="P169" s="161">
        <f t="shared" si="11"/>
        <v>0</v>
      </c>
      <c r="Q169" s="161">
        <v>0</v>
      </c>
      <c r="R169" s="161">
        <f t="shared" si="12"/>
        <v>0</v>
      </c>
      <c r="S169" s="161">
        <v>0</v>
      </c>
      <c r="T169" s="162">
        <f t="shared" si="13"/>
        <v>0</v>
      </c>
      <c r="U169" s="33"/>
      <c r="V169" s="33"/>
      <c r="W169" s="33"/>
      <c r="X169" s="33"/>
      <c r="Y169" s="33"/>
      <c r="Z169" s="33"/>
      <c r="AA169" s="33"/>
      <c r="AB169" s="33"/>
      <c r="AC169" s="33"/>
      <c r="AD169" s="33"/>
      <c r="AE169" s="33"/>
      <c r="AR169" s="163" t="s">
        <v>228</v>
      </c>
      <c r="AT169" s="163" t="s">
        <v>224</v>
      </c>
      <c r="AU169" s="163" t="s">
        <v>86</v>
      </c>
      <c r="AY169" s="18" t="s">
        <v>222</v>
      </c>
      <c r="BE169" s="164">
        <f t="shared" si="14"/>
        <v>0</v>
      </c>
      <c r="BF169" s="164">
        <f t="shared" si="15"/>
        <v>0</v>
      </c>
      <c r="BG169" s="164">
        <f t="shared" si="16"/>
        <v>0</v>
      </c>
      <c r="BH169" s="164">
        <f t="shared" si="17"/>
        <v>0</v>
      </c>
      <c r="BI169" s="164">
        <f t="shared" si="18"/>
        <v>0</v>
      </c>
      <c r="BJ169" s="18" t="s">
        <v>84</v>
      </c>
      <c r="BK169" s="164">
        <f t="shared" si="19"/>
        <v>0</v>
      </c>
      <c r="BL169" s="18" t="s">
        <v>228</v>
      </c>
      <c r="BM169" s="163" t="s">
        <v>329</v>
      </c>
    </row>
    <row r="170" spans="1:65" s="2" customFormat="1" ht="16.5" customHeight="1">
      <c r="A170" s="33"/>
      <c r="B170" s="150"/>
      <c r="C170" s="151" t="s">
        <v>273</v>
      </c>
      <c r="D170" s="151" t="s">
        <v>224</v>
      </c>
      <c r="E170" s="152" t="s">
        <v>4799</v>
      </c>
      <c r="F170" s="153" t="s">
        <v>4800</v>
      </c>
      <c r="G170" s="154" t="s">
        <v>4342</v>
      </c>
      <c r="H170" s="155">
        <v>1</v>
      </c>
      <c r="I170" s="156"/>
      <c r="J170" s="157">
        <f t="shared" si="10"/>
        <v>0</v>
      </c>
      <c r="K170" s="158"/>
      <c r="L170" s="34"/>
      <c r="M170" s="159" t="s">
        <v>1</v>
      </c>
      <c r="N170" s="160" t="s">
        <v>42</v>
      </c>
      <c r="O170" s="59"/>
      <c r="P170" s="161">
        <f t="shared" si="11"/>
        <v>0</v>
      </c>
      <c r="Q170" s="161">
        <v>0</v>
      </c>
      <c r="R170" s="161">
        <f t="shared" si="12"/>
        <v>0</v>
      </c>
      <c r="S170" s="161">
        <v>0</v>
      </c>
      <c r="T170" s="162">
        <f t="shared" si="13"/>
        <v>0</v>
      </c>
      <c r="U170" s="33"/>
      <c r="V170" s="33"/>
      <c r="W170" s="33"/>
      <c r="X170" s="33"/>
      <c r="Y170" s="33"/>
      <c r="Z170" s="33"/>
      <c r="AA170" s="33"/>
      <c r="AB170" s="33"/>
      <c r="AC170" s="33"/>
      <c r="AD170" s="33"/>
      <c r="AE170" s="33"/>
      <c r="AR170" s="163" t="s">
        <v>228</v>
      </c>
      <c r="AT170" s="163" t="s">
        <v>224</v>
      </c>
      <c r="AU170" s="163" t="s">
        <v>86</v>
      </c>
      <c r="AY170" s="18" t="s">
        <v>222</v>
      </c>
      <c r="BE170" s="164">
        <f t="shared" si="14"/>
        <v>0</v>
      </c>
      <c r="BF170" s="164">
        <f t="shared" si="15"/>
        <v>0</v>
      </c>
      <c r="BG170" s="164">
        <f t="shared" si="16"/>
        <v>0</v>
      </c>
      <c r="BH170" s="164">
        <f t="shared" si="17"/>
        <v>0</v>
      </c>
      <c r="BI170" s="164">
        <f t="shared" si="18"/>
        <v>0</v>
      </c>
      <c r="BJ170" s="18" t="s">
        <v>84</v>
      </c>
      <c r="BK170" s="164">
        <f t="shared" si="19"/>
        <v>0</v>
      </c>
      <c r="BL170" s="18" t="s">
        <v>228</v>
      </c>
      <c r="BM170" s="163" t="s">
        <v>340</v>
      </c>
    </row>
    <row r="171" spans="1:65" s="2" customFormat="1" ht="16.5" customHeight="1">
      <c r="A171" s="33"/>
      <c r="B171" s="150"/>
      <c r="C171" s="151" t="s">
        <v>7</v>
      </c>
      <c r="D171" s="151" t="s">
        <v>224</v>
      </c>
      <c r="E171" s="152" t="s">
        <v>4801</v>
      </c>
      <c r="F171" s="153" t="s">
        <v>4802</v>
      </c>
      <c r="G171" s="154" t="s">
        <v>4342</v>
      </c>
      <c r="H171" s="155">
        <v>8</v>
      </c>
      <c r="I171" s="156"/>
      <c r="J171" s="157">
        <f t="shared" si="10"/>
        <v>0</v>
      </c>
      <c r="K171" s="158"/>
      <c r="L171" s="34"/>
      <c r="M171" s="159" t="s">
        <v>1</v>
      </c>
      <c r="N171" s="160" t="s">
        <v>42</v>
      </c>
      <c r="O171" s="59"/>
      <c r="P171" s="161">
        <f t="shared" si="11"/>
        <v>0</v>
      </c>
      <c r="Q171" s="161">
        <v>0</v>
      </c>
      <c r="R171" s="161">
        <f t="shared" si="12"/>
        <v>0</v>
      </c>
      <c r="S171" s="161">
        <v>0</v>
      </c>
      <c r="T171" s="162">
        <f t="shared" si="13"/>
        <v>0</v>
      </c>
      <c r="U171" s="33"/>
      <c r="V171" s="33"/>
      <c r="W171" s="33"/>
      <c r="X171" s="33"/>
      <c r="Y171" s="33"/>
      <c r="Z171" s="33"/>
      <c r="AA171" s="33"/>
      <c r="AB171" s="33"/>
      <c r="AC171" s="33"/>
      <c r="AD171" s="33"/>
      <c r="AE171" s="33"/>
      <c r="AR171" s="163" t="s">
        <v>228</v>
      </c>
      <c r="AT171" s="163" t="s">
        <v>224</v>
      </c>
      <c r="AU171" s="163" t="s">
        <v>86</v>
      </c>
      <c r="AY171" s="18" t="s">
        <v>222</v>
      </c>
      <c r="BE171" s="164">
        <f t="shared" si="14"/>
        <v>0</v>
      </c>
      <c r="BF171" s="164">
        <f t="shared" si="15"/>
        <v>0</v>
      </c>
      <c r="BG171" s="164">
        <f t="shared" si="16"/>
        <v>0</v>
      </c>
      <c r="BH171" s="164">
        <f t="shared" si="17"/>
        <v>0</v>
      </c>
      <c r="BI171" s="164">
        <f t="shared" si="18"/>
        <v>0</v>
      </c>
      <c r="BJ171" s="18" t="s">
        <v>84</v>
      </c>
      <c r="BK171" s="164">
        <f t="shared" si="19"/>
        <v>0</v>
      </c>
      <c r="BL171" s="18" t="s">
        <v>228</v>
      </c>
      <c r="BM171" s="163" t="s">
        <v>344</v>
      </c>
    </row>
    <row r="172" spans="1:65" s="2" customFormat="1" ht="16.5" customHeight="1">
      <c r="A172" s="33"/>
      <c r="B172" s="150"/>
      <c r="C172" s="151" t="s">
        <v>358</v>
      </c>
      <c r="D172" s="151" t="s">
        <v>224</v>
      </c>
      <c r="E172" s="152" t="s">
        <v>4803</v>
      </c>
      <c r="F172" s="153" t="s">
        <v>4804</v>
      </c>
      <c r="G172" s="154" t="s">
        <v>4342</v>
      </c>
      <c r="H172" s="155">
        <v>15</v>
      </c>
      <c r="I172" s="156"/>
      <c r="J172" s="157">
        <f t="shared" si="10"/>
        <v>0</v>
      </c>
      <c r="K172" s="158"/>
      <c r="L172" s="34"/>
      <c r="M172" s="159" t="s">
        <v>1</v>
      </c>
      <c r="N172" s="160" t="s">
        <v>42</v>
      </c>
      <c r="O172" s="59"/>
      <c r="P172" s="161">
        <f t="shared" si="11"/>
        <v>0</v>
      </c>
      <c r="Q172" s="161">
        <v>0</v>
      </c>
      <c r="R172" s="161">
        <f t="shared" si="12"/>
        <v>0</v>
      </c>
      <c r="S172" s="161">
        <v>0</v>
      </c>
      <c r="T172" s="162">
        <f t="shared" si="13"/>
        <v>0</v>
      </c>
      <c r="U172" s="33"/>
      <c r="V172" s="33"/>
      <c r="W172" s="33"/>
      <c r="X172" s="33"/>
      <c r="Y172" s="33"/>
      <c r="Z172" s="33"/>
      <c r="AA172" s="33"/>
      <c r="AB172" s="33"/>
      <c r="AC172" s="33"/>
      <c r="AD172" s="33"/>
      <c r="AE172" s="33"/>
      <c r="AR172" s="163" t="s">
        <v>228</v>
      </c>
      <c r="AT172" s="163" t="s">
        <v>224</v>
      </c>
      <c r="AU172" s="163" t="s">
        <v>86</v>
      </c>
      <c r="AY172" s="18" t="s">
        <v>222</v>
      </c>
      <c r="BE172" s="164">
        <f t="shared" si="14"/>
        <v>0</v>
      </c>
      <c r="BF172" s="164">
        <f t="shared" si="15"/>
        <v>0</v>
      </c>
      <c r="BG172" s="164">
        <f t="shared" si="16"/>
        <v>0</v>
      </c>
      <c r="BH172" s="164">
        <f t="shared" si="17"/>
        <v>0</v>
      </c>
      <c r="BI172" s="164">
        <f t="shared" si="18"/>
        <v>0</v>
      </c>
      <c r="BJ172" s="18" t="s">
        <v>84</v>
      </c>
      <c r="BK172" s="164">
        <f t="shared" si="19"/>
        <v>0</v>
      </c>
      <c r="BL172" s="18" t="s">
        <v>228</v>
      </c>
      <c r="BM172" s="163" t="s">
        <v>349</v>
      </c>
    </row>
    <row r="173" spans="1:65" s="2" customFormat="1" ht="16.5" customHeight="1">
      <c r="A173" s="33"/>
      <c r="B173" s="150"/>
      <c r="C173" s="151" t="s">
        <v>363</v>
      </c>
      <c r="D173" s="151" t="s">
        <v>224</v>
      </c>
      <c r="E173" s="152" t="s">
        <v>4805</v>
      </c>
      <c r="F173" s="153" t="s">
        <v>4806</v>
      </c>
      <c r="G173" s="154" t="s">
        <v>4342</v>
      </c>
      <c r="H173" s="155">
        <v>7</v>
      </c>
      <c r="I173" s="156"/>
      <c r="J173" s="157">
        <f t="shared" si="10"/>
        <v>0</v>
      </c>
      <c r="K173" s="158"/>
      <c r="L173" s="34"/>
      <c r="M173" s="159" t="s">
        <v>1</v>
      </c>
      <c r="N173" s="160" t="s">
        <v>42</v>
      </c>
      <c r="O173" s="59"/>
      <c r="P173" s="161">
        <f t="shared" si="11"/>
        <v>0</v>
      </c>
      <c r="Q173" s="161">
        <v>0</v>
      </c>
      <c r="R173" s="161">
        <f t="shared" si="12"/>
        <v>0</v>
      </c>
      <c r="S173" s="161">
        <v>0</v>
      </c>
      <c r="T173" s="162">
        <f t="shared" si="13"/>
        <v>0</v>
      </c>
      <c r="U173" s="33"/>
      <c r="V173" s="33"/>
      <c r="W173" s="33"/>
      <c r="X173" s="33"/>
      <c r="Y173" s="33"/>
      <c r="Z173" s="33"/>
      <c r="AA173" s="33"/>
      <c r="AB173" s="33"/>
      <c r="AC173" s="33"/>
      <c r="AD173" s="33"/>
      <c r="AE173" s="33"/>
      <c r="AR173" s="163" t="s">
        <v>228</v>
      </c>
      <c r="AT173" s="163" t="s">
        <v>224</v>
      </c>
      <c r="AU173" s="163" t="s">
        <v>86</v>
      </c>
      <c r="AY173" s="18" t="s">
        <v>222</v>
      </c>
      <c r="BE173" s="164">
        <f t="shared" si="14"/>
        <v>0</v>
      </c>
      <c r="BF173" s="164">
        <f t="shared" si="15"/>
        <v>0</v>
      </c>
      <c r="BG173" s="164">
        <f t="shared" si="16"/>
        <v>0</v>
      </c>
      <c r="BH173" s="164">
        <f t="shared" si="17"/>
        <v>0</v>
      </c>
      <c r="BI173" s="164">
        <f t="shared" si="18"/>
        <v>0</v>
      </c>
      <c r="BJ173" s="18" t="s">
        <v>84</v>
      </c>
      <c r="BK173" s="164">
        <f t="shared" si="19"/>
        <v>0</v>
      </c>
      <c r="BL173" s="18" t="s">
        <v>228</v>
      </c>
      <c r="BM173" s="163" t="s">
        <v>353</v>
      </c>
    </row>
    <row r="174" spans="1:65" s="2" customFormat="1" ht="16.5" customHeight="1">
      <c r="A174" s="33"/>
      <c r="B174" s="150"/>
      <c r="C174" s="151" t="s">
        <v>282</v>
      </c>
      <c r="D174" s="151" t="s">
        <v>224</v>
      </c>
      <c r="E174" s="152" t="s">
        <v>4807</v>
      </c>
      <c r="F174" s="153" t="s">
        <v>4808</v>
      </c>
      <c r="G174" s="154" t="s">
        <v>4342</v>
      </c>
      <c r="H174" s="155">
        <v>44</v>
      </c>
      <c r="I174" s="156"/>
      <c r="J174" s="157">
        <f t="shared" si="10"/>
        <v>0</v>
      </c>
      <c r="K174" s="158"/>
      <c r="L174" s="34"/>
      <c r="M174" s="159" t="s">
        <v>1</v>
      </c>
      <c r="N174" s="160" t="s">
        <v>42</v>
      </c>
      <c r="O174" s="59"/>
      <c r="P174" s="161">
        <f t="shared" si="11"/>
        <v>0</v>
      </c>
      <c r="Q174" s="161">
        <v>0</v>
      </c>
      <c r="R174" s="161">
        <f t="shared" si="12"/>
        <v>0</v>
      </c>
      <c r="S174" s="161">
        <v>0</v>
      </c>
      <c r="T174" s="162">
        <f t="shared" si="13"/>
        <v>0</v>
      </c>
      <c r="U174" s="33"/>
      <c r="V174" s="33"/>
      <c r="W174" s="33"/>
      <c r="X174" s="33"/>
      <c r="Y174" s="33"/>
      <c r="Z174" s="33"/>
      <c r="AA174" s="33"/>
      <c r="AB174" s="33"/>
      <c r="AC174" s="33"/>
      <c r="AD174" s="33"/>
      <c r="AE174" s="33"/>
      <c r="AR174" s="163" t="s">
        <v>228</v>
      </c>
      <c r="AT174" s="163" t="s">
        <v>224</v>
      </c>
      <c r="AU174" s="163" t="s">
        <v>86</v>
      </c>
      <c r="AY174" s="18" t="s">
        <v>222</v>
      </c>
      <c r="BE174" s="164">
        <f t="shared" si="14"/>
        <v>0</v>
      </c>
      <c r="BF174" s="164">
        <f t="shared" si="15"/>
        <v>0</v>
      </c>
      <c r="BG174" s="164">
        <f t="shared" si="16"/>
        <v>0</v>
      </c>
      <c r="BH174" s="164">
        <f t="shared" si="17"/>
        <v>0</v>
      </c>
      <c r="BI174" s="164">
        <f t="shared" si="18"/>
        <v>0</v>
      </c>
      <c r="BJ174" s="18" t="s">
        <v>84</v>
      </c>
      <c r="BK174" s="164">
        <f t="shared" si="19"/>
        <v>0</v>
      </c>
      <c r="BL174" s="18" t="s">
        <v>228</v>
      </c>
      <c r="BM174" s="163" t="s">
        <v>357</v>
      </c>
    </row>
    <row r="175" spans="1:65" s="2" customFormat="1" ht="16.5" customHeight="1">
      <c r="A175" s="33"/>
      <c r="B175" s="150"/>
      <c r="C175" s="151" t="s">
        <v>370</v>
      </c>
      <c r="D175" s="151" t="s">
        <v>224</v>
      </c>
      <c r="E175" s="152" t="s">
        <v>4809</v>
      </c>
      <c r="F175" s="153" t="s">
        <v>4810</v>
      </c>
      <c r="G175" s="154" t="s">
        <v>4342</v>
      </c>
      <c r="H175" s="155">
        <v>7</v>
      </c>
      <c r="I175" s="156"/>
      <c r="J175" s="157">
        <f t="shared" si="10"/>
        <v>0</v>
      </c>
      <c r="K175" s="158"/>
      <c r="L175" s="34"/>
      <c r="M175" s="159" t="s">
        <v>1</v>
      </c>
      <c r="N175" s="160" t="s">
        <v>42</v>
      </c>
      <c r="O175" s="59"/>
      <c r="P175" s="161">
        <f t="shared" si="11"/>
        <v>0</v>
      </c>
      <c r="Q175" s="161">
        <v>0</v>
      </c>
      <c r="R175" s="161">
        <f t="shared" si="12"/>
        <v>0</v>
      </c>
      <c r="S175" s="161">
        <v>0</v>
      </c>
      <c r="T175" s="162">
        <f t="shared" si="13"/>
        <v>0</v>
      </c>
      <c r="U175" s="33"/>
      <c r="V175" s="33"/>
      <c r="W175" s="33"/>
      <c r="X175" s="33"/>
      <c r="Y175" s="33"/>
      <c r="Z175" s="33"/>
      <c r="AA175" s="33"/>
      <c r="AB175" s="33"/>
      <c r="AC175" s="33"/>
      <c r="AD175" s="33"/>
      <c r="AE175" s="33"/>
      <c r="AR175" s="163" t="s">
        <v>228</v>
      </c>
      <c r="AT175" s="163" t="s">
        <v>224</v>
      </c>
      <c r="AU175" s="163" t="s">
        <v>86</v>
      </c>
      <c r="AY175" s="18" t="s">
        <v>222</v>
      </c>
      <c r="BE175" s="164">
        <f t="shared" si="14"/>
        <v>0</v>
      </c>
      <c r="BF175" s="164">
        <f t="shared" si="15"/>
        <v>0</v>
      </c>
      <c r="BG175" s="164">
        <f t="shared" si="16"/>
        <v>0</v>
      </c>
      <c r="BH175" s="164">
        <f t="shared" si="17"/>
        <v>0</v>
      </c>
      <c r="BI175" s="164">
        <f t="shared" si="18"/>
        <v>0</v>
      </c>
      <c r="BJ175" s="18" t="s">
        <v>84</v>
      </c>
      <c r="BK175" s="164">
        <f t="shared" si="19"/>
        <v>0</v>
      </c>
      <c r="BL175" s="18" t="s">
        <v>228</v>
      </c>
      <c r="BM175" s="163" t="s">
        <v>361</v>
      </c>
    </row>
    <row r="176" spans="1:65" s="2" customFormat="1" ht="16.5" customHeight="1">
      <c r="A176" s="33"/>
      <c r="B176" s="150"/>
      <c r="C176" s="151" t="s">
        <v>292</v>
      </c>
      <c r="D176" s="151" t="s">
        <v>224</v>
      </c>
      <c r="E176" s="152" t="s">
        <v>4811</v>
      </c>
      <c r="F176" s="153" t="s">
        <v>4812</v>
      </c>
      <c r="G176" s="154" t="s">
        <v>4342</v>
      </c>
      <c r="H176" s="155">
        <v>4</v>
      </c>
      <c r="I176" s="156"/>
      <c r="J176" s="157">
        <f t="shared" si="10"/>
        <v>0</v>
      </c>
      <c r="K176" s="158"/>
      <c r="L176" s="34"/>
      <c r="M176" s="159" t="s">
        <v>1</v>
      </c>
      <c r="N176" s="160" t="s">
        <v>42</v>
      </c>
      <c r="O176" s="59"/>
      <c r="P176" s="161">
        <f t="shared" si="11"/>
        <v>0</v>
      </c>
      <c r="Q176" s="161">
        <v>0</v>
      </c>
      <c r="R176" s="161">
        <f t="shared" si="12"/>
        <v>0</v>
      </c>
      <c r="S176" s="161">
        <v>0</v>
      </c>
      <c r="T176" s="162">
        <f t="shared" si="13"/>
        <v>0</v>
      </c>
      <c r="U176" s="33"/>
      <c r="V176" s="33"/>
      <c r="W176" s="33"/>
      <c r="X176" s="33"/>
      <c r="Y176" s="33"/>
      <c r="Z176" s="33"/>
      <c r="AA176" s="33"/>
      <c r="AB176" s="33"/>
      <c r="AC176" s="33"/>
      <c r="AD176" s="33"/>
      <c r="AE176" s="33"/>
      <c r="AR176" s="163" t="s">
        <v>228</v>
      </c>
      <c r="AT176" s="163" t="s">
        <v>224</v>
      </c>
      <c r="AU176" s="163" t="s">
        <v>86</v>
      </c>
      <c r="AY176" s="18" t="s">
        <v>222</v>
      </c>
      <c r="BE176" s="164">
        <f t="shared" si="14"/>
        <v>0</v>
      </c>
      <c r="BF176" s="164">
        <f t="shared" si="15"/>
        <v>0</v>
      </c>
      <c r="BG176" s="164">
        <f t="shared" si="16"/>
        <v>0</v>
      </c>
      <c r="BH176" s="164">
        <f t="shared" si="17"/>
        <v>0</v>
      </c>
      <c r="BI176" s="164">
        <f t="shared" si="18"/>
        <v>0</v>
      </c>
      <c r="BJ176" s="18" t="s">
        <v>84</v>
      </c>
      <c r="BK176" s="164">
        <f t="shared" si="19"/>
        <v>0</v>
      </c>
      <c r="BL176" s="18" t="s">
        <v>228</v>
      </c>
      <c r="BM176" s="163" t="s">
        <v>366</v>
      </c>
    </row>
    <row r="177" spans="1:65" s="2" customFormat="1" ht="16.5" customHeight="1">
      <c r="A177" s="33"/>
      <c r="B177" s="150"/>
      <c r="C177" s="151" t="s">
        <v>377</v>
      </c>
      <c r="D177" s="151" t="s">
        <v>224</v>
      </c>
      <c r="E177" s="152" t="s">
        <v>4813</v>
      </c>
      <c r="F177" s="153" t="s">
        <v>4814</v>
      </c>
      <c r="G177" s="154" t="s">
        <v>4342</v>
      </c>
      <c r="H177" s="155">
        <v>1</v>
      </c>
      <c r="I177" s="156"/>
      <c r="J177" s="157">
        <f t="shared" si="10"/>
        <v>0</v>
      </c>
      <c r="K177" s="158"/>
      <c r="L177" s="34"/>
      <c r="M177" s="159" t="s">
        <v>1</v>
      </c>
      <c r="N177" s="160" t="s">
        <v>42</v>
      </c>
      <c r="O177" s="59"/>
      <c r="P177" s="161">
        <f t="shared" si="11"/>
        <v>0</v>
      </c>
      <c r="Q177" s="161">
        <v>0</v>
      </c>
      <c r="R177" s="161">
        <f t="shared" si="12"/>
        <v>0</v>
      </c>
      <c r="S177" s="161">
        <v>0</v>
      </c>
      <c r="T177" s="162">
        <f t="shared" si="13"/>
        <v>0</v>
      </c>
      <c r="U177" s="33"/>
      <c r="V177" s="33"/>
      <c r="W177" s="33"/>
      <c r="X177" s="33"/>
      <c r="Y177" s="33"/>
      <c r="Z177" s="33"/>
      <c r="AA177" s="33"/>
      <c r="AB177" s="33"/>
      <c r="AC177" s="33"/>
      <c r="AD177" s="33"/>
      <c r="AE177" s="33"/>
      <c r="AR177" s="163" t="s">
        <v>228</v>
      </c>
      <c r="AT177" s="163" t="s">
        <v>224</v>
      </c>
      <c r="AU177" s="163" t="s">
        <v>86</v>
      </c>
      <c r="AY177" s="18" t="s">
        <v>222</v>
      </c>
      <c r="BE177" s="164">
        <f t="shared" si="14"/>
        <v>0</v>
      </c>
      <c r="BF177" s="164">
        <f t="shared" si="15"/>
        <v>0</v>
      </c>
      <c r="BG177" s="164">
        <f t="shared" si="16"/>
        <v>0</v>
      </c>
      <c r="BH177" s="164">
        <f t="shared" si="17"/>
        <v>0</v>
      </c>
      <c r="BI177" s="164">
        <f t="shared" si="18"/>
        <v>0</v>
      </c>
      <c r="BJ177" s="18" t="s">
        <v>84</v>
      </c>
      <c r="BK177" s="164">
        <f t="shared" si="19"/>
        <v>0</v>
      </c>
      <c r="BL177" s="18" t="s">
        <v>228</v>
      </c>
      <c r="BM177" s="163" t="s">
        <v>547</v>
      </c>
    </row>
    <row r="178" spans="1:65" s="2" customFormat="1" ht="16.5" customHeight="1">
      <c r="A178" s="33"/>
      <c r="B178" s="150"/>
      <c r="C178" s="151" t="s">
        <v>302</v>
      </c>
      <c r="D178" s="151" t="s">
        <v>224</v>
      </c>
      <c r="E178" s="152" t="s">
        <v>4815</v>
      </c>
      <c r="F178" s="153" t="s">
        <v>4816</v>
      </c>
      <c r="G178" s="154" t="s">
        <v>4342</v>
      </c>
      <c r="H178" s="155">
        <v>4</v>
      </c>
      <c r="I178" s="156"/>
      <c r="J178" s="157">
        <f t="shared" si="10"/>
        <v>0</v>
      </c>
      <c r="K178" s="158"/>
      <c r="L178" s="34"/>
      <c r="M178" s="159" t="s">
        <v>1</v>
      </c>
      <c r="N178" s="160" t="s">
        <v>42</v>
      </c>
      <c r="O178" s="59"/>
      <c r="P178" s="161">
        <f t="shared" si="11"/>
        <v>0</v>
      </c>
      <c r="Q178" s="161">
        <v>0</v>
      </c>
      <c r="R178" s="161">
        <f t="shared" si="12"/>
        <v>0</v>
      </c>
      <c r="S178" s="161">
        <v>0</v>
      </c>
      <c r="T178" s="162">
        <f t="shared" si="13"/>
        <v>0</v>
      </c>
      <c r="U178" s="33"/>
      <c r="V178" s="33"/>
      <c r="W178" s="33"/>
      <c r="X178" s="33"/>
      <c r="Y178" s="33"/>
      <c r="Z178" s="33"/>
      <c r="AA178" s="33"/>
      <c r="AB178" s="33"/>
      <c r="AC178" s="33"/>
      <c r="AD178" s="33"/>
      <c r="AE178" s="33"/>
      <c r="AR178" s="163" t="s">
        <v>228</v>
      </c>
      <c r="AT178" s="163" t="s">
        <v>224</v>
      </c>
      <c r="AU178" s="163" t="s">
        <v>86</v>
      </c>
      <c r="AY178" s="18" t="s">
        <v>222</v>
      </c>
      <c r="BE178" s="164">
        <f t="shared" si="14"/>
        <v>0</v>
      </c>
      <c r="BF178" s="164">
        <f t="shared" si="15"/>
        <v>0</v>
      </c>
      <c r="BG178" s="164">
        <f t="shared" si="16"/>
        <v>0</v>
      </c>
      <c r="BH178" s="164">
        <f t="shared" si="17"/>
        <v>0</v>
      </c>
      <c r="BI178" s="164">
        <f t="shared" si="18"/>
        <v>0</v>
      </c>
      <c r="BJ178" s="18" t="s">
        <v>84</v>
      </c>
      <c r="BK178" s="164">
        <f t="shared" si="19"/>
        <v>0</v>
      </c>
      <c r="BL178" s="18" t="s">
        <v>228</v>
      </c>
      <c r="BM178" s="163" t="s">
        <v>369</v>
      </c>
    </row>
    <row r="179" spans="1:65" s="2" customFormat="1" ht="16.5" customHeight="1">
      <c r="A179" s="33"/>
      <c r="B179" s="150"/>
      <c r="C179" s="151" t="s">
        <v>387</v>
      </c>
      <c r="D179" s="151" t="s">
        <v>224</v>
      </c>
      <c r="E179" s="152" t="s">
        <v>4817</v>
      </c>
      <c r="F179" s="153" t="s">
        <v>4818</v>
      </c>
      <c r="G179" s="154" t="s">
        <v>4342</v>
      </c>
      <c r="H179" s="155">
        <v>3</v>
      </c>
      <c r="I179" s="156"/>
      <c r="J179" s="157">
        <f t="shared" si="10"/>
        <v>0</v>
      </c>
      <c r="K179" s="158"/>
      <c r="L179" s="34"/>
      <c r="M179" s="159" t="s">
        <v>1</v>
      </c>
      <c r="N179" s="160" t="s">
        <v>42</v>
      </c>
      <c r="O179" s="59"/>
      <c r="P179" s="161">
        <f t="shared" si="11"/>
        <v>0</v>
      </c>
      <c r="Q179" s="161">
        <v>0</v>
      </c>
      <c r="R179" s="161">
        <f t="shared" si="12"/>
        <v>0</v>
      </c>
      <c r="S179" s="161">
        <v>0</v>
      </c>
      <c r="T179" s="162">
        <f t="shared" si="13"/>
        <v>0</v>
      </c>
      <c r="U179" s="33"/>
      <c r="V179" s="33"/>
      <c r="W179" s="33"/>
      <c r="X179" s="33"/>
      <c r="Y179" s="33"/>
      <c r="Z179" s="33"/>
      <c r="AA179" s="33"/>
      <c r="AB179" s="33"/>
      <c r="AC179" s="33"/>
      <c r="AD179" s="33"/>
      <c r="AE179" s="33"/>
      <c r="AR179" s="163" t="s">
        <v>228</v>
      </c>
      <c r="AT179" s="163" t="s">
        <v>224</v>
      </c>
      <c r="AU179" s="163" t="s">
        <v>86</v>
      </c>
      <c r="AY179" s="18" t="s">
        <v>222</v>
      </c>
      <c r="BE179" s="164">
        <f t="shared" si="14"/>
        <v>0</v>
      </c>
      <c r="BF179" s="164">
        <f t="shared" si="15"/>
        <v>0</v>
      </c>
      <c r="BG179" s="164">
        <f t="shared" si="16"/>
        <v>0</v>
      </c>
      <c r="BH179" s="164">
        <f t="shared" si="17"/>
        <v>0</v>
      </c>
      <c r="BI179" s="164">
        <f t="shared" si="18"/>
        <v>0</v>
      </c>
      <c r="BJ179" s="18" t="s">
        <v>84</v>
      </c>
      <c r="BK179" s="164">
        <f t="shared" si="19"/>
        <v>0</v>
      </c>
      <c r="BL179" s="18" t="s">
        <v>228</v>
      </c>
      <c r="BM179" s="163" t="s">
        <v>373</v>
      </c>
    </row>
    <row r="180" spans="1:65" s="2" customFormat="1" ht="16.5" customHeight="1">
      <c r="A180" s="33"/>
      <c r="B180" s="150"/>
      <c r="C180" s="151" t="s">
        <v>314</v>
      </c>
      <c r="D180" s="151" t="s">
        <v>224</v>
      </c>
      <c r="E180" s="152" t="s">
        <v>4819</v>
      </c>
      <c r="F180" s="153" t="s">
        <v>4820</v>
      </c>
      <c r="G180" s="154" t="s">
        <v>4342</v>
      </c>
      <c r="H180" s="155">
        <v>3</v>
      </c>
      <c r="I180" s="156"/>
      <c r="J180" s="157">
        <f t="shared" si="10"/>
        <v>0</v>
      </c>
      <c r="K180" s="158"/>
      <c r="L180" s="34"/>
      <c r="M180" s="159" t="s">
        <v>1</v>
      </c>
      <c r="N180" s="160" t="s">
        <v>42</v>
      </c>
      <c r="O180" s="59"/>
      <c r="P180" s="161">
        <f t="shared" si="11"/>
        <v>0</v>
      </c>
      <c r="Q180" s="161">
        <v>0</v>
      </c>
      <c r="R180" s="161">
        <f t="shared" si="12"/>
        <v>0</v>
      </c>
      <c r="S180" s="161">
        <v>0</v>
      </c>
      <c r="T180" s="162">
        <f t="shared" si="13"/>
        <v>0</v>
      </c>
      <c r="U180" s="33"/>
      <c r="V180" s="33"/>
      <c r="W180" s="33"/>
      <c r="X180" s="33"/>
      <c r="Y180" s="33"/>
      <c r="Z180" s="33"/>
      <c r="AA180" s="33"/>
      <c r="AB180" s="33"/>
      <c r="AC180" s="33"/>
      <c r="AD180" s="33"/>
      <c r="AE180" s="33"/>
      <c r="AR180" s="163" t="s">
        <v>228</v>
      </c>
      <c r="AT180" s="163" t="s">
        <v>224</v>
      </c>
      <c r="AU180" s="163" t="s">
        <v>86</v>
      </c>
      <c r="AY180" s="18" t="s">
        <v>222</v>
      </c>
      <c r="BE180" s="164">
        <f t="shared" si="14"/>
        <v>0</v>
      </c>
      <c r="BF180" s="164">
        <f t="shared" si="15"/>
        <v>0</v>
      </c>
      <c r="BG180" s="164">
        <f t="shared" si="16"/>
        <v>0</v>
      </c>
      <c r="BH180" s="164">
        <f t="shared" si="17"/>
        <v>0</v>
      </c>
      <c r="BI180" s="164">
        <f t="shared" si="18"/>
        <v>0</v>
      </c>
      <c r="BJ180" s="18" t="s">
        <v>84</v>
      </c>
      <c r="BK180" s="164">
        <f t="shared" si="19"/>
        <v>0</v>
      </c>
      <c r="BL180" s="18" t="s">
        <v>228</v>
      </c>
      <c r="BM180" s="163" t="s">
        <v>376</v>
      </c>
    </row>
    <row r="181" spans="1:65" s="2" customFormat="1" ht="16.5" customHeight="1">
      <c r="A181" s="33"/>
      <c r="B181" s="150"/>
      <c r="C181" s="151" t="s">
        <v>394</v>
      </c>
      <c r="D181" s="151" t="s">
        <v>224</v>
      </c>
      <c r="E181" s="152" t="s">
        <v>4821</v>
      </c>
      <c r="F181" s="153" t="s">
        <v>4822</v>
      </c>
      <c r="G181" s="154" t="s">
        <v>4342</v>
      </c>
      <c r="H181" s="155">
        <v>1</v>
      </c>
      <c r="I181" s="156"/>
      <c r="J181" s="157">
        <f t="shared" si="10"/>
        <v>0</v>
      </c>
      <c r="K181" s="158"/>
      <c r="L181" s="34"/>
      <c r="M181" s="159" t="s">
        <v>1</v>
      </c>
      <c r="N181" s="160" t="s">
        <v>42</v>
      </c>
      <c r="O181" s="59"/>
      <c r="P181" s="161">
        <f t="shared" si="11"/>
        <v>0</v>
      </c>
      <c r="Q181" s="161">
        <v>0</v>
      </c>
      <c r="R181" s="161">
        <f t="shared" si="12"/>
        <v>0</v>
      </c>
      <c r="S181" s="161">
        <v>0</v>
      </c>
      <c r="T181" s="162">
        <f t="shared" si="13"/>
        <v>0</v>
      </c>
      <c r="U181" s="33"/>
      <c r="V181" s="33"/>
      <c r="W181" s="33"/>
      <c r="X181" s="33"/>
      <c r="Y181" s="33"/>
      <c r="Z181" s="33"/>
      <c r="AA181" s="33"/>
      <c r="AB181" s="33"/>
      <c r="AC181" s="33"/>
      <c r="AD181" s="33"/>
      <c r="AE181" s="33"/>
      <c r="AR181" s="163" t="s">
        <v>228</v>
      </c>
      <c r="AT181" s="163" t="s">
        <v>224</v>
      </c>
      <c r="AU181" s="163" t="s">
        <v>86</v>
      </c>
      <c r="AY181" s="18" t="s">
        <v>222</v>
      </c>
      <c r="BE181" s="164">
        <f t="shared" si="14"/>
        <v>0</v>
      </c>
      <c r="BF181" s="164">
        <f t="shared" si="15"/>
        <v>0</v>
      </c>
      <c r="BG181" s="164">
        <f t="shared" si="16"/>
        <v>0</v>
      </c>
      <c r="BH181" s="164">
        <f t="shared" si="17"/>
        <v>0</v>
      </c>
      <c r="BI181" s="164">
        <f t="shared" si="18"/>
        <v>0</v>
      </c>
      <c r="BJ181" s="18" t="s">
        <v>84</v>
      </c>
      <c r="BK181" s="164">
        <f t="shared" si="19"/>
        <v>0</v>
      </c>
      <c r="BL181" s="18" t="s">
        <v>228</v>
      </c>
      <c r="BM181" s="163" t="s">
        <v>380</v>
      </c>
    </row>
    <row r="182" spans="1:65" s="12" customFormat="1" ht="25.9" customHeight="1">
      <c r="B182" s="137"/>
      <c r="D182" s="138" t="s">
        <v>76</v>
      </c>
      <c r="E182" s="139" t="s">
        <v>4533</v>
      </c>
      <c r="F182" s="139" t="s">
        <v>4823</v>
      </c>
      <c r="I182" s="140"/>
      <c r="J182" s="141">
        <f>BK182</f>
        <v>0</v>
      </c>
      <c r="L182" s="137"/>
      <c r="M182" s="142"/>
      <c r="N182" s="143"/>
      <c r="O182" s="143"/>
      <c r="P182" s="144">
        <f>SUM(P183:P185)</f>
        <v>0</v>
      </c>
      <c r="Q182" s="143"/>
      <c r="R182" s="144">
        <f>SUM(R183:R185)</f>
        <v>0</v>
      </c>
      <c r="S182" s="143"/>
      <c r="T182" s="145">
        <f>SUM(T183:T185)</f>
        <v>0</v>
      </c>
      <c r="AR182" s="138" t="s">
        <v>84</v>
      </c>
      <c r="AT182" s="146" t="s">
        <v>76</v>
      </c>
      <c r="AU182" s="146" t="s">
        <v>77</v>
      </c>
      <c r="AY182" s="138" t="s">
        <v>222</v>
      </c>
      <c r="BK182" s="147">
        <f>SUM(BK183:BK185)</f>
        <v>0</v>
      </c>
    </row>
    <row r="183" spans="1:65" s="2" customFormat="1" ht="16.5" customHeight="1">
      <c r="A183" s="33"/>
      <c r="B183" s="150"/>
      <c r="C183" s="151" t="s">
        <v>318</v>
      </c>
      <c r="D183" s="151" t="s">
        <v>224</v>
      </c>
      <c r="E183" s="152" t="s">
        <v>4824</v>
      </c>
      <c r="F183" s="153" t="s">
        <v>4767</v>
      </c>
      <c r="G183" s="154" t="s">
        <v>4342</v>
      </c>
      <c r="H183" s="155">
        <v>9</v>
      </c>
      <c r="I183" s="156"/>
      <c r="J183" s="157">
        <f>ROUND(I183*H183,2)</f>
        <v>0</v>
      </c>
      <c r="K183" s="158"/>
      <c r="L183" s="34"/>
      <c r="M183" s="159" t="s">
        <v>1</v>
      </c>
      <c r="N183" s="160" t="s">
        <v>42</v>
      </c>
      <c r="O183" s="59"/>
      <c r="P183" s="161">
        <f>O183*H183</f>
        <v>0</v>
      </c>
      <c r="Q183" s="161">
        <v>0</v>
      </c>
      <c r="R183" s="161">
        <f>Q183*H183</f>
        <v>0</v>
      </c>
      <c r="S183" s="161">
        <v>0</v>
      </c>
      <c r="T183" s="162">
        <f>S183*H183</f>
        <v>0</v>
      </c>
      <c r="U183" s="33"/>
      <c r="V183" s="33"/>
      <c r="W183" s="33"/>
      <c r="X183" s="33"/>
      <c r="Y183" s="33"/>
      <c r="Z183" s="33"/>
      <c r="AA183" s="33"/>
      <c r="AB183" s="33"/>
      <c r="AC183" s="33"/>
      <c r="AD183" s="33"/>
      <c r="AE183" s="33"/>
      <c r="AR183" s="163" t="s">
        <v>228</v>
      </c>
      <c r="AT183" s="163" t="s">
        <v>224</v>
      </c>
      <c r="AU183" s="163" t="s">
        <v>84</v>
      </c>
      <c r="AY183" s="18" t="s">
        <v>222</v>
      </c>
      <c r="BE183" s="164">
        <f>IF(N183="základní",J183,0)</f>
        <v>0</v>
      </c>
      <c r="BF183" s="164">
        <f>IF(N183="snížená",J183,0)</f>
        <v>0</v>
      </c>
      <c r="BG183" s="164">
        <f>IF(N183="zákl. přenesená",J183,0)</f>
        <v>0</v>
      </c>
      <c r="BH183" s="164">
        <f>IF(N183="sníž. přenesená",J183,0)</f>
        <v>0</v>
      </c>
      <c r="BI183" s="164">
        <f>IF(N183="nulová",J183,0)</f>
        <v>0</v>
      </c>
      <c r="BJ183" s="18" t="s">
        <v>84</v>
      </c>
      <c r="BK183" s="164">
        <f>ROUND(I183*H183,2)</f>
        <v>0</v>
      </c>
      <c r="BL183" s="18" t="s">
        <v>228</v>
      </c>
      <c r="BM183" s="163" t="s">
        <v>383</v>
      </c>
    </row>
    <row r="184" spans="1:65" s="2" customFormat="1" ht="16.5" customHeight="1">
      <c r="A184" s="33"/>
      <c r="B184" s="150"/>
      <c r="C184" s="151" t="s">
        <v>414</v>
      </c>
      <c r="D184" s="151" t="s">
        <v>224</v>
      </c>
      <c r="E184" s="152" t="s">
        <v>4825</v>
      </c>
      <c r="F184" s="153" t="s">
        <v>4769</v>
      </c>
      <c r="G184" s="154" t="s">
        <v>4342</v>
      </c>
      <c r="H184" s="155">
        <v>12</v>
      </c>
      <c r="I184" s="156"/>
      <c r="J184" s="157">
        <f>ROUND(I184*H184,2)</f>
        <v>0</v>
      </c>
      <c r="K184" s="158"/>
      <c r="L184" s="34"/>
      <c r="M184" s="159" t="s">
        <v>1</v>
      </c>
      <c r="N184" s="160" t="s">
        <v>42</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228</v>
      </c>
      <c r="AT184" s="163" t="s">
        <v>224</v>
      </c>
      <c r="AU184" s="163" t="s">
        <v>84</v>
      </c>
      <c r="AY184" s="18" t="s">
        <v>222</v>
      </c>
      <c r="BE184" s="164">
        <f>IF(N184="základní",J184,0)</f>
        <v>0</v>
      </c>
      <c r="BF184" s="164">
        <f>IF(N184="snížená",J184,0)</f>
        <v>0</v>
      </c>
      <c r="BG184" s="164">
        <f>IF(N184="zákl. přenesená",J184,0)</f>
        <v>0</v>
      </c>
      <c r="BH184" s="164">
        <f>IF(N184="sníž. přenesená",J184,0)</f>
        <v>0</v>
      </c>
      <c r="BI184" s="164">
        <f>IF(N184="nulová",J184,0)</f>
        <v>0</v>
      </c>
      <c r="BJ184" s="18" t="s">
        <v>84</v>
      </c>
      <c r="BK184" s="164">
        <f>ROUND(I184*H184,2)</f>
        <v>0</v>
      </c>
      <c r="BL184" s="18" t="s">
        <v>228</v>
      </c>
      <c r="BM184" s="163" t="s">
        <v>390</v>
      </c>
    </row>
    <row r="185" spans="1:65" s="2" customFormat="1" ht="16.5" customHeight="1">
      <c r="A185" s="33"/>
      <c r="B185" s="150"/>
      <c r="C185" s="151" t="s">
        <v>322</v>
      </c>
      <c r="D185" s="151" t="s">
        <v>224</v>
      </c>
      <c r="E185" s="152" t="s">
        <v>4826</v>
      </c>
      <c r="F185" s="153" t="s">
        <v>4771</v>
      </c>
      <c r="G185" s="154" t="s">
        <v>4342</v>
      </c>
      <c r="H185" s="155">
        <v>2</v>
      </c>
      <c r="I185" s="156"/>
      <c r="J185" s="157">
        <f>ROUND(I185*H185,2)</f>
        <v>0</v>
      </c>
      <c r="K185" s="158"/>
      <c r="L185" s="34"/>
      <c r="M185" s="159" t="s">
        <v>1</v>
      </c>
      <c r="N185" s="160" t="s">
        <v>42</v>
      </c>
      <c r="O185" s="59"/>
      <c r="P185" s="161">
        <f>O185*H185</f>
        <v>0</v>
      </c>
      <c r="Q185" s="161">
        <v>0</v>
      </c>
      <c r="R185" s="161">
        <f>Q185*H185</f>
        <v>0</v>
      </c>
      <c r="S185" s="161">
        <v>0</v>
      </c>
      <c r="T185" s="162">
        <f>S185*H185</f>
        <v>0</v>
      </c>
      <c r="U185" s="33"/>
      <c r="V185" s="33"/>
      <c r="W185" s="33"/>
      <c r="X185" s="33"/>
      <c r="Y185" s="33"/>
      <c r="Z185" s="33"/>
      <c r="AA185" s="33"/>
      <c r="AB185" s="33"/>
      <c r="AC185" s="33"/>
      <c r="AD185" s="33"/>
      <c r="AE185" s="33"/>
      <c r="AR185" s="163" t="s">
        <v>228</v>
      </c>
      <c r="AT185" s="163" t="s">
        <v>224</v>
      </c>
      <c r="AU185" s="163" t="s">
        <v>84</v>
      </c>
      <c r="AY185" s="18" t="s">
        <v>222</v>
      </c>
      <c r="BE185" s="164">
        <f>IF(N185="základní",J185,0)</f>
        <v>0</v>
      </c>
      <c r="BF185" s="164">
        <f>IF(N185="snížená",J185,0)</f>
        <v>0</v>
      </c>
      <c r="BG185" s="164">
        <f>IF(N185="zákl. přenesená",J185,0)</f>
        <v>0</v>
      </c>
      <c r="BH185" s="164">
        <f>IF(N185="sníž. přenesená",J185,0)</f>
        <v>0</v>
      </c>
      <c r="BI185" s="164">
        <f>IF(N185="nulová",J185,0)</f>
        <v>0</v>
      </c>
      <c r="BJ185" s="18" t="s">
        <v>84</v>
      </c>
      <c r="BK185" s="164">
        <f>ROUND(I185*H185,2)</f>
        <v>0</v>
      </c>
      <c r="BL185" s="18" t="s">
        <v>228</v>
      </c>
      <c r="BM185" s="163" t="s">
        <v>393</v>
      </c>
    </row>
    <row r="186" spans="1:65" s="12" customFormat="1" ht="25.9" customHeight="1">
      <c r="B186" s="137"/>
      <c r="D186" s="138" t="s">
        <v>76</v>
      </c>
      <c r="E186" s="139" t="s">
        <v>4556</v>
      </c>
      <c r="F186" s="139" t="s">
        <v>4827</v>
      </c>
      <c r="I186" s="140"/>
      <c r="J186" s="141">
        <f>BK186</f>
        <v>0</v>
      </c>
      <c r="L186" s="137"/>
      <c r="M186" s="142"/>
      <c r="N186" s="143"/>
      <c r="O186" s="143"/>
      <c r="P186" s="144">
        <f>P187</f>
        <v>0</v>
      </c>
      <c r="Q186" s="143"/>
      <c r="R186" s="144">
        <f>R187</f>
        <v>0</v>
      </c>
      <c r="S186" s="143"/>
      <c r="T186" s="145">
        <f>T187</f>
        <v>0</v>
      </c>
      <c r="AR186" s="138" t="s">
        <v>84</v>
      </c>
      <c r="AT186" s="146" t="s">
        <v>76</v>
      </c>
      <c r="AU186" s="146" t="s">
        <v>77</v>
      </c>
      <c r="AY186" s="138" t="s">
        <v>222</v>
      </c>
      <c r="BK186" s="147">
        <f>BK187</f>
        <v>0</v>
      </c>
    </row>
    <row r="187" spans="1:65" s="12" customFormat="1" ht="22.9" customHeight="1">
      <c r="B187" s="137"/>
      <c r="D187" s="138" t="s">
        <v>76</v>
      </c>
      <c r="E187" s="148" t="s">
        <v>4574</v>
      </c>
      <c r="F187" s="148" t="s">
        <v>4828</v>
      </c>
      <c r="I187" s="140"/>
      <c r="J187" s="149">
        <f>BK187</f>
        <v>0</v>
      </c>
      <c r="L187" s="137"/>
      <c r="M187" s="142"/>
      <c r="N187" s="143"/>
      <c r="O187" s="143"/>
      <c r="P187" s="144">
        <f>SUM(P188:P197)</f>
        <v>0</v>
      </c>
      <c r="Q187" s="143"/>
      <c r="R187" s="144">
        <f>SUM(R188:R197)</f>
        <v>0</v>
      </c>
      <c r="S187" s="143"/>
      <c r="T187" s="145">
        <f>SUM(T188:T197)</f>
        <v>0</v>
      </c>
      <c r="AR187" s="138" t="s">
        <v>84</v>
      </c>
      <c r="AT187" s="146" t="s">
        <v>76</v>
      </c>
      <c r="AU187" s="146" t="s">
        <v>84</v>
      </c>
      <c r="AY187" s="138" t="s">
        <v>222</v>
      </c>
      <c r="BK187" s="147">
        <f>SUM(BK188:BK197)</f>
        <v>0</v>
      </c>
    </row>
    <row r="188" spans="1:65" s="2" customFormat="1" ht="16.5" customHeight="1">
      <c r="A188" s="33"/>
      <c r="B188" s="150"/>
      <c r="C188" s="151" t="s">
        <v>421</v>
      </c>
      <c r="D188" s="151" t="s">
        <v>224</v>
      </c>
      <c r="E188" s="152" t="s">
        <v>4829</v>
      </c>
      <c r="F188" s="153" t="s">
        <v>4808</v>
      </c>
      <c r="G188" s="154" t="s">
        <v>4342</v>
      </c>
      <c r="H188" s="155">
        <v>3</v>
      </c>
      <c r="I188" s="156"/>
      <c r="J188" s="157">
        <f t="shared" ref="J188:J197" si="20">ROUND(I188*H188,2)</f>
        <v>0</v>
      </c>
      <c r="K188" s="158"/>
      <c r="L188" s="34"/>
      <c r="M188" s="159" t="s">
        <v>1</v>
      </c>
      <c r="N188" s="160" t="s">
        <v>42</v>
      </c>
      <c r="O188" s="59"/>
      <c r="P188" s="161">
        <f t="shared" ref="P188:P197" si="21">O188*H188</f>
        <v>0</v>
      </c>
      <c r="Q188" s="161">
        <v>0</v>
      </c>
      <c r="R188" s="161">
        <f t="shared" ref="R188:R197" si="22">Q188*H188</f>
        <v>0</v>
      </c>
      <c r="S188" s="161">
        <v>0</v>
      </c>
      <c r="T188" s="162">
        <f t="shared" ref="T188:T197" si="23">S188*H188</f>
        <v>0</v>
      </c>
      <c r="U188" s="33"/>
      <c r="V188" s="33"/>
      <c r="W188" s="33"/>
      <c r="X188" s="33"/>
      <c r="Y188" s="33"/>
      <c r="Z188" s="33"/>
      <c r="AA188" s="33"/>
      <c r="AB188" s="33"/>
      <c r="AC188" s="33"/>
      <c r="AD188" s="33"/>
      <c r="AE188" s="33"/>
      <c r="AR188" s="163" t="s">
        <v>228</v>
      </c>
      <c r="AT188" s="163" t="s">
        <v>224</v>
      </c>
      <c r="AU188" s="163" t="s">
        <v>86</v>
      </c>
      <c r="AY188" s="18" t="s">
        <v>222</v>
      </c>
      <c r="BE188" s="164">
        <f t="shared" ref="BE188:BE197" si="24">IF(N188="základní",J188,0)</f>
        <v>0</v>
      </c>
      <c r="BF188" s="164">
        <f t="shared" ref="BF188:BF197" si="25">IF(N188="snížená",J188,0)</f>
        <v>0</v>
      </c>
      <c r="BG188" s="164">
        <f t="shared" ref="BG188:BG197" si="26">IF(N188="zákl. přenesená",J188,0)</f>
        <v>0</v>
      </c>
      <c r="BH188" s="164">
        <f t="shared" ref="BH188:BH197" si="27">IF(N188="sníž. přenesená",J188,0)</f>
        <v>0</v>
      </c>
      <c r="BI188" s="164">
        <f t="shared" ref="BI188:BI197" si="28">IF(N188="nulová",J188,0)</f>
        <v>0</v>
      </c>
      <c r="BJ188" s="18" t="s">
        <v>84</v>
      </c>
      <c r="BK188" s="164">
        <f t="shared" ref="BK188:BK197" si="29">ROUND(I188*H188,2)</f>
        <v>0</v>
      </c>
      <c r="BL188" s="18" t="s">
        <v>228</v>
      </c>
      <c r="BM188" s="163" t="s">
        <v>397</v>
      </c>
    </row>
    <row r="189" spans="1:65" s="2" customFormat="1" ht="16.5" customHeight="1">
      <c r="A189" s="33"/>
      <c r="B189" s="150"/>
      <c r="C189" s="151" t="s">
        <v>326</v>
      </c>
      <c r="D189" s="151" t="s">
        <v>224</v>
      </c>
      <c r="E189" s="152" t="s">
        <v>4830</v>
      </c>
      <c r="F189" s="153" t="s">
        <v>4810</v>
      </c>
      <c r="G189" s="154" t="s">
        <v>4342</v>
      </c>
      <c r="H189" s="155">
        <v>10</v>
      </c>
      <c r="I189" s="156"/>
      <c r="J189" s="157">
        <f t="shared" si="20"/>
        <v>0</v>
      </c>
      <c r="K189" s="158"/>
      <c r="L189" s="34"/>
      <c r="M189" s="159" t="s">
        <v>1</v>
      </c>
      <c r="N189" s="160" t="s">
        <v>42</v>
      </c>
      <c r="O189" s="59"/>
      <c r="P189" s="161">
        <f t="shared" si="21"/>
        <v>0</v>
      </c>
      <c r="Q189" s="161">
        <v>0</v>
      </c>
      <c r="R189" s="161">
        <f t="shared" si="22"/>
        <v>0</v>
      </c>
      <c r="S189" s="161">
        <v>0</v>
      </c>
      <c r="T189" s="162">
        <f t="shared" si="23"/>
        <v>0</v>
      </c>
      <c r="U189" s="33"/>
      <c r="V189" s="33"/>
      <c r="W189" s="33"/>
      <c r="X189" s="33"/>
      <c r="Y189" s="33"/>
      <c r="Z189" s="33"/>
      <c r="AA189" s="33"/>
      <c r="AB189" s="33"/>
      <c r="AC189" s="33"/>
      <c r="AD189" s="33"/>
      <c r="AE189" s="33"/>
      <c r="AR189" s="163" t="s">
        <v>228</v>
      </c>
      <c r="AT189" s="163" t="s">
        <v>224</v>
      </c>
      <c r="AU189" s="163" t="s">
        <v>86</v>
      </c>
      <c r="AY189" s="18" t="s">
        <v>222</v>
      </c>
      <c r="BE189" s="164">
        <f t="shared" si="24"/>
        <v>0</v>
      </c>
      <c r="BF189" s="164">
        <f t="shared" si="25"/>
        <v>0</v>
      </c>
      <c r="BG189" s="164">
        <f t="shared" si="26"/>
        <v>0</v>
      </c>
      <c r="BH189" s="164">
        <f t="shared" si="27"/>
        <v>0</v>
      </c>
      <c r="BI189" s="164">
        <f t="shared" si="28"/>
        <v>0</v>
      </c>
      <c r="BJ189" s="18" t="s">
        <v>84</v>
      </c>
      <c r="BK189" s="164">
        <f t="shared" si="29"/>
        <v>0</v>
      </c>
      <c r="BL189" s="18" t="s">
        <v>228</v>
      </c>
      <c r="BM189" s="163" t="s">
        <v>404</v>
      </c>
    </row>
    <row r="190" spans="1:65" s="2" customFormat="1" ht="16.5" customHeight="1">
      <c r="A190" s="33"/>
      <c r="B190" s="150"/>
      <c r="C190" s="151" t="s">
        <v>429</v>
      </c>
      <c r="D190" s="151" t="s">
        <v>224</v>
      </c>
      <c r="E190" s="152" t="s">
        <v>4831</v>
      </c>
      <c r="F190" s="153" t="s">
        <v>4832</v>
      </c>
      <c r="G190" s="154" t="s">
        <v>4342</v>
      </c>
      <c r="H190" s="155">
        <v>2</v>
      </c>
      <c r="I190" s="156"/>
      <c r="J190" s="157">
        <f t="shared" si="20"/>
        <v>0</v>
      </c>
      <c r="K190" s="158"/>
      <c r="L190" s="34"/>
      <c r="M190" s="159" t="s">
        <v>1</v>
      </c>
      <c r="N190" s="160" t="s">
        <v>42</v>
      </c>
      <c r="O190" s="59"/>
      <c r="P190" s="161">
        <f t="shared" si="21"/>
        <v>0</v>
      </c>
      <c r="Q190" s="161">
        <v>0</v>
      </c>
      <c r="R190" s="161">
        <f t="shared" si="22"/>
        <v>0</v>
      </c>
      <c r="S190" s="161">
        <v>0</v>
      </c>
      <c r="T190" s="162">
        <f t="shared" si="23"/>
        <v>0</v>
      </c>
      <c r="U190" s="33"/>
      <c r="V190" s="33"/>
      <c r="W190" s="33"/>
      <c r="X190" s="33"/>
      <c r="Y190" s="33"/>
      <c r="Z190" s="33"/>
      <c r="AA190" s="33"/>
      <c r="AB190" s="33"/>
      <c r="AC190" s="33"/>
      <c r="AD190" s="33"/>
      <c r="AE190" s="33"/>
      <c r="AR190" s="163" t="s">
        <v>228</v>
      </c>
      <c r="AT190" s="163" t="s">
        <v>224</v>
      </c>
      <c r="AU190" s="163" t="s">
        <v>86</v>
      </c>
      <c r="AY190" s="18" t="s">
        <v>222</v>
      </c>
      <c r="BE190" s="164">
        <f t="shared" si="24"/>
        <v>0</v>
      </c>
      <c r="BF190" s="164">
        <f t="shared" si="25"/>
        <v>0</v>
      </c>
      <c r="BG190" s="164">
        <f t="shared" si="26"/>
        <v>0</v>
      </c>
      <c r="BH190" s="164">
        <f t="shared" si="27"/>
        <v>0</v>
      </c>
      <c r="BI190" s="164">
        <f t="shared" si="28"/>
        <v>0</v>
      </c>
      <c r="BJ190" s="18" t="s">
        <v>84</v>
      </c>
      <c r="BK190" s="164">
        <f t="shared" si="29"/>
        <v>0</v>
      </c>
      <c r="BL190" s="18" t="s">
        <v>228</v>
      </c>
      <c r="BM190" s="163" t="s">
        <v>417</v>
      </c>
    </row>
    <row r="191" spans="1:65" s="2" customFormat="1" ht="16.5" customHeight="1">
      <c r="A191" s="33"/>
      <c r="B191" s="150"/>
      <c r="C191" s="151" t="s">
        <v>329</v>
      </c>
      <c r="D191" s="151" t="s">
        <v>224</v>
      </c>
      <c r="E191" s="152" t="s">
        <v>4833</v>
      </c>
      <c r="F191" s="153" t="s">
        <v>4812</v>
      </c>
      <c r="G191" s="154" t="s">
        <v>4342</v>
      </c>
      <c r="H191" s="155">
        <v>2</v>
      </c>
      <c r="I191" s="156"/>
      <c r="J191" s="157">
        <f t="shared" si="20"/>
        <v>0</v>
      </c>
      <c r="K191" s="158"/>
      <c r="L191" s="34"/>
      <c r="M191" s="159" t="s">
        <v>1</v>
      </c>
      <c r="N191" s="160" t="s">
        <v>42</v>
      </c>
      <c r="O191" s="59"/>
      <c r="P191" s="161">
        <f t="shared" si="21"/>
        <v>0</v>
      </c>
      <c r="Q191" s="161">
        <v>0</v>
      </c>
      <c r="R191" s="161">
        <f t="shared" si="22"/>
        <v>0</v>
      </c>
      <c r="S191" s="161">
        <v>0</v>
      </c>
      <c r="T191" s="162">
        <f t="shared" si="23"/>
        <v>0</v>
      </c>
      <c r="U191" s="33"/>
      <c r="V191" s="33"/>
      <c r="W191" s="33"/>
      <c r="X191" s="33"/>
      <c r="Y191" s="33"/>
      <c r="Z191" s="33"/>
      <c r="AA191" s="33"/>
      <c r="AB191" s="33"/>
      <c r="AC191" s="33"/>
      <c r="AD191" s="33"/>
      <c r="AE191" s="33"/>
      <c r="AR191" s="163" t="s">
        <v>228</v>
      </c>
      <c r="AT191" s="163" t="s">
        <v>224</v>
      </c>
      <c r="AU191" s="163" t="s">
        <v>86</v>
      </c>
      <c r="AY191" s="18" t="s">
        <v>222</v>
      </c>
      <c r="BE191" s="164">
        <f t="shared" si="24"/>
        <v>0</v>
      </c>
      <c r="BF191" s="164">
        <f t="shared" si="25"/>
        <v>0</v>
      </c>
      <c r="BG191" s="164">
        <f t="shared" si="26"/>
        <v>0</v>
      </c>
      <c r="BH191" s="164">
        <f t="shared" si="27"/>
        <v>0</v>
      </c>
      <c r="BI191" s="164">
        <f t="shared" si="28"/>
        <v>0</v>
      </c>
      <c r="BJ191" s="18" t="s">
        <v>84</v>
      </c>
      <c r="BK191" s="164">
        <f t="shared" si="29"/>
        <v>0</v>
      </c>
      <c r="BL191" s="18" t="s">
        <v>228</v>
      </c>
      <c r="BM191" s="163" t="s">
        <v>420</v>
      </c>
    </row>
    <row r="192" spans="1:65" s="2" customFormat="1" ht="16.5" customHeight="1">
      <c r="A192" s="33"/>
      <c r="B192" s="150"/>
      <c r="C192" s="151" t="s">
        <v>438</v>
      </c>
      <c r="D192" s="151" t="s">
        <v>224</v>
      </c>
      <c r="E192" s="152" t="s">
        <v>4834</v>
      </c>
      <c r="F192" s="153" t="s">
        <v>4814</v>
      </c>
      <c r="G192" s="154" t="s">
        <v>4342</v>
      </c>
      <c r="H192" s="155">
        <v>3</v>
      </c>
      <c r="I192" s="156"/>
      <c r="J192" s="157">
        <f t="shared" si="20"/>
        <v>0</v>
      </c>
      <c r="K192" s="158"/>
      <c r="L192" s="34"/>
      <c r="M192" s="159" t="s">
        <v>1</v>
      </c>
      <c r="N192" s="160" t="s">
        <v>42</v>
      </c>
      <c r="O192" s="59"/>
      <c r="P192" s="161">
        <f t="shared" si="21"/>
        <v>0</v>
      </c>
      <c r="Q192" s="161">
        <v>0</v>
      </c>
      <c r="R192" s="161">
        <f t="shared" si="22"/>
        <v>0</v>
      </c>
      <c r="S192" s="161">
        <v>0</v>
      </c>
      <c r="T192" s="162">
        <f t="shared" si="23"/>
        <v>0</v>
      </c>
      <c r="U192" s="33"/>
      <c r="V192" s="33"/>
      <c r="W192" s="33"/>
      <c r="X192" s="33"/>
      <c r="Y192" s="33"/>
      <c r="Z192" s="33"/>
      <c r="AA192" s="33"/>
      <c r="AB192" s="33"/>
      <c r="AC192" s="33"/>
      <c r="AD192" s="33"/>
      <c r="AE192" s="33"/>
      <c r="AR192" s="163" t="s">
        <v>228</v>
      </c>
      <c r="AT192" s="163" t="s">
        <v>224</v>
      </c>
      <c r="AU192" s="163" t="s">
        <v>86</v>
      </c>
      <c r="AY192" s="18" t="s">
        <v>222</v>
      </c>
      <c r="BE192" s="164">
        <f t="shared" si="24"/>
        <v>0</v>
      </c>
      <c r="BF192" s="164">
        <f t="shared" si="25"/>
        <v>0</v>
      </c>
      <c r="BG192" s="164">
        <f t="shared" si="26"/>
        <v>0</v>
      </c>
      <c r="BH192" s="164">
        <f t="shared" si="27"/>
        <v>0</v>
      </c>
      <c r="BI192" s="164">
        <f t="shared" si="28"/>
        <v>0</v>
      </c>
      <c r="BJ192" s="18" t="s">
        <v>84</v>
      </c>
      <c r="BK192" s="164">
        <f t="shared" si="29"/>
        <v>0</v>
      </c>
      <c r="BL192" s="18" t="s">
        <v>228</v>
      </c>
      <c r="BM192" s="163" t="s">
        <v>424</v>
      </c>
    </row>
    <row r="193" spans="1:65" s="2" customFormat="1" ht="16.5" customHeight="1">
      <c r="A193" s="33"/>
      <c r="B193" s="150"/>
      <c r="C193" s="151" t="s">
        <v>340</v>
      </c>
      <c r="D193" s="151" t="s">
        <v>224</v>
      </c>
      <c r="E193" s="152" t="s">
        <v>4835</v>
      </c>
      <c r="F193" s="153" t="s">
        <v>4836</v>
      </c>
      <c r="G193" s="154" t="s">
        <v>4342</v>
      </c>
      <c r="H193" s="155">
        <v>2</v>
      </c>
      <c r="I193" s="156"/>
      <c r="J193" s="157">
        <f t="shared" si="20"/>
        <v>0</v>
      </c>
      <c r="K193" s="158"/>
      <c r="L193" s="34"/>
      <c r="M193" s="159" t="s">
        <v>1</v>
      </c>
      <c r="N193" s="160" t="s">
        <v>42</v>
      </c>
      <c r="O193" s="59"/>
      <c r="P193" s="161">
        <f t="shared" si="21"/>
        <v>0</v>
      </c>
      <c r="Q193" s="161">
        <v>0</v>
      </c>
      <c r="R193" s="161">
        <f t="shared" si="22"/>
        <v>0</v>
      </c>
      <c r="S193" s="161">
        <v>0</v>
      </c>
      <c r="T193" s="162">
        <f t="shared" si="23"/>
        <v>0</v>
      </c>
      <c r="U193" s="33"/>
      <c r="V193" s="33"/>
      <c r="W193" s="33"/>
      <c r="X193" s="33"/>
      <c r="Y193" s="33"/>
      <c r="Z193" s="33"/>
      <c r="AA193" s="33"/>
      <c r="AB193" s="33"/>
      <c r="AC193" s="33"/>
      <c r="AD193" s="33"/>
      <c r="AE193" s="33"/>
      <c r="AR193" s="163" t="s">
        <v>228</v>
      </c>
      <c r="AT193" s="163" t="s">
        <v>224</v>
      </c>
      <c r="AU193" s="163" t="s">
        <v>86</v>
      </c>
      <c r="AY193" s="18" t="s">
        <v>222</v>
      </c>
      <c r="BE193" s="164">
        <f t="shared" si="24"/>
        <v>0</v>
      </c>
      <c r="BF193" s="164">
        <f t="shared" si="25"/>
        <v>0</v>
      </c>
      <c r="BG193" s="164">
        <f t="shared" si="26"/>
        <v>0</v>
      </c>
      <c r="BH193" s="164">
        <f t="shared" si="27"/>
        <v>0</v>
      </c>
      <c r="BI193" s="164">
        <f t="shared" si="28"/>
        <v>0</v>
      </c>
      <c r="BJ193" s="18" t="s">
        <v>84</v>
      </c>
      <c r="BK193" s="164">
        <f t="shared" si="29"/>
        <v>0</v>
      </c>
      <c r="BL193" s="18" t="s">
        <v>228</v>
      </c>
      <c r="BM193" s="163" t="s">
        <v>427</v>
      </c>
    </row>
    <row r="194" spans="1:65" s="2" customFormat="1" ht="16.5" customHeight="1">
      <c r="A194" s="33"/>
      <c r="B194" s="150"/>
      <c r="C194" s="151" t="s">
        <v>452</v>
      </c>
      <c r="D194" s="151" t="s">
        <v>224</v>
      </c>
      <c r="E194" s="152" t="s">
        <v>4837</v>
      </c>
      <c r="F194" s="153" t="s">
        <v>4838</v>
      </c>
      <c r="G194" s="154" t="s">
        <v>4342</v>
      </c>
      <c r="H194" s="155">
        <v>1</v>
      </c>
      <c r="I194" s="156"/>
      <c r="J194" s="157">
        <f t="shared" si="20"/>
        <v>0</v>
      </c>
      <c r="K194" s="158"/>
      <c r="L194" s="34"/>
      <c r="M194" s="159" t="s">
        <v>1</v>
      </c>
      <c r="N194" s="160" t="s">
        <v>42</v>
      </c>
      <c r="O194" s="59"/>
      <c r="P194" s="161">
        <f t="shared" si="21"/>
        <v>0</v>
      </c>
      <c r="Q194" s="161">
        <v>0</v>
      </c>
      <c r="R194" s="161">
        <f t="shared" si="22"/>
        <v>0</v>
      </c>
      <c r="S194" s="161">
        <v>0</v>
      </c>
      <c r="T194" s="162">
        <f t="shared" si="23"/>
        <v>0</v>
      </c>
      <c r="U194" s="33"/>
      <c r="V194" s="33"/>
      <c r="W194" s="33"/>
      <c r="X194" s="33"/>
      <c r="Y194" s="33"/>
      <c r="Z194" s="33"/>
      <c r="AA194" s="33"/>
      <c r="AB194" s="33"/>
      <c r="AC194" s="33"/>
      <c r="AD194" s="33"/>
      <c r="AE194" s="33"/>
      <c r="AR194" s="163" t="s">
        <v>228</v>
      </c>
      <c r="AT194" s="163" t="s">
        <v>224</v>
      </c>
      <c r="AU194" s="163" t="s">
        <v>86</v>
      </c>
      <c r="AY194" s="18" t="s">
        <v>222</v>
      </c>
      <c r="BE194" s="164">
        <f t="shared" si="24"/>
        <v>0</v>
      </c>
      <c r="BF194" s="164">
        <f t="shared" si="25"/>
        <v>0</v>
      </c>
      <c r="BG194" s="164">
        <f t="shared" si="26"/>
        <v>0</v>
      </c>
      <c r="BH194" s="164">
        <f t="shared" si="27"/>
        <v>0</v>
      </c>
      <c r="BI194" s="164">
        <f t="shared" si="28"/>
        <v>0</v>
      </c>
      <c r="BJ194" s="18" t="s">
        <v>84</v>
      </c>
      <c r="BK194" s="164">
        <f t="shared" si="29"/>
        <v>0</v>
      </c>
      <c r="BL194" s="18" t="s">
        <v>228</v>
      </c>
      <c r="BM194" s="163" t="s">
        <v>432</v>
      </c>
    </row>
    <row r="195" spans="1:65" s="2" customFormat="1" ht="16.5" customHeight="1">
      <c r="A195" s="33"/>
      <c r="B195" s="150"/>
      <c r="C195" s="151" t="s">
        <v>344</v>
      </c>
      <c r="D195" s="151" t="s">
        <v>224</v>
      </c>
      <c r="E195" s="152" t="s">
        <v>4839</v>
      </c>
      <c r="F195" s="153" t="s">
        <v>4840</v>
      </c>
      <c r="G195" s="154" t="s">
        <v>4342</v>
      </c>
      <c r="H195" s="155">
        <v>2</v>
      </c>
      <c r="I195" s="156"/>
      <c r="J195" s="157">
        <f t="shared" si="20"/>
        <v>0</v>
      </c>
      <c r="K195" s="158"/>
      <c r="L195" s="34"/>
      <c r="M195" s="159" t="s">
        <v>1</v>
      </c>
      <c r="N195" s="160" t="s">
        <v>42</v>
      </c>
      <c r="O195" s="59"/>
      <c r="P195" s="161">
        <f t="shared" si="21"/>
        <v>0</v>
      </c>
      <c r="Q195" s="161">
        <v>0</v>
      </c>
      <c r="R195" s="161">
        <f t="shared" si="22"/>
        <v>0</v>
      </c>
      <c r="S195" s="161">
        <v>0</v>
      </c>
      <c r="T195" s="162">
        <f t="shared" si="23"/>
        <v>0</v>
      </c>
      <c r="U195" s="33"/>
      <c r="V195" s="33"/>
      <c r="W195" s="33"/>
      <c r="X195" s="33"/>
      <c r="Y195" s="33"/>
      <c r="Z195" s="33"/>
      <c r="AA195" s="33"/>
      <c r="AB195" s="33"/>
      <c r="AC195" s="33"/>
      <c r="AD195" s="33"/>
      <c r="AE195" s="33"/>
      <c r="AR195" s="163" t="s">
        <v>228</v>
      </c>
      <c r="AT195" s="163" t="s">
        <v>224</v>
      </c>
      <c r="AU195" s="163" t="s">
        <v>86</v>
      </c>
      <c r="AY195" s="18" t="s">
        <v>222</v>
      </c>
      <c r="BE195" s="164">
        <f t="shared" si="24"/>
        <v>0</v>
      </c>
      <c r="BF195" s="164">
        <f t="shared" si="25"/>
        <v>0</v>
      </c>
      <c r="BG195" s="164">
        <f t="shared" si="26"/>
        <v>0</v>
      </c>
      <c r="BH195" s="164">
        <f t="shared" si="27"/>
        <v>0</v>
      </c>
      <c r="BI195" s="164">
        <f t="shared" si="28"/>
        <v>0</v>
      </c>
      <c r="BJ195" s="18" t="s">
        <v>84</v>
      </c>
      <c r="BK195" s="164">
        <f t="shared" si="29"/>
        <v>0</v>
      </c>
      <c r="BL195" s="18" t="s">
        <v>228</v>
      </c>
      <c r="BM195" s="163" t="s">
        <v>436</v>
      </c>
    </row>
    <row r="196" spans="1:65" s="2" customFormat="1" ht="16.5" customHeight="1">
      <c r="A196" s="33"/>
      <c r="B196" s="150"/>
      <c r="C196" s="151" t="s">
        <v>462</v>
      </c>
      <c r="D196" s="151" t="s">
        <v>224</v>
      </c>
      <c r="E196" s="152" t="s">
        <v>4841</v>
      </c>
      <c r="F196" s="153" t="s">
        <v>4842</v>
      </c>
      <c r="G196" s="154" t="s">
        <v>4342</v>
      </c>
      <c r="H196" s="155">
        <v>2</v>
      </c>
      <c r="I196" s="156"/>
      <c r="J196" s="157">
        <f t="shared" si="20"/>
        <v>0</v>
      </c>
      <c r="K196" s="158"/>
      <c r="L196" s="34"/>
      <c r="M196" s="159" t="s">
        <v>1</v>
      </c>
      <c r="N196" s="160" t="s">
        <v>42</v>
      </c>
      <c r="O196" s="59"/>
      <c r="P196" s="161">
        <f t="shared" si="21"/>
        <v>0</v>
      </c>
      <c r="Q196" s="161">
        <v>0</v>
      </c>
      <c r="R196" s="161">
        <f t="shared" si="22"/>
        <v>0</v>
      </c>
      <c r="S196" s="161">
        <v>0</v>
      </c>
      <c r="T196" s="162">
        <f t="shared" si="23"/>
        <v>0</v>
      </c>
      <c r="U196" s="33"/>
      <c r="V196" s="33"/>
      <c r="W196" s="33"/>
      <c r="X196" s="33"/>
      <c r="Y196" s="33"/>
      <c r="Z196" s="33"/>
      <c r="AA196" s="33"/>
      <c r="AB196" s="33"/>
      <c r="AC196" s="33"/>
      <c r="AD196" s="33"/>
      <c r="AE196" s="33"/>
      <c r="AR196" s="163" t="s">
        <v>228</v>
      </c>
      <c r="AT196" s="163" t="s">
        <v>224</v>
      </c>
      <c r="AU196" s="163" t="s">
        <v>86</v>
      </c>
      <c r="AY196" s="18" t="s">
        <v>222</v>
      </c>
      <c r="BE196" s="164">
        <f t="shared" si="24"/>
        <v>0</v>
      </c>
      <c r="BF196" s="164">
        <f t="shared" si="25"/>
        <v>0</v>
      </c>
      <c r="BG196" s="164">
        <f t="shared" si="26"/>
        <v>0</v>
      </c>
      <c r="BH196" s="164">
        <f t="shared" si="27"/>
        <v>0</v>
      </c>
      <c r="BI196" s="164">
        <f t="shared" si="28"/>
        <v>0</v>
      </c>
      <c r="BJ196" s="18" t="s">
        <v>84</v>
      </c>
      <c r="BK196" s="164">
        <f t="shared" si="29"/>
        <v>0</v>
      </c>
      <c r="BL196" s="18" t="s">
        <v>228</v>
      </c>
      <c r="BM196" s="163" t="s">
        <v>441</v>
      </c>
    </row>
    <row r="197" spans="1:65" s="2" customFormat="1" ht="16.5" customHeight="1">
      <c r="A197" s="33"/>
      <c r="B197" s="150"/>
      <c r="C197" s="151" t="s">
        <v>349</v>
      </c>
      <c r="D197" s="151" t="s">
        <v>224</v>
      </c>
      <c r="E197" s="152" t="s">
        <v>4843</v>
      </c>
      <c r="F197" s="153" t="s">
        <v>4844</v>
      </c>
      <c r="G197" s="154" t="s">
        <v>4342</v>
      </c>
      <c r="H197" s="155">
        <v>1</v>
      </c>
      <c r="I197" s="156"/>
      <c r="J197" s="157">
        <f t="shared" si="20"/>
        <v>0</v>
      </c>
      <c r="K197" s="158"/>
      <c r="L197" s="34"/>
      <c r="M197" s="159" t="s">
        <v>1</v>
      </c>
      <c r="N197" s="160" t="s">
        <v>42</v>
      </c>
      <c r="O197" s="59"/>
      <c r="P197" s="161">
        <f t="shared" si="21"/>
        <v>0</v>
      </c>
      <c r="Q197" s="161">
        <v>0</v>
      </c>
      <c r="R197" s="161">
        <f t="shared" si="22"/>
        <v>0</v>
      </c>
      <c r="S197" s="161">
        <v>0</v>
      </c>
      <c r="T197" s="162">
        <f t="shared" si="23"/>
        <v>0</v>
      </c>
      <c r="U197" s="33"/>
      <c r="V197" s="33"/>
      <c r="W197" s="33"/>
      <c r="X197" s="33"/>
      <c r="Y197" s="33"/>
      <c r="Z197" s="33"/>
      <c r="AA197" s="33"/>
      <c r="AB197" s="33"/>
      <c r="AC197" s="33"/>
      <c r="AD197" s="33"/>
      <c r="AE197" s="33"/>
      <c r="AR197" s="163" t="s">
        <v>228</v>
      </c>
      <c r="AT197" s="163" t="s">
        <v>224</v>
      </c>
      <c r="AU197" s="163" t="s">
        <v>86</v>
      </c>
      <c r="AY197" s="18" t="s">
        <v>222</v>
      </c>
      <c r="BE197" s="164">
        <f t="shared" si="24"/>
        <v>0</v>
      </c>
      <c r="BF197" s="164">
        <f t="shared" si="25"/>
        <v>0</v>
      </c>
      <c r="BG197" s="164">
        <f t="shared" si="26"/>
        <v>0</v>
      </c>
      <c r="BH197" s="164">
        <f t="shared" si="27"/>
        <v>0</v>
      </c>
      <c r="BI197" s="164">
        <f t="shared" si="28"/>
        <v>0</v>
      </c>
      <c r="BJ197" s="18" t="s">
        <v>84</v>
      </c>
      <c r="BK197" s="164">
        <f t="shared" si="29"/>
        <v>0</v>
      </c>
      <c r="BL197" s="18" t="s">
        <v>228</v>
      </c>
      <c r="BM197" s="163" t="s">
        <v>451</v>
      </c>
    </row>
    <row r="198" spans="1:65" s="12" customFormat="1" ht="25.9" customHeight="1">
      <c r="B198" s="137"/>
      <c r="D198" s="138" t="s">
        <v>76</v>
      </c>
      <c r="E198" s="139" t="s">
        <v>4533</v>
      </c>
      <c r="F198" s="139" t="s">
        <v>4823</v>
      </c>
      <c r="I198" s="140"/>
      <c r="J198" s="141">
        <f>BK198</f>
        <v>0</v>
      </c>
      <c r="L198" s="137"/>
      <c r="M198" s="142"/>
      <c r="N198" s="143"/>
      <c r="O198" s="143"/>
      <c r="P198" s="144">
        <f>P199</f>
        <v>0</v>
      </c>
      <c r="Q198" s="143"/>
      <c r="R198" s="144">
        <f>R199</f>
        <v>0</v>
      </c>
      <c r="S198" s="143"/>
      <c r="T198" s="145">
        <f>T199</f>
        <v>0</v>
      </c>
      <c r="AR198" s="138" t="s">
        <v>84</v>
      </c>
      <c r="AT198" s="146" t="s">
        <v>76</v>
      </c>
      <c r="AU198" s="146" t="s">
        <v>77</v>
      </c>
      <c r="AY198" s="138" t="s">
        <v>222</v>
      </c>
      <c r="BK198" s="147">
        <f>BK199</f>
        <v>0</v>
      </c>
    </row>
    <row r="199" spans="1:65" s="2" customFormat="1" ht="16.5" customHeight="1">
      <c r="A199" s="33"/>
      <c r="B199" s="150"/>
      <c r="C199" s="151" t="s">
        <v>472</v>
      </c>
      <c r="D199" s="151" t="s">
        <v>224</v>
      </c>
      <c r="E199" s="152" t="s">
        <v>4845</v>
      </c>
      <c r="F199" s="153" t="s">
        <v>4786</v>
      </c>
      <c r="G199" s="154" t="s">
        <v>4342</v>
      </c>
      <c r="H199" s="155">
        <v>1</v>
      </c>
      <c r="I199" s="156"/>
      <c r="J199" s="157">
        <f>ROUND(I199*H199,2)</f>
        <v>0</v>
      </c>
      <c r="K199" s="158"/>
      <c r="L199" s="34"/>
      <c r="M199" s="159" t="s">
        <v>1</v>
      </c>
      <c r="N199" s="160" t="s">
        <v>42</v>
      </c>
      <c r="O199" s="59"/>
      <c r="P199" s="161">
        <f>O199*H199</f>
        <v>0</v>
      </c>
      <c r="Q199" s="161">
        <v>0</v>
      </c>
      <c r="R199" s="161">
        <f>Q199*H199</f>
        <v>0</v>
      </c>
      <c r="S199" s="161">
        <v>0</v>
      </c>
      <c r="T199" s="162">
        <f>S199*H199</f>
        <v>0</v>
      </c>
      <c r="U199" s="33"/>
      <c r="V199" s="33"/>
      <c r="W199" s="33"/>
      <c r="X199" s="33"/>
      <c r="Y199" s="33"/>
      <c r="Z199" s="33"/>
      <c r="AA199" s="33"/>
      <c r="AB199" s="33"/>
      <c r="AC199" s="33"/>
      <c r="AD199" s="33"/>
      <c r="AE199" s="33"/>
      <c r="AR199" s="163" t="s">
        <v>228</v>
      </c>
      <c r="AT199" s="163" t="s">
        <v>224</v>
      </c>
      <c r="AU199" s="163" t="s">
        <v>84</v>
      </c>
      <c r="AY199" s="18" t="s">
        <v>222</v>
      </c>
      <c r="BE199" s="164">
        <f>IF(N199="základní",J199,0)</f>
        <v>0</v>
      </c>
      <c r="BF199" s="164">
        <f>IF(N199="snížená",J199,0)</f>
        <v>0</v>
      </c>
      <c r="BG199" s="164">
        <f>IF(N199="zákl. přenesená",J199,0)</f>
        <v>0</v>
      </c>
      <c r="BH199" s="164">
        <f>IF(N199="sníž. přenesená",J199,0)</f>
        <v>0</v>
      </c>
      <c r="BI199" s="164">
        <f>IF(N199="nulová",J199,0)</f>
        <v>0</v>
      </c>
      <c r="BJ199" s="18" t="s">
        <v>84</v>
      </c>
      <c r="BK199" s="164">
        <f>ROUND(I199*H199,2)</f>
        <v>0</v>
      </c>
      <c r="BL199" s="18" t="s">
        <v>228</v>
      </c>
      <c r="BM199" s="163" t="s">
        <v>455</v>
      </c>
    </row>
    <row r="200" spans="1:65" s="12" customFormat="1" ht="25.9" customHeight="1">
      <c r="B200" s="137"/>
      <c r="D200" s="138" t="s">
        <v>76</v>
      </c>
      <c r="E200" s="139" t="s">
        <v>4846</v>
      </c>
      <c r="F200" s="139" t="s">
        <v>4847</v>
      </c>
      <c r="I200" s="140"/>
      <c r="J200" s="141">
        <f>BK200</f>
        <v>0</v>
      </c>
      <c r="L200" s="137"/>
      <c r="M200" s="142"/>
      <c r="N200" s="143"/>
      <c r="O200" s="143"/>
      <c r="P200" s="144">
        <f>P201</f>
        <v>0</v>
      </c>
      <c r="Q200" s="143"/>
      <c r="R200" s="144">
        <f>R201</f>
        <v>0</v>
      </c>
      <c r="S200" s="143"/>
      <c r="T200" s="145">
        <f>T201</f>
        <v>0</v>
      </c>
      <c r="AR200" s="138" t="s">
        <v>84</v>
      </c>
      <c r="AT200" s="146" t="s">
        <v>76</v>
      </c>
      <c r="AU200" s="146" t="s">
        <v>77</v>
      </c>
      <c r="AY200" s="138" t="s">
        <v>222</v>
      </c>
      <c r="BK200" s="147">
        <f>BK201</f>
        <v>0</v>
      </c>
    </row>
    <row r="201" spans="1:65" s="12" customFormat="1" ht="22.9" customHeight="1">
      <c r="B201" s="137"/>
      <c r="D201" s="138" t="s">
        <v>76</v>
      </c>
      <c r="E201" s="148" t="s">
        <v>4848</v>
      </c>
      <c r="F201" s="148" t="s">
        <v>4849</v>
      </c>
      <c r="I201" s="140"/>
      <c r="J201" s="149">
        <f>BK201</f>
        <v>0</v>
      </c>
      <c r="L201" s="137"/>
      <c r="M201" s="142"/>
      <c r="N201" s="143"/>
      <c r="O201" s="143"/>
      <c r="P201" s="144">
        <f>P202</f>
        <v>0</v>
      </c>
      <c r="Q201" s="143"/>
      <c r="R201" s="144">
        <f>R202</f>
        <v>0</v>
      </c>
      <c r="S201" s="143"/>
      <c r="T201" s="145">
        <f>T202</f>
        <v>0</v>
      </c>
      <c r="AR201" s="138" t="s">
        <v>84</v>
      </c>
      <c r="AT201" s="146" t="s">
        <v>76</v>
      </c>
      <c r="AU201" s="146" t="s">
        <v>84</v>
      </c>
      <c r="AY201" s="138" t="s">
        <v>222</v>
      </c>
      <c r="BK201" s="147">
        <f>BK202</f>
        <v>0</v>
      </c>
    </row>
    <row r="202" spans="1:65" s="2" customFormat="1" ht="16.5" customHeight="1">
      <c r="A202" s="33"/>
      <c r="B202" s="150"/>
      <c r="C202" s="151" t="s">
        <v>353</v>
      </c>
      <c r="D202" s="151" t="s">
        <v>224</v>
      </c>
      <c r="E202" s="152" t="s">
        <v>4850</v>
      </c>
      <c r="F202" s="153" t="s">
        <v>4814</v>
      </c>
      <c r="G202" s="154" t="s">
        <v>4342</v>
      </c>
      <c r="H202" s="155">
        <v>1</v>
      </c>
      <c r="I202" s="156"/>
      <c r="J202" s="157">
        <f>ROUND(I202*H202,2)</f>
        <v>0</v>
      </c>
      <c r="K202" s="158"/>
      <c r="L202" s="34"/>
      <c r="M202" s="159" t="s">
        <v>1</v>
      </c>
      <c r="N202" s="160" t="s">
        <v>42</v>
      </c>
      <c r="O202" s="59"/>
      <c r="P202" s="161">
        <f>O202*H202</f>
        <v>0</v>
      </c>
      <c r="Q202" s="161">
        <v>0</v>
      </c>
      <c r="R202" s="161">
        <f>Q202*H202</f>
        <v>0</v>
      </c>
      <c r="S202" s="161">
        <v>0</v>
      </c>
      <c r="T202" s="162">
        <f>S202*H202</f>
        <v>0</v>
      </c>
      <c r="U202" s="33"/>
      <c r="V202" s="33"/>
      <c r="W202" s="33"/>
      <c r="X202" s="33"/>
      <c r="Y202" s="33"/>
      <c r="Z202" s="33"/>
      <c r="AA202" s="33"/>
      <c r="AB202" s="33"/>
      <c r="AC202" s="33"/>
      <c r="AD202" s="33"/>
      <c r="AE202" s="33"/>
      <c r="AR202" s="163" t="s">
        <v>228</v>
      </c>
      <c r="AT202" s="163" t="s">
        <v>224</v>
      </c>
      <c r="AU202" s="163" t="s">
        <v>86</v>
      </c>
      <c r="AY202" s="18" t="s">
        <v>222</v>
      </c>
      <c r="BE202" s="164">
        <f>IF(N202="základní",J202,0)</f>
        <v>0</v>
      </c>
      <c r="BF202" s="164">
        <f>IF(N202="snížená",J202,0)</f>
        <v>0</v>
      </c>
      <c r="BG202" s="164">
        <f>IF(N202="zákl. přenesená",J202,0)</f>
        <v>0</v>
      </c>
      <c r="BH202" s="164">
        <f>IF(N202="sníž. přenesená",J202,0)</f>
        <v>0</v>
      </c>
      <c r="BI202" s="164">
        <f>IF(N202="nulová",J202,0)</f>
        <v>0</v>
      </c>
      <c r="BJ202" s="18" t="s">
        <v>84</v>
      </c>
      <c r="BK202" s="164">
        <f>ROUND(I202*H202,2)</f>
        <v>0</v>
      </c>
      <c r="BL202" s="18" t="s">
        <v>228</v>
      </c>
      <c r="BM202" s="163" t="s">
        <v>459</v>
      </c>
    </row>
    <row r="203" spans="1:65" s="12" customFormat="1" ht="25.9" customHeight="1">
      <c r="B203" s="137"/>
      <c r="D203" s="138" t="s">
        <v>76</v>
      </c>
      <c r="E203" s="139" t="s">
        <v>4851</v>
      </c>
      <c r="F203" s="139" t="s">
        <v>4852</v>
      </c>
      <c r="I203" s="140"/>
      <c r="J203" s="141">
        <f>BK203</f>
        <v>0</v>
      </c>
      <c r="L203" s="137"/>
      <c r="M203" s="142"/>
      <c r="N203" s="143"/>
      <c r="O203" s="143"/>
      <c r="P203" s="144">
        <f>SUM(P204:P207)</f>
        <v>0</v>
      </c>
      <c r="Q203" s="143"/>
      <c r="R203" s="144">
        <f>SUM(R204:R207)</f>
        <v>0</v>
      </c>
      <c r="S203" s="143"/>
      <c r="T203" s="145">
        <f>SUM(T204:T207)</f>
        <v>0</v>
      </c>
      <c r="AR203" s="138" t="s">
        <v>84</v>
      </c>
      <c r="AT203" s="146" t="s">
        <v>76</v>
      </c>
      <c r="AU203" s="146" t="s">
        <v>77</v>
      </c>
      <c r="AY203" s="138" t="s">
        <v>222</v>
      </c>
      <c r="BK203" s="147">
        <f>SUM(BK204:BK207)</f>
        <v>0</v>
      </c>
    </row>
    <row r="204" spans="1:65" s="2" customFormat="1" ht="16.5" customHeight="1">
      <c r="A204" s="33"/>
      <c r="B204" s="150"/>
      <c r="C204" s="151" t="s">
        <v>486</v>
      </c>
      <c r="D204" s="151" t="s">
        <v>224</v>
      </c>
      <c r="E204" s="152" t="s">
        <v>4853</v>
      </c>
      <c r="F204" s="153" t="s">
        <v>4854</v>
      </c>
      <c r="G204" s="154" t="s">
        <v>4342</v>
      </c>
      <c r="H204" s="155">
        <v>10</v>
      </c>
      <c r="I204" s="156"/>
      <c r="J204" s="157">
        <f>ROUND(I204*H204,2)</f>
        <v>0</v>
      </c>
      <c r="K204" s="158"/>
      <c r="L204" s="34"/>
      <c r="M204" s="159" t="s">
        <v>1</v>
      </c>
      <c r="N204" s="160" t="s">
        <v>42</v>
      </c>
      <c r="O204" s="59"/>
      <c r="P204" s="161">
        <f>O204*H204</f>
        <v>0</v>
      </c>
      <c r="Q204" s="161">
        <v>0</v>
      </c>
      <c r="R204" s="161">
        <f>Q204*H204</f>
        <v>0</v>
      </c>
      <c r="S204" s="161">
        <v>0</v>
      </c>
      <c r="T204" s="162">
        <f>S204*H204</f>
        <v>0</v>
      </c>
      <c r="U204" s="33"/>
      <c r="V204" s="33"/>
      <c r="W204" s="33"/>
      <c r="X204" s="33"/>
      <c r="Y204" s="33"/>
      <c r="Z204" s="33"/>
      <c r="AA204" s="33"/>
      <c r="AB204" s="33"/>
      <c r="AC204" s="33"/>
      <c r="AD204" s="33"/>
      <c r="AE204" s="33"/>
      <c r="AR204" s="163" t="s">
        <v>228</v>
      </c>
      <c r="AT204" s="163" t="s">
        <v>224</v>
      </c>
      <c r="AU204" s="163" t="s">
        <v>84</v>
      </c>
      <c r="AY204" s="18" t="s">
        <v>222</v>
      </c>
      <c r="BE204" s="164">
        <f>IF(N204="základní",J204,0)</f>
        <v>0</v>
      </c>
      <c r="BF204" s="164">
        <f>IF(N204="snížená",J204,0)</f>
        <v>0</v>
      </c>
      <c r="BG204" s="164">
        <f>IF(N204="zákl. přenesená",J204,0)</f>
        <v>0</v>
      </c>
      <c r="BH204" s="164">
        <f>IF(N204="sníž. přenesená",J204,0)</f>
        <v>0</v>
      </c>
      <c r="BI204" s="164">
        <f>IF(N204="nulová",J204,0)</f>
        <v>0</v>
      </c>
      <c r="BJ204" s="18" t="s">
        <v>84</v>
      </c>
      <c r="BK204" s="164">
        <f>ROUND(I204*H204,2)</f>
        <v>0</v>
      </c>
      <c r="BL204" s="18" t="s">
        <v>228</v>
      </c>
      <c r="BM204" s="163" t="s">
        <v>465</v>
      </c>
    </row>
    <row r="205" spans="1:65" s="2" customFormat="1" ht="16.5" customHeight="1">
      <c r="A205" s="33"/>
      <c r="B205" s="150"/>
      <c r="C205" s="151" t="s">
        <v>357</v>
      </c>
      <c r="D205" s="151" t="s">
        <v>224</v>
      </c>
      <c r="E205" s="152" t="s">
        <v>4855</v>
      </c>
      <c r="F205" s="153" t="s">
        <v>4856</v>
      </c>
      <c r="G205" s="154" t="s">
        <v>4342</v>
      </c>
      <c r="H205" s="155">
        <v>7</v>
      </c>
      <c r="I205" s="156"/>
      <c r="J205" s="157">
        <f>ROUND(I205*H205,2)</f>
        <v>0</v>
      </c>
      <c r="K205" s="158"/>
      <c r="L205" s="34"/>
      <c r="M205" s="159" t="s">
        <v>1</v>
      </c>
      <c r="N205" s="160" t="s">
        <v>42</v>
      </c>
      <c r="O205" s="59"/>
      <c r="P205" s="161">
        <f>O205*H205</f>
        <v>0</v>
      </c>
      <c r="Q205" s="161">
        <v>0</v>
      </c>
      <c r="R205" s="161">
        <f>Q205*H205</f>
        <v>0</v>
      </c>
      <c r="S205" s="161">
        <v>0</v>
      </c>
      <c r="T205" s="162">
        <f>S205*H205</f>
        <v>0</v>
      </c>
      <c r="U205" s="33"/>
      <c r="V205" s="33"/>
      <c r="W205" s="33"/>
      <c r="X205" s="33"/>
      <c r="Y205" s="33"/>
      <c r="Z205" s="33"/>
      <c r="AA205" s="33"/>
      <c r="AB205" s="33"/>
      <c r="AC205" s="33"/>
      <c r="AD205" s="33"/>
      <c r="AE205" s="33"/>
      <c r="AR205" s="163" t="s">
        <v>228</v>
      </c>
      <c r="AT205" s="163" t="s">
        <v>224</v>
      </c>
      <c r="AU205" s="163" t="s">
        <v>84</v>
      </c>
      <c r="AY205" s="18" t="s">
        <v>222</v>
      </c>
      <c r="BE205" s="164">
        <f>IF(N205="základní",J205,0)</f>
        <v>0</v>
      </c>
      <c r="BF205" s="164">
        <f>IF(N205="snížená",J205,0)</f>
        <v>0</v>
      </c>
      <c r="BG205" s="164">
        <f>IF(N205="zákl. přenesená",J205,0)</f>
        <v>0</v>
      </c>
      <c r="BH205" s="164">
        <f>IF(N205="sníž. přenesená",J205,0)</f>
        <v>0</v>
      </c>
      <c r="BI205" s="164">
        <f>IF(N205="nulová",J205,0)</f>
        <v>0</v>
      </c>
      <c r="BJ205" s="18" t="s">
        <v>84</v>
      </c>
      <c r="BK205" s="164">
        <f>ROUND(I205*H205,2)</f>
        <v>0</v>
      </c>
      <c r="BL205" s="18" t="s">
        <v>228</v>
      </c>
      <c r="BM205" s="163" t="s">
        <v>468</v>
      </c>
    </row>
    <row r="206" spans="1:65" s="2" customFormat="1" ht="16.5" customHeight="1">
      <c r="A206" s="33"/>
      <c r="B206" s="150"/>
      <c r="C206" s="151" t="s">
        <v>502</v>
      </c>
      <c r="D206" s="151" t="s">
        <v>224</v>
      </c>
      <c r="E206" s="152" t="s">
        <v>4857</v>
      </c>
      <c r="F206" s="153" t="s">
        <v>4858</v>
      </c>
      <c r="G206" s="154" t="s">
        <v>4342</v>
      </c>
      <c r="H206" s="155">
        <v>2</v>
      </c>
      <c r="I206" s="156"/>
      <c r="J206" s="157">
        <f>ROUND(I206*H206,2)</f>
        <v>0</v>
      </c>
      <c r="K206" s="158"/>
      <c r="L206" s="34"/>
      <c r="M206" s="159" t="s">
        <v>1</v>
      </c>
      <c r="N206" s="160" t="s">
        <v>42</v>
      </c>
      <c r="O206" s="59"/>
      <c r="P206" s="161">
        <f>O206*H206</f>
        <v>0</v>
      </c>
      <c r="Q206" s="161">
        <v>0</v>
      </c>
      <c r="R206" s="161">
        <f>Q206*H206</f>
        <v>0</v>
      </c>
      <c r="S206" s="161">
        <v>0</v>
      </c>
      <c r="T206" s="162">
        <f>S206*H206</f>
        <v>0</v>
      </c>
      <c r="U206" s="33"/>
      <c r="V206" s="33"/>
      <c r="W206" s="33"/>
      <c r="X206" s="33"/>
      <c r="Y206" s="33"/>
      <c r="Z206" s="33"/>
      <c r="AA206" s="33"/>
      <c r="AB206" s="33"/>
      <c r="AC206" s="33"/>
      <c r="AD206" s="33"/>
      <c r="AE206" s="33"/>
      <c r="AR206" s="163" t="s">
        <v>228</v>
      </c>
      <c r="AT206" s="163" t="s">
        <v>224</v>
      </c>
      <c r="AU206" s="163" t="s">
        <v>84</v>
      </c>
      <c r="AY206" s="18" t="s">
        <v>222</v>
      </c>
      <c r="BE206" s="164">
        <f>IF(N206="základní",J206,0)</f>
        <v>0</v>
      </c>
      <c r="BF206" s="164">
        <f>IF(N206="snížená",J206,0)</f>
        <v>0</v>
      </c>
      <c r="BG206" s="164">
        <f>IF(N206="zákl. přenesená",J206,0)</f>
        <v>0</v>
      </c>
      <c r="BH206" s="164">
        <f>IF(N206="sníž. přenesená",J206,0)</f>
        <v>0</v>
      </c>
      <c r="BI206" s="164">
        <f>IF(N206="nulová",J206,0)</f>
        <v>0</v>
      </c>
      <c r="BJ206" s="18" t="s">
        <v>84</v>
      </c>
      <c r="BK206" s="164">
        <f>ROUND(I206*H206,2)</f>
        <v>0</v>
      </c>
      <c r="BL206" s="18" t="s">
        <v>228</v>
      </c>
      <c r="BM206" s="163" t="s">
        <v>475</v>
      </c>
    </row>
    <row r="207" spans="1:65" s="2" customFormat="1" ht="16.5" customHeight="1">
      <c r="A207" s="33"/>
      <c r="B207" s="150"/>
      <c r="C207" s="151" t="s">
        <v>361</v>
      </c>
      <c r="D207" s="151" t="s">
        <v>224</v>
      </c>
      <c r="E207" s="152" t="s">
        <v>4859</v>
      </c>
      <c r="F207" s="153" t="s">
        <v>4860</v>
      </c>
      <c r="G207" s="154" t="s">
        <v>4342</v>
      </c>
      <c r="H207" s="155">
        <v>2</v>
      </c>
      <c r="I207" s="156"/>
      <c r="J207" s="157">
        <f>ROUND(I207*H207,2)</f>
        <v>0</v>
      </c>
      <c r="K207" s="158"/>
      <c r="L207" s="34"/>
      <c r="M207" s="159" t="s">
        <v>1</v>
      </c>
      <c r="N207" s="160" t="s">
        <v>42</v>
      </c>
      <c r="O207" s="59"/>
      <c r="P207" s="161">
        <f>O207*H207</f>
        <v>0</v>
      </c>
      <c r="Q207" s="161">
        <v>0</v>
      </c>
      <c r="R207" s="161">
        <f>Q207*H207</f>
        <v>0</v>
      </c>
      <c r="S207" s="161">
        <v>0</v>
      </c>
      <c r="T207" s="162">
        <f>S207*H207</f>
        <v>0</v>
      </c>
      <c r="U207" s="33"/>
      <c r="V207" s="33"/>
      <c r="W207" s="33"/>
      <c r="X207" s="33"/>
      <c r="Y207" s="33"/>
      <c r="Z207" s="33"/>
      <c r="AA207" s="33"/>
      <c r="AB207" s="33"/>
      <c r="AC207" s="33"/>
      <c r="AD207" s="33"/>
      <c r="AE207" s="33"/>
      <c r="AR207" s="163" t="s">
        <v>228</v>
      </c>
      <c r="AT207" s="163" t="s">
        <v>224</v>
      </c>
      <c r="AU207" s="163" t="s">
        <v>84</v>
      </c>
      <c r="AY207" s="18" t="s">
        <v>222</v>
      </c>
      <c r="BE207" s="164">
        <f>IF(N207="základní",J207,0)</f>
        <v>0</v>
      </c>
      <c r="BF207" s="164">
        <f>IF(N207="snížená",J207,0)</f>
        <v>0</v>
      </c>
      <c r="BG207" s="164">
        <f>IF(N207="zákl. přenesená",J207,0)</f>
        <v>0</v>
      </c>
      <c r="BH207" s="164">
        <f>IF(N207="sníž. přenesená",J207,0)</f>
        <v>0</v>
      </c>
      <c r="BI207" s="164">
        <f>IF(N207="nulová",J207,0)</f>
        <v>0</v>
      </c>
      <c r="BJ207" s="18" t="s">
        <v>84</v>
      </c>
      <c r="BK207" s="164">
        <f>ROUND(I207*H207,2)</f>
        <v>0</v>
      </c>
      <c r="BL207" s="18" t="s">
        <v>228</v>
      </c>
      <c r="BM207" s="163" t="s">
        <v>485</v>
      </c>
    </row>
    <row r="208" spans="1:65" s="12" customFormat="1" ht="25.9" customHeight="1">
      <c r="B208" s="137"/>
      <c r="D208" s="138" t="s">
        <v>76</v>
      </c>
      <c r="E208" s="139" t="s">
        <v>4861</v>
      </c>
      <c r="F208" s="139" t="s">
        <v>4862</v>
      </c>
      <c r="I208" s="140"/>
      <c r="J208" s="141">
        <f>BK208</f>
        <v>0</v>
      </c>
      <c r="L208" s="137"/>
      <c r="M208" s="142"/>
      <c r="N208" s="143"/>
      <c r="O208" s="143"/>
      <c r="P208" s="144">
        <f>SUM(P209:P214)</f>
        <v>0</v>
      </c>
      <c r="Q208" s="143"/>
      <c r="R208" s="144">
        <f>SUM(R209:R214)</f>
        <v>0</v>
      </c>
      <c r="S208" s="143"/>
      <c r="T208" s="145">
        <f>SUM(T209:T214)</f>
        <v>0</v>
      </c>
      <c r="AR208" s="138" t="s">
        <v>84</v>
      </c>
      <c r="AT208" s="146" t="s">
        <v>76</v>
      </c>
      <c r="AU208" s="146" t="s">
        <v>77</v>
      </c>
      <c r="AY208" s="138" t="s">
        <v>222</v>
      </c>
      <c r="BK208" s="147">
        <f>SUM(BK209:BK214)</f>
        <v>0</v>
      </c>
    </row>
    <row r="209" spans="1:65" s="2" customFormat="1" ht="16.5" customHeight="1">
      <c r="A209" s="33"/>
      <c r="B209" s="150"/>
      <c r="C209" s="151" t="s">
        <v>517</v>
      </c>
      <c r="D209" s="151" t="s">
        <v>224</v>
      </c>
      <c r="E209" s="152" t="s">
        <v>4863</v>
      </c>
      <c r="F209" s="153" t="s">
        <v>4864</v>
      </c>
      <c r="G209" s="154" t="s">
        <v>4342</v>
      </c>
      <c r="H209" s="155">
        <v>6</v>
      </c>
      <c r="I209" s="156"/>
      <c r="J209" s="157">
        <f t="shared" ref="J209:J214" si="30">ROUND(I209*H209,2)</f>
        <v>0</v>
      </c>
      <c r="K209" s="158"/>
      <c r="L209" s="34"/>
      <c r="M209" s="159" t="s">
        <v>1</v>
      </c>
      <c r="N209" s="160" t="s">
        <v>42</v>
      </c>
      <c r="O209" s="59"/>
      <c r="P209" s="161">
        <f t="shared" ref="P209:P214" si="31">O209*H209</f>
        <v>0</v>
      </c>
      <c r="Q209" s="161">
        <v>0</v>
      </c>
      <c r="R209" s="161">
        <f t="shared" ref="R209:R214" si="32">Q209*H209</f>
        <v>0</v>
      </c>
      <c r="S209" s="161">
        <v>0</v>
      </c>
      <c r="T209" s="162">
        <f t="shared" ref="T209:T214" si="33">S209*H209</f>
        <v>0</v>
      </c>
      <c r="U209" s="33"/>
      <c r="V209" s="33"/>
      <c r="W209" s="33"/>
      <c r="X209" s="33"/>
      <c r="Y209" s="33"/>
      <c r="Z209" s="33"/>
      <c r="AA209" s="33"/>
      <c r="AB209" s="33"/>
      <c r="AC209" s="33"/>
      <c r="AD209" s="33"/>
      <c r="AE209" s="33"/>
      <c r="AR209" s="163" t="s">
        <v>228</v>
      </c>
      <c r="AT209" s="163" t="s">
        <v>224</v>
      </c>
      <c r="AU209" s="163" t="s">
        <v>84</v>
      </c>
      <c r="AY209" s="18" t="s">
        <v>222</v>
      </c>
      <c r="BE209" s="164">
        <f t="shared" ref="BE209:BE214" si="34">IF(N209="základní",J209,0)</f>
        <v>0</v>
      </c>
      <c r="BF209" s="164">
        <f t="shared" ref="BF209:BF214" si="35">IF(N209="snížená",J209,0)</f>
        <v>0</v>
      </c>
      <c r="BG209" s="164">
        <f t="shared" ref="BG209:BG214" si="36">IF(N209="zákl. přenesená",J209,0)</f>
        <v>0</v>
      </c>
      <c r="BH209" s="164">
        <f t="shared" ref="BH209:BH214" si="37">IF(N209="sníž. přenesená",J209,0)</f>
        <v>0</v>
      </c>
      <c r="BI209" s="164">
        <f t="shared" ref="BI209:BI214" si="38">IF(N209="nulová",J209,0)</f>
        <v>0</v>
      </c>
      <c r="BJ209" s="18" t="s">
        <v>84</v>
      </c>
      <c r="BK209" s="164">
        <f t="shared" ref="BK209:BK214" si="39">ROUND(I209*H209,2)</f>
        <v>0</v>
      </c>
      <c r="BL209" s="18" t="s">
        <v>228</v>
      </c>
      <c r="BM209" s="163" t="s">
        <v>489</v>
      </c>
    </row>
    <row r="210" spans="1:65" s="2" customFormat="1" ht="16.5" customHeight="1">
      <c r="A210" s="33"/>
      <c r="B210" s="150"/>
      <c r="C210" s="151" t="s">
        <v>366</v>
      </c>
      <c r="D210" s="151" t="s">
        <v>224</v>
      </c>
      <c r="E210" s="152" t="s">
        <v>4865</v>
      </c>
      <c r="F210" s="153" t="s">
        <v>4866</v>
      </c>
      <c r="G210" s="154" t="s">
        <v>4342</v>
      </c>
      <c r="H210" s="155">
        <v>14</v>
      </c>
      <c r="I210" s="156"/>
      <c r="J210" s="157">
        <f t="shared" si="30"/>
        <v>0</v>
      </c>
      <c r="K210" s="158"/>
      <c r="L210" s="34"/>
      <c r="M210" s="159" t="s">
        <v>1</v>
      </c>
      <c r="N210" s="160" t="s">
        <v>42</v>
      </c>
      <c r="O210" s="59"/>
      <c r="P210" s="161">
        <f t="shared" si="31"/>
        <v>0</v>
      </c>
      <c r="Q210" s="161">
        <v>0</v>
      </c>
      <c r="R210" s="161">
        <f t="shared" si="32"/>
        <v>0</v>
      </c>
      <c r="S210" s="161">
        <v>0</v>
      </c>
      <c r="T210" s="162">
        <f t="shared" si="33"/>
        <v>0</v>
      </c>
      <c r="U210" s="33"/>
      <c r="V210" s="33"/>
      <c r="W210" s="33"/>
      <c r="X210" s="33"/>
      <c r="Y210" s="33"/>
      <c r="Z210" s="33"/>
      <c r="AA210" s="33"/>
      <c r="AB210" s="33"/>
      <c r="AC210" s="33"/>
      <c r="AD210" s="33"/>
      <c r="AE210" s="33"/>
      <c r="AR210" s="163" t="s">
        <v>228</v>
      </c>
      <c r="AT210" s="163" t="s">
        <v>224</v>
      </c>
      <c r="AU210" s="163" t="s">
        <v>84</v>
      </c>
      <c r="AY210" s="18" t="s">
        <v>222</v>
      </c>
      <c r="BE210" s="164">
        <f t="shared" si="34"/>
        <v>0</v>
      </c>
      <c r="BF210" s="164">
        <f t="shared" si="35"/>
        <v>0</v>
      </c>
      <c r="BG210" s="164">
        <f t="shared" si="36"/>
        <v>0</v>
      </c>
      <c r="BH210" s="164">
        <f t="shared" si="37"/>
        <v>0</v>
      </c>
      <c r="BI210" s="164">
        <f t="shared" si="38"/>
        <v>0</v>
      </c>
      <c r="BJ210" s="18" t="s">
        <v>84</v>
      </c>
      <c r="BK210" s="164">
        <f t="shared" si="39"/>
        <v>0</v>
      </c>
      <c r="BL210" s="18" t="s">
        <v>228</v>
      </c>
      <c r="BM210" s="163" t="s">
        <v>495</v>
      </c>
    </row>
    <row r="211" spans="1:65" s="2" customFormat="1" ht="16.5" customHeight="1">
      <c r="A211" s="33"/>
      <c r="B211" s="150"/>
      <c r="C211" s="151" t="s">
        <v>543</v>
      </c>
      <c r="D211" s="151" t="s">
        <v>224</v>
      </c>
      <c r="E211" s="152" t="s">
        <v>4867</v>
      </c>
      <c r="F211" s="153" t="s">
        <v>4868</v>
      </c>
      <c r="G211" s="154" t="s">
        <v>4342</v>
      </c>
      <c r="H211" s="155">
        <v>1</v>
      </c>
      <c r="I211" s="156"/>
      <c r="J211" s="157">
        <f t="shared" si="30"/>
        <v>0</v>
      </c>
      <c r="K211" s="158"/>
      <c r="L211" s="34"/>
      <c r="M211" s="159" t="s">
        <v>1</v>
      </c>
      <c r="N211" s="160" t="s">
        <v>42</v>
      </c>
      <c r="O211" s="59"/>
      <c r="P211" s="161">
        <f t="shared" si="31"/>
        <v>0</v>
      </c>
      <c r="Q211" s="161">
        <v>0</v>
      </c>
      <c r="R211" s="161">
        <f t="shared" si="32"/>
        <v>0</v>
      </c>
      <c r="S211" s="161">
        <v>0</v>
      </c>
      <c r="T211" s="162">
        <f t="shared" si="33"/>
        <v>0</v>
      </c>
      <c r="U211" s="33"/>
      <c r="V211" s="33"/>
      <c r="W211" s="33"/>
      <c r="X211" s="33"/>
      <c r="Y211" s="33"/>
      <c r="Z211" s="33"/>
      <c r="AA211" s="33"/>
      <c r="AB211" s="33"/>
      <c r="AC211" s="33"/>
      <c r="AD211" s="33"/>
      <c r="AE211" s="33"/>
      <c r="AR211" s="163" t="s">
        <v>228</v>
      </c>
      <c r="AT211" s="163" t="s">
        <v>224</v>
      </c>
      <c r="AU211" s="163" t="s">
        <v>84</v>
      </c>
      <c r="AY211" s="18" t="s">
        <v>222</v>
      </c>
      <c r="BE211" s="164">
        <f t="shared" si="34"/>
        <v>0</v>
      </c>
      <c r="BF211" s="164">
        <f t="shared" si="35"/>
        <v>0</v>
      </c>
      <c r="BG211" s="164">
        <f t="shared" si="36"/>
        <v>0</v>
      </c>
      <c r="BH211" s="164">
        <f t="shared" si="37"/>
        <v>0</v>
      </c>
      <c r="BI211" s="164">
        <f t="shared" si="38"/>
        <v>0</v>
      </c>
      <c r="BJ211" s="18" t="s">
        <v>84</v>
      </c>
      <c r="BK211" s="164">
        <f t="shared" si="39"/>
        <v>0</v>
      </c>
      <c r="BL211" s="18" t="s">
        <v>228</v>
      </c>
      <c r="BM211" s="163" t="s">
        <v>505</v>
      </c>
    </row>
    <row r="212" spans="1:65" s="2" customFormat="1" ht="16.5" customHeight="1">
      <c r="A212" s="33"/>
      <c r="B212" s="150"/>
      <c r="C212" s="151" t="s">
        <v>547</v>
      </c>
      <c r="D212" s="151" t="s">
        <v>224</v>
      </c>
      <c r="E212" s="152" t="s">
        <v>4869</v>
      </c>
      <c r="F212" s="153" t="s">
        <v>4870</v>
      </c>
      <c r="G212" s="154" t="s">
        <v>4342</v>
      </c>
      <c r="H212" s="155">
        <v>1</v>
      </c>
      <c r="I212" s="156"/>
      <c r="J212" s="157">
        <f t="shared" si="30"/>
        <v>0</v>
      </c>
      <c r="K212" s="158"/>
      <c r="L212" s="34"/>
      <c r="M212" s="159" t="s">
        <v>1</v>
      </c>
      <c r="N212" s="160" t="s">
        <v>42</v>
      </c>
      <c r="O212" s="59"/>
      <c r="P212" s="161">
        <f t="shared" si="31"/>
        <v>0</v>
      </c>
      <c r="Q212" s="161">
        <v>0</v>
      </c>
      <c r="R212" s="161">
        <f t="shared" si="32"/>
        <v>0</v>
      </c>
      <c r="S212" s="161">
        <v>0</v>
      </c>
      <c r="T212" s="162">
        <f t="shared" si="33"/>
        <v>0</v>
      </c>
      <c r="U212" s="33"/>
      <c r="V212" s="33"/>
      <c r="W212" s="33"/>
      <c r="X212" s="33"/>
      <c r="Y212" s="33"/>
      <c r="Z212" s="33"/>
      <c r="AA212" s="33"/>
      <c r="AB212" s="33"/>
      <c r="AC212" s="33"/>
      <c r="AD212" s="33"/>
      <c r="AE212" s="33"/>
      <c r="AR212" s="163" t="s">
        <v>228</v>
      </c>
      <c r="AT212" s="163" t="s">
        <v>224</v>
      </c>
      <c r="AU212" s="163" t="s">
        <v>84</v>
      </c>
      <c r="AY212" s="18" t="s">
        <v>222</v>
      </c>
      <c r="BE212" s="164">
        <f t="shared" si="34"/>
        <v>0</v>
      </c>
      <c r="BF212" s="164">
        <f t="shared" si="35"/>
        <v>0</v>
      </c>
      <c r="BG212" s="164">
        <f t="shared" si="36"/>
        <v>0</v>
      </c>
      <c r="BH212" s="164">
        <f t="shared" si="37"/>
        <v>0</v>
      </c>
      <c r="BI212" s="164">
        <f t="shared" si="38"/>
        <v>0</v>
      </c>
      <c r="BJ212" s="18" t="s">
        <v>84</v>
      </c>
      <c r="BK212" s="164">
        <f t="shared" si="39"/>
        <v>0</v>
      </c>
      <c r="BL212" s="18" t="s">
        <v>228</v>
      </c>
      <c r="BM212" s="163" t="s">
        <v>516</v>
      </c>
    </row>
    <row r="213" spans="1:65" s="2" customFormat="1" ht="24.2" customHeight="1">
      <c r="A213" s="33"/>
      <c r="B213" s="150"/>
      <c r="C213" s="151" t="s">
        <v>559</v>
      </c>
      <c r="D213" s="151" t="s">
        <v>224</v>
      </c>
      <c r="E213" s="152" t="s">
        <v>4871</v>
      </c>
      <c r="F213" s="153" t="s">
        <v>4872</v>
      </c>
      <c r="G213" s="154" t="s">
        <v>4342</v>
      </c>
      <c r="H213" s="155">
        <v>1</v>
      </c>
      <c r="I213" s="156"/>
      <c r="J213" s="157">
        <f t="shared" si="30"/>
        <v>0</v>
      </c>
      <c r="K213" s="158"/>
      <c r="L213" s="34"/>
      <c r="M213" s="159" t="s">
        <v>1</v>
      </c>
      <c r="N213" s="160" t="s">
        <v>42</v>
      </c>
      <c r="O213" s="59"/>
      <c r="P213" s="161">
        <f t="shared" si="31"/>
        <v>0</v>
      </c>
      <c r="Q213" s="161">
        <v>0</v>
      </c>
      <c r="R213" s="161">
        <f t="shared" si="32"/>
        <v>0</v>
      </c>
      <c r="S213" s="161">
        <v>0</v>
      </c>
      <c r="T213" s="162">
        <f t="shared" si="33"/>
        <v>0</v>
      </c>
      <c r="U213" s="33"/>
      <c r="V213" s="33"/>
      <c r="W213" s="33"/>
      <c r="X213" s="33"/>
      <c r="Y213" s="33"/>
      <c r="Z213" s="33"/>
      <c r="AA213" s="33"/>
      <c r="AB213" s="33"/>
      <c r="AC213" s="33"/>
      <c r="AD213" s="33"/>
      <c r="AE213" s="33"/>
      <c r="AR213" s="163" t="s">
        <v>228</v>
      </c>
      <c r="AT213" s="163" t="s">
        <v>224</v>
      </c>
      <c r="AU213" s="163" t="s">
        <v>84</v>
      </c>
      <c r="AY213" s="18" t="s">
        <v>222</v>
      </c>
      <c r="BE213" s="164">
        <f t="shared" si="34"/>
        <v>0</v>
      </c>
      <c r="BF213" s="164">
        <f t="shared" si="35"/>
        <v>0</v>
      </c>
      <c r="BG213" s="164">
        <f t="shared" si="36"/>
        <v>0</v>
      </c>
      <c r="BH213" s="164">
        <f t="shared" si="37"/>
        <v>0</v>
      </c>
      <c r="BI213" s="164">
        <f t="shared" si="38"/>
        <v>0</v>
      </c>
      <c r="BJ213" s="18" t="s">
        <v>84</v>
      </c>
      <c r="BK213" s="164">
        <f t="shared" si="39"/>
        <v>0</v>
      </c>
      <c r="BL213" s="18" t="s">
        <v>228</v>
      </c>
      <c r="BM213" s="163" t="s">
        <v>520</v>
      </c>
    </row>
    <row r="214" spans="1:65" s="2" customFormat="1" ht="24.2" customHeight="1">
      <c r="A214" s="33"/>
      <c r="B214" s="150"/>
      <c r="C214" s="151" t="s">
        <v>369</v>
      </c>
      <c r="D214" s="151" t="s">
        <v>224</v>
      </c>
      <c r="E214" s="152" t="s">
        <v>4873</v>
      </c>
      <c r="F214" s="153" t="s">
        <v>4874</v>
      </c>
      <c r="G214" s="154" t="s">
        <v>4342</v>
      </c>
      <c r="H214" s="155">
        <v>1</v>
      </c>
      <c r="I214" s="156"/>
      <c r="J214" s="157">
        <f t="shared" si="30"/>
        <v>0</v>
      </c>
      <c r="K214" s="158"/>
      <c r="L214" s="34"/>
      <c r="M214" s="159" t="s">
        <v>1</v>
      </c>
      <c r="N214" s="160" t="s">
        <v>42</v>
      </c>
      <c r="O214" s="59"/>
      <c r="P214" s="161">
        <f t="shared" si="31"/>
        <v>0</v>
      </c>
      <c r="Q214" s="161">
        <v>0</v>
      </c>
      <c r="R214" s="161">
        <f t="shared" si="32"/>
        <v>0</v>
      </c>
      <c r="S214" s="161">
        <v>0</v>
      </c>
      <c r="T214" s="162">
        <f t="shared" si="33"/>
        <v>0</v>
      </c>
      <c r="U214" s="33"/>
      <c r="V214" s="33"/>
      <c r="W214" s="33"/>
      <c r="X214" s="33"/>
      <c r="Y214" s="33"/>
      <c r="Z214" s="33"/>
      <c r="AA214" s="33"/>
      <c r="AB214" s="33"/>
      <c r="AC214" s="33"/>
      <c r="AD214" s="33"/>
      <c r="AE214" s="33"/>
      <c r="AR214" s="163" t="s">
        <v>228</v>
      </c>
      <c r="AT214" s="163" t="s">
        <v>224</v>
      </c>
      <c r="AU214" s="163" t="s">
        <v>84</v>
      </c>
      <c r="AY214" s="18" t="s">
        <v>222</v>
      </c>
      <c r="BE214" s="164">
        <f t="shared" si="34"/>
        <v>0</v>
      </c>
      <c r="BF214" s="164">
        <f t="shared" si="35"/>
        <v>0</v>
      </c>
      <c r="BG214" s="164">
        <f t="shared" si="36"/>
        <v>0</v>
      </c>
      <c r="BH214" s="164">
        <f t="shared" si="37"/>
        <v>0</v>
      </c>
      <c r="BI214" s="164">
        <f t="shared" si="38"/>
        <v>0</v>
      </c>
      <c r="BJ214" s="18" t="s">
        <v>84</v>
      </c>
      <c r="BK214" s="164">
        <f t="shared" si="39"/>
        <v>0</v>
      </c>
      <c r="BL214" s="18" t="s">
        <v>228</v>
      </c>
      <c r="BM214" s="163" t="s">
        <v>532</v>
      </c>
    </row>
    <row r="215" spans="1:65" s="12" customFormat="1" ht="25.9" customHeight="1">
      <c r="B215" s="137"/>
      <c r="D215" s="138" t="s">
        <v>76</v>
      </c>
      <c r="E215" s="139" t="s">
        <v>4875</v>
      </c>
      <c r="F215" s="139" t="s">
        <v>4876</v>
      </c>
      <c r="I215" s="140"/>
      <c r="J215" s="141">
        <f>BK215</f>
        <v>0</v>
      </c>
      <c r="L215" s="137"/>
      <c r="M215" s="142"/>
      <c r="N215" s="143"/>
      <c r="O215" s="143"/>
      <c r="P215" s="144">
        <f>SUM(P216:P217)</f>
        <v>0</v>
      </c>
      <c r="Q215" s="143"/>
      <c r="R215" s="144">
        <f>SUM(R216:R217)</f>
        <v>0</v>
      </c>
      <c r="S215" s="143"/>
      <c r="T215" s="145">
        <f>SUM(T216:T217)</f>
        <v>0</v>
      </c>
      <c r="AR215" s="138" t="s">
        <v>84</v>
      </c>
      <c r="AT215" s="146" t="s">
        <v>76</v>
      </c>
      <c r="AU215" s="146" t="s">
        <v>77</v>
      </c>
      <c r="AY215" s="138" t="s">
        <v>222</v>
      </c>
      <c r="BK215" s="147">
        <f>SUM(BK216:BK217)</f>
        <v>0</v>
      </c>
    </row>
    <row r="216" spans="1:65" s="2" customFormat="1" ht="16.5" customHeight="1">
      <c r="A216" s="33"/>
      <c r="B216" s="150"/>
      <c r="C216" s="151" t="s">
        <v>568</v>
      </c>
      <c r="D216" s="151" t="s">
        <v>224</v>
      </c>
      <c r="E216" s="152" t="s">
        <v>4877</v>
      </c>
      <c r="F216" s="153" t="s">
        <v>4878</v>
      </c>
      <c r="G216" s="154" t="s">
        <v>4761</v>
      </c>
      <c r="H216" s="155">
        <v>10</v>
      </c>
      <c r="I216" s="156"/>
      <c r="J216" s="157">
        <f>ROUND(I216*H216,2)</f>
        <v>0</v>
      </c>
      <c r="K216" s="158"/>
      <c r="L216" s="34"/>
      <c r="M216" s="159" t="s">
        <v>1</v>
      </c>
      <c r="N216" s="160" t="s">
        <v>42</v>
      </c>
      <c r="O216" s="59"/>
      <c r="P216" s="161">
        <f>O216*H216</f>
        <v>0</v>
      </c>
      <c r="Q216" s="161">
        <v>0</v>
      </c>
      <c r="R216" s="161">
        <f>Q216*H216</f>
        <v>0</v>
      </c>
      <c r="S216" s="161">
        <v>0</v>
      </c>
      <c r="T216" s="162">
        <f>S216*H216</f>
        <v>0</v>
      </c>
      <c r="U216" s="33"/>
      <c r="V216" s="33"/>
      <c r="W216" s="33"/>
      <c r="X216" s="33"/>
      <c r="Y216" s="33"/>
      <c r="Z216" s="33"/>
      <c r="AA216" s="33"/>
      <c r="AB216" s="33"/>
      <c r="AC216" s="33"/>
      <c r="AD216" s="33"/>
      <c r="AE216" s="33"/>
      <c r="AR216" s="163" t="s">
        <v>228</v>
      </c>
      <c r="AT216" s="163" t="s">
        <v>224</v>
      </c>
      <c r="AU216" s="163" t="s">
        <v>84</v>
      </c>
      <c r="AY216" s="18" t="s">
        <v>222</v>
      </c>
      <c r="BE216" s="164">
        <f>IF(N216="základní",J216,0)</f>
        <v>0</v>
      </c>
      <c r="BF216" s="164">
        <f>IF(N216="snížená",J216,0)</f>
        <v>0</v>
      </c>
      <c r="BG216" s="164">
        <f>IF(N216="zákl. přenesená",J216,0)</f>
        <v>0</v>
      </c>
      <c r="BH216" s="164">
        <f>IF(N216="sníž. přenesená",J216,0)</f>
        <v>0</v>
      </c>
      <c r="BI216" s="164">
        <f>IF(N216="nulová",J216,0)</f>
        <v>0</v>
      </c>
      <c r="BJ216" s="18" t="s">
        <v>84</v>
      </c>
      <c r="BK216" s="164">
        <f>ROUND(I216*H216,2)</f>
        <v>0</v>
      </c>
      <c r="BL216" s="18" t="s">
        <v>228</v>
      </c>
      <c r="BM216" s="163" t="s">
        <v>546</v>
      </c>
    </row>
    <row r="217" spans="1:65" s="2" customFormat="1" ht="16.5" customHeight="1">
      <c r="A217" s="33"/>
      <c r="B217" s="150"/>
      <c r="C217" s="151" t="s">
        <v>373</v>
      </c>
      <c r="D217" s="151" t="s">
        <v>224</v>
      </c>
      <c r="E217" s="152" t="s">
        <v>4879</v>
      </c>
      <c r="F217" s="153" t="s">
        <v>4880</v>
      </c>
      <c r="G217" s="154" t="s">
        <v>4761</v>
      </c>
      <c r="H217" s="155">
        <v>33</v>
      </c>
      <c r="I217" s="156"/>
      <c r="J217" s="157">
        <f>ROUND(I217*H217,2)</f>
        <v>0</v>
      </c>
      <c r="K217" s="158"/>
      <c r="L217" s="34"/>
      <c r="M217" s="159" t="s">
        <v>1</v>
      </c>
      <c r="N217" s="160" t="s">
        <v>42</v>
      </c>
      <c r="O217" s="59"/>
      <c r="P217" s="161">
        <f>O217*H217</f>
        <v>0</v>
      </c>
      <c r="Q217" s="161">
        <v>0</v>
      </c>
      <c r="R217" s="161">
        <f>Q217*H217</f>
        <v>0</v>
      </c>
      <c r="S217" s="161">
        <v>0</v>
      </c>
      <c r="T217" s="162">
        <f>S217*H217</f>
        <v>0</v>
      </c>
      <c r="U217" s="33"/>
      <c r="V217" s="33"/>
      <c r="W217" s="33"/>
      <c r="X217" s="33"/>
      <c r="Y217" s="33"/>
      <c r="Z217" s="33"/>
      <c r="AA217" s="33"/>
      <c r="AB217" s="33"/>
      <c r="AC217" s="33"/>
      <c r="AD217" s="33"/>
      <c r="AE217" s="33"/>
      <c r="AR217" s="163" t="s">
        <v>228</v>
      </c>
      <c r="AT217" s="163" t="s">
        <v>224</v>
      </c>
      <c r="AU217" s="163" t="s">
        <v>84</v>
      </c>
      <c r="AY217" s="18" t="s">
        <v>222</v>
      </c>
      <c r="BE217" s="164">
        <f>IF(N217="základní",J217,0)</f>
        <v>0</v>
      </c>
      <c r="BF217" s="164">
        <f>IF(N217="snížená",J217,0)</f>
        <v>0</v>
      </c>
      <c r="BG217" s="164">
        <f>IF(N217="zákl. přenesená",J217,0)</f>
        <v>0</v>
      </c>
      <c r="BH217" s="164">
        <f>IF(N217="sníž. přenesená",J217,0)</f>
        <v>0</v>
      </c>
      <c r="BI217" s="164">
        <f>IF(N217="nulová",J217,0)</f>
        <v>0</v>
      </c>
      <c r="BJ217" s="18" t="s">
        <v>84</v>
      </c>
      <c r="BK217" s="164">
        <f>ROUND(I217*H217,2)</f>
        <v>0</v>
      </c>
      <c r="BL217" s="18" t="s">
        <v>228</v>
      </c>
      <c r="BM217" s="163" t="s">
        <v>550</v>
      </c>
    </row>
    <row r="218" spans="1:65" s="12" customFormat="1" ht="25.9" customHeight="1">
      <c r="B218" s="137"/>
      <c r="D218" s="138" t="s">
        <v>76</v>
      </c>
      <c r="E218" s="139" t="s">
        <v>4881</v>
      </c>
      <c r="F218" s="139" t="s">
        <v>4882</v>
      </c>
      <c r="I218" s="140"/>
      <c r="J218" s="141">
        <f>BK218</f>
        <v>0</v>
      </c>
      <c r="L218" s="137"/>
      <c r="M218" s="142"/>
      <c r="N218" s="143"/>
      <c r="O218" s="143"/>
      <c r="P218" s="144">
        <f>SUM(P219:P220)</f>
        <v>0</v>
      </c>
      <c r="Q218" s="143"/>
      <c r="R218" s="144">
        <f>SUM(R219:R220)</f>
        <v>0</v>
      </c>
      <c r="S218" s="143"/>
      <c r="T218" s="145">
        <f>SUM(T219:T220)</f>
        <v>0</v>
      </c>
      <c r="AR218" s="138" t="s">
        <v>84</v>
      </c>
      <c r="AT218" s="146" t="s">
        <v>76</v>
      </c>
      <c r="AU218" s="146" t="s">
        <v>77</v>
      </c>
      <c r="AY218" s="138" t="s">
        <v>222</v>
      </c>
      <c r="BK218" s="147">
        <f>SUM(BK219:BK220)</f>
        <v>0</v>
      </c>
    </row>
    <row r="219" spans="1:65" s="2" customFormat="1" ht="16.5" customHeight="1">
      <c r="A219" s="33"/>
      <c r="B219" s="150"/>
      <c r="C219" s="151" t="s">
        <v>580</v>
      </c>
      <c r="D219" s="151" t="s">
        <v>224</v>
      </c>
      <c r="E219" s="152" t="s">
        <v>4883</v>
      </c>
      <c r="F219" s="153" t="s">
        <v>4773</v>
      </c>
      <c r="G219" s="154" t="s">
        <v>4342</v>
      </c>
      <c r="H219" s="155">
        <v>1</v>
      </c>
      <c r="I219" s="156"/>
      <c r="J219" s="157">
        <f>ROUND(I219*H219,2)</f>
        <v>0</v>
      </c>
      <c r="K219" s="158"/>
      <c r="L219" s="34"/>
      <c r="M219" s="159" t="s">
        <v>1</v>
      </c>
      <c r="N219" s="160" t="s">
        <v>42</v>
      </c>
      <c r="O219" s="59"/>
      <c r="P219" s="161">
        <f>O219*H219</f>
        <v>0</v>
      </c>
      <c r="Q219" s="161">
        <v>0</v>
      </c>
      <c r="R219" s="161">
        <f>Q219*H219</f>
        <v>0</v>
      </c>
      <c r="S219" s="161">
        <v>0</v>
      </c>
      <c r="T219" s="162">
        <f>S219*H219</f>
        <v>0</v>
      </c>
      <c r="U219" s="33"/>
      <c r="V219" s="33"/>
      <c r="W219" s="33"/>
      <c r="X219" s="33"/>
      <c r="Y219" s="33"/>
      <c r="Z219" s="33"/>
      <c r="AA219" s="33"/>
      <c r="AB219" s="33"/>
      <c r="AC219" s="33"/>
      <c r="AD219" s="33"/>
      <c r="AE219" s="33"/>
      <c r="AR219" s="163" t="s">
        <v>228</v>
      </c>
      <c r="AT219" s="163" t="s">
        <v>224</v>
      </c>
      <c r="AU219" s="163" t="s">
        <v>84</v>
      </c>
      <c r="AY219" s="18" t="s">
        <v>222</v>
      </c>
      <c r="BE219" s="164">
        <f>IF(N219="základní",J219,0)</f>
        <v>0</v>
      </c>
      <c r="BF219" s="164">
        <f>IF(N219="snížená",J219,0)</f>
        <v>0</v>
      </c>
      <c r="BG219" s="164">
        <f>IF(N219="zákl. přenesená",J219,0)</f>
        <v>0</v>
      </c>
      <c r="BH219" s="164">
        <f>IF(N219="sníž. přenesená",J219,0)</f>
        <v>0</v>
      </c>
      <c r="BI219" s="164">
        <f>IF(N219="nulová",J219,0)</f>
        <v>0</v>
      </c>
      <c r="BJ219" s="18" t="s">
        <v>84</v>
      </c>
      <c r="BK219" s="164">
        <f>ROUND(I219*H219,2)</f>
        <v>0</v>
      </c>
      <c r="BL219" s="18" t="s">
        <v>228</v>
      </c>
      <c r="BM219" s="163" t="s">
        <v>562</v>
      </c>
    </row>
    <row r="220" spans="1:65" s="2" customFormat="1" ht="16.5" customHeight="1">
      <c r="A220" s="33"/>
      <c r="B220" s="150"/>
      <c r="C220" s="151" t="s">
        <v>376</v>
      </c>
      <c r="D220" s="151" t="s">
        <v>224</v>
      </c>
      <c r="E220" s="152" t="s">
        <v>4884</v>
      </c>
      <c r="F220" s="153" t="s">
        <v>4786</v>
      </c>
      <c r="G220" s="154" t="s">
        <v>4342</v>
      </c>
      <c r="H220" s="155">
        <v>1</v>
      </c>
      <c r="I220" s="156"/>
      <c r="J220" s="157">
        <f>ROUND(I220*H220,2)</f>
        <v>0</v>
      </c>
      <c r="K220" s="158"/>
      <c r="L220" s="34"/>
      <c r="M220" s="159" t="s">
        <v>1</v>
      </c>
      <c r="N220" s="160" t="s">
        <v>42</v>
      </c>
      <c r="O220" s="59"/>
      <c r="P220" s="161">
        <f>O220*H220</f>
        <v>0</v>
      </c>
      <c r="Q220" s="161">
        <v>0</v>
      </c>
      <c r="R220" s="161">
        <f>Q220*H220</f>
        <v>0</v>
      </c>
      <c r="S220" s="161">
        <v>0</v>
      </c>
      <c r="T220" s="162">
        <f>S220*H220</f>
        <v>0</v>
      </c>
      <c r="U220" s="33"/>
      <c r="V220" s="33"/>
      <c r="W220" s="33"/>
      <c r="X220" s="33"/>
      <c r="Y220" s="33"/>
      <c r="Z220" s="33"/>
      <c r="AA220" s="33"/>
      <c r="AB220" s="33"/>
      <c r="AC220" s="33"/>
      <c r="AD220" s="33"/>
      <c r="AE220" s="33"/>
      <c r="AR220" s="163" t="s">
        <v>228</v>
      </c>
      <c r="AT220" s="163" t="s">
        <v>224</v>
      </c>
      <c r="AU220" s="163" t="s">
        <v>84</v>
      </c>
      <c r="AY220" s="18" t="s">
        <v>222</v>
      </c>
      <c r="BE220" s="164">
        <f>IF(N220="základní",J220,0)</f>
        <v>0</v>
      </c>
      <c r="BF220" s="164">
        <f>IF(N220="snížená",J220,0)</f>
        <v>0</v>
      </c>
      <c r="BG220" s="164">
        <f>IF(N220="zákl. přenesená",J220,0)</f>
        <v>0</v>
      </c>
      <c r="BH220" s="164">
        <f>IF(N220="sníž. přenesená",J220,0)</f>
        <v>0</v>
      </c>
      <c r="BI220" s="164">
        <f>IF(N220="nulová",J220,0)</f>
        <v>0</v>
      </c>
      <c r="BJ220" s="18" t="s">
        <v>84</v>
      </c>
      <c r="BK220" s="164">
        <f>ROUND(I220*H220,2)</f>
        <v>0</v>
      </c>
      <c r="BL220" s="18" t="s">
        <v>228</v>
      </c>
      <c r="BM220" s="163" t="s">
        <v>565</v>
      </c>
    </row>
    <row r="221" spans="1:65" s="12" customFormat="1" ht="25.9" customHeight="1">
      <c r="B221" s="137"/>
      <c r="D221" s="138" t="s">
        <v>76</v>
      </c>
      <c r="E221" s="139" t="s">
        <v>4885</v>
      </c>
      <c r="F221" s="139" t="s">
        <v>4886</v>
      </c>
      <c r="I221" s="140"/>
      <c r="J221" s="141">
        <f>BK221</f>
        <v>0</v>
      </c>
      <c r="L221" s="137"/>
      <c r="M221" s="142"/>
      <c r="N221" s="143"/>
      <c r="O221" s="143"/>
      <c r="P221" s="144">
        <f>SUM(P222:P224)</f>
        <v>0</v>
      </c>
      <c r="Q221" s="143"/>
      <c r="R221" s="144">
        <f>SUM(R222:R224)</f>
        <v>0</v>
      </c>
      <c r="S221" s="143"/>
      <c r="T221" s="145">
        <f>SUM(T222:T224)</f>
        <v>0</v>
      </c>
      <c r="AR221" s="138" t="s">
        <v>84</v>
      </c>
      <c r="AT221" s="146" t="s">
        <v>76</v>
      </c>
      <c r="AU221" s="146" t="s">
        <v>77</v>
      </c>
      <c r="AY221" s="138" t="s">
        <v>222</v>
      </c>
      <c r="BK221" s="147">
        <f>SUM(BK222:BK224)</f>
        <v>0</v>
      </c>
    </row>
    <row r="222" spans="1:65" s="2" customFormat="1" ht="16.5" customHeight="1">
      <c r="A222" s="33"/>
      <c r="B222" s="150"/>
      <c r="C222" s="151" t="s">
        <v>609</v>
      </c>
      <c r="D222" s="151" t="s">
        <v>224</v>
      </c>
      <c r="E222" s="152" t="s">
        <v>4887</v>
      </c>
      <c r="F222" s="153" t="s">
        <v>4769</v>
      </c>
      <c r="G222" s="154" t="s">
        <v>4342</v>
      </c>
      <c r="H222" s="155">
        <v>3</v>
      </c>
      <c r="I222" s="156"/>
      <c r="J222" s="157">
        <f>ROUND(I222*H222,2)</f>
        <v>0</v>
      </c>
      <c r="K222" s="158"/>
      <c r="L222" s="34"/>
      <c r="M222" s="159" t="s">
        <v>1</v>
      </c>
      <c r="N222" s="160" t="s">
        <v>42</v>
      </c>
      <c r="O222" s="59"/>
      <c r="P222" s="161">
        <f>O222*H222</f>
        <v>0</v>
      </c>
      <c r="Q222" s="161">
        <v>0</v>
      </c>
      <c r="R222" s="161">
        <f>Q222*H222</f>
        <v>0</v>
      </c>
      <c r="S222" s="161">
        <v>0</v>
      </c>
      <c r="T222" s="162">
        <f>S222*H222</f>
        <v>0</v>
      </c>
      <c r="U222" s="33"/>
      <c r="V222" s="33"/>
      <c r="W222" s="33"/>
      <c r="X222" s="33"/>
      <c r="Y222" s="33"/>
      <c r="Z222" s="33"/>
      <c r="AA222" s="33"/>
      <c r="AB222" s="33"/>
      <c r="AC222" s="33"/>
      <c r="AD222" s="33"/>
      <c r="AE222" s="33"/>
      <c r="AR222" s="163" t="s">
        <v>228</v>
      </c>
      <c r="AT222" s="163" t="s">
        <v>224</v>
      </c>
      <c r="AU222" s="163" t="s">
        <v>84</v>
      </c>
      <c r="AY222" s="18" t="s">
        <v>222</v>
      </c>
      <c r="BE222" s="164">
        <f>IF(N222="základní",J222,0)</f>
        <v>0</v>
      </c>
      <c r="BF222" s="164">
        <f>IF(N222="snížená",J222,0)</f>
        <v>0</v>
      </c>
      <c r="BG222" s="164">
        <f>IF(N222="zákl. přenesená",J222,0)</f>
        <v>0</v>
      </c>
      <c r="BH222" s="164">
        <f>IF(N222="sníž. přenesená",J222,0)</f>
        <v>0</v>
      </c>
      <c r="BI222" s="164">
        <f>IF(N222="nulová",J222,0)</f>
        <v>0</v>
      </c>
      <c r="BJ222" s="18" t="s">
        <v>84</v>
      </c>
      <c r="BK222" s="164">
        <f>ROUND(I222*H222,2)</f>
        <v>0</v>
      </c>
      <c r="BL222" s="18" t="s">
        <v>228</v>
      </c>
      <c r="BM222" s="163" t="s">
        <v>571</v>
      </c>
    </row>
    <row r="223" spans="1:65" s="2" customFormat="1" ht="16.5" customHeight="1">
      <c r="A223" s="33"/>
      <c r="B223" s="150"/>
      <c r="C223" s="151" t="s">
        <v>380</v>
      </c>
      <c r="D223" s="151" t="s">
        <v>224</v>
      </c>
      <c r="E223" s="152" t="s">
        <v>4888</v>
      </c>
      <c r="F223" s="153" t="s">
        <v>4773</v>
      </c>
      <c r="G223" s="154" t="s">
        <v>4342</v>
      </c>
      <c r="H223" s="155">
        <v>1</v>
      </c>
      <c r="I223" s="156"/>
      <c r="J223" s="157">
        <f>ROUND(I223*H223,2)</f>
        <v>0</v>
      </c>
      <c r="K223" s="158"/>
      <c r="L223" s="34"/>
      <c r="M223" s="159" t="s">
        <v>1</v>
      </c>
      <c r="N223" s="160" t="s">
        <v>42</v>
      </c>
      <c r="O223" s="59"/>
      <c r="P223" s="161">
        <f>O223*H223</f>
        <v>0</v>
      </c>
      <c r="Q223" s="161">
        <v>0</v>
      </c>
      <c r="R223" s="161">
        <f>Q223*H223</f>
        <v>0</v>
      </c>
      <c r="S223" s="161">
        <v>0</v>
      </c>
      <c r="T223" s="162">
        <f>S223*H223</f>
        <v>0</v>
      </c>
      <c r="U223" s="33"/>
      <c r="V223" s="33"/>
      <c r="W223" s="33"/>
      <c r="X223" s="33"/>
      <c r="Y223" s="33"/>
      <c r="Z223" s="33"/>
      <c r="AA223" s="33"/>
      <c r="AB223" s="33"/>
      <c r="AC223" s="33"/>
      <c r="AD223" s="33"/>
      <c r="AE223" s="33"/>
      <c r="AR223" s="163" t="s">
        <v>228</v>
      </c>
      <c r="AT223" s="163" t="s">
        <v>224</v>
      </c>
      <c r="AU223" s="163" t="s">
        <v>84</v>
      </c>
      <c r="AY223" s="18" t="s">
        <v>222</v>
      </c>
      <c r="BE223" s="164">
        <f>IF(N223="základní",J223,0)</f>
        <v>0</v>
      </c>
      <c r="BF223" s="164">
        <f>IF(N223="snížená",J223,0)</f>
        <v>0</v>
      </c>
      <c r="BG223" s="164">
        <f>IF(N223="zákl. přenesená",J223,0)</f>
        <v>0</v>
      </c>
      <c r="BH223" s="164">
        <f>IF(N223="sníž. přenesená",J223,0)</f>
        <v>0</v>
      </c>
      <c r="BI223" s="164">
        <f>IF(N223="nulová",J223,0)</f>
        <v>0</v>
      </c>
      <c r="BJ223" s="18" t="s">
        <v>84</v>
      </c>
      <c r="BK223" s="164">
        <f>ROUND(I223*H223,2)</f>
        <v>0</v>
      </c>
      <c r="BL223" s="18" t="s">
        <v>228</v>
      </c>
      <c r="BM223" s="163" t="s">
        <v>577</v>
      </c>
    </row>
    <row r="224" spans="1:65" s="2" customFormat="1" ht="24.2" customHeight="1">
      <c r="A224" s="33"/>
      <c r="B224" s="150"/>
      <c r="C224" s="151" t="s">
        <v>636</v>
      </c>
      <c r="D224" s="151" t="s">
        <v>224</v>
      </c>
      <c r="E224" s="152" t="s">
        <v>4889</v>
      </c>
      <c r="F224" s="153" t="s">
        <v>4890</v>
      </c>
      <c r="G224" s="154" t="s">
        <v>4342</v>
      </c>
      <c r="H224" s="155">
        <v>2</v>
      </c>
      <c r="I224" s="156"/>
      <c r="J224" s="157">
        <f>ROUND(I224*H224,2)</f>
        <v>0</v>
      </c>
      <c r="K224" s="158"/>
      <c r="L224" s="34"/>
      <c r="M224" s="159" t="s">
        <v>1</v>
      </c>
      <c r="N224" s="160" t="s">
        <v>42</v>
      </c>
      <c r="O224" s="59"/>
      <c r="P224" s="161">
        <f>O224*H224</f>
        <v>0</v>
      </c>
      <c r="Q224" s="161">
        <v>0</v>
      </c>
      <c r="R224" s="161">
        <f>Q224*H224</f>
        <v>0</v>
      </c>
      <c r="S224" s="161">
        <v>0</v>
      </c>
      <c r="T224" s="162">
        <f>S224*H224</f>
        <v>0</v>
      </c>
      <c r="U224" s="33"/>
      <c r="V224" s="33"/>
      <c r="W224" s="33"/>
      <c r="X224" s="33"/>
      <c r="Y224" s="33"/>
      <c r="Z224" s="33"/>
      <c r="AA224" s="33"/>
      <c r="AB224" s="33"/>
      <c r="AC224" s="33"/>
      <c r="AD224" s="33"/>
      <c r="AE224" s="33"/>
      <c r="AR224" s="163" t="s">
        <v>228</v>
      </c>
      <c r="AT224" s="163" t="s">
        <v>224</v>
      </c>
      <c r="AU224" s="163" t="s">
        <v>84</v>
      </c>
      <c r="AY224" s="18" t="s">
        <v>222</v>
      </c>
      <c r="BE224" s="164">
        <f>IF(N224="základní",J224,0)</f>
        <v>0</v>
      </c>
      <c r="BF224" s="164">
        <f>IF(N224="snížená",J224,0)</f>
        <v>0</v>
      </c>
      <c r="BG224" s="164">
        <f>IF(N224="zákl. přenesená",J224,0)</f>
        <v>0</v>
      </c>
      <c r="BH224" s="164">
        <f>IF(N224="sníž. přenesená",J224,0)</f>
        <v>0</v>
      </c>
      <c r="BI224" s="164">
        <f>IF(N224="nulová",J224,0)</f>
        <v>0</v>
      </c>
      <c r="BJ224" s="18" t="s">
        <v>84</v>
      </c>
      <c r="BK224" s="164">
        <f>ROUND(I224*H224,2)</f>
        <v>0</v>
      </c>
      <c r="BL224" s="18" t="s">
        <v>228</v>
      </c>
      <c r="BM224" s="163" t="s">
        <v>583</v>
      </c>
    </row>
    <row r="225" spans="1:65" s="12" customFormat="1" ht="25.9" customHeight="1">
      <c r="B225" s="137"/>
      <c r="D225" s="138" t="s">
        <v>76</v>
      </c>
      <c r="E225" s="139" t="s">
        <v>4891</v>
      </c>
      <c r="F225" s="139" t="s">
        <v>4892</v>
      </c>
      <c r="I225" s="140"/>
      <c r="J225" s="141">
        <f>BK225</f>
        <v>0</v>
      </c>
      <c r="L225" s="137"/>
      <c r="M225" s="142"/>
      <c r="N225" s="143"/>
      <c r="O225" s="143"/>
      <c r="P225" s="144">
        <f>P226</f>
        <v>0</v>
      </c>
      <c r="Q225" s="143"/>
      <c r="R225" s="144">
        <f>R226</f>
        <v>0</v>
      </c>
      <c r="S225" s="143"/>
      <c r="T225" s="145">
        <f>T226</f>
        <v>0</v>
      </c>
      <c r="AR225" s="138" t="s">
        <v>84</v>
      </c>
      <c r="AT225" s="146" t="s">
        <v>76</v>
      </c>
      <c r="AU225" s="146" t="s">
        <v>77</v>
      </c>
      <c r="AY225" s="138" t="s">
        <v>222</v>
      </c>
      <c r="BK225" s="147">
        <f>BK226</f>
        <v>0</v>
      </c>
    </row>
    <row r="226" spans="1:65" s="2" customFormat="1" ht="16.5" customHeight="1">
      <c r="A226" s="33"/>
      <c r="B226" s="150"/>
      <c r="C226" s="151" t="s">
        <v>383</v>
      </c>
      <c r="D226" s="151" t="s">
        <v>224</v>
      </c>
      <c r="E226" s="152" t="s">
        <v>4893</v>
      </c>
      <c r="F226" s="153" t="s">
        <v>4769</v>
      </c>
      <c r="G226" s="154" t="s">
        <v>4342</v>
      </c>
      <c r="H226" s="155">
        <v>3</v>
      </c>
      <c r="I226" s="156"/>
      <c r="J226" s="157">
        <f>ROUND(I226*H226,2)</f>
        <v>0</v>
      </c>
      <c r="K226" s="158"/>
      <c r="L226" s="34"/>
      <c r="M226" s="159" t="s">
        <v>1</v>
      </c>
      <c r="N226" s="160" t="s">
        <v>42</v>
      </c>
      <c r="O226" s="59"/>
      <c r="P226" s="161">
        <f>O226*H226</f>
        <v>0</v>
      </c>
      <c r="Q226" s="161">
        <v>0</v>
      </c>
      <c r="R226" s="161">
        <f>Q226*H226</f>
        <v>0</v>
      </c>
      <c r="S226" s="161">
        <v>0</v>
      </c>
      <c r="T226" s="162">
        <f>S226*H226</f>
        <v>0</v>
      </c>
      <c r="U226" s="33"/>
      <c r="V226" s="33"/>
      <c r="W226" s="33"/>
      <c r="X226" s="33"/>
      <c r="Y226" s="33"/>
      <c r="Z226" s="33"/>
      <c r="AA226" s="33"/>
      <c r="AB226" s="33"/>
      <c r="AC226" s="33"/>
      <c r="AD226" s="33"/>
      <c r="AE226" s="33"/>
      <c r="AR226" s="163" t="s">
        <v>228</v>
      </c>
      <c r="AT226" s="163" t="s">
        <v>224</v>
      </c>
      <c r="AU226" s="163" t="s">
        <v>84</v>
      </c>
      <c r="AY226" s="18" t="s">
        <v>222</v>
      </c>
      <c r="BE226" s="164">
        <f>IF(N226="základní",J226,0)</f>
        <v>0</v>
      </c>
      <c r="BF226" s="164">
        <f>IF(N226="snížená",J226,0)</f>
        <v>0</v>
      </c>
      <c r="BG226" s="164">
        <f>IF(N226="zákl. přenesená",J226,0)</f>
        <v>0</v>
      </c>
      <c r="BH226" s="164">
        <f>IF(N226="sníž. přenesená",J226,0)</f>
        <v>0</v>
      </c>
      <c r="BI226" s="164">
        <f>IF(N226="nulová",J226,0)</f>
        <v>0</v>
      </c>
      <c r="BJ226" s="18" t="s">
        <v>84</v>
      </c>
      <c r="BK226" s="164">
        <f>ROUND(I226*H226,2)</f>
        <v>0</v>
      </c>
      <c r="BL226" s="18" t="s">
        <v>228</v>
      </c>
      <c r="BM226" s="163" t="s">
        <v>599</v>
      </c>
    </row>
    <row r="227" spans="1:65" s="12" customFormat="1" ht="25.9" customHeight="1">
      <c r="B227" s="137"/>
      <c r="D227" s="138" t="s">
        <v>76</v>
      </c>
      <c r="E227" s="139" t="s">
        <v>4894</v>
      </c>
      <c r="F227" s="139" t="s">
        <v>4895</v>
      </c>
      <c r="I227" s="140"/>
      <c r="J227" s="141">
        <f>BK227</f>
        <v>0</v>
      </c>
      <c r="L227" s="137"/>
      <c r="M227" s="142"/>
      <c r="N227" s="143"/>
      <c r="O227" s="143"/>
      <c r="P227" s="144">
        <f>P228</f>
        <v>0</v>
      </c>
      <c r="Q227" s="143"/>
      <c r="R227" s="144">
        <f>R228</f>
        <v>0</v>
      </c>
      <c r="S227" s="143"/>
      <c r="T227" s="145">
        <f>T228</f>
        <v>0</v>
      </c>
      <c r="AR227" s="138" t="s">
        <v>84</v>
      </c>
      <c r="AT227" s="146" t="s">
        <v>76</v>
      </c>
      <c r="AU227" s="146" t="s">
        <v>77</v>
      </c>
      <c r="AY227" s="138" t="s">
        <v>222</v>
      </c>
      <c r="BK227" s="147">
        <f>BK228</f>
        <v>0</v>
      </c>
    </row>
    <row r="228" spans="1:65" s="2" customFormat="1" ht="16.5" customHeight="1">
      <c r="A228" s="33"/>
      <c r="B228" s="150"/>
      <c r="C228" s="151" t="s">
        <v>660</v>
      </c>
      <c r="D228" s="151" t="s">
        <v>224</v>
      </c>
      <c r="E228" s="152" t="s">
        <v>4896</v>
      </c>
      <c r="F228" s="153" t="s">
        <v>4897</v>
      </c>
      <c r="G228" s="154" t="s">
        <v>4342</v>
      </c>
      <c r="H228" s="155">
        <v>2</v>
      </c>
      <c r="I228" s="156"/>
      <c r="J228" s="157">
        <f>ROUND(I228*H228,2)</f>
        <v>0</v>
      </c>
      <c r="K228" s="158"/>
      <c r="L228" s="34"/>
      <c r="M228" s="159" t="s">
        <v>1</v>
      </c>
      <c r="N228" s="160" t="s">
        <v>42</v>
      </c>
      <c r="O228" s="59"/>
      <c r="P228" s="161">
        <f>O228*H228</f>
        <v>0</v>
      </c>
      <c r="Q228" s="161">
        <v>0</v>
      </c>
      <c r="R228" s="161">
        <f>Q228*H228</f>
        <v>0</v>
      </c>
      <c r="S228" s="161">
        <v>0</v>
      </c>
      <c r="T228" s="162">
        <f>S228*H228</f>
        <v>0</v>
      </c>
      <c r="U228" s="33"/>
      <c r="V228" s="33"/>
      <c r="W228" s="33"/>
      <c r="X228" s="33"/>
      <c r="Y228" s="33"/>
      <c r="Z228" s="33"/>
      <c r="AA228" s="33"/>
      <c r="AB228" s="33"/>
      <c r="AC228" s="33"/>
      <c r="AD228" s="33"/>
      <c r="AE228" s="33"/>
      <c r="AR228" s="163" t="s">
        <v>228</v>
      </c>
      <c r="AT228" s="163" t="s">
        <v>224</v>
      </c>
      <c r="AU228" s="163" t="s">
        <v>84</v>
      </c>
      <c r="AY228" s="18" t="s">
        <v>222</v>
      </c>
      <c r="BE228" s="164">
        <f>IF(N228="základní",J228,0)</f>
        <v>0</v>
      </c>
      <c r="BF228" s="164">
        <f>IF(N228="snížená",J228,0)</f>
        <v>0</v>
      </c>
      <c r="BG228" s="164">
        <f>IF(N228="zákl. přenesená",J228,0)</f>
        <v>0</v>
      </c>
      <c r="BH228" s="164">
        <f>IF(N228="sníž. přenesená",J228,0)</f>
        <v>0</v>
      </c>
      <c r="BI228" s="164">
        <f>IF(N228="nulová",J228,0)</f>
        <v>0</v>
      </c>
      <c r="BJ228" s="18" t="s">
        <v>84</v>
      </c>
      <c r="BK228" s="164">
        <f>ROUND(I228*H228,2)</f>
        <v>0</v>
      </c>
      <c r="BL228" s="18" t="s">
        <v>228</v>
      </c>
      <c r="BM228" s="163" t="s">
        <v>612</v>
      </c>
    </row>
    <row r="229" spans="1:65" s="12" customFormat="1" ht="25.9" customHeight="1">
      <c r="B229" s="137"/>
      <c r="D229" s="138" t="s">
        <v>76</v>
      </c>
      <c r="E229" s="139" t="s">
        <v>4898</v>
      </c>
      <c r="F229" s="139" t="s">
        <v>4899</v>
      </c>
      <c r="I229" s="140"/>
      <c r="J229" s="141">
        <f>BK229</f>
        <v>0</v>
      </c>
      <c r="L229" s="137"/>
      <c r="M229" s="142"/>
      <c r="N229" s="143"/>
      <c r="O229" s="143"/>
      <c r="P229" s="144">
        <f>SUM(P230:P231)</f>
        <v>0</v>
      </c>
      <c r="Q229" s="143"/>
      <c r="R229" s="144">
        <f>SUM(R230:R231)</f>
        <v>0</v>
      </c>
      <c r="S229" s="143"/>
      <c r="T229" s="145">
        <f>SUM(T230:T231)</f>
        <v>0</v>
      </c>
      <c r="AR229" s="138" t="s">
        <v>84</v>
      </c>
      <c r="AT229" s="146" t="s">
        <v>76</v>
      </c>
      <c r="AU229" s="146" t="s">
        <v>77</v>
      </c>
      <c r="AY229" s="138" t="s">
        <v>222</v>
      </c>
      <c r="BK229" s="147">
        <f>SUM(BK230:BK231)</f>
        <v>0</v>
      </c>
    </row>
    <row r="230" spans="1:65" s="2" customFormat="1" ht="16.5" customHeight="1">
      <c r="A230" s="33"/>
      <c r="B230" s="150"/>
      <c r="C230" s="151" t="s">
        <v>390</v>
      </c>
      <c r="D230" s="151" t="s">
        <v>224</v>
      </c>
      <c r="E230" s="152" t="s">
        <v>4900</v>
      </c>
      <c r="F230" s="153" t="s">
        <v>4901</v>
      </c>
      <c r="G230" s="154" t="s">
        <v>4342</v>
      </c>
      <c r="H230" s="155">
        <v>1</v>
      </c>
      <c r="I230" s="156"/>
      <c r="J230" s="157">
        <f>ROUND(I230*H230,2)</f>
        <v>0</v>
      </c>
      <c r="K230" s="158"/>
      <c r="L230" s="34"/>
      <c r="M230" s="159" t="s">
        <v>1</v>
      </c>
      <c r="N230" s="160" t="s">
        <v>42</v>
      </c>
      <c r="O230" s="59"/>
      <c r="P230" s="161">
        <f>O230*H230</f>
        <v>0</v>
      </c>
      <c r="Q230" s="161">
        <v>0</v>
      </c>
      <c r="R230" s="161">
        <f>Q230*H230</f>
        <v>0</v>
      </c>
      <c r="S230" s="161">
        <v>0</v>
      </c>
      <c r="T230" s="162">
        <f>S230*H230</f>
        <v>0</v>
      </c>
      <c r="U230" s="33"/>
      <c r="V230" s="33"/>
      <c r="W230" s="33"/>
      <c r="X230" s="33"/>
      <c r="Y230" s="33"/>
      <c r="Z230" s="33"/>
      <c r="AA230" s="33"/>
      <c r="AB230" s="33"/>
      <c r="AC230" s="33"/>
      <c r="AD230" s="33"/>
      <c r="AE230" s="33"/>
      <c r="AR230" s="163" t="s">
        <v>228</v>
      </c>
      <c r="AT230" s="163" t="s">
        <v>224</v>
      </c>
      <c r="AU230" s="163" t="s">
        <v>84</v>
      </c>
      <c r="AY230" s="18" t="s">
        <v>222</v>
      </c>
      <c r="BE230" s="164">
        <f>IF(N230="základní",J230,0)</f>
        <v>0</v>
      </c>
      <c r="BF230" s="164">
        <f>IF(N230="snížená",J230,0)</f>
        <v>0</v>
      </c>
      <c r="BG230" s="164">
        <f>IF(N230="zákl. přenesená",J230,0)</f>
        <v>0</v>
      </c>
      <c r="BH230" s="164">
        <f>IF(N230="sníž. přenesená",J230,0)</f>
        <v>0</v>
      </c>
      <c r="BI230" s="164">
        <f>IF(N230="nulová",J230,0)</f>
        <v>0</v>
      </c>
      <c r="BJ230" s="18" t="s">
        <v>84</v>
      </c>
      <c r="BK230" s="164">
        <f>ROUND(I230*H230,2)</f>
        <v>0</v>
      </c>
      <c r="BL230" s="18" t="s">
        <v>228</v>
      </c>
      <c r="BM230" s="163" t="s">
        <v>616</v>
      </c>
    </row>
    <row r="231" spans="1:65" s="2" customFormat="1" ht="16.5" customHeight="1">
      <c r="A231" s="33"/>
      <c r="B231" s="150"/>
      <c r="C231" s="151" t="s">
        <v>700</v>
      </c>
      <c r="D231" s="151" t="s">
        <v>224</v>
      </c>
      <c r="E231" s="152" t="s">
        <v>4902</v>
      </c>
      <c r="F231" s="153" t="s">
        <v>4903</v>
      </c>
      <c r="G231" s="154" t="s">
        <v>4342</v>
      </c>
      <c r="H231" s="155">
        <v>1</v>
      </c>
      <c r="I231" s="156"/>
      <c r="J231" s="157">
        <f>ROUND(I231*H231,2)</f>
        <v>0</v>
      </c>
      <c r="K231" s="158"/>
      <c r="L231" s="34"/>
      <c r="M231" s="159" t="s">
        <v>1</v>
      </c>
      <c r="N231" s="160" t="s">
        <v>42</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228</v>
      </c>
      <c r="AT231" s="163" t="s">
        <v>224</v>
      </c>
      <c r="AU231" s="163" t="s">
        <v>84</v>
      </c>
      <c r="AY231" s="18" t="s">
        <v>222</v>
      </c>
      <c r="BE231" s="164">
        <f>IF(N231="základní",J231,0)</f>
        <v>0</v>
      </c>
      <c r="BF231" s="164">
        <f>IF(N231="snížená",J231,0)</f>
        <v>0</v>
      </c>
      <c r="BG231" s="164">
        <f>IF(N231="zákl. přenesená",J231,0)</f>
        <v>0</v>
      </c>
      <c r="BH231" s="164">
        <f>IF(N231="sníž. přenesená",J231,0)</f>
        <v>0</v>
      </c>
      <c r="BI231" s="164">
        <f>IF(N231="nulová",J231,0)</f>
        <v>0</v>
      </c>
      <c r="BJ231" s="18" t="s">
        <v>84</v>
      </c>
      <c r="BK231" s="164">
        <f>ROUND(I231*H231,2)</f>
        <v>0</v>
      </c>
      <c r="BL231" s="18" t="s">
        <v>228</v>
      </c>
      <c r="BM231" s="163" t="s">
        <v>639</v>
      </c>
    </row>
    <row r="232" spans="1:65" s="12" customFormat="1" ht="25.9" customHeight="1">
      <c r="B232" s="137"/>
      <c r="D232" s="138" t="s">
        <v>76</v>
      </c>
      <c r="E232" s="139" t="s">
        <v>4904</v>
      </c>
      <c r="F232" s="139" t="s">
        <v>4905</v>
      </c>
      <c r="I232" s="140"/>
      <c r="J232" s="141">
        <f>BK232</f>
        <v>0</v>
      </c>
      <c r="L232" s="137"/>
      <c r="M232" s="142"/>
      <c r="N232" s="143"/>
      <c r="O232" s="143"/>
      <c r="P232" s="144">
        <f>P233</f>
        <v>0</v>
      </c>
      <c r="Q232" s="143"/>
      <c r="R232" s="144">
        <f>R233</f>
        <v>0</v>
      </c>
      <c r="S232" s="143"/>
      <c r="T232" s="145">
        <f>T233</f>
        <v>0</v>
      </c>
      <c r="AR232" s="138" t="s">
        <v>84</v>
      </c>
      <c r="AT232" s="146" t="s">
        <v>76</v>
      </c>
      <c r="AU232" s="146" t="s">
        <v>77</v>
      </c>
      <c r="AY232" s="138" t="s">
        <v>222</v>
      </c>
      <c r="BK232" s="147">
        <f>BK233</f>
        <v>0</v>
      </c>
    </row>
    <row r="233" spans="1:65" s="2" customFormat="1" ht="16.5" customHeight="1">
      <c r="A233" s="33"/>
      <c r="B233" s="150"/>
      <c r="C233" s="151" t="s">
        <v>393</v>
      </c>
      <c r="D233" s="151" t="s">
        <v>224</v>
      </c>
      <c r="E233" s="152" t="s">
        <v>4906</v>
      </c>
      <c r="F233" s="153" t="s">
        <v>4907</v>
      </c>
      <c r="G233" s="154" t="s">
        <v>4342</v>
      </c>
      <c r="H233" s="155">
        <v>2</v>
      </c>
      <c r="I233" s="156"/>
      <c r="J233" s="157">
        <f>ROUND(I233*H233,2)</f>
        <v>0</v>
      </c>
      <c r="K233" s="158"/>
      <c r="L233" s="34"/>
      <c r="M233" s="159" t="s">
        <v>1</v>
      </c>
      <c r="N233" s="160" t="s">
        <v>42</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228</v>
      </c>
      <c r="AT233" s="163" t="s">
        <v>224</v>
      </c>
      <c r="AU233" s="163" t="s">
        <v>84</v>
      </c>
      <c r="AY233" s="18" t="s">
        <v>222</v>
      </c>
      <c r="BE233" s="164">
        <f>IF(N233="základní",J233,0)</f>
        <v>0</v>
      </c>
      <c r="BF233" s="164">
        <f>IF(N233="snížená",J233,0)</f>
        <v>0</v>
      </c>
      <c r="BG233" s="164">
        <f>IF(N233="zákl. přenesená",J233,0)</f>
        <v>0</v>
      </c>
      <c r="BH233" s="164">
        <f>IF(N233="sníž. přenesená",J233,0)</f>
        <v>0</v>
      </c>
      <c r="BI233" s="164">
        <f>IF(N233="nulová",J233,0)</f>
        <v>0</v>
      </c>
      <c r="BJ233" s="18" t="s">
        <v>84</v>
      </c>
      <c r="BK233" s="164">
        <f>ROUND(I233*H233,2)</f>
        <v>0</v>
      </c>
      <c r="BL233" s="18" t="s">
        <v>228</v>
      </c>
      <c r="BM233" s="163" t="s">
        <v>656</v>
      </c>
    </row>
    <row r="234" spans="1:65" s="12" customFormat="1" ht="25.9" customHeight="1">
      <c r="B234" s="137"/>
      <c r="D234" s="138" t="s">
        <v>76</v>
      </c>
      <c r="E234" s="139" t="s">
        <v>4908</v>
      </c>
      <c r="F234" s="139" t="s">
        <v>4909</v>
      </c>
      <c r="I234" s="140"/>
      <c r="J234" s="141">
        <f>BK234</f>
        <v>0</v>
      </c>
      <c r="L234" s="137"/>
      <c r="M234" s="142"/>
      <c r="N234" s="143"/>
      <c r="O234" s="143"/>
      <c r="P234" s="144">
        <f>P235</f>
        <v>0</v>
      </c>
      <c r="Q234" s="143"/>
      <c r="R234" s="144">
        <f>R235</f>
        <v>0</v>
      </c>
      <c r="S234" s="143"/>
      <c r="T234" s="145">
        <f>T235</f>
        <v>0</v>
      </c>
      <c r="AR234" s="138" t="s">
        <v>84</v>
      </c>
      <c r="AT234" s="146" t="s">
        <v>76</v>
      </c>
      <c r="AU234" s="146" t="s">
        <v>77</v>
      </c>
      <c r="AY234" s="138" t="s">
        <v>222</v>
      </c>
      <c r="BK234" s="147">
        <f>BK235</f>
        <v>0</v>
      </c>
    </row>
    <row r="235" spans="1:65" s="2" customFormat="1" ht="16.5" customHeight="1">
      <c r="A235" s="33"/>
      <c r="B235" s="150"/>
      <c r="C235" s="151" t="s">
        <v>710</v>
      </c>
      <c r="D235" s="151" t="s">
        <v>224</v>
      </c>
      <c r="E235" s="152" t="s">
        <v>4910</v>
      </c>
      <c r="F235" s="153" t="s">
        <v>4911</v>
      </c>
      <c r="G235" s="154" t="s">
        <v>4342</v>
      </c>
      <c r="H235" s="155">
        <v>6</v>
      </c>
      <c r="I235" s="156"/>
      <c r="J235" s="157">
        <f>ROUND(I235*H235,2)</f>
        <v>0</v>
      </c>
      <c r="K235" s="158"/>
      <c r="L235" s="34"/>
      <c r="M235" s="159" t="s">
        <v>1</v>
      </c>
      <c r="N235" s="160" t="s">
        <v>42</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228</v>
      </c>
      <c r="AT235" s="163" t="s">
        <v>224</v>
      </c>
      <c r="AU235" s="163" t="s">
        <v>84</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663</v>
      </c>
    </row>
    <row r="236" spans="1:65" s="12" customFormat="1" ht="25.9" customHeight="1">
      <c r="B236" s="137"/>
      <c r="D236" s="138" t="s">
        <v>76</v>
      </c>
      <c r="E236" s="139" t="s">
        <v>4912</v>
      </c>
      <c r="F236" s="139" t="s">
        <v>4913</v>
      </c>
      <c r="I236" s="140"/>
      <c r="J236" s="141">
        <f>BK236</f>
        <v>0</v>
      </c>
      <c r="L236" s="137"/>
      <c r="M236" s="142"/>
      <c r="N236" s="143"/>
      <c r="O236" s="143"/>
      <c r="P236" s="144">
        <f>SUM(P237:P243)</f>
        <v>0</v>
      </c>
      <c r="Q236" s="143"/>
      <c r="R236" s="144">
        <f>SUM(R237:R243)</f>
        <v>0</v>
      </c>
      <c r="S236" s="143"/>
      <c r="T236" s="145">
        <f>SUM(T237:T243)</f>
        <v>0</v>
      </c>
      <c r="AR236" s="138" t="s">
        <v>84</v>
      </c>
      <c r="AT236" s="146" t="s">
        <v>76</v>
      </c>
      <c r="AU236" s="146" t="s">
        <v>77</v>
      </c>
      <c r="AY236" s="138" t="s">
        <v>222</v>
      </c>
      <c r="BK236" s="147">
        <f>SUM(BK237:BK243)</f>
        <v>0</v>
      </c>
    </row>
    <row r="237" spans="1:65" s="2" customFormat="1" ht="16.5" customHeight="1">
      <c r="A237" s="33"/>
      <c r="B237" s="150"/>
      <c r="C237" s="151" t="s">
        <v>397</v>
      </c>
      <c r="D237" s="151" t="s">
        <v>224</v>
      </c>
      <c r="E237" s="152" t="s">
        <v>4914</v>
      </c>
      <c r="F237" s="153" t="s">
        <v>4915</v>
      </c>
      <c r="G237" s="154" t="s">
        <v>4761</v>
      </c>
      <c r="H237" s="155">
        <v>15</v>
      </c>
      <c r="I237" s="156"/>
      <c r="J237" s="157">
        <f t="shared" ref="J237:J243" si="40">ROUND(I237*H237,2)</f>
        <v>0</v>
      </c>
      <c r="K237" s="158"/>
      <c r="L237" s="34"/>
      <c r="M237" s="159" t="s">
        <v>1</v>
      </c>
      <c r="N237" s="160" t="s">
        <v>42</v>
      </c>
      <c r="O237" s="59"/>
      <c r="P237" s="161">
        <f t="shared" ref="P237:P243" si="41">O237*H237</f>
        <v>0</v>
      </c>
      <c r="Q237" s="161">
        <v>0</v>
      </c>
      <c r="R237" s="161">
        <f t="shared" ref="R237:R243" si="42">Q237*H237</f>
        <v>0</v>
      </c>
      <c r="S237" s="161">
        <v>0</v>
      </c>
      <c r="T237" s="162">
        <f t="shared" ref="T237:T243" si="43">S237*H237</f>
        <v>0</v>
      </c>
      <c r="U237" s="33"/>
      <c r="V237" s="33"/>
      <c r="W237" s="33"/>
      <c r="X237" s="33"/>
      <c r="Y237" s="33"/>
      <c r="Z237" s="33"/>
      <c r="AA237" s="33"/>
      <c r="AB237" s="33"/>
      <c r="AC237" s="33"/>
      <c r="AD237" s="33"/>
      <c r="AE237" s="33"/>
      <c r="AR237" s="163" t="s">
        <v>228</v>
      </c>
      <c r="AT237" s="163" t="s">
        <v>224</v>
      </c>
      <c r="AU237" s="163" t="s">
        <v>84</v>
      </c>
      <c r="AY237" s="18" t="s">
        <v>222</v>
      </c>
      <c r="BE237" s="164">
        <f t="shared" ref="BE237:BE243" si="44">IF(N237="základní",J237,0)</f>
        <v>0</v>
      </c>
      <c r="BF237" s="164">
        <f t="shared" ref="BF237:BF243" si="45">IF(N237="snížená",J237,0)</f>
        <v>0</v>
      </c>
      <c r="BG237" s="164">
        <f t="shared" ref="BG237:BG243" si="46">IF(N237="zákl. přenesená",J237,0)</f>
        <v>0</v>
      </c>
      <c r="BH237" s="164">
        <f t="shared" ref="BH237:BH243" si="47">IF(N237="sníž. přenesená",J237,0)</f>
        <v>0</v>
      </c>
      <c r="BI237" s="164">
        <f t="shared" ref="BI237:BI243" si="48">IF(N237="nulová",J237,0)</f>
        <v>0</v>
      </c>
      <c r="BJ237" s="18" t="s">
        <v>84</v>
      </c>
      <c r="BK237" s="164">
        <f t="shared" ref="BK237:BK243" si="49">ROUND(I237*H237,2)</f>
        <v>0</v>
      </c>
      <c r="BL237" s="18" t="s">
        <v>228</v>
      </c>
      <c r="BM237" s="163" t="s">
        <v>699</v>
      </c>
    </row>
    <row r="238" spans="1:65" s="2" customFormat="1" ht="16.5" customHeight="1">
      <c r="A238" s="33"/>
      <c r="B238" s="150"/>
      <c r="C238" s="151" t="s">
        <v>719</v>
      </c>
      <c r="D238" s="151" t="s">
        <v>224</v>
      </c>
      <c r="E238" s="152" t="s">
        <v>4916</v>
      </c>
      <c r="F238" s="153" t="s">
        <v>4917</v>
      </c>
      <c r="G238" s="154" t="s">
        <v>4761</v>
      </c>
      <c r="H238" s="155">
        <v>10</v>
      </c>
      <c r="I238" s="156"/>
      <c r="J238" s="157">
        <f t="shared" si="40"/>
        <v>0</v>
      </c>
      <c r="K238" s="158"/>
      <c r="L238" s="34"/>
      <c r="M238" s="159" t="s">
        <v>1</v>
      </c>
      <c r="N238" s="160" t="s">
        <v>42</v>
      </c>
      <c r="O238" s="59"/>
      <c r="P238" s="161">
        <f t="shared" si="41"/>
        <v>0</v>
      </c>
      <c r="Q238" s="161">
        <v>0</v>
      </c>
      <c r="R238" s="161">
        <f t="shared" si="42"/>
        <v>0</v>
      </c>
      <c r="S238" s="161">
        <v>0</v>
      </c>
      <c r="T238" s="162">
        <f t="shared" si="43"/>
        <v>0</v>
      </c>
      <c r="U238" s="33"/>
      <c r="V238" s="33"/>
      <c r="W238" s="33"/>
      <c r="X238" s="33"/>
      <c r="Y238" s="33"/>
      <c r="Z238" s="33"/>
      <c r="AA238" s="33"/>
      <c r="AB238" s="33"/>
      <c r="AC238" s="33"/>
      <c r="AD238" s="33"/>
      <c r="AE238" s="33"/>
      <c r="AR238" s="163" t="s">
        <v>228</v>
      </c>
      <c r="AT238" s="163" t="s">
        <v>224</v>
      </c>
      <c r="AU238" s="163" t="s">
        <v>84</v>
      </c>
      <c r="AY238" s="18" t="s">
        <v>222</v>
      </c>
      <c r="BE238" s="164">
        <f t="shared" si="44"/>
        <v>0</v>
      </c>
      <c r="BF238" s="164">
        <f t="shared" si="45"/>
        <v>0</v>
      </c>
      <c r="BG238" s="164">
        <f t="shared" si="46"/>
        <v>0</v>
      </c>
      <c r="BH238" s="164">
        <f t="shared" si="47"/>
        <v>0</v>
      </c>
      <c r="BI238" s="164">
        <f t="shared" si="48"/>
        <v>0</v>
      </c>
      <c r="BJ238" s="18" t="s">
        <v>84</v>
      </c>
      <c r="BK238" s="164">
        <f t="shared" si="49"/>
        <v>0</v>
      </c>
      <c r="BL238" s="18" t="s">
        <v>228</v>
      </c>
      <c r="BM238" s="163" t="s">
        <v>703</v>
      </c>
    </row>
    <row r="239" spans="1:65" s="2" customFormat="1" ht="16.5" customHeight="1">
      <c r="A239" s="33"/>
      <c r="B239" s="150"/>
      <c r="C239" s="151" t="s">
        <v>404</v>
      </c>
      <c r="D239" s="151" t="s">
        <v>224</v>
      </c>
      <c r="E239" s="152" t="s">
        <v>4918</v>
      </c>
      <c r="F239" s="153" t="s">
        <v>4919</v>
      </c>
      <c r="G239" s="154" t="s">
        <v>4761</v>
      </c>
      <c r="H239" s="155">
        <v>10</v>
      </c>
      <c r="I239" s="156"/>
      <c r="J239" s="157">
        <f t="shared" si="40"/>
        <v>0</v>
      </c>
      <c r="K239" s="158"/>
      <c r="L239" s="34"/>
      <c r="M239" s="159" t="s">
        <v>1</v>
      </c>
      <c r="N239" s="160" t="s">
        <v>42</v>
      </c>
      <c r="O239" s="59"/>
      <c r="P239" s="161">
        <f t="shared" si="41"/>
        <v>0</v>
      </c>
      <c r="Q239" s="161">
        <v>0</v>
      </c>
      <c r="R239" s="161">
        <f t="shared" si="42"/>
        <v>0</v>
      </c>
      <c r="S239" s="161">
        <v>0</v>
      </c>
      <c r="T239" s="162">
        <f t="shared" si="43"/>
        <v>0</v>
      </c>
      <c r="U239" s="33"/>
      <c r="V239" s="33"/>
      <c r="W239" s="33"/>
      <c r="X239" s="33"/>
      <c r="Y239" s="33"/>
      <c r="Z239" s="33"/>
      <c r="AA239" s="33"/>
      <c r="AB239" s="33"/>
      <c r="AC239" s="33"/>
      <c r="AD239" s="33"/>
      <c r="AE239" s="33"/>
      <c r="AR239" s="163" t="s">
        <v>228</v>
      </c>
      <c r="AT239" s="163" t="s">
        <v>224</v>
      </c>
      <c r="AU239" s="163" t="s">
        <v>84</v>
      </c>
      <c r="AY239" s="18" t="s">
        <v>222</v>
      </c>
      <c r="BE239" s="164">
        <f t="shared" si="44"/>
        <v>0</v>
      </c>
      <c r="BF239" s="164">
        <f t="shared" si="45"/>
        <v>0</v>
      </c>
      <c r="BG239" s="164">
        <f t="shared" si="46"/>
        <v>0</v>
      </c>
      <c r="BH239" s="164">
        <f t="shared" si="47"/>
        <v>0</v>
      </c>
      <c r="BI239" s="164">
        <f t="shared" si="48"/>
        <v>0</v>
      </c>
      <c r="BJ239" s="18" t="s">
        <v>84</v>
      </c>
      <c r="BK239" s="164">
        <f t="shared" si="49"/>
        <v>0</v>
      </c>
      <c r="BL239" s="18" t="s">
        <v>228</v>
      </c>
      <c r="BM239" s="163" t="s">
        <v>706</v>
      </c>
    </row>
    <row r="240" spans="1:65" s="2" customFormat="1" ht="16.5" customHeight="1">
      <c r="A240" s="33"/>
      <c r="B240" s="150"/>
      <c r="C240" s="151" t="s">
        <v>729</v>
      </c>
      <c r="D240" s="151" t="s">
        <v>224</v>
      </c>
      <c r="E240" s="152" t="s">
        <v>4920</v>
      </c>
      <c r="F240" s="153" t="s">
        <v>4921</v>
      </c>
      <c r="G240" s="154" t="s">
        <v>4761</v>
      </c>
      <c r="H240" s="155">
        <v>15</v>
      </c>
      <c r="I240" s="156"/>
      <c r="J240" s="157">
        <f t="shared" si="40"/>
        <v>0</v>
      </c>
      <c r="K240" s="158"/>
      <c r="L240" s="34"/>
      <c r="M240" s="159" t="s">
        <v>1</v>
      </c>
      <c r="N240" s="160" t="s">
        <v>42</v>
      </c>
      <c r="O240" s="59"/>
      <c r="P240" s="161">
        <f t="shared" si="41"/>
        <v>0</v>
      </c>
      <c r="Q240" s="161">
        <v>0</v>
      </c>
      <c r="R240" s="161">
        <f t="shared" si="42"/>
        <v>0</v>
      </c>
      <c r="S240" s="161">
        <v>0</v>
      </c>
      <c r="T240" s="162">
        <f t="shared" si="43"/>
        <v>0</v>
      </c>
      <c r="U240" s="33"/>
      <c r="V240" s="33"/>
      <c r="W240" s="33"/>
      <c r="X240" s="33"/>
      <c r="Y240" s="33"/>
      <c r="Z240" s="33"/>
      <c r="AA240" s="33"/>
      <c r="AB240" s="33"/>
      <c r="AC240" s="33"/>
      <c r="AD240" s="33"/>
      <c r="AE240" s="33"/>
      <c r="AR240" s="163" t="s">
        <v>228</v>
      </c>
      <c r="AT240" s="163" t="s">
        <v>224</v>
      </c>
      <c r="AU240" s="163" t="s">
        <v>84</v>
      </c>
      <c r="AY240" s="18" t="s">
        <v>222</v>
      </c>
      <c r="BE240" s="164">
        <f t="shared" si="44"/>
        <v>0</v>
      </c>
      <c r="BF240" s="164">
        <f t="shared" si="45"/>
        <v>0</v>
      </c>
      <c r="BG240" s="164">
        <f t="shared" si="46"/>
        <v>0</v>
      </c>
      <c r="BH240" s="164">
        <f t="shared" si="47"/>
        <v>0</v>
      </c>
      <c r="BI240" s="164">
        <f t="shared" si="48"/>
        <v>0</v>
      </c>
      <c r="BJ240" s="18" t="s">
        <v>84</v>
      </c>
      <c r="BK240" s="164">
        <f t="shared" si="49"/>
        <v>0</v>
      </c>
      <c r="BL240" s="18" t="s">
        <v>228</v>
      </c>
      <c r="BM240" s="163" t="s">
        <v>713</v>
      </c>
    </row>
    <row r="241" spans="1:65" s="2" customFormat="1" ht="16.5" customHeight="1">
      <c r="A241" s="33"/>
      <c r="B241" s="150"/>
      <c r="C241" s="151" t="s">
        <v>417</v>
      </c>
      <c r="D241" s="151" t="s">
        <v>224</v>
      </c>
      <c r="E241" s="152" t="s">
        <v>4922</v>
      </c>
      <c r="F241" s="153" t="s">
        <v>4923</v>
      </c>
      <c r="G241" s="154" t="s">
        <v>4761</v>
      </c>
      <c r="H241" s="155">
        <v>10</v>
      </c>
      <c r="I241" s="156"/>
      <c r="J241" s="157">
        <f t="shared" si="40"/>
        <v>0</v>
      </c>
      <c r="K241" s="158"/>
      <c r="L241" s="34"/>
      <c r="M241" s="159" t="s">
        <v>1</v>
      </c>
      <c r="N241" s="160" t="s">
        <v>42</v>
      </c>
      <c r="O241" s="59"/>
      <c r="P241" s="161">
        <f t="shared" si="41"/>
        <v>0</v>
      </c>
      <c r="Q241" s="161">
        <v>0</v>
      </c>
      <c r="R241" s="161">
        <f t="shared" si="42"/>
        <v>0</v>
      </c>
      <c r="S241" s="161">
        <v>0</v>
      </c>
      <c r="T241" s="162">
        <f t="shared" si="43"/>
        <v>0</v>
      </c>
      <c r="U241" s="33"/>
      <c r="V241" s="33"/>
      <c r="W241" s="33"/>
      <c r="X241" s="33"/>
      <c r="Y241" s="33"/>
      <c r="Z241" s="33"/>
      <c r="AA241" s="33"/>
      <c r="AB241" s="33"/>
      <c r="AC241" s="33"/>
      <c r="AD241" s="33"/>
      <c r="AE241" s="33"/>
      <c r="AR241" s="163" t="s">
        <v>228</v>
      </c>
      <c r="AT241" s="163" t="s">
        <v>224</v>
      </c>
      <c r="AU241" s="163" t="s">
        <v>84</v>
      </c>
      <c r="AY241" s="18" t="s">
        <v>222</v>
      </c>
      <c r="BE241" s="164">
        <f t="shared" si="44"/>
        <v>0</v>
      </c>
      <c r="BF241" s="164">
        <f t="shared" si="45"/>
        <v>0</v>
      </c>
      <c r="BG241" s="164">
        <f t="shared" si="46"/>
        <v>0</v>
      </c>
      <c r="BH241" s="164">
        <f t="shared" si="47"/>
        <v>0</v>
      </c>
      <c r="BI241" s="164">
        <f t="shared" si="48"/>
        <v>0</v>
      </c>
      <c r="BJ241" s="18" t="s">
        <v>84</v>
      </c>
      <c r="BK241" s="164">
        <f t="shared" si="49"/>
        <v>0</v>
      </c>
      <c r="BL241" s="18" t="s">
        <v>228</v>
      </c>
      <c r="BM241" s="163" t="s">
        <v>717</v>
      </c>
    </row>
    <row r="242" spans="1:65" s="2" customFormat="1" ht="16.5" customHeight="1">
      <c r="A242" s="33"/>
      <c r="B242" s="150"/>
      <c r="C242" s="151" t="s">
        <v>736</v>
      </c>
      <c r="D242" s="151" t="s">
        <v>224</v>
      </c>
      <c r="E242" s="152" t="s">
        <v>4924</v>
      </c>
      <c r="F242" s="153" t="s">
        <v>4925</v>
      </c>
      <c r="G242" s="154" t="s">
        <v>4761</v>
      </c>
      <c r="H242" s="155">
        <v>30</v>
      </c>
      <c r="I242" s="156"/>
      <c r="J242" s="157">
        <f t="shared" si="40"/>
        <v>0</v>
      </c>
      <c r="K242" s="158"/>
      <c r="L242" s="34"/>
      <c r="M242" s="159" t="s">
        <v>1</v>
      </c>
      <c r="N242" s="160" t="s">
        <v>42</v>
      </c>
      <c r="O242" s="59"/>
      <c r="P242" s="161">
        <f t="shared" si="41"/>
        <v>0</v>
      </c>
      <c r="Q242" s="161">
        <v>0</v>
      </c>
      <c r="R242" s="161">
        <f t="shared" si="42"/>
        <v>0</v>
      </c>
      <c r="S242" s="161">
        <v>0</v>
      </c>
      <c r="T242" s="162">
        <f t="shared" si="43"/>
        <v>0</v>
      </c>
      <c r="U242" s="33"/>
      <c r="V242" s="33"/>
      <c r="W242" s="33"/>
      <c r="X242" s="33"/>
      <c r="Y242" s="33"/>
      <c r="Z242" s="33"/>
      <c r="AA242" s="33"/>
      <c r="AB242" s="33"/>
      <c r="AC242" s="33"/>
      <c r="AD242" s="33"/>
      <c r="AE242" s="33"/>
      <c r="AR242" s="163" t="s">
        <v>228</v>
      </c>
      <c r="AT242" s="163" t="s">
        <v>224</v>
      </c>
      <c r="AU242" s="163" t="s">
        <v>84</v>
      </c>
      <c r="AY242" s="18" t="s">
        <v>222</v>
      </c>
      <c r="BE242" s="164">
        <f t="shared" si="44"/>
        <v>0</v>
      </c>
      <c r="BF242" s="164">
        <f t="shared" si="45"/>
        <v>0</v>
      </c>
      <c r="BG242" s="164">
        <f t="shared" si="46"/>
        <v>0</v>
      </c>
      <c r="BH242" s="164">
        <f t="shared" si="47"/>
        <v>0</v>
      </c>
      <c r="BI242" s="164">
        <f t="shared" si="48"/>
        <v>0</v>
      </c>
      <c r="BJ242" s="18" t="s">
        <v>84</v>
      </c>
      <c r="BK242" s="164">
        <f t="shared" si="49"/>
        <v>0</v>
      </c>
      <c r="BL242" s="18" t="s">
        <v>228</v>
      </c>
      <c r="BM242" s="163" t="s">
        <v>722</v>
      </c>
    </row>
    <row r="243" spans="1:65" s="2" customFormat="1" ht="24.2" customHeight="1">
      <c r="A243" s="33"/>
      <c r="B243" s="150"/>
      <c r="C243" s="151" t="s">
        <v>420</v>
      </c>
      <c r="D243" s="151" t="s">
        <v>224</v>
      </c>
      <c r="E243" s="152" t="s">
        <v>4926</v>
      </c>
      <c r="F243" s="153" t="s">
        <v>4927</v>
      </c>
      <c r="G243" s="154" t="s">
        <v>4342</v>
      </c>
      <c r="H243" s="155">
        <v>1</v>
      </c>
      <c r="I243" s="156"/>
      <c r="J243" s="157">
        <f t="shared" si="40"/>
        <v>0</v>
      </c>
      <c r="K243" s="158"/>
      <c r="L243" s="34"/>
      <c r="M243" s="159" t="s">
        <v>1</v>
      </c>
      <c r="N243" s="160" t="s">
        <v>42</v>
      </c>
      <c r="O243" s="59"/>
      <c r="P243" s="161">
        <f t="shared" si="41"/>
        <v>0</v>
      </c>
      <c r="Q243" s="161">
        <v>0</v>
      </c>
      <c r="R243" s="161">
        <f t="shared" si="42"/>
        <v>0</v>
      </c>
      <c r="S243" s="161">
        <v>0</v>
      </c>
      <c r="T243" s="162">
        <f t="shared" si="43"/>
        <v>0</v>
      </c>
      <c r="U243" s="33"/>
      <c r="V243" s="33"/>
      <c r="W243" s="33"/>
      <c r="X243" s="33"/>
      <c r="Y243" s="33"/>
      <c r="Z243" s="33"/>
      <c r="AA243" s="33"/>
      <c r="AB243" s="33"/>
      <c r="AC243" s="33"/>
      <c r="AD243" s="33"/>
      <c r="AE243" s="33"/>
      <c r="AR243" s="163" t="s">
        <v>228</v>
      </c>
      <c r="AT243" s="163" t="s">
        <v>224</v>
      </c>
      <c r="AU243" s="163" t="s">
        <v>84</v>
      </c>
      <c r="AY243" s="18" t="s">
        <v>222</v>
      </c>
      <c r="BE243" s="164">
        <f t="shared" si="44"/>
        <v>0</v>
      </c>
      <c r="BF243" s="164">
        <f t="shared" si="45"/>
        <v>0</v>
      </c>
      <c r="BG243" s="164">
        <f t="shared" si="46"/>
        <v>0</v>
      </c>
      <c r="BH243" s="164">
        <f t="shared" si="47"/>
        <v>0</v>
      </c>
      <c r="BI243" s="164">
        <f t="shared" si="48"/>
        <v>0</v>
      </c>
      <c r="BJ243" s="18" t="s">
        <v>84</v>
      </c>
      <c r="BK243" s="164">
        <f t="shared" si="49"/>
        <v>0</v>
      </c>
      <c r="BL243" s="18" t="s">
        <v>228</v>
      </c>
      <c r="BM243" s="163" t="s">
        <v>726</v>
      </c>
    </row>
    <row r="244" spans="1:65" s="12" customFormat="1" ht="25.9" customHeight="1">
      <c r="B244" s="137"/>
      <c r="D244" s="138" t="s">
        <v>76</v>
      </c>
      <c r="E244" s="139" t="s">
        <v>4928</v>
      </c>
      <c r="F244" s="139" t="s">
        <v>4929</v>
      </c>
      <c r="I244" s="140"/>
      <c r="J244" s="141">
        <f>BK244</f>
        <v>0</v>
      </c>
      <c r="L244" s="137"/>
      <c r="M244" s="142"/>
      <c r="N244" s="143"/>
      <c r="O244" s="143"/>
      <c r="P244" s="144">
        <f>SUM(P245:P249)</f>
        <v>0</v>
      </c>
      <c r="Q244" s="143"/>
      <c r="R244" s="144">
        <f>SUM(R245:R249)</f>
        <v>0</v>
      </c>
      <c r="S244" s="143"/>
      <c r="T244" s="145">
        <f>SUM(T245:T249)</f>
        <v>0</v>
      </c>
      <c r="AR244" s="138" t="s">
        <v>84</v>
      </c>
      <c r="AT244" s="146" t="s">
        <v>76</v>
      </c>
      <c r="AU244" s="146" t="s">
        <v>77</v>
      </c>
      <c r="AY244" s="138" t="s">
        <v>222</v>
      </c>
      <c r="BK244" s="147">
        <f>SUM(BK245:BK249)</f>
        <v>0</v>
      </c>
    </row>
    <row r="245" spans="1:65" s="2" customFormat="1" ht="16.5" customHeight="1">
      <c r="A245" s="33"/>
      <c r="B245" s="150"/>
      <c r="C245" s="151" t="s">
        <v>743</v>
      </c>
      <c r="D245" s="151" t="s">
        <v>224</v>
      </c>
      <c r="E245" s="152" t="s">
        <v>4930</v>
      </c>
      <c r="F245" s="153" t="s">
        <v>4931</v>
      </c>
      <c r="G245" s="154" t="s">
        <v>4342</v>
      </c>
      <c r="H245" s="155">
        <v>34</v>
      </c>
      <c r="I245" s="156"/>
      <c r="J245" s="157">
        <f>ROUND(I245*H245,2)</f>
        <v>0</v>
      </c>
      <c r="K245" s="158"/>
      <c r="L245" s="34"/>
      <c r="M245" s="159" t="s">
        <v>1</v>
      </c>
      <c r="N245" s="160" t="s">
        <v>42</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228</v>
      </c>
      <c r="AT245" s="163" t="s">
        <v>224</v>
      </c>
      <c r="AU245" s="163" t="s">
        <v>84</v>
      </c>
      <c r="AY245" s="18" t="s">
        <v>222</v>
      </c>
      <c r="BE245" s="164">
        <f>IF(N245="základní",J245,0)</f>
        <v>0</v>
      </c>
      <c r="BF245" s="164">
        <f>IF(N245="snížená",J245,0)</f>
        <v>0</v>
      </c>
      <c r="BG245" s="164">
        <f>IF(N245="zákl. přenesená",J245,0)</f>
        <v>0</v>
      </c>
      <c r="BH245" s="164">
        <f>IF(N245="sníž. přenesená",J245,0)</f>
        <v>0</v>
      </c>
      <c r="BI245" s="164">
        <f>IF(N245="nulová",J245,0)</f>
        <v>0</v>
      </c>
      <c r="BJ245" s="18" t="s">
        <v>84</v>
      </c>
      <c r="BK245" s="164">
        <f>ROUND(I245*H245,2)</f>
        <v>0</v>
      </c>
      <c r="BL245" s="18" t="s">
        <v>228</v>
      </c>
      <c r="BM245" s="163" t="s">
        <v>732</v>
      </c>
    </row>
    <row r="246" spans="1:65" s="2" customFormat="1" ht="16.5" customHeight="1">
      <c r="A246" s="33"/>
      <c r="B246" s="150"/>
      <c r="C246" s="151" t="s">
        <v>424</v>
      </c>
      <c r="D246" s="151" t="s">
        <v>224</v>
      </c>
      <c r="E246" s="152" t="s">
        <v>4932</v>
      </c>
      <c r="F246" s="153" t="s">
        <v>4933</v>
      </c>
      <c r="G246" s="154" t="s">
        <v>2432</v>
      </c>
      <c r="H246" s="155">
        <v>1</v>
      </c>
      <c r="I246" s="156"/>
      <c r="J246" s="157">
        <f>ROUND(I246*H246,2)</f>
        <v>0</v>
      </c>
      <c r="K246" s="158"/>
      <c r="L246" s="34"/>
      <c r="M246" s="159" t="s">
        <v>1</v>
      </c>
      <c r="N246" s="160"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228</v>
      </c>
      <c r="AT246" s="163" t="s">
        <v>224</v>
      </c>
      <c r="AU246" s="163" t="s">
        <v>84</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735</v>
      </c>
    </row>
    <row r="247" spans="1:65" s="2" customFormat="1" ht="16.5" customHeight="1">
      <c r="A247" s="33"/>
      <c r="B247" s="150"/>
      <c r="C247" s="151" t="s">
        <v>427</v>
      </c>
      <c r="D247" s="151" t="s">
        <v>224</v>
      </c>
      <c r="E247" s="152" t="s">
        <v>4934</v>
      </c>
      <c r="F247" s="153" t="s">
        <v>4935</v>
      </c>
      <c r="G247" s="154" t="s">
        <v>2432</v>
      </c>
      <c r="H247" s="155">
        <v>1</v>
      </c>
      <c r="I247" s="156"/>
      <c r="J247" s="157">
        <f>ROUND(I247*H247,2)</f>
        <v>0</v>
      </c>
      <c r="K247" s="158"/>
      <c r="L247" s="34"/>
      <c r="M247" s="159" t="s">
        <v>1</v>
      </c>
      <c r="N247" s="160"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228</v>
      </c>
      <c r="AT247" s="163" t="s">
        <v>224</v>
      </c>
      <c r="AU247" s="163" t="s">
        <v>84</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742</v>
      </c>
    </row>
    <row r="248" spans="1:65" s="2" customFormat="1" ht="16.5" customHeight="1">
      <c r="A248" s="33"/>
      <c r="B248" s="150"/>
      <c r="C248" s="151" t="s">
        <v>757</v>
      </c>
      <c r="D248" s="151" t="s">
        <v>224</v>
      </c>
      <c r="E248" s="152" t="s">
        <v>4936</v>
      </c>
      <c r="F248" s="153" t="s">
        <v>7304</v>
      </c>
      <c r="G248" s="154" t="s">
        <v>2432</v>
      </c>
      <c r="H248" s="155">
        <v>1</v>
      </c>
      <c r="I248" s="156"/>
      <c r="J248" s="157">
        <f>ROUND(I248*H248,2)</f>
        <v>0</v>
      </c>
      <c r="K248" s="158"/>
      <c r="L248" s="34"/>
      <c r="M248" s="159" t="s">
        <v>1</v>
      </c>
      <c r="N248" s="160" t="s">
        <v>42</v>
      </c>
      <c r="O248" s="59"/>
      <c r="P248" s="161">
        <f>O248*H248</f>
        <v>0</v>
      </c>
      <c r="Q248" s="161">
        <v>0</v>
      </c>
      <c r="R248" s="161">
        <f>Q248*H248</f>
        <v>0</v>
      </c>
      <c r="S248" s="161">
        <v>0</v>
      </c>
      <c r="T248" s="162">
        <f>S248*H248</f>
        <v>0</v>
      </c>
      <c r="U248" s="33"/>
      <c r="V248" s="33"/>
      <c r="W248" s="33"/>
      <c r="X248" s="33"/>
      <c r="Y248" s="33"/>
      <c r="Z248" s="33"/>
      <c r="AA248" s="33"/>
      <c r="AB248" s="33"/>
      <c r="AC248" s="33"/>
      <c r="AD248" s="33"/>
      <c r="AE248" s="33"/>
      <c r="AR248" s="163" t="s">
        <v>228</v>
      </c>
      <c r="AT248" s="163" t="s">
        <v>224</v>
      </c>
      <c r="AU248" s="163" t="s">
        <v>84</v>
      </c>
      <c r="AY248" s="18" t="s">
        <v>222</v>
      </c>
      <c r="BE248" s="164">
        <f>IF(N248="základní",J248,0)</f>
        <v>0</v>
      </c>
      <c r="BF248" s="164">
        <f>IF(N248="snížená",J248,0)</f>
        <v>0</v>
      </c>
      <c r="BG248" s="164">
        <f>IF(N248="zákl. přenesená",J248,0)</f>
        <v>0</v>
      </c>
      <c r="BH248" s="164">
        <f>IF(N248="sníž. přenesená",J248,0)</f>
        <v>0</v>
      </c>
      <c r="BI248" s="164">
        <f>IF(N248="nulová",J248,0)</f>
        <v>0</v>
      </c>
      <c r="BJ248" s="18" t="s">
        <v>84</v>
      </c>
      <c r="BK248" s="164">
        <f>ROUND(I248*H248,2)</f>
        <v>0</v>
      </c>
      <c r="BL248" s="18" t="s">
        <v>228</v>
      </c>
      <c r="BM248" s="163" t="s">
        <v>746</v>
      </c>
    </row>
    <row r="249" spans="1:65" s="2" customFormat="1" ht="19.5">
      <c r="A249" s="33"/>
      <c r="B249" s="34"/>
      <c r="C249" s="33"/>
      <c r="D249" s="166" t="s">
        <v>384</v>
      </c>
      <c r="E249" s="33"/>
      <c r="F249" s="208" t="s">
        <v>4937</v>
      </c>
      <c r="G249" s="33"/>
      <c r="H249" s="33"/>
      <c r="I249" s="209"/>
      <c r="J249" s="33"/>
      <c r="K249" s="33"/>
      <c r="L249" s="34"/>
      <c r="M249" s="218"/>
      <c r="N249" s="219"/>
      <c r="O249" s="215"/>
      <c r="P249" s="215"/>
      <c r="Q249" s="215"/>
      <c r="R249" s="215"/>
      <c r="S249" s="215"/>
      <c r="T249" s="220"/>
      <c r="U249" s="33"/>
      <c r="V249" s="33"/>
      <c r="W249" s="33"/>
      <c r="X249" s="33"/>
      <c r="Y249" s="33"/>
      <c r="Z249" s="33"/>
      <c r="AA249" s="33"/>
      <c r="AB249" s="33"/>
      <c r="AC249" s="33"/>
      <c r="AD249" s="33"/>
      <c r="AE249" s="33"/>
      <c r="AT249" s="18" t="s">
        <v>384</v>
      </c>
      <c r="AU249" s="18" t="s">
        <v>84</v>
      </c>
    </row>
    <row r="250" spans="1:65" s="2" customFormat="1" ht="6.95" customHeight="1">
      <c r="A250" s="33"/>
      <c r="B250" s="48"/>
      <c r="C250" s="49"/>
      <c r="D250" s="49"/>
      <c r="E250" s="49"/>
      <c r="F250" s="49"/>
      <c r="G250" s="49"/>
      <c r="H250" s="49"/>
      <c r="I250" s="49"/>
      <c r="J250" s="49"/>
      <c r="K250" s="49"/>
      <c r="L250" s="34"/>
      <c r="M250" s="33"/>
      <c r="O250" s="33"/>
      <c r="P250" s="33"/>
      <c r="Q250" s="33"/>
      <c r="R250" s="33"/>
      <c r="S250" s="33"/>
      <c r="T250" s="33"/>
      <c r="U250" s="33"/>
      <c r="V250" s="33"/>
      <c r="W250" s="33"/>
      <c r="X250" s="33"/>
      <c r="Y250" s="33"/>
      <c r="Z250" s="33"/>
      <c r="AA250" s="33"/>
      <c r="AB250" s="33"/>
      <c r="AC250" s="33"/>
      <c r="AD250" s="33"/>
      <c r="AE250" s="33"/>
    </row>
  </sheetData>
  <autoFilter ref="C143:K249"/>
  <mergeCells count="12">
    <mergeCell ref="E136:H136"/>
    <mergeCell ref="L2:V2"/>
    <mergeCell ref="E85:H85"/>
    <mergeCell ref="E87:H87"/>
    <mergeCell ref="E89:H89"/>
    <mergeCell ref="E132:H132"/>
    <mergeCell ref="E134:H13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103</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4938</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ROUND((SUM(BE125:BE206)),  2)</f>
        <v>0</v>
      </c>
      <c r="G35" s="33"/>
      <c r="H35" s="33"/>
      <c r="I35" s="106">
        <v>0.21</v>
      </c>
      <c r="J35" s="105">
        <f>ROUND(((SUM(BE125:BE206))*I35),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ROUND((SUM(BF125:BF206)),  2)</f>
        <v>0</v>
      </c>
      <c r="G36" s="33"/>
      <c r="H36" s="33"/>
      <c r="I36" s="106">
        <v>0.15</v>
      </c>
      <c r="J36" s="105">
        <f>ROUND(((SUM(BF125:BF206))*I36),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ROUND((SUM(BG125:BG206)),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ROUND((SUM(BH125:BH206)),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ROUND((SUM(BI125:BI206)),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D.1.4.3.B - Vodovod</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4939</v>
      </c>
      <c r="E99" s="120"/>
      <c r="F99" s="120"/>
      <c r="G99" s="120"/>
      <c r="H99" s="120"/>
      <c r="I99" s="120"/>
      <c r="J99" s="121">
        <f>J126</f>
        <v>0</v>
      </c>
      <c r="L99" s="118"/>
    </row>
    <row r="100" spans="1:47" s="10" customFormat="1" ht="19.899999999999999" customHeight="1">
      <c r="B100" s="122"/>
      <c r="D100" s="123" t="s">
        <v>4940</v>
      </c>
      <c r="E100" s="124"/>
      <c r="F100" s="124"/>
      <c r="G100" s="124"/>
      <c r="H100" s="124"/>
      <c r="I100" s="124"/>
      <c r="J100" s="125">
        <f>J168</f>
        <v>0</v>
      </c>
      <c r="L100" s="122"/>
    </row>
    <row r="101" spans="1:47" s="10" customFormat="1" ht="19.899999999999999" customHeight="1">
      <c r="B101" s="122"/>
      <c r="D101" s="123" t="s">
        <v>4941</v>
      </c>
      <c r="E101" s="124"/>
      <c r="F101" s="124"/>
      <c r="G101" s="124"/>
      <c r="H101" s="124"/>
      <c r="I101" s="124"/>
      <c r="J101" s="125">
        <f>J176</f>
        <v>0</v>
      </c>
      <c r="L101" s="122"/>
    </row>
    <row r="102" spans="1:47" s="10" customFormat="1" ht="19.899999999999999" customHeight="1">
      <c r="B102" s="122"/>
      <c r="D102" s="123" t="s">
        <v>4942</v>
      </c>
      <c r="E102" s="124"/>
      <c r="F102" s="124"/>
      <c r="G102" s="124"/>
      <c r="H102" s="124"/>
      <c r="I102" s="124"/>
      <c r="J102" s="125">
        <f>J183</f>
        <v>0</v>
      </c>
      <c r="L102" s="122"/>
    </row>
    <row r="103" spans="1:47" s="9" customFormat="1" ht="24.95" customHeight="1">
      <c r="B103" s="118"/>
      <c r="D103" s="119" t="s">
        <v>4943</v>
      </c>
      <c r="E103" s="120"/>
      <c r="F103" s="120"/>
      <c r="G103" s="120"/>
      <c r="H103" s="120"/>
      <c r="I103" s="120"/>
      <c r="J103" s="121">
        <f>J192</f>
        <v>0</v>
      </c>
      <c r="L103" s="118"/>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207</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5" t="str">
        <f>E7</f>
        <v>Přístavba tělocvičny, školní jídelny a kuchyně</v>
      </c>
      <c r="F113" s="266"/>
      <c r="G113" s="266"/>
      <c r="H113" s="266"/>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166</v>
      </c>
      <c r="L114" s="21"/>
    </row>
    <row r="115" spans="1:65" s="2" customFormat="1" ht="16.5" customHeight="1">
      <c r="A115" s="33"/>
      <c r="B115" s="34"/>
      <c r="C115" s="33"/>
      <c r="D115" s="33"/>
      <c r="E115" s="265" t="s">
        <v>167</v>
      </c>
      <c r="F115" s="264"/>
      <c r="G115" s="264"/>
      <c r="H115" s="264"/>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168</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41" t="str">
        <f>E11</f>
        <v>D.1.4.3.B - Vodovod</v>
      </c>
      <c r="F117" s="264"/>
      <c r="G117" s="264"/>
      <c r="H117" s="264"/>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ZŠ Lyčkovo nám. 6/460, Praha 8</v>
      </c>
      <c r="G119" s="33"/>
      <c r="H119" s="33"/>
      <c r="I119" s="28" t="s">
        <v>22</v>
      </c>
      <c r="J119" s="56" t="str">
        <f>IF(J14="","",J14)</f>
        <v>25. 9. 2023</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24</v>
      </c>
      <c r="D121" s="33"/>
      <c r="E121" s="33"/>
      <c r="F121" s="26" t="str">
        <f>E17</f>
        <v>Městská část Praha 8</v>
      </c>
      <c r="G121" s="33"/>
      <c r="H121" s="33"/>
      <c r="I121" s="28" t="s">
        <v>30</v>
      </c>
      <c r="J121" s="31" t="str">
        <f>E23</f>
        <v>ARCHITEKTONICKÝ ATELIER ALEŠ, s.r.o.</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IF(E20="","",E20)</f>
        <v>Vyplň údaj</v>
      </c>
      <c r="G122" s="33"/>
      <c r="H122" s="33"/>
      <c r="I122" s="28" t="s">
        <v>33</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208</v>
      </c>
      <c r="D124" s="129" t="s">
        <v>62</v>
      </c>
      <c r="E124" s="129" t="s">
        <v>58</v>
      </c>
      <c r="F124" s="129" t="s">
        <v>59</v>
      </c>
      <c r="G124" s="129" t="s">
        <v>209</v>
      </c>
      <c r="H124" s="129" t="s">
        <v>210</v>
      </c>
      <c r="I124" s="129" t="s">
        <v>211</v>
      </c>
      <c r="J124" s="130" t="s">
        <v>172</v>
      </c>
      <c r="K124" s="131" t="s">
        <v>212</v>
      </c>
      <c r="L124" s="132"/>
      <c r="M124" s="63" t="s">
        <v>1</v>
      </c>
      <c r="N124" s="64" t="s">
        <v>41</v>
      </c>
      <c r="O124" s="64" t="s">
        <v>213</v>
      </c>
      <c r="P124" s="64" t="s">
        <v>214</v>
      </c>
      <c r="Q124" s="64" t="s">
        <v>215</v>
      </c>
      <c r="R124" s="64" t="s">
        <v>216</v>
      </c>
      <c r="S124" s="64" t="s">
        <v>217</v>
      </c>
      <c r="T124" s="65" t="s">
        <v>218</v>
      </c>
      <c r="U124" s="126"/>
      <c r="V124" s="126"/>
      <c r="W124" s="126"/>
      <c r="X124" s="126"/>
      <c r="Y124" s="126"/>
      <c r="Z124" s="126"/>
      <c r="AA124" s="126"/>
      <c r="AB124" s="126"/>
      <c r="AC124" s="126"/>
      <c r="AD124" s="126"/>
      <c r="AE124" s="126"/>
    </row>
    <row r="125" spans="1:65" s="2" customFormat="1" ht="22.9" customHeight="1">
      <c r="A125" s="33"/>
      <c r="B125" s="34"/>
      <c r="C125" s="70" t="s">
        <v>219</v>
      </c>
      <c r="D125" s="33"/>
      <c r="E125" s="33"/>
      <c r="F125" s="33"/>
      <c r="G125" s="33"/>
      <c r="H125" s="33"/>
      <c r="I125" s="33"/>
      <c r="J125" s="133">
        <f>BK125</f>
        <v>0</v>
      </c>
      <c r="K125" s="33"/>
      <c r="L125" s="34"/>
      <c r="M125" s="66"/>
      <c r="N125" s="57"/>
      <c r="O125" s="67"/>
      <c r="P125" s="134">
        <f>P126+P192</f>
        <v>0</v>
      </c>
      <c r="Q125" s="67"/>
      <c r="R125" s="134">
        <f>R126+R192</f>
        <v>0</v>
      </c>
      <c r="S125" s="67"/>
      <c r="T125" s="135">
        <f>T126+T192</f>
        <v>0</v>
      </c>
      <c r="U125" s="33"/>
      <c r="V125" s="33"/>
      <c r="W125" s="33"/>
      <c r="X125" s="33"/>
      <c r="Y125" s="33"/>
      <c r="Z125" s="33"/>
      <c r="AA125" s="33"/>
      <c r="AB125" s="33"/>
      <c r="AC125" s="33"/>
      <c r="AD125" s="33"/>
      <c r="AE125" s="33"/>
      <c r="AT125" s="18" t="s">
        <v>76</v>
      </c>
      <c r="AU125" s="18" t="s">
        <v>174</v>
      </c>
      <c r="BK125" s="136">
        <f>BK126+BK192</f>
        <v>0</v>
      </c>
    </row>
    <row r="126" spans="1:65" s="12" customFormat="1" ht="25.9" customHeight="1">
      <c r="B126" s="137"/>
      <c r="D126" s="138" t="s">
        <v>76</v>
      </c>
      <c r="E126" s="139" t="s">
        <v>4338</v>
      </c>
      <c r="F126" s="139" t="s">
        <v>4944</v>
      </c>
      <c r="I126" s="140"/>
      <c r="J126" s="141">
        <f>BK126</f>
        <v>0</v>
      </c>
      <c r="L126" s="137"/>
      <c r="M126" s="142"/>
      <c r="N126" s="143"/>
      <c r="O126" s="143"/>
      <c r="P126" s="144">
        <f>P127+SUM(P128:P168)+P176+P183</f>
        <v>0</v>
      </c>
      <c r="Q126" s="143"/>
      <c r="R126" s="144">
        <f>R127+SUM(R128:R168)+R176+R183</f>
        <v>0</v>
      </c>
      <c r="S126" s="143"/>
      <c r="T126" s="145">
        <f>T127+SUM(T128:T168)+T176+T183</f>
        <v>0</v>
      </c>
      <c r="AR126" s="138" t="s">
        <v>84</v>
      </c>
      <c r="AT126" s="146" t="s">
        <v>76</v>
      </c>
      <c r="AU126" s="146" t="s">
        <v>77</v>
      </c>
      <c r="AY126" s="138" t="s">
        <v>222</v>
      </c>
      <c r="BK126" s="147">
        <f>BK127+SUM(BK128:BK168)+BK176+BK183</f>
        <v>0</v>
      </c>
    </row>
    <row r="127" spans="1:65" s="2" customFormat="1" ht="24.2" customHeight="1">
      <c r="A127" s="33"/>
      <c r="B127" s="150"/>
      <c r="C127" s="151" t="s">
        <v>84</v>
      </c>
      <c r="D127" s="151" t="s">
        <v>224</v>
      </c>
      <c r="E127" s="152" t="s">
        <v>4945</v>
      </c>
      <c r="F127" s="153" t="s">
        <v>4946</v>
      </c>
      <c r="G127" s="154" t="s">
        <v>242</v>
      </c>
      <c r="H127" s="155">
        <v>10</v>
      </c>
      <c r="I127" s="156"/>
      <c r="J127" s="157">
        <f t="shared" ref="J127:J167" si="0">ROUND(I127*H127,2)</f>
        <v>0</v>
      </c>
      <c r="K127" s="158"/>
      <c r="L127" s="34"/>
      <c r="M127" s="159" t="s">
        <v>1</v>
      </c>
      <c r="N127" s="160" t="s">
        <v>42</v>
      </c>
      <c r="O127" s="59"/>
      <c r="P127" s="161">
        <f t="shared" ref="P127:P167" si="1">O127*H127</f>
        <v>0</v>
      </c>
      <c r="Q127" s="161">
        <v>0</v>
      </c>
      <c r="R127" s="161">
        <f t="shared" ref="R127:R167" si="2">Q127*H127</f>
        <v>0</v>
      </c>
      <c r="S127" s="161">
        <v>0</v>
      </c>
      <c r="T127" s="162">
        <f t="shared" ref="T127:T167" si="3">S127*H127</f>
        <v>0</v>
      </c>
      <c r="U127" s="33"/>
      <c r="V127" s="33"/>
      <c r="W127" s="33"/>
      <c r="X127" s="33"/>
      <c r="Y127" s="33"/>
      <c r="Z127" s="33"/>
      <c r="AA127" s="33"/>
      <c r="AB127" s="33"/>
      <c r="AC127" s="33"/>
      <c r="AD127" s="33"/>
      <c r="AE127" s="33"/>
      <c r="AR127" s="163" t="s">
        <v>228</v>
      </c>
      <c r="AT127" s="163" t="s">
        <v>224</v>
      </c>
      <c r="AU127" s="163" t="s">
        <v>84</v>
      </c>
      <c r="AY127" s="18" t="s">
        <v>222</v>
      </c>
      <c r="BE127" s="164">
        <f t="shared" ref="BE127:BE167" si="4">IF(N127="základní",J127,0)</f>
        <v>0</v>
      </c>
      <c r="BF127" s="164">
        <f t="shared" ref="BF127:BF167" si="5">IF(N127="snížená",J127,0)</f>
        <v>0</v>
      </c>
      <c r="BG127" s="164">
        <f t="shared" ref="BG127:BG167" si="6">IF(N127="zákl. přenesená",J127,0)</f>
        <v>0</v>
      </c>
      <c r="BH127" s="164">
        <f t="shared" ref="BH127:BH167" si="7">IF(N127="sníž. přenesená",J127,0)</f>
        <v>0</v>
      </c>
      <c r="BI127" s="164">
        <f t="shared" ref="BI127:BI167" si="8">IF(N127="nulová",J127,0)</f>
        <v>0</v>
      </c>
      <c r="BJ127" s="18" t="s">
        <v>84</v>
      </c>
      <c r="BK127" s="164">
        <f t="shared" ref="BK127:BK167" si="9">ROUND(I127*H127,2)</f>
        <v>0</v>
      </c>
      <c r="BL127" s="18" t="s">
        <v>228</v>
      </c>
      <c r="BM127" s="163" t="s">
        <v>86</v>
      </c>
    </row>
    <row r="128" spans="1:65" s="2" customFormat="1" ht="16.5" customHeight="1">
      <c r="A128" s="33"/>
      <c r="B128" s="150"/>
      <c r="C128" s="151" t="s">
        <v>86</v>
      </c>
      <c r="D128" s="151" t="s">
        <v>224</v>
      </c>
      <c r="E128" s="152" t="s">
        <v>4947</v>
      </c>
      <c r="F128" s="153" t="s">
        <v>4948</v>
      </c>
      <c r="G128" s="154" t="s">
        <v>4342</v>
      </c>
      <c r="H128" s="155">
        <v>1</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84</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228</v>
      </c>
    </row>
    <row r="129" spans="1:65" s="2" customFormat="1" ht="16.5" customHeight="1">
      <c r="A129" s="33"/>
      <c r="B129" s="150"/>
      <c r="C129" s="151" t="s">
        <v>235</v>
      </c>
      <c r="D129" s="151" t="s">
        <v>224</v>
      </c>
      <c r="E129" s="152" t="s">
        <v>4949</v>
      </c>
      <c r="F129" s="153" t="s">
        <v>4950</v>
      </c>
      <c r="G129" s="154" t="s">
        <v>4342</v>
      </c>
      <c r="H129" s="155">
        <v>1</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84</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238</v>
      </c>
    </row>
    <row r="130" spans="1:65" s="2" customFormat="1" ht="16.5" customHeight="1">
      <c r="A130" s="33"/>
      <c r="B130" s="150"/>
      <c r="C130" s="151" t="s">
        <v>228</v>
      </c>
      <c r="D130" s="151" t="s">
        <v>224</v>
      </c>
      <c r="E130" s="152" t="s">
        <v>4951</v>
      </c>
      <c r="F130" s="153" t="s">
        <v>4952</v>
      </c>
      <c r="G130" s="154" t="s">
        <v>242</v>
      </c>
      <c r="H130" s="155">
        <v>15</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84</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243</v>
      </c>
    </row>
    <row r="131" spans="1:65" s="2" customFormat="1" ht="16.5" customHeight="1">
      <c r="A131" s="33"/>
      <c r="B131" s="150"/>
      <c r="C131" s="151" t="s">
        <v>245</v>
      </c>
      <c r="D131" s="151" t="s">
        <v>224</v>
      </c>
      <c r="E131" s="152" t="s">
        <v>4953</v>
      </c>
      <c r="F131" s="153" t="s">
        <v>4954</v>
      </c>
      <c r="G131" s="154" t="s">
        <v>242</v>
      </c>
      <c r="H131" s="155">
        <v>10</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84</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248</v>
      </c>
    </row>
    <row r="132" spans="1:65" s="2" customFormat="1" ht="24.2" customHeight="1">
      <c r="A132" s="33"/>
      <c r="B132" s="150"/>
      <c r="C132" s="151" t="s">
        <v>238</v>
      </c>
      <c r="D132" s="151" t="s">
        <v>224</v>
      </c>
      <c r="E132" s="152" t="s">
        <v>4955</v>
      </c>
      <c r="F132" s="153" t="s">
        <v>4956</v>
      </c>
      <c r="G132" s="154" t="s">
        <v>2432</v>
      </c>
      <c r="H132" s="155">
        <v>1</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84</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14</v>
      </c>
    </row>
    <row r="133" spans="1:65" s="2" customFormat="1" ht="16.5" customHeight="1">
      <c r="A133" s="33"/>
      <c r="B133" s="150"/>
      <c r="C133" s="151" t="s">
        <v>261</v>
      </c>
      <c r="D133" s="151" t="s">
        <v>224</v>
      </c>
      <c r="E133" s="152" t="s">
        <v>4957</v>
      </c>
      <c r="F133" s="153" t="s">
        <v>4958</v>
      </c>
      <c r="G133" s="154" t="s">
        <v>4959</v>
      </c>
      <c r="H133" s="155">
        <v>12</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84</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321</v>
      </c>
    </row>
    <row r="134" spans="1:65" s="2" customFormat="1" ht="16.5" customHeight="1">
      <c r="A134" s="33"/>
      <c r="B134" s="150"/>
      <c r="C134" s="151" t="s">
        <v>243</v>
      </c>
      <c r="D134" s="151" t="s">
        <v>224</v>
      </c>
      <c r="E134" s="152" t="s">
        <v>4960</v>
      </c>
      <c r="F134" s="153" t="s">
        <v>4961</v>
      </c>
      <c r="G134" s="154" t="s">
        <v>4959</v>
      </c>
      <c r="H134" s="155">
        <v>3.5</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84</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264</v>
      </c>
    </row>
    <row r="135" spans="1:65" s="2" customFormat="1" ht="16.5" customHeight="1">
      <c r="A135" s="33"/>
      <c r="B135" s="150"/>
      <c r="C135" s="151" t="s">
        <v>279</v>
      </c>
      <c r="D135" s="151" t="s">
        <v>224</v>
      </c>
      <c r="E135" s="152" t="s">
        <v>4962</v>
      </c>
      <c r="F135" s="153" t="s">
        <v>4963</v>
      </c>
      <c r="G135" s="154" t="s">
        <v>4342</v>
      </c>
      <c r="H135" s="155">
        <v>1</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84</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341</v>
      </c>
    </row>
    <row r="136" spans="1:65" s="2" customFormat="1" ht="16.5" customHeight="1">
      <c r="A136" s="33"/>
      <c r="B136" s="150"/>
      <c r="C136" s="151" t="s">
        <v>248</v>
      </c>
      <c r="D136" s="151" t="s">
        <v>224</v>
      </c>
      <c r="E136" s="152" t="s">
        <v>4964</v>
      </c>
      <c r="F136" s="153" t="s">
        <v>4965</v>
      </c>
      <c r="G136" s="154" t="s">
        <v>4342</v>
      </c>
      <c r="H136" s="155">
        <v>1</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84</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273</v>
      </c>
    </row>
    <row r="137" spans="1:65" s="2" customFormat="1" ht="16.5" customHeight="1">
      <c r="A137" s="33"/>
      <c r="B137" s="150"/>
      <c r="C137" s="151" t="s">
        <v>299</v>
      </c>
      <c r="D137" s="151" t="s">
        <v>224</v>
      </c>
      <c r="E137" s="152" t="s">
        <v>4966</v>
      </c>
      <c r="F137" s="153" t="s">
        <v>4967</v>
      </c>
      <c r="G137" s="154" t="s">
        <v>4342</v>
      </c>
      <c r="H137" s="155">
        <v>2</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84</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358</v>
      </c>
    </row>
    <row r="138" spans="1:65" s="2" customFormat="1" ht="16.5" customHeight="1">
      <c r="A138" s="33"/>
      <c r="B138" s="150"/>
      <c r="C138" s="151" t="s">
        <v>14</v>
      </c>
      <c r="D138" s="151" t="s">
        <v>224</v>
      </c>
      <c r="E138" s="152" t="s">
        <v>4968</v>
      </c>
      <c r="F138" s="153" t="s">
        <v>4969</v>
      </c>
      <c r="G138" s="154" t="s">
        <v>4342</v>
      </c>
      <c r="H138" s="155">
        <v>3</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84</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282</v>
      </c>
    </row>
    <row r="139" spans="1:65" s="2" customFormat="1" ht="16.5" customHeight="1">
      <c r="A139" s="33"/>
      <c r="B139" s="150"/>
      <c r="C139" s="151" t="s">
        <v>315</v>
      </c>
      <c r="D139" s="151" t="s">
        <v>224</v>
      </c>
      <c r="E139" s="152" t="s">
        <v>4970</v>
      </c>
      <c r="F139" s="153" t="s">
        <v>4971</v>
      </c>
      <c r="G139" s="154" t="s">
        <v>4342</v>
      </c>
      <c r="H139" s="155">
        <v>13</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84</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292</v>
      </c>
    </row>
    <row r="140" spans="1:65" s="2" customFormat="1" ht="16.5" customHeight="1">
      <c r="A140" s="33"/>
      <c r="B140" s="150"/>
      <c r="C140" s="151" t="s">
        <v>321</v>
      </c>
      <c r="D140" s="151" t="s">
        <v>224</v>
      </c>
      <c r="E140" s="152" t="s">
        <v>4972</v>
      </c>
      <c r="F140" s="153" t="s">
        <v>4973</v>
      </c>
      <c r="G140" s="154" t="s">
        <v>4342</v>
      </c>
      <c r="H140" s="155">
        <v>1</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84</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302</v>
      </c>
    </row>
    <row r="141" spans="1:65" s="2" customFormat="1" ht="21.75" customHeight="1">
      <c r="A141" s="33"/>
      <c r="B141" s="150"/>
      <c r="C141" s="151" t="s">
        <v>8</v>
      </c>
      <c r="D141" s="151" t="s">
        <v>224</v>
      </c>
      <c r="E141" s="152" t="s">
        <v>4974</v>
      </c>
      <c r="F141" s="153" t="s">
        <v>4975</v>
      </c>
      <c r="G141" s="154" t="s">
        <v>4342</v>
      </c>
      <c r="H141" s="155">
        <v>3</v>
      </c>
      <c r="I141" s="156"/>
      <c r="J141" s="157">
        <f t="shared" si="0"/>
        <v>0</v>
      </c>
      <c r="K141" s="158"/>
      <c r="L141" s="34"/>
      <c r="M141" s="159" t="s">
        <v>1</v>
      </c>
      <c r="N141" s="160" t="s">
        <v>42</v>
      </c>
      <c r="O141" s="59"/>
      <c r="P141" s="161">
        <f t="shared" si="1"/>
        <v>0</v>
      </c>
      <c r="Q141" s="161">
        <v>0</v>
      </c>
      <c r="R141" s="161">
        <f t="shared" si="2"/>
        <v>0</v>
      </c>
      <c r="S141" s="161">
        <v>0</v>
      </c>
      <c r="T141" s="162">
        <f t="shared" si="3"/>
        <v>0</v>
      </c>
      <c r="U141" s="33"/>
      <c r="V141" s="33"/>
      <c r="W141" s="33"/>
      <c r="X141" s="33"/>
      <c r="Y141" s="33"/>
      <c r="Z141" s="33"/>
      <c r="AA141" s="33"/>
      <c r="AB141" s="33"/>
      <c r="AC141" s="33"/>
      <c r="AD141" s="33"/>
      <c r="AE141" s="33"/>
      <c r="AR141" s="163" t="s">
        <v>228</v>
      </c>
      <c r="AT141" s="163" t="s">
        <v>224</v>
      </c>
      <c r="AU141" s="163" t="s">
        <v>84</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314</v>
      </c>
    </row>
    <row r="142" spans="1:65" s="2" customFormat="1" ht="21.75" customHeight="1">
      <c r="A142" s="33"/>
      <c r="B142" s="150"/>
      <c r="C142" s="151" t="s">
        <v>264</v>
      </c>
      <c r="D142" s="151" t="s">
        <v>224</v>
      </c>
      <c r="E142" s="152" t="s">
        <v>4976</v>
      </c>
      <c r="F142" s="153" t="s">
        <v>4977</v>
      </c>
      <c r="G142" s="154" t="s">
        <v>4342</v>
      </c>
      <c r="H142" s="155">
        <v>10</v>
      </c>
      <c r="I142" s="156"/>
      <c r="J142" s="157">
        <f t="shared" si="0"/>
        <v>0</v>
      </c>
      <c r="K142" s="158"/>
      <c r="L142" s="34"/>
      <c r="M142" s="159" t="s">
        <v>1</v>
      </c>
      <c r="N142" s="160" t="s">
        <v>42</v>
      </c>
      <c r="O142" s="59"/>
      <c r="P142" s="161">
        <f t="shared" si="1"/>
        <v>0</v>
      </c>
      <c r="Q142" s="161">
        <v>0</v>
      </c>
      <c r="R142" s="161">
        <f t="shared" si="2"/>
        <v>0</v>
      </c>
      <c r="S142" s="161">
        <v>0</v>
      </c>
      <c r="T142" s="162">
        <f t="shared" si="3"/>
        <v>0</v>
      </c>
      <c r="U142" s="33"/>
      <c r="V142" s="33"/>
      <c r="W142" s="33"/>
      <c r="X142" s="33"/>
      <c r="Y142" s="33"/>
      <c r="Z142" s="33"/>
      <c r="AA142" s="33"/>
      <c r="AB142" s="33"/>
      <c r="AC142" s="33"/>
      <c r="AD142" s="33"/>
      <c r="AE142" s="33"/>
      <c r="AR142" s="163" t="s">
        <v>228</v>
      </c>
      <c r="AT142" s="163" t="s">
        <v>224</v>
      </c>
      <c r="AU142" s="163" t="s">
        <v>84</v>
      </c>
      <c r="AY142" s="18" t="s">
        <v>222</v>
      </c>
      <c r="BE142" s="164">
        <f t="shared" si="4"/>
        <v>0</v>
      </c>
      <c r="BF142" s="164">
        <f t="shared" si="5"/>
        <v>0</v>
      </c>
      <c r="BG142" s="164">
        <f t="shared" si="6"/>
        <v>0</v>
      </c>
      <c r="BH142" s="164">
        <f t="shared" si="7"/>
        <v>0</v>
      </c>
      <c r="BI142" s="164">
        <f t="shared" si="8"/>
        <v>0</v>
      </c>
      <c r="BJ142" s="18" t="s">
        <v>84</v>
      </c>
      <c r="BK142" s="164">
        <f t="shared" si="9"/>
        <v>0</v>
      </c>
      <c r="BL142" s="18" t="s">
        <v>228</v>
      </c>
      <c r="BM142" s="163" t="s">
        <v>318</v>
      </c>
    </row>
    <row r="143" spans="1:65" s="2" customFormat="1" ht="21.75" customHeight="1">
      <c r="A143" s="33"/>
      <c r="B143" s="150"/>
      <c r="C143" s="151" t="s">
        <v>337</v>
      </c>
      <c r="D143" s="151" t="s">
        <v>224</v>
      </c>
      <c r="E143" s="152" t="s">
        <v>4978</v>
      </c>
      <c r="F143" s="153" t="s">
        <v>4979</v>
      </c>
      <c r="G143" s="154" t="s">
        <v>4342</v>
      </c>
      <c r="H143" s="155">
        <v>2</v>
      </c>
      <c r="I143" s="156"/>
      <c r="J143" s="157">
        <f t="shared" si="0"/>
        <v>0</v>
      </c>
      <c r="K143" s="158"/>
      <c r="L143" s="34"/>
      <c r="M143" s="159" t="s">
        <v>1</v>
      </c>
      <c r="N143" s="160" t="s">
        <v>42</v>
      </c>
      <c r="O143" s="59"/>
      <c r="P143" s="161">
        <f t="shared" si="1"/>
        <v>0</v>
      </c>
      <c r="Q143" s="161">
        <v>0</v>
      </c>
      <c r="R143" s="161">
        <f t="shared" si="2"/>
        <v>0</v>
      </c>
      <c r="S143" s="161">
        <v>0</v>
      </c>
      <c r="T143" s="162">
        <f t="shared" si="3"/>
        <v>0</v>
      </c>
      <c r="U143" s="33"/>
      <c r="V143" s="33"/>
      <c r="W143" s="33"/>
      <c r="X143" s="33"/>
      <c r="Y143" s="33"/>
      <c r="Z143" s="33"/>
      <c r="AA143" s="33"/>
      <c r="AB143" s="33"/>
      <c r="AC143" s="33"/>
      <c r="AD143" s="33"/>
      <c r="AE143" s="33"/>
      <c r="AR143" s="163" t="s">
        <v>228</v>
      </c>
      <c r="AT143" s="163" t="s">
        <v>224</v>
      </c>
      <c r="AU143" s="163" t="s">
        <v>84</v>
      </c>
      <c r="AY143" s="18" t="s">
        <v>222</v>
      </c>
      <c r="BE143" s="164">
        <f t="shared" si="4"/>
        <v>0</v>
      </c>
      <c r="BF143" s="164">
        <f t="shared" si="5"/>
        <v>0</v>
      </c>
      <c r="BG143" s="164">
        <f t="shared" si="6"/>
        <v>0</v>
      </c>
      <c r="BH143" s="164">
        <f t="shared" si="7"/>
        <v>0</v>
      </c>
      <c r="BI143" s="164">
        <f t="shared" si="8"/>
        <v>0</v>
      </c>
      <c r="BJ143" s="18" t="s">
        <v>84</v>
      </c>
      <c r="BK143" s="164">
        <f t="shared" si="9"/>
        <v>0</v>
      </c>
      <c r="BL143" s="18" t="s">
        <v>228</v>
      </c>
      <c r="BM143" s="163" t="s">
        <v>322</v>
      </c>
    </row>
    <row r="144" spans="1:65" s="2" customFormat="1" ht="21.75" customHeight="1">
      <c r="A144" s="33"/>
      <c r="B144" s="150"/>
      <c r="C144" s="151" t="s">
        <v>341</v>
      </c>
      <c r="D144" s="151" t="s">
        <v>224</v>
      </c>
      <c r="E144" s="152" t="s">
        <v>4980</v>
      </c>
      <c r="F144" s="153" t="s">
        <v>4981</v>
      </c>
      <c r="G144" s="154" t="s">
        <v>4342</v>
      </c>
      <c r="H144" s="155">
        <v>4</v>
      </c>
      <c r="I144" s="156"/>
      <c r="J144" s="157">
        <f t="shared" si="0"/>
        <v>0</v>
      </c>
      <c r="K144" s="158"/>
      <c r="L144" s="34"/>
      <c r="M144" s="159" t="s">
        <v>1</v>
      </c>
      <c r="N144" s="160" t="s">
        <v>42</v>
      </c>
      <c r="O144" s="59"/>
      <c r="P144" s="161">
        <f t="shared" si="1"/>
        <v>0</v>
      </c>
      <c r="Q144" s="161">
        <v>0</v>
      </c>
      <c r="R144" s="161">
        <f t="shared" si="2"/>
        <v>0</v>
      </c>
      <c r="S144" s="161">
        <v>0</v>
      </c>
      <c r="T144" s="162">
        <f t="shared" si="3"/>
        <v>0</v>
      </c>
      <c r="U144" s="33"/>
      <c r="V144" s="33"/>
      <c r="W144" s="33"/>
      <c r="X144" s="33"/>
      <c r="Y144" s="33"/>
      <c r="Z144" s="33"/>
      <c r="AA144" s="33"/>
      <c r="AB144" s="33"/>
      <c r="AC144" s="33"/>
      <c r="AD144" s="33"/>
      <c r="AE144" s="33"/>
      <c r="AR144" s="163" t="s">
        <v>228</v>
      </c>
      <c r="AT144" s="163" t="s">
        <v>224</v>
      </c>
      <c r="AU144" s="163" t="s">
        <v>84</v>
      </c>
      <c r="AY144" s="18" t="s">
        <v>222</v>
      </c>
      <c r="BE144" s="164">
        <f t="shared" si="4"/>
        <v>0</v>
      </c>
      <c r="BF144" s="164">
        <f t="shared" si="5"/>
        <v>0</v>
      </c>
      <c r="BG144" s="164">
        <f t="shared" si="6"/>
        <v>0</v>
      </c>
      <c r="BH144" s="164">
        <f t="shared" si="7"/>
        <v>0</v>
      </c>
      <c r="BI144" s="164">
        <f t="shared" si="8"/>
        <v>0</v>
      </c>
      <c r="BJ144" s="18" t="s">
        <v>84</v>
      </c>
      <c r="BK144" s="164">
        <f t="shared" si="9"/>
        <v>0</v>
      </c>
      <c r="BL144" s="18" t="s">
        <v>228</v>
      </c>
      <c r="BM144" s="163" t="s">
        <v>326</v>
      </c>
    </row>
    <row r="145" spans="1:65" s="2" customFormat="1" ht="21.75" customHeight="1">
      <c r="A145" s="33"/>
      <c r="B145" s="150"/>
      <c r="C145" s="151" t="s">
        <v>345</v>
      </c>
      <c r="D145" s="151" t="s">
        <v>224</v>
      </c>
      <c r="E145" s="152" t="s">
        <v>4982</v>
      </c>
      <c r="F145" s="153" t="s">
        <v>4983</v>
      </c>
      <c r="G145" s="154" t="s">
        <v>4342</v>
      </c>
      <c r="H145" s="155">
        <v>1</v>
      </c>
      <c r="I145" s="156"/>
      <c r="J145" s="157">
        <f t="shared" si="0"/>
        <v>0</v>
      </c>
      <c r="K145" s="158"/>
      <c r="L145" s="34"/>
      <c r="M145" s="159" t="s">
        <v>1</v>
      </c>
      <c r="N145" s="160" t="s">
        <v>42</v>
      </c>
      <c r="O145" s="59"/>
      <c r="P145" s="161">
        <f t="shared" si="1"/>
        <v>0</v>
      </c>
      <c r="Q145" s="161">
        <v>0</v>
      </c>
      <c r="R145" s="161">
        <f t="shared" si="2"/>
        <v>0</v>
      </c>
      <c r="S145" s="161">
        <v>0</v>
      </c>
      <c r="T145" s="162">
        <f t="shared" si="3"/>
        <v>0</v>
      </c>
      <c r="U145" s="33"/>
      <c r="V145" s="33"/>
      <c r="W145" s="33"/>
      <c r="X145" s="33"/>
      <c r="Y145" s="33"/>
      <c r="Z145" s="33"/>
      <c r="AA145" s="33"/>
      <c r="AB145" s="33"/>
      <c r="AC145" s="33"/>
      <c r="AD145" s="33"/>
      <c r="AE145" s="33"/>
      <c r="AR145" s="163" t="s">
        <v>228</v>
      </c>
      <c r="AT145" s="163" t="s">
        <v>224</v>
      </c>
      <c r="AU145" s="163" t="s">
        <v>84</v>
      </c>
      <c r="AY145" s="18" t="s">
        <v>222</v>
      </c>
      <c r="BE145" s="164">
        <f t="shared" si="4"/>
        <v>0</v>
      </c>
      <c r="BF145" s="164">
        <f t="shared" si="5"/>
        <v>0</v>
      </c>
      <c r="BG145" s="164">
        <f t="shared" si="6"/>
        <v>0</v>
      </c>
      <c r="BH145" s="164">
        <f t="shared" si="7"/>
        <v>0</v>
      </c>
      <c r="BI145" s="164">
        <f t="shared" si="8"/>
        <v>0</v>
      </c>
      <c r="BJ145" s="18" t="s">
        <v>84</v>
      </c>
      <c r="BK145" s="164">
        <f t="shared" si="9"/>
        <v>0</v>
      </c>
      <c r="BL145" s="18" t="s">
        <v>228</v>
      </c>
      <c r="BM145" s="163" t="s">
        <v>329</v>
      </c>
    </row>
    <row r="146" spans="1:65" s="2" customFormat="1" ht="24.2" customHeight="1">
      <c r="A146" s="33"/>
      <c r="B146" s="150"/>
      <c r="C146" s="151" t="s">
        <v>273</v>
      </c>
      <c r="D146" s="151" t="s">
        <v>224</v>
      </c>
      <c r="E146" s="152" t="s">
        <v>4984</v>
      </c>
      <c r="F146" s="153" t="s">
        <v>4985</v>
      </c>
      <c r="G146" s="154" t="s">
        <v>4342</v>
      </c>
      <c r="H146" s="155">
        <v>1</v>
      </c>
      <c r="I146" s="156"/>
      <c r="J146" s="157">
        <f t="shared" si="0"/>
        <v>0</v>
      </c>
      <c r="K146" s="158"/>
      <c r="L146" s="34"/>
      <c r="M146" s="159" t="s">
        <v>1</v>
      </c>
      <c r="N146" s="160" t="s">
        <v>42</v>
      </c>
      <c r="O146" s="59"/>
      <c r="P146" s="161">
        <f t="shared" si="1"/>
        <v>0</v>
      </c>
      <c r="Q146" s="161">
        <v>0</v>
      </c>
      <c r="R146" s="161">
        <f t="shared" si="2"/>
        <v>0</v>
      </c>
      <c r="S146" s="161">
        <v>0</v>
      </c>
      <c r="T146" s="162">
        <f t="shared" si="3"/>
        <v>0</v>
      </c>
      <c r="U146" s="33"/>
      <c r="V146" s="33"/>
      <c r="W146" s="33"/>
      <c r="X146" s="33"/>
      <c r="Y146" s="33"/>
      <c r="Z146" s="33"/>
      <c r="AA146" s="33"/>
      <c r="AB146" s="33"/>
      <c r="AC146" s="33"/>
      <c r="AD146" s="33"/>
      <c r="AE146" s="33"/>
      <c r="AR146" s="163" t="s">
        <v>228</v>
      </c>
      <c r="AT146" s="163" t="s">
        <v>224</v>
      </c>
      <c r="AU146" s="163" t="s">
        <v>84</v>
      </c>
      <c r="AY146" s="18" t="s">
        <v>222</v>
      </c>
      <c r="BE146" s="164">
        <f t="shared" si="4"/>
        <v>0</v>
      </c>
      <c r="BF146" s="164">
        <f t="shared" si="5"/>
        <v>0</v>
      </c>
      <c r="BG146" s="164">
        <f t="shared" si="6"/>
        <v>0</v>
      </c>
      <c r="BH146" s="164">
        <f t="shared" si="7"/>
        <v>0</v>
      </c>
      <c r="BI146" s="164">
        <f t="shared" si="8"/>
        <v>0</v>
      </c>
      <c r="BJ146" s="18" t="s">
        <v>84</v>
      </c>
      <c r="BK146" s="164">
        <f t="shared" si="9"/>
        <v>0</v>
      </c>
      <c r="BL146" s="18" t="s">
        <v>228</v>
      </c>
      <c r="BM146" s="163" t="s">
        <v>340</v>
      </c>
    </row>
    <row r="147" spans="1:65" s="2" customFormat="1" ht="16.5" customHeight="1">
      <c r="A147" s="33"/>
      <c r="B147" s="150"/>
      <c r="C147" s="151" t="s">
        <v>7</v>
      </c>
      <c r="D147" s="151" t="s">
        <v>224</v>
      </c>
      <c r="E147" s="152" t="s">
        <v>4986</v>
      </c>
      <c r="F147" s="153" t="s">
        <v>4987</v>
      </c>
      <c r="G147" s="154" t="s">
        <v>4342</v>
      </c>
      <c r="H147" s="155">
        <v>1</v>
      </c>
      <c r="I147" s="156"/>
      <c r="J147" s="157">
        <f t="shared" si="0"/>
        <v>0</v>
      </c>
      <c r="K147" s="158"/>
      <c r="L147" s="34"/>
      <c r="M147" s="159" t="s">
        <v>1</v>
      </c>
      <c r="N147" s="160" t="s">
        <v>42</v>
      </c>
      <c r="O147" s="59"/>
      <c r="P147" s="161">
        <f t="shared" si="1"/>
        <v>0</v>
      </c>
      <c r="Q147" s="161">
        <v>0</v>
      </c>
      <c r="R147" s="161">
        <f t="shared" si="2"/>
        <v>0</v>
      </c>
      <c r="S147" s="161">
        <v>0</v>
      </c>
      <c r="T147" s="162">
        <f t="shared" si="3"/>
        <v>0</v>
      </c>
      <c r="U147" s="33"/>
      <c r="V147" s="33"/>
      <c r="W147" s="33"/>
      <c r="X147" s="33"/>
      <c r="Y147" s="33"/>
      <c r="Z147" s="33"/>
      <c r="AA147" s="33"/>
      <c r="AB147" s="33"/>
      <c r="AC147" s="33"/>
      <c r="AD147" s="33"/>
      <c r="AE147" s="33"/>
      <c r="AR147" s="163" t="s">
        <v>228</v>
      </c>
      <c r="AT147" s="163" t="s">
        <v>224</v>
      </c>
      <c r="AU147" s="163" t="s">
        <v>84</v>
      </c>
      <c r="AY147" s="18" t="s">
        <v>222</v>
      </c>
      <c r="BE147" s="164">
        <f t="shared" si="4"/>
        <v>0</v>
      </c>
      <c r="BF147" s="164">
        <f t="shared" si="5"/>
        <v>0</v>
      </c>
      <c r="BG147" s="164">
        <f t="shared" si="6"/>
        <v>0</v>
      </c>
      <c r="BH147" s="164">
        <f t="shared" si="7"/>
        <v>0</v>
      </c>
      <c r="BI147" s="164">
        <f t="shared" si="8"/>
        <v>0</v>
      </c>
      <c r="BJ147" s="18" t="s">
        <v>84</v>
      </c>
      <c r="BK147" s="164">
        <f t="shared" si="9"/>
        <v>0</v>
      </c>
      <c r="BL147" s="18" t="s">
        <v>228</v>
      </c>
      <c r="BM147" s="163" t="s">
        <v>344</v>
      </c>
    </row>
    <row r="148" spans="1:65" s="2" customFormat="1" ht="16.5" customHeight="1">
      <c r="A148" s="33"/>
      <c r="B148" s="150"/>
      <c r="C148" s="151" t="s">
        <v>358</v>
      </c>
      <c r="D148" s="151" t="s">
        <v>224</v>
      </c>
      <c r="E148" s="152" t="s">
        <v>4988</v>
      </c>
      <c r="F148" s="153" t="s">
        <v>4989</v>
      </c>
      <c r="G148" s="154" t="s">
        <v>4342</v>
      </c>
      <c r="H148" s="155">
        <v>1</v>
      </c>
      <c r="I148" s="156"/>
      <c r="J148" s="157">
        <f t="shared" si="0"/>
        <v>0</v>
      </c>
      <c r="K148" s="158"/>
      <c r="L148" s="34"/>
      <c r="M148" s="159" t="s">
        <v>1</v>
      </c>
      <c r="N148" s="160" t="s">
        <v>42</v>
      </c>
      <c r="O148" s="59"/>
      <c r="P148" s="161">
        <f t="shared" si="1"/>
        <v>0</v>
      </c>
      <c r="Q148" s="161">
        <v>0</v>
      </c>
      <c r="R148" s="161">
        <f t="shared" si="2"/>
        <v>0</v>
      </c>
      <c r="S148" s="161">
        <v>0</v>
      </c>
      <c r="T148" s="162">
        <f t="shared" si="3"/>
        <v>0</v>
      </c>
      <c r="U148" s="33"/>
      <c r="V148" s="33"/>
      <c r="W148" s="33"/>
      <c r="X148" s="33"/>
      <c r="Y148" s="33"/>
      <c r="Z148" s="33"/>
      <c r="AA148" s="33"/>
      <c r="AB148" s="33"/>
      <c r="AC148" s="33"/>
      <c r="AD148" s="33"/>
      <c r="AE148" s="33"/>
      <c r="AR148" s="163" t="s">
        <v>228</v>
      </c>
      <c r="AT148" s="163" t="s">
        <v>224</v>
      </c>
      <c r="AU148" s="163" t="s">
        <v>84</v>
      </c>
      <c r="AY148" s="18" t="s">
        <v>222</v>
      </c>
      <c r="BE148" s="164">
        <f t="shared" si="4"/>
        <v>0</v>
      </c>
      <c r="BF148" s="164">
        <f t="shared" si="5"/>
        <v>0</v>
      </c>
      <c r="BG148" s="164">
        <f t="shared" si="6"/>
        <v>0</v>
      </c>
      <c r="BH148" s="164">
        <f t="shared" si="7"/>
        <v>0</v>
      </c>
      <c r="BI148" s="164">
        <f t="shared" si="8"/>
        <v>0</v>
      </c>
      <c r="BJ148" s="18" t="s">
        <v>84</v>
      </c>
      <c r="BK148" s="164">
        <f t="shared" si="9"/>
        <v>0</v>
      </c>
      <c r="BL148" s="18" t="s">
        <v>228</v>
      </c>
      <c r="BM148" s="163" t="s">
        <v>349</v>
      </c>
    </row>
    <row r="149" spans="1:65" s="2" customFormat="1" ht="24.2" customHeight="1">
      <c r="A149" s="33"/>
      <c r="B149" s="150"/>
      <c r="C149" s="151" t="s">
        <v>363</v>
      </c>
      <c r="D149" s="151" t="s">
        <v>224</v>
      </c>
      <c r="E149" s="152" t="s">
        <v>4990</v>
      </c>
      <c r="F149" s="153" t="s">
        <v>4991</v>
      </c>
      <c r="G149" s="154" t="s">
        <v>4342</v>
      </c>
      <c r="H149" s="155">
        <v>1</v>
      </c>
      <c r="I149" s="156"/>
      <c r="J149" s="157">
        <f t="shared" si="0"/>
        <v>0</v>
      </c>
      <c r="K149" s="158"/>
      <c r="L149" s="34"/>
      <c r="M149" s="159" t="s">
        <v>1</v>
      </c>
      <c r="N149" s="160" t="s">
        <v>42</v>
      </c>
      <c r="O149" s="59"/>
      <c r="P149" s="161">
        <f t="shared" si="1"/>
        <v>0</v>
      </c>
      <c r="Q149" s="161">
        <v>0</v>
      </c>
      <c r="R149" s="161">
        <f t="shared" si="2"/>
        <v>0</v>
      </c>
      <c r="S149" s="161">
        <v>0</v>
      </c>
      <c r="T149" s="162">
        <f t="shared" si="3"/>
        <v>0</v>
      </c>
      <c r="U149" s="33"/>
      <c r="V149" s="33"/>
      <c r="W149" s="33"/>
      <c r="X149" s="33"/>
      <c r="Y149" s="33"/>
      <c r="Z149" s="33"/>
      <c r="AA149" s="33"/>
      <c r="AB149" s="33"/>
      <c r="AC149" s="33"/>
      <c r="AD149" s="33"/>
      <c r="AE149" s="33"/>
      <c r="AR149" s="163" t="s">
        <v>228</v>
      </c>
      <c r="AT149" s="163" t="s">
        <v>224</v>
      </c>
      <c r="AU149" s="163" t="s">
        <v>84</v>
      </c>
      <c r="AY149" s="18" t="s">
        <v>222</v>
      </c>
      <c r="BE149" s="164">
        <f t="shared" si="4"/>
        <v>0</v>
      </c>
      <c r="BF149" s="164">
        <f t="shared" si="5"/>
        <v>0</v>
      </c>
      <c r="BG149" s="164">
        <f t="shared" si="6"/>
        <v>0</v>
      </c>
      <c r="BH149" s="164">
        <f t="shared" si="7"/>
        <v>0</v>
      </c>
      <c r="BI149" s="164">
        <f t="shared" si="8"/>
        <v>0</v>
      </c>
      <c r="BJ149" s="18" t="s">
        <v>84</v>
      </c>
      <c r="BK149" s="164">
        <f t="shared" si="9"/>
        <v>0</v>
      </c>
      <c r="BL149" s="18" t="s">
        <v>228</v>
      </c>
      <c r="BM149" s="163" t="s">
        <v>353</v>
      </c>
    </row>
    <row r="150" spans="1:65" s="2" customFormat="1" ht="16.5" customHeight="1">
      <c r="A150" s="33"/>
      <c r="B150" s="150"/>
      <c r="C150" s="151" t="s">
        <v>282</v>
      </c>
      <c r="D150" s="151" t="s">
        <v>224</v>
      </c>
      <c r="E150" s="152" t="s">
        <v>4992</v>
      </c>
      <c r="F150" s="153" t="s">
        <v>4993</v>
      </c>
      <c r="G150" s="154" t="s">
        <v>4342</v>
      </c>
      <c r="H150" s="155">
        <v>1</v>
      </c>
      <c r="I150" s="156"/>
      <c r="J150" s="157">
        <f t="shared" si="0"/>
        <v>0</v>
      </c>
      <c r="K150" s="158"/>
      <c r="L150" s="34"/>
      <c r="M150" s="159" t="s">
        <v>1</v>
      </c>
      <c r="N150" s="160" t="s">
        <v>42</v>
      </c>
      <c r="O150" s="59"/>
      <c r="P150" s="161">
        <f t="shared" si="1"/>
        <v>0</v>
      </c>
      <c r="Q150" s="161">
        <v>0</v>
      </c>
      <c r="R150" s="161">
        <f t="shared" si="2"/>
        <v>0</v>
      </c>
      <c r="S150" s="161">
        <v>0</v>
      </c>
      <c r="T150" s="162">
        <f t="shared" si="3"/>
        <v>0</v>
      </c>
      <c r="U150" s="33"/>
      <c r="V150" s="33"/>
      <c r="W150" s="33"/>
      <c r="X150" s="33"/>
      <c r="Y150" s="33"/>
      <c r="Z150" s="33"/>
      <c r="AA150" s="33"/>
      <c r="AB150" s="33"/>
      <c r="AC150" s="33"/>
      <c r="AD150" s="33"/>
      <c r="AE150" s="33"/>
      <c r="AR150" s="163" t="s">
        <v>228</v>
      </c>
      <c r="AT150" s="163" t="s">
        <v>224</v>
      </c>
      <c r="AU150" s="163" t="s">
        <v>84</v>
      </c>
      <c r="AY150" s="18" t="s">
        <v>222</v>
      </c>
      <c r="BE150" s="164">
        <f t="shared" si="4"/>
        <v>0</v>
      </c>
      <c r="BF150" s="164">
        <f t="shared" si="5"/>
        <v>0</v>
      </c>
      <c r="BG150" s="164">
        <f t="shared" si="6"/>
        <v>0</v>
      </c>
      <c r="BH150" s="164">
        <f t="shared" si="7"/>
        <v>0</v>
      </c>
      <c r="BI150" s="164">
        <f t="shared" si="8"/>
        <v>0</v>
      </c>
      <c r="BJ150" s="18" t="s">
        <v>84</v>
      </c>
      <c r="BK150" s="164">
        <f t="shared" si="9"/>
        <v>0</v>
      </c>
      <c r="BL150" s="18" t="s">
        <v>228</v>
      </c>
      <c r="BM150" s="163" t="s">
        <v>357</v>
      </c>
    </row>
    <row r="151" spans="1:65" s="2" customFormat="1" ht="16.5" customHeight="1">
      <c r="A151" s="33"/>
      <c r="B151" s="150"/>
      <c r="C151" s="151" t="s">
        <v>370</v>
      </c>
      <c r="D151" s="151" t="s">
        <v>224</v>
      </c>
      <c r="E151" s="152" t="s">
        <v>4994</v>
      </c>
      <c r="F151" s="153" t="s">
        <v>4995</v>
      </c>
      <c r="G151" s="154" t="s">
        <v>4342</v>
      </c>
      <c r="H151" s="155">
        <v>1</v>
      </c>
      <c r="I151" s="156"/>
      <c r="J151" s="157">
        <f t="shared" si="0"/>
        <v>0</v>
      </c>
      <c r="K151" s="158"/>
      <c r="L151" s="34"/>
      <c r="M151" s="159" t="s">
        <v>1</v>
      </c>
      <c r="N151" s="160" t="s">
        <v>42</v>
      </c>
      <c r="O151" s="59"/>
      <c r="P151" s="161">
        <f t="shared" si="1"/>
        <v>0</v>
      </c>
      <c r="Q151" s="161">
        <v>0</v>
      </c>
      <c r="R151" s="161">
        <f t="shared" si="2"/>
        <v>0</v>
      </c>
      <c r="S151" s="161">
        <v>0</v>
      </c>
      <c r="T151" s="162">
        <f t="shared" si="3"/>
        <v>0</v>
      </c>
      <c r="U151" s="33"/>
      <c r="V151" s="33"/>
      <c r="W151" s="33"/>
      <c r="X151" s="33"/>
      <c r="Y151" s="33"/>
      <c r="Z151" s="33"/>
      <c r="AA151" s="33"/>
      <c r="AB151" s="33"/>
      <c r="AC151" s="33"/>
      <c r="AD151" s="33"/>
      <c r="AE151" s="33"/>
      <c r="AR151" s="163" t="s">
        <v>228</v>
      </c>
      <c r="AT151" s="163" t="s">
        <v>224</v>
      </c>
      <c r="AU151" s="163" t="s">
        <v>84</v>
      </c>
      <c r="AY151" s="18" t="s">
        <v>222</v>
      </c>
      <c r="BE151" s="164">
        <f t="shared" si="4"/>
        <v>0</v>
      </c>
      <c r="BF151" s="164">
        <f t="shared" si="5"/>
        <v>0</v>
      </c>
      <c r="BG151" s="164">
        <f t="shared" si="6"/>
        <v>0</v>
      </c>
      <c r="BH151" s="164">
        <f t="shared" si="7"/>
        <v>0</v>
      </c>
      <c r="BI151" s="164">
        <f t="shared" si="8"/>
        <v>0</v>
      </c>
      <c r="BJ151" s="18" t="s">
        <v>84</v>
      </c>
      <c r="BK151" s="164">
        <f t="shared" si="9"/>
        <v>0</v>
      </c>
      <c r="BL151" s="18" t="s">
        <v>228</v>
      </c>
      <c r="BM151" s="163" t="s">
        <v>361</v>
      </c>
    </row>
    <row r="152" spans="1:65" s="2" customFormat="1" ht="16.5" customHeight="1">
      <c r="A152" s="33"/>
      <c r="B152" s="150"/>
      <c r="C152" s="151" t="s">
        <v>292</v>
      </c>
      <c r="D152" s="151" t="s">
        <v>224</v>
      </c>
      <c r="E152" s="152" t="s">
        <v>4996</v>
      </c>
      <c r="F152" s="153" t="s">
        <v>4997</v>
      </c>
      <c r="G152" s="154" t="s">
        <v>4342</v>
      </c>
      <c r="H152" s="155">
        <v>1</v>
      </c>
      <c r="I152" s="156"/>
      <c r="J152" s="157">
        <f t="shared" si="0"/>
        <v>0</v>
      </c>
      <c r="K152" s="158"/>
      <c r="L152" s="34"/>
      <c r="M152" s="159" t="s">
        <v>1</v>
      </c>
      <c r="N152" s="160" t="s">
        <v>42</v>
      </c>
      <c r="O152" s="59"/>
      <c r="P152" s="161">
        <f t="shared" si="1"/>
        <v>0</v>
      </c>
      <c r="Q152" s="161">
        <v>0</v>
      </c>
      <c r="R152" s="161">
        <f t="shared" si="2"/>
        <v>0</v>
      </c>
      <c r="S152" s="161">
        <v>0</v>
      </c>
      <c r="T152" s="162">
        <f t="shared" si="3"/>
        <v>0</v>
      </c>
      <c r="U152" s="33"/>
      <c r="V152" s="33"/>
      <c r="W152" s="33"/>
      <c r="X152" s="33"/>
      <c r="Y152" s="33"/>
      <c r="Z152" s="33"/>
      <c r="AA152" s="33"/>
      <c r="AB152" s="33"/>
      <c r="AC152" s="33"/>
      <c r="AD152" s="33"/>
      <c r="AE152" s="33"/>
      <c r="AR152" s="163" t="s">
        <v>228</v>
      </c>
      <c r="AT152" s="163" t="s">
        <v>224</v>
      </c>
      <c r="AU152" s="163" t="s">
        <v>84</v>
      </c>
      <c r="AY152" s="18" t="s">
        <v>222</v>
      </c>
      <c r="BE152" s="164">
        <f t="shared" si="4"/>
        <v>0</v>
      </c>
      <c r="BF152" s="164">
        <f t="shared" si="5"/>
        <v>0</v>
      </c>
      <c r="BG152" s="164">
        <f t="shared" si="6"/>
        <v>0</v>
      </c>
      <c r="BH152" s="164">
        <f t="shared" si="7"/>
        <v>0</v>
      </c>
      <c r="BI152" s="164">
        <f t="shared" si="8"/>
        <v>0</v>
      </c>
      <c r="BJ152" s="18" t="s">
        <v>84</v>
      </c>
      <c r="BK152" s="164">
        <f t="shared" si="9"/>
        <v>0</v>
      </c>
      <c r="BL152" s="18" t="s">
        <v>228</v>
      </c>
      <c r="BM152" s="163" t="s">
        <v>366</v>
      </c>
    </row>
    <row r="153" spans="1:65" s="2" customFormat="1" ht="16.5" customHeight="1">
      <c r="A153" s="33"/>
      <c r="B153" s="150"/>
      <c r="C153" s="151" t="s">
        <v>377</v>
      </c>
      <c r="D153" s="151" t="s">
        <v>224</v>
      </c>
      <c r="E153" s="152" t="s">
        <v>4998</v>
      </c>
      <c r="F153" s="153" t="s">
        <v>4999</v>
      </c>
      <c r="G153" s="154" t="s">
        <v>4342</v>
      </c>
      <c r="H153" s="155">
        <v>1</v>
      </c>
      <c r="I153" s="156"/>
      <c r="J153" s="157">
        <f t="shared" si="0"/>
        <v>0</v>
      </c>
      <c r="K153" s="158"/>
      <c r="L153" s="34"/>
      <c r="M153" s="159" t="s">
        <v>1</v>
      </c>
      <c r="N153" s="160" t="s">
        <v>42</v>
      </c>
      <c r="O153" s="59"/>
      <c r="P153" s="161">
        <f t="shared" si="1"/>
        <v>0</v>
      </c>
      <c r="Q153" s="161">
        <v>0</v>
      </c>
      <c r="R153" s="161">
        <f t="shared" si="2"/>
        <v>0</v>
      </c>
      <c r="S153" s="161">
        <v>0</v>
      </c>
      <c r="T153" s="162">
        <f t="shared" si="3"/>
        <v>0</v>
      </c>
      <c r="U153" s="33"/>
      <c r="V153" s="33"/>
      <c r="W153" s="33"/>
      <c r="X153" s="33"/>
      <c r="Y153" s="33"/>
      <c r="Z153" s="33"/>
      <c r="AA153" s="33"/>
      <c r="AB153" s="33"/>
      <c r="AC153" s="33"/>
      <c r="AD153" s="33"/>
      <c r="AE153" s="33"/>
      <c r="AR153" s="163" t="s">
        <v>228</v>
      </c>
      <c r="AT153" s="163" t="s">
        <v>224</v>
      </c>
      <c r="AU153" s="163" t="s">
        <v>84</v>
      </c>
      <c r="AY153" s="18" t="s">
        <v>222</v>
      </c>
      <c r="BE153" s="164">
        <f t="shared" si="4"/>
        <v>0</v>
      </c>
      <c r="BF153" s="164">
        <f t="shared" si="5"/>
        <v>0</v>
      </c>
      <c r="BG153" s="164">
        <f t="shared" si="6"/>
        <v>0</v>
      </c>
      <c r="BH153" s="164">
        <f t="shared" si="7"/>
        <v>0</v>
      </c>
      <c r="BI153" s="164">
        <f t="shared" si="8"/>
        <v>0</v>
      </c>
      <c r="BJ153" s="18" t="s">
        <v>84</v>
      </c>
      <c r="BK153" s="164">
        <f t="shared" si="9"/>
        <v>0</v>
      </c>
      <c r="BL153" s="18" t="s">
        <v>228</v>
      </c>
      <c r="BM153" s="163" t="s">
        <v>547</v>
      </c>
    </row>
    <row r="154" spans="1:65" s="2" customFormat="1" ht="16.5" customHeight="1">
      <c r="A154" s="33"/>
      <c r="B154" s="150"/>
      <c r="C154" s="151" t="s">
        <v>302</v>
      </c>
      <c r="D154" s="151" t="s">
        <v>224</v>
      </c>
      <c r="E154" s="152" t="s">
        <v>5000</v>
      </c>
      <c r="F154" s="153" t="s">
        <v>5001</v>
      </c>
      <c r="G154" s="154" t="s">
        <v>4342</v>
      </c>
      <c r="H154" s="155">
        <v>2</v>
      </c>
      <c r="I154" s="156"/>
      <c r="J154" s="157">
        <f t="shared" si="0"/>
        <v>0</v>
      </c>
      <c r="K154" s="158"/>
      <c r="L154" s="34"/>
      <c r="M154" s="159" t="s">
        <v>1</v>
      </c>
      <c r="N154" s="160" t="s">
        <v>42</v>
      </c>
      <c r="O154" s="59"/>
      <c r="P154" s="161">
        <f t="shared" si="1"/>
        <v>0</v>
      </c>
      <c r="Q154" s="161">
        <v>0</v>
      </c>
      <c r="R154" s="161">
        <f t="shared" si="2"/>
        <v>0</v>
      </c>
      <c r="S154" s="161">
        <v>0</v>
      </c>
      <c r="T154" s="162">
        <f t="shared" si="3"/>
        <v>0</v>
      </c>
      <c r="U154" s="33"/>
      <c r="V154" s="33"/>
      <c r="W154" s="33"/>
      <c r="X154" s="33"/>
      <c r="Y154" s="33"/>
      <c r="Z154" s="33"/>
      <c r="AA154" s="33"/>
      <c r="AB154" s="33"/>
      <c r="AC154" s="33"/>
      <c r="AD154" s="33"/>
      <c r="AE154" s="33"/>
      <c r="AR154" s="163" t="s">
        <v>228</v>
      </c>
      <c r="AT154" s="163" t="s">
        <v>224</v>
      </c>
      <c r="AU154" s="163" t="s">
        <v>84</v>
      </c>
      <c r="AY154" s="18" t="s">
        <v>222</v>
      </c>
      <c r="BE154" s="164">
        <f t="shared" si="4"/>
        <v>0</v>
      </c>
      <c r="BF154" s="164">
        <f t="shared" si="5"/>
        <v>0</v>
      </c>
      <c r="BG154" s="164">
        <f t="shared" si="6"/>
        <v>0</v>
      </c>
      <c r="BH154" s="164">
        <f t="shared" si="7"/>
        <v>0</v>
      </c>
      <c r="BI154" s="164">
        <f t="shared" si="8"/>
        <v>0</v>
      </c>
      <c r="BJ154" s="18" t="s">
        <v>84</v>
      </c>
      <c r="BK154" s="164">
        <f t="shared" si="9"/>
        <v>0</v>
      </c>
      <c r="BL154" s="18" t="s">
        <v>228</v>
      </c>
      <c r="BM154" s="163" t="s">
        <v>369</v>
      </c>
    </row>
    <row r="155" spans="1:65" s="2" customFormat="1" ht="16.5" customHeight="1">
      <c r="A155" s="33"/>
      <c r="B155" s="150"/>
      <c r="C155" s="151" t="s">
        <v>387</v>
      </c>
      <c r="D155" s="151" t="s">
        <v>224</v>
      </c>
      <c r="E155" s="152" t="s">
        <v>5002</v>
      </c>
      <c r="F155" s="153" t="s">
        <v>5003</v>
      </c>
      <c r="G155" s="154" t="s">
        <v>4342</v>
      </c>
      <c r="H155" s="155">
        <v>83</v>
      </c>
      <c r="I155" s="156"/>
      <c r="J155" s="157">
        <f t="shared" si="0"/>
        <v>0</v>
      </c>
      <c r="K155" s="158"/>
      <c r="L155" s="34"/>
      <c r="M155" s="159" t="s">
        <v>1</v>
      </c>
      <c r="N155" s="160" t="s">
        <v>42</v>
      </c>
      <c r="O155" s="59"/>
      <c r="P155" s="161">
        <f t="shared" si="1"/>
        <v>0</v>
      </c>
      <c r="Q155" s="161">
        <v>0</v>
      </c>
      <c r="R155" s="161">
        <f t="shared" si="2"/>
        <v>0</v>
      </c>
      <c r="S155" s="161">
        <v>0</v>
      </c>
      <c r="T155" s="162">
        <f t="shared" si="3"/>
        <v>0</v>
      </c>
      <c r="U155" s="33"/>
      <c r="V155" s="33"/>
      <c r="W155" s="33"/>
      <c r="X155" s="33"/>
      <c r="Y155" s="33"/>
      <c r="Z155" s="33"/>
      <c r="AA155" s="33"/>
      <c r="AB155" s="33"/>
      <c r="AC155" s="33"/>
      <c r="AD155" s="33"/>
      <c r="AE155" s="33"/>
      <c r="AR155" s="163" t="s">
        <v>228</v>
      </c>
      <c r="AT155" s="163" t="s">
        <v>224</v>
      </c>
      <c r="AU155" s="163" t="s">
        <v>84</v>
      </c>
      <c r="AY155" s="18" t="s">
        <v>222</v>
      </c>
      <c r="BE155" s="164">
        <f t="shared" si="4"/>
        <v>0</v>
      </c>
      <c r="BF155" s="164">
        <f t="shared" si="5"/>
        <v>0</v>
      </c>
      <c r="BG155" s="164">
        <f t="shared" si="6"/>
        <v>0</v>
      </c>
      <c r="BH155" s="164">
        <f t="shared" si="7"/>
        <v>0</v>
      </c>
      <c r="BI155" s="164">
        <f t="shared" si="8"/>
        <v>0</v>
      </c>
      <c r="BJ155" s="18" t="s">
        <v>84</v>
      </c>
      <c r="BK155" s="164">
        <f t="shared" si="9"/>
        <v>0</v>
      </c>
      <c r="BL155" s="18" t="s">
        <v>228</v>
      </c>
      <c r="BM155" s="163" t="s">
        <v>373</v>
      </c>
    </row>
    <row r="156" spans="1:65" s="2" customFormat="1" ht="16.5" customHeight="1">
      <c r="A156" s="33"/>
      <c r="B156" s="150"/>
      <c r="C156" s="151" t="s">
        <v>314</v>
      </c>
      <c r="D156" s="151" t="s">
        <v>224</v>
      </c>
      <c r="E156" s="152" t="s">
        <v>5004</v>
      </c>
      <c r="F156" s="153" t="s">
        <v>5005</v>
      </c>
      <c r="G156" s="154" t="s">
        <v>4342</v>
      </c>
      <c r="H156" s="155">
        <v>72</v>
      </c>
      <c r="I156" s="156"/>
      <c r="J156" s="157">
        <f t="shared" si="0"/>
        <v>0</v>
      </c>
      <c r="K156" s="158"/>
      <c r="L156" s="34"/>
      <c r="M156" s="159" t="s">
        <v>1</v>
      </c>
      <c r="N156" s="160" t="s">
        <v>42</v>
      </c>
      <c r="O156" s="59"/>
      <c r="P156" s="161">
        <f t="shared" si="1"/>
        <v>0</v>
      </c>
      <c r="Q156" s="161">
        <v>0</v>
      </c>
      <c r="R156" s="161">
        <f t="shared" si="2"/>
        <v>0</v>
      </c>
      <c r="S156" s="161">
        <v>0</v>
      </c>
      <c r="T156" s="162">
        <f t="shared" si="3"/>
        <v>0</v>
      </c>
      <c r="U156" s="33"/>
      <c r="V156" s="33"/>
      <c r="W156" s="33"/>
      <c r="X156" s="33"/>
      <c r="Y156" s="33"/>
      <c r="Z156" s="33"/>
      <c r="AA156" s="33"/>
      <c r="AB156" s="33"/>
      <c r="AC156" s="33"/>
      <c r="AD156" s="33"/>
      <c r="AE156" s="33"/>
      <c r="AR156" s="163" t="s">
        <v>228</v>
      </c>
      <c r="AT156" s="163" t="s">
        <v>224</v>
      </c>
      <c r="AU156" s="163" t="s">
        <v>84</v>
      </c>
      <c r="AY156" s="18" t="s">
        <v>222</v>
      </c>
      <c r="BE156" s="164">
        <f t="shared" si="4"/>
        <v>0</v>
      </c>
      <c r="BF156" s="164">
        <f t="shared" si="5"/>
        <v>0</v>
      </c>
      <c r="BG156" s="164">
        <f t="shared" si="6"/>
        <v>0</v>
      </c>
      <c r="BH156" s="164">
        <f t="shared" si="7"/>
        <v>0</v>
      </c>
      <c r="BI156" s="164">
        <f t="shared" si="8"/>
        <v>0</v>
      </c>
      <c r="BJ156" s="18" t="s">
        <v>84</v>
      </c>
      <c r="BK156" s="164">
        <f t="shared" si="9"/>
        <v>0</v>
      </c>
      <c r="BL156" s="18" t="s">
        <v>228</v>
      </c>
      <c r="BM156" s="163" t="s">
        <v>376</v>
      </c>
    </row>
    <row r="157" spans="1:65" s="2" customFormat="1" ht="16.5" customHeight="1">
      <c r="A157" s="33"/>
      <c r="B157" s="150"/>
      <c r="C157" s="151" t="s">
        <v>394</v>
      </c>
      <c r="D157" s="151" t="s">
        <v>224</v>
      </c>
      <c r="E157" s="152" t="s">
        <v>5006</v>
      </c>
      <c r="F157" s="153" t="s">
        <v>5007</v>
      </c>
      <c r="G157" s="154" t="s">
        <v>4342</v>
      </c>
      <c r="H157" s="155">
        <v>9</v>
      </c>
      <c r="I157" s="156"/>
      <c r="J157" s="157">
        <f t="shared" si="0"/>
        <v>0</v>
      </c>
      <c r="K157" s="158"/>
      <c r="L157" s="34"/>
      <c r="M157" s="159" t="s">
        <v>1</v>
      </c>
      <c r="N157" s="160" t="s">
        <v>42</v>
      </c>
      <c r="O157" s="59"/>
      <c r="P157" s="161">
        <f t="shared" si="1"/>
        <v>0</v>
      </c>
      <c r="Q157" s="161">
        <v>0</v>
      </c>
      <c r="R157" s="161">
        <f t="shared" si="2"/>
        <v>0</v>
      </c>
      <c r="S157" s="161">
        <v>0</v>
      </c>
      <c r="T157" s="162">
        <f t="shared" si="3"/>
        <v>0</v>
      </c>
      <c r="U157" s="33"/>
      <c r="V157" s="33"/>
      <c r="W157" s="33"/>
      <c r="X157" s="33"/>
      <c r="Y157" s="33"/>
      <c r="Z157" s="33"/>
      <c r="AA157" s="33"/>
      <c r="AB157" s="33"/>
      <c r="AC157" s="33"/>
      <c r="AD157" s="33"/>
      <c r="AE157" s="33"/>
      <c r="AR157" s="163" t="s">
        <v>228</v>
      </c>
      <c r="AT157" s="163" t="s">
        <v>224</v>
      </c>
      <c r="AU157" s="163" t="s">
        <v>84</v>
      </c>
      <c r="AY157" s="18" t="s">
        <v>222</v>
      </c>
      <c r="BE157" s="164">
        <f t="shared" si="4"/>
        <v>0</v>
      </c>
      <c r="BF157" s="164">
        <f t="shared" si="5"/>
        <v>0</v>
      </c>
      <c r="BG157" s="164">
        <f t="shared" si="6"/>
        <v>0</v>
      </c>
      <c r="BH157" s="164">
        <f t="shared" si="7"/>
        <v>0</v>
      </c>
      <c r="BI157" s="164">
        <f t="shared" si="8"/>
        <v>0</v>
      </c>
      <c r="BJ157" s="18" t="s">
        <v>84</v>
      </c>
      <c r="BK157" s="164">
        <f t="shared" si="9"/>
        <v>0</v>
      </c>
      <c r="BL157" s="18" t="s">
        <v>228</v>
      </c>
      <c r="BM157" s="163" t="s">
        <v>380</v>
      </c>
    </row>
    <row r="158" spans="1:65" s="2" customFormat="1" ht="16.5" customHeight="1">
      <c r="A158" s="33"/>
      <c r="B158" s="150"/>
      <c r="C158" s="151" t="s">
        <v>318</v>
      </c>
      <c r="D158" s="151" t="s">
        <v>224</v>
      </c>
      <c r="E158" s="152" t="s">
        <v>5008</v>
      </c>
      <c r="F158" s="153" t="s">
        <v>5009</v>
      </c>
      <c r="G158" s="154" t="s">
        <v>4342</v>
      </c>
      <c r="H158" s="155">
        <v>1</v>
      </c>
      <c r="I158" s="156"/>
      <c r="J158" s="157">
        <f t="shared" si="0"/>
        <v>0</v>
      </c>
      <c r="K158" s="158"/>
      <c r="L158" s="34"/>
      <c r="M158" s="159" t="s">
        <v>1</v>
      </c>
      <c r="N158" s="160" t="s">
        <v>42</v>
      </c>
      <c r="O158" s="59"/>
      <c r="P158" s="161">
        <f t="shared" si="1"/>
        <v>0</v>
      </c>
      <c r="Q158" s="161">
        <v>0</v>
      </c>
      <c r="R158" s="161">
        <f t="shared" si="2"/>
        <v>0</v>
      </c>
      <c r="S158" s="161">
        <v>0</v>
      </c>
      <c r="T158" s="162">
        <f t="shared" si="3"/>
        <v>0</v>
      </c>
      <c r="U158" s="33"/>
      <c r="V158" s="33"/>
      <c r="W158" s="33"/>
      <c r="X158" s="33"/>
      <c r="Y158" s="33"/>
      <c r="Z158" s="33"/>
      <c r="AA158" s="33"/>
      <c r="AB158" s="33"/>
      <c r="AC158" s="33"/>
      <c r="AD158" s="33"/>
      <c r="AE158" s="33"/>
      <c r="AR158" s="163" t="s">
        <v>228</v>
      </c>
      <c r="AT158" s="163" t="s">
        <v>224</v>
      </c>
      <c r="AU158" s="163" t="s">
        <v>84</v>
      </c>
      <c r="AY158" s="18" t="s">
        <v>222</v>
      </c>
      <c r="BE158" s="164">
        <f t="shared" si="4"/>
        <v>0</v>
      </c>
      <c r="BF158" s="164">
        <f t="shared" si="5"/>
        <v>0</v>
      </c>
      <c r="BG158" s="164">
        <f t="shared" si="6"/>
        <v>0</v>
      </c>
      <c r="BH158" s="164">
        <f t="shared" si="7"/>
        <v>0</v>
      </c>
      <c r="BI158" s="164">
        <f t="shared" si="8"/>
        <v>0</v>
      </c>
      <c r="BJ158" s="18" t="s">
        <v>84</v>
      </c>
      <c r="BK158" s="164">
        <f t="shared" si="9"/>
        <v>0</v>
      </c>
      <c r="BL158" s="18" t="s">
        <v>228</v>
      </c>
      <c r="BM158" s="163" t="s">
        <v>383</v>
      </c>
    </row>
    <row r="159" spans="1:65" s="2" customFormat="1" ht="16.5" customHeight="1">
      <c r="A159" s="33"/>
      <c r="B159" s="150"/>
      <c r="C159" s="151" t="s">
        <v>414</v>
      </c>
      <c r="D159" s="151" t="s">
        <v>224</v>
      </c>
      <c r="E159" s="152" t="s">
        <v>5010</v>
      </c>
      <c r="F159" s="153" t="s">
        <v>5011</v>
      </c>
      <c r="G159" s="154" t="s">
        <v>4342</v>
      </c>
      <c r="H159" s="155">
        <v>2</v>
      </c>
      <c r="I159" s="156"/>
      <c r="J159" s="157">
        <f t="shared" si="0"/>
        <v>0</v>
      </c>
      <c r="K159" s="158"/>
      <c r="L159" s="34"/>
      <c r="M159" s="159" t="s">
        <v>1</v>
      </c>
      <c r="N159" s="160" t="s">
        <v>42</v>
      </c>
      <c r="O159" s="59"/>
      <c r="P159" s="161">
        <f t="shared" si="1"/>
        <v>0</v>
      </c>
      <c r="Q159" s="161">
        <v>0</v>
      </c>
      <c r="R159" s="161">
        <f t="shared" si="2"/>
        <v>0</v>
      </c>
      <c r="S159" s="161">
        <v>0</v>
      </c>
      <c r="T159" s="162">
        <f t="shared" si="3"/>
        <v>0</v>
      </c>
      <c r="U159" s="33"/>
      <c r="V159" s="33"/>
      <c r="W159" s="33"/>
      <c r="X159" s="33"/>
      <c r="Y159" s="33"/>
      <c r="Z159" s="33"/>
      <c r="AA159" s="33"/>
      <c r="AB159" s="33"/>
      <c r="AC159" s="33"/>
      <c r="AD159" s="33"/>
      <c r="AE159" s="33"/>
      <c r="AR159" s="163" t="s">
        <v>228</v>
      </c>
      <c r="AT159" s="163" t="s">
        <v>224</v>
      </c>
      <c r="AU159" s="163" t="s">
        <v>84</v>
      </c>
      <c r="AY159" s="18" t="s">
        <v>222</v>
      </c>
      <c r="BE159" s="164">
        <f t="shared" si="4"/>
        <v>0</v>
      </c>
      <c r="BF159" s="164">
        <f t="shared" si="5"/>
        <v>0</v>
      </c>
      <c r="BG159" s="164">
        <f t="shared" si="6"/>
        <v>0</v>
      </c>
      <c r="BH159" s="164">
        <f t="shared" si="7"/>
        <v>0</v>
      </c>
      <c r="BI159" s="164">
        <f t="shared" si="8"/>
        <v>0</v>
      </c>
      <c r="BJ159" s="18" t="s">
        <v>84</v>
      </c>
      <c r="BK159" s="164">
        <f t="shared" si="9"/>
        <v>0</v>
      </c>
      <c r="BL159" s="18" t="s">
        <v>228</v>
      </c>
      <c r="BM159" s="163" t="s">
        <v>390</v>
      </c>
    </row>
    <row r="160" spans="1:65" s="2" customFormat="1" ht="16.5" customHeight="1">
      <c r="A160" s="33"/>
      <c r="B160" s="150"/>
      <c r="C160" s="151" t="s">
        <v>322</v>
      </c>
      <c r="D160" s="151" t="s">
        <v>224</v>
      </c>
      <c r="E160" s="152" t="s">
        <v>5012</v>
      </c>
      <c r="F160" s="153" t="s">
        <v>5013</v>
      </c>
      <c r="G160" s="154" t="s">
        <v>4342</v>
      </c>
      <c r="H160" s="155">
        <v>1</v>
      </c>
      <c r="I160" s="156"/>
      <c r="J160" s="157">
        <f t="shared" si="0"/>
        <v>0</v>
      </c>
      <c r="K160" s="158"/>
      <c r="L160" s="34"/>
      <c r="M160" s="159" t="s">
        <v>1</v>
      </c>
      <c r="N160" s="160" t="s">
        <v>42</v>
      </c>
      <c r="O160" s="59"/>
      <c r="P160" s="161">
        <f t="shared" si="1"/>
        <v>0</v>
      </c>
      <c r="Q160" s="161">
        <v>0</v>
      </c>
      <c r="R160" s="161">
        <f t="shared" si="2"/>
        <v>0</v>
      </c>
      <c r="S160" s="161">
        <v>0</v>
      </c>
      <c r="T160" s="162">
        <f t="shared" si="3"/>
        <v>0</v>
      </c>
      <c r="U160" s="33"/>
      <c r="V160" s="33"/>
      <c r="W160" s="33"/>
      <c r="X160" s="33"/>
      <c r="Y160" s="33"/>
      <c r="Z160" s="33"/>
      <c r="AA160" s="33"/>
      <c r="AB160" s="33"/>
      <c r="AC160" s="33"/>
      <c r="AD160" s="33"/>
      <c r="AE160" s="33"/>
      <c r="AR160" s="163" t="s">
        <v>228</v>
      </c>
      <c r="AT160" s="163" t="s">
        <v>224</v>
      </c>
      <c r="AU160" s="163" t="s">
        <v>84</v>
      </c>
      <c r="AY160" s="18" t="s">
        <v>222</v>
      </c>
      <c r="BE160" s="164">
        <f t="shared" si="4"/>
        <v>0</v>
      </c>
      <c r="BF160" s="164">
        <f t="shared" si="5"/>
        <v>0</v>
      </c>
      <c r="BG160" s="164">
        <f t="shared" si="6"/>
        <v>0</v>
      </c>
      <c r="BH160" s="164">
        <f t="shared" si="7"/>
        <v>0</v>
      </c>
      <c r="BI160" s="164">
        <f t="shared" si="8"/>
        <v>0</v>
      </c>
      <c r="BJ160" s="18" t="s">
        <v>84</v>
      </c>
      <c r="BK160" s="164">
        <f t="shared" si="9"/>
        <v>0</v>
      </c>
      <c r="BL160" s="18" t="s">
        <v>228</v>
      </c>
      <c r="BM160" s="163" t="s">
        <v>393</v>
      </c>
    </row>
    <row r="161" spans="1:65" s="2" customFormat="1" ht="16.5" customHeight="1">
      <c r="A161" s="33"/>
      <c r="B161" s="150"/>
      <c r="C161" s="151" t="s">
        <v>421</v>
      </c>
      <c r="D161" s="151" t="s">
        <v>224</v>
      </c>
      <c r="E161" s="152" t="s">
        <v>5014</v>
      </c>
      <c r="F161" s="153" t="s">
        <v>5015</v>
      </c>
      <c r="G161" s="154" t="s">
        <v>4342</v>
      </c>
      <c r="H161" s="155">
        <v>1</v>
      </c>
      <c r="I161" s="156"/>
      <c r="J161" s="157">
        <f t="shared" si="0"/>
        <v>0</v>
      </c>
      <c r="K161" s="158"/>
      <c r="L161" s="34"/>
      <c r="M161" s="159" t="s">
        <v>1</v>
      </c>
      <c r="N161" s="160" t="s">
        <v>42</v>
      </c>
      <c r="O161" s="59"/>
      <c r="P161" s="161">
        <f t="shared" si="1"/>
        <v>0</v>
      </c>
      <c r="Q161" s="161">
        <v>0</v>
      </c>
      <c r="R161" s="161">
        <f t="shared" si="2"/>
        <v>0</v>
      </c>
      <c r="S161" s="161">
        <v>0</v>
      </c>
      <c r="T161" s="162">
        <f t="shared" si="3"/>
        <v>0</v>
      </c>
      <c r="U161" s="33"/>
      <c r="V161" s="33"/>
      <c r="W161" s="33"/>
      <c r="X161" s="33"/>
      <c r="Y161" s="33"/>
      <c r="Z161" s="33"/>
      <c r="AA161" s="33"/>
      <c r="AB161" s="33"/>
      <c r="AC161" s="33"/>
      <c r="AD161" s="33"/>
      <c r="AE161" s="33"/>
      <c r="AR161" s="163" t="s">
        <v>228</v>
      </c>
      <c r="AT161" s="163" t="s">
        <v>224</v>
      </c>
      <c r="AU161" s="163" t="s">
        <v>84</v>
      </c>
      <c r="AY161" s="18" t="s">
        <v>222</v>
      </c>
      <c r="BE161" s="164">
        <f t="shared" si="4"/>
        <v>0</v>
      </c>
      <c r="BF161" s="164">
        <f t="shared" si="5"/>
        <v>0</v>
      </c>
      <c r="BG161" s="164">
        <f t="shared" si="6"/>
        <v>0</v>
      </c>
      <c r="BH161" s="164">
        <f t="shared" si="7"/>
        <v>0</v>
      </c>
      <c r="BI161" s="164">
        <f t="shared" si="8"/>
        <v>0</v>
      </c>
      <c r="BJ161" s="18" t="s">
        <v>84</v>
      </c>
      <c r="BK161" s="164">
        <f t="shared" si="9"/>
        <v>0</v>
      </c>
      <c r="BL161" s="18" t="s">
        <v>228</v>
      </c>
      <c r="BM161" s="163" t="s">
        <v>397</v>
      </c>
    </row>
    <row r="162" spans="1:65" s="2" customFormat="1" ht="24.2" customHeight="1">
      <c r="A162" s="33"/>
      <c r="B162" s="150"/>
      <c r="C162" s="151" t="s">
        <v>326</v>
      </c>
      <c r="D162" s="151" t="s">
        <v>224</v>
      </c>
      <c r="E162" s="152" t="s">
        <v>5016</v>
      </c>
      <c r="F162" s="153" t="s">
        <v>5017</v>
      </c>
      <c r="G162" s="154" t="s">
        <v>4342</v>
      </c>
      <c r="H162" s="155">
        <v>3</v>
      </c>
      <c r="I162" s="156"/>
      <c r="J162" s="157">
        <f t="shared" si="0"/>
        <v>0</v>
      </c>
      <c r="K162" s="158"/>
      <c r="L162" s="34"/>
      <c r="M162" s="159" t="s">
        <v>1</v>
      </c>
      <c r="N162" s="160" t="s">
        <v>42</v>
      </c>
      <c r="O162" s="59"/>
      <c r="P162" s="161">
        <f t="shared" si="1"/>
        <v>0</v>
      </c>
      <c r="Q162" s="161">
        <v>0</v>
      </c>
      <c r="R162" s="161">
        <f t="shared" si="2"/>
        <v>0</v>
      </c>
      <c r="S162" s="161">
        <v>0</v>
      </c>
      <c r="T162" s="162">
        <f t="shared" si="3"/>
        <v>0</v>
      </c>
      <c r="U162" s="33"/>
      <c r="V162" s="33"/>
      <c r="W162" s="33"/>
      <c r="X162" s="33"/>
      <c r="Y162" s="33"/>
      <c r="Z162" s="33"/>
      <c r="AA162" s="33"/>
      <c r="AB162" s="33"/>
      <c r="AC162" s="33"/>
      <c r="AD162" s="33"/>
      <c r="AE162" s="33"/>
      <c r="AR162" s="163" t="s">
        <v>228</v>
      </c>
      <c r="AT162" s="163" t="s">
        <v>224</v>
      </c>
      <c r="AU162" s="163" t="s">
        <v>84</v>
      </c>
      <c r="AY162" s="18" t="s">
        <v>222</v>
      </c>
      <c r="BE162" s="164">
        <f t="shared" si="4"/>
        <v>0</v>
      </c>
      <c r="BF162" s="164">
        <f t="shared" si="5"/>
        <v>0</v>
      </c>
      <c r="BG162" s="164">
        <f t="shared" si="6"/>
        <v>0</v>
      </c>
      <c r="BH162" s="164">
        <f t="shared" si="7"/>
        <v>0</v>
      </c>
      <c r="BI162" s="164">
        <f t="shared" si="8"/>
        <v>0</v>
      </c>
      <c r="BJ162" s="18" t="s">
        <v>84</v>
      </c>
      <c r="BK162" s="164">
        <f t="shared" si="9"/>
        <v>0</v>
      </c>
      <c r="BL162" s="18" t="s">
        <v>228</v>
      </c>
      <c r="BM162" s="163" t="s">
        <v>404</v>
      </c>
    </row>
    <row r="163" spans="1:65" s="2" customFormat="1" ht="21.75" customHeight="1">
      <c r="A163" s="33"/>
      <c r="B163" s="150"/>
      <c r="C163" s="151" t="s">
        <v>429</v>
      </c>
      <c r="D163" s="151" t="s">
        <v>224</v>
      </c>
      <c r="E163" s="152" t="s">
        <v>5018</v>
      </c>
      <c r="F163" s="153" t="s">
        <v>5019</v>
      </c>
      <c r="G163" s="154" t="s">
        <v>2075</v>
      </c>
      <c r="H163" s="155">
        <v>1</v>
      </c>
      <c r="I163" s="156"/>
      <c r="J163" s="157">
        <f t="shared" si="0"/>
        <v>0</v>
      </c>
      <c r="K163" s="158"/>
      <c r="L163" s="34"/>
      <c r="M163" s="159" t="s">
        <v>1</v>
      </c>
      <c r="N163" s="160" t="s">
        <v>42</v>
      </c>
      <c r="O163" s="59"/>
      <c r="P163" s="161">
        <f t="shared" si="1"/>
        <v>0</v>
      </c>
      <c r="Q163" s="161">
        <v>0</v>
      </c>
      <c r="R163" s="161">
        <f t="shared" si="2"/>
        <v>0</v>
      </c>
      <c r="S163" s="161">
        <v>0</v>
      </c>
      <c r="T163" s="162">
        <f t="shared" si="3"/>
        <v>0</v>
      </c>
      <c r="U163" s="33"/>
      <c r="V163" s="33"/>
      <c r="W163" s="33"/>
      <c r="X163" s="33"/>
      <c r="Y163" s="33"/>
      <c r="Z163" s="33"/>
      <c r="AA163" s="33"/>
      <c r="AB163" s="33"/>
      <c r="AC163" s="33"/>
      <c r="AD163" s="33"/>
      <c r="AE163" s="33"/>
      <c r="AR163" s="163" t="s">
        <v>228</v>
      </c>
      <c r="AT163" s="163" t="s">
        <v>224</v>
      </c>
      <c r="AU163" s="163" t="s">
        <v>84</v>
      </c>
      <c r="AY163" s="18" t="s">
        <v>222</v>
      </c>
      <c r="BE163" s="164">
        <f t="shared" si="4"/>
        <v>0</v>
      </c>
      <c r="BF163" s="164">
        <f t="shared" si="5"/>
        <v>0</v>
      </c>
      <c r="BG163" s="164">
        <f t="shared" si="6"/>
        <v>0</v>
      </c>
      <c r="BH163" s="164">
        <f t="shared" si="7"/>
        <v>0</v>
      </c>
      <c r="BI163" s="164">
        <f t="shared" si="8"/>
        <v>0</v>
      </c>
      <c r="BJ163" s="18" t="s">
        <v>84</v>
      </c>
      <c r="BK163" s="164">
        <f t="shared" si="9"/>
        <v>0</v>
      </c>
      <c r="BL163" s="18" t="s">
        <v>228</v>
      </c>
      <c r="BM163" s="163" t="s">
        <v>417</v>
      </c>
    </row>
    <row r="164" spans="1:65" s="2" customFormat="1" ht="16.5" customHeight="1">
      <c r="A164" s="33"/>
      <c r="B164" s="150"/>
      <c r="C164" s="151" t="s">
        <v>329</v>
      </c>
      <c r="D164" s="151" t="s">
        <v>224</v>
      </c>
      <c r="E164" s="152" t="s">
        <v>5020</v>
      </c>
      <c r="F164" s="153" t="s">
        <v>5021</v>
      </c>
      <c r="G164" s="154" t="s">
        <v>2075</v>
      </c>
      <c r="H164" s="155">
        <v>1</v>
      </c>
      <c r="I164" s="156"/>
      <c r="J164" s="157">
        <f t="shared" si="0"/>
        <v>0</v>
      </c>
      <c r="K164" s="158"/>
      <c r="L164" s="34"/>
      <c r="M164" s="159" t="s">
        <v>1</v>
      </c>
      <c r="N164" s="160" t="s">
        <v>42</v>
      </c>
      <c r="O164" s="59"/>
      <c r="P164" s="161">
        <f t="shared" si="1"/>
        <v>0</v>
      </c>
      <c r="Q164" s="161">
        <v>0</v>
      </c>
      <c r="R164" s="161">
        <f t="shared" si="2"/>
        <v>0</v>
      </c>
      <c r="S164" s="161">
        <v>0</v>
      </c>
      <c r="T164" s="162">
        <f t="shared" si="3"/>
        <v>0</v>
      </c>
      <c r="U164" s="33"/>
      <c r="V164" s="33"/>
      <c r="W164" s="33"/>
      <c r="X164" s="33"/>
      <c r="Y164" s="33"/>
      <c r="Z164" s="33"/>
      <c r="AA164" s="33"/>
      <c r="AB164" s="33"/>
      <c r="AC164" s="33"/>
      <c r="AD164" s="33"/>
      <c r="AE164" s="33"/>
      <c r="AR164" s="163" t="s">
        <v>228</v>
      </c>
      <c r="AT164" s="163" t="s">
        <v>224</v>
      </c>
      <c r="AU164" s="163" t="s">
        <v>84</v>
      </c>
      <c r="AY164" s="18" t="s">
        <v>222</v>
      </c>
      <c r="BE164" s="164">
        <f t="shared" si="4"/>
        <v>0</v>
      </c>
      <c r="BF164" s="164">
        <f t="shared" si="5"/>
        <v>0</v>
      </c>
      <c r="BG164" s="164">
        <f t="shared" si="6"/>
        <v>0</v>
      </c>
      <c r="BH164" s="164">
        <f t="shared" si="7"/>
        <v>0</v>
      </c>
      <c r="BI164" s="164">
        <f t="shared" si="8"/>
        <v>0</v>
      </c>
      <c r="BJ164" s="18" t="s">
        <v>84</v>
      </c>
      <c r="BK164" s="164">
        <f t="shared" si="9"/>
        <v>0</v>
      </c>
      <c r="BL164" s="18" t="s">
        <v>228</v>
      </c>
      <c r="BM164" s="163" t="s">
        <v>420</v>
      </c>
    </row>
    <row r="165" spans="1:65" s="2" customFormat="1" ht="21.75" customHeight="1">
      <c r="A165" s="33"/>
      <c r="B165" s="150"/>
      <c r="C165" s="151" t="s">
        <v>438</v>
      </c>
      <c r="D165" s="151" t="s">
        <v>224</v>
      </c>
      <c r="E165" s="152" t="s">
        <v>5022</v>
      </c>
      <c r="F165" s="153" t="s">
        <v>5023</v>
      </c>
      <c r="G165" s="154" t="s">
        <v>4342</v>
      </c>
      <c r="H165" s="155">
        <v>2</v>
      </c>
      <c r="I165" s="156"/>
      <c r="J165" s="157">
        <f t="shared" si="0"/>
        <v>0</v>
      </c>
      <c r="K165" s="158"/>
      <c r="L165" s="34"/>
      <c r="M165" s="159" t="s">
        <v>1</v>
      </c>
      <c r="N165" s="160" t="s">
        <v>42</v>
      </c>
      <c r="O165" s="59"/>
      <c r="P165" s="161">
        <f t="shared" si="1"/>
        <v>0</v>
      </c>
      <c r="Q165" s="161">
        <v>0</v>
      </c>
      <c r="R165" s="161">
        <f t="shared" si="2"/>
        <v>0</v>
      </c>
      <c r="S165" s="161">
        <v>0</v>
      </c>
      <c r="T165" s="162">
        <f t="shared" si="3"/>
        <v>0</v>
      </c>
      <c r="U165" s="33"/>
      <c r="V165" s="33"/>
      <c r="W165" s="33"/>
      <c r="X165" s="33"/>
      <c r="Y165" s="33"/>
      <c r="Z165" s="33"/>
      <c r="AA165" s="33"/>
      <c r="AB165" s="33"/>
      <c r="AC165" s="33"/>
      <c r="AD165" s="33"/>
      <c r="AE165" s="33"/>
      <c r="AR165" s="163" t="s">
        <v>228</v>
      </c>
      <c r="AT165" s="163" t="s">
        <v>224</v>
      </c>
      <c r="AU165" s="163" t="s">
        <v>84</v>
      </c>
      <c r="AY165" s="18" t="s">
        <v>222</v>
      </c>
      <c r="BE165" s="164">
        <f t="shared" si="4"/>
        <v>0</v>
      </c>
      <c r="BF165" s="164">
        <f t="shared" si="5"/>
        <v>0</v>
      </c>
      <c r="BG165" s="164">
        <f t="shared" si="6"/>
        <v>0</v>
      </c>
      <c r="BH165" s="164">
        <f t="shared" si="7"/>
        <v>0</v>
      </c>
      <c r="BI165" s="164">
        <f t="shared" si="8"/>
        <v>0</v>
      </c>
      <c r="BJ165" s="18" t="s">
        <v>84</v>
      </c>
      <c r="BK165" s="164">
        <f t="shared" si="9"/>
        <v>0</v>
      </c>
      <c r="BL165" s="18" t="s">
        <v>228</v>
      </c>
      <c r="BM165" s="163" t="s">
        <v>424</v>
      </c>
    </row>
    <row r="166" spans="1:65" s="2" customFormat="1" ht="16.5" customHeight="1">
      <c r="A166" s="33"/>
      <c r="B166" s="150"/>
      <c r="C166" s="151" t="s">
        <v>340</v>
      </c>
      <c r="D166" s="151" t="s">
        <v>224</v>
      </c>
      <c r="E166" s="152" t="s">
        <v>5024</v>
      </c>
      <c r="F166" s="153" t="s">
        <v>5025</v>
      </c>
      <c r="G166" s="154" t="s">
        <v>4342</v>
      </c>
      <c r="H166" s="155">
        <v>8</v>
      </c>
      <c r="I166" s="156"/>
      <c r="J166" s="157">
        <f t="shared" si="0"/>
        <v>0</v>
      </c>
      <c r="K166" s="158"/>
      <c r="L166" s="34"/>
      <c r="M166" s="159" t="s">
        <v>1</v>
      </c>
      <c r="N166" s="160" t="s">
        <v>42</v>
      </c>
      <c r="O166" s="59"/>
      <c r="P166" s="161">
        <f t="shared" si="1"/>
        <v>0</v>
      </c>
      <c r="Q166" s="161">
        <v>0</v>
      </c>
      <c r="R166" s="161">
        <f t="shared" si="2"/>
        <v>0</v>
      </c>
      <c r="S166" s="161">
        <v>0</v>
      </c>
      <c r="T166" s="162">
        <f t="shared" si="3"/>
        <v>0</v>
      </c>
      <c r="U166" s="33"/>
      <c r="V166" s="33"/>
      <c r="W166" s="33"/>
      <c r="X166" s="33"/>
      <c r="Y166" s="33"/>
      <c r="Z166" s="33"/>
      <c r="AA166" s="33"/>
      <c r="AB166" s="33"/>
      <c r="AC166" s="33"/>
      <c r="AD166" s="33"/>
      <c r="AE166" s="33"/>
      <c r="AR166" s="163" t="s">
        <v>228</v>
      </c>
      <c r="AT166" s="163" t="s">
        <v>224</v>
      </c>
      <c r="AU166" s="163" t="s">
        <v>84</v>
      </c>
      <c r="AY166" s="18" t="s">
        <v>222</v>
      </c>
      <c r="BE166" s="164">
        <f t="shared" si="4"/>
        <v>0</v>
      </c>
      <c r="BF166" s="164">
        <f t="shared" si="5"/>
        <v>0</v>
      </c>
      <c r="BG166" s="164">
        <f t="shared" si="6"/>
        <v>0</v>
      </c>
      <c r="BH166" s="164">
        <f t="shared" si="7"/>
        <v>0</v>
      </c>
      <c r="BI166" s="164">
        <f t="shared" si="8"/>
        <v>0</v>
      </c>
      <c r="BJ166" s="18" t="s">
        <v>84</v>
      </c>
      <c r="BK166" s="164">
        <f t="shared" si="9"/>
        <v>0</v>
      </c>
      <c r="BL166" s="18" t="s">
        <v>228</v>
      </c>
      <c r="BM166" s="163" t="s">
        <v>427</v>
      </c>
    </row>
    <row r="167" spans="1:65" s="2" customFormat="1" ht="16.5" customHeight="1">
      <c r="A167" s="33"/>
      <c r="B167" s="150"/>
      <c r="C167" s="151" t="s">
        <v>452</v>
      </c>
      <c r="D167" s="151" t="s">
        <v>224</v>
      </c>
      <c r="E167" s="152" t="s">
        <v>5026</v>
      </c>
      <c r="F167" s="153" t="s">
        <v>5027</v>
      </c>
      <c r="G167" s="154" t="s">
        <v>4342</v>
      </c>
      <c r="H167" s="155">
        <v>2</v>
      </c>
      <c r="I167" s="156"/>
      <c r="J167" s="157">
        <f t="shared" si="0"/>
        <v>0</v>
      </c>
      <c r="K167" s="158"/>
      <c r="L167" s="34"/>
      <c r="M167" s="159" t="s">
        <v>1</v>
      </c>
      <c r="N167" s="160" t="s">
        <v>42</v>
      </c>
      <c r="O167" s="59"/>
      <c r="P167" s="161">
        <f t="shared" si="1"/>
        <v>0</v>
      </c>
      <c r="Q167" s="161">
        <v>0</v>
      </c>
      <c r="R167" s="161">
        <f t="shared" si="2"/>
        <v>0</v>
      </c>
      <c r="S167" s="161">
        <v>0</v>
      </c>
      <c r="T167" s="162">
        <f t="shared" si="3"/>
        <v>0</v>
      </c>
      <c r="U167" s="33"/>
      <c r="V167" s="33"/>
      <c r="W167" s="33"/>
      <c r="X167" s="33"/>
      <c r="Y167" s="33"/>
      <c r="Z167" s="33"/>
      <c r="AA167" s="33"/>
      <c r="AB167" s="33"/>
      <c r="AC167" s="33"/>
      <c r="AD167" s="33"/>
      <c r="AE167" s="33"/>
      <c r="AR167" s="163" t="s">
        <v>228</v>
      </c>
      <c r="AT167" s="163" t="s">
        <v>224</v>
      </c>
      <c r="AU167" s="163" t="s">
        <v>84</v>
      </c>
      <c r="AY167" s="18" t="s">
        <v>222</v>
      </c>
      <c r="BE167" s="164">
        <f t="shared" si="4"/>
        <v>0</v>
      </c>
      <c r="BF167" s="164">
        <f t="shared" si="5"/>
        <v>0</v>
      </c>
      <c r="BG167" s="164">
        <f t="shared" si="6"/>
        <v>0</v>
      </c>
      <c r="BH167" s="164">
        <f t="shared" si="7"/>
        <v>0</v>
      </c>
      <c r="BI167" s="164">
        <f t="shared" si="8"/>
        <v>0</v>
      </c>
      <c r="BJ167" s="18" t="s">
        <v>84</v>
      </c>
      <c r="BK167" s="164">
        <f t="shared" si="9"/>
        <v>0</v>
      </c>
      <c r="BL167" s="18" t="s">
        <v>228</v>
      </c>
      <c r="BM167" s="163" t="s">
        <v>432</v>
      </c>
    </row>
    <row r="168" spans="1:65" s="12" customFormat="1" ht="22.9" customHeight="1">
      <c r="B168" s="137"/>
      <c r="D168" s="138" t="s">
        <v>76</v>
      </c>
      <c r="E168" s="148" t="s">
        <v>4387</v>
      </c>
      <c r="F168" s="148" t="s">
        <v>5028</v>
      </c>
      <c r="I168" s="140"/>
      <c r="J168" s="149">
        <f>BK168</f>
        <v>0</v>
      </c>
      <c r="L168" s="137"/>
      <c r="M168" s="142"/>
      <c r="N168" s="143"/>
      <c r="O168" s="143"/>
      <c r="P168" s="144">
        <f>SUM(P169:P175)</f>
        <v>0</v>
      </c>
      <c r="Q168" s="143"/>
      <c r="R168" s="144">
        <f>SUM(R169:R175)</f>
        <v>0</v>
      </c>
      <c r="S168" s="143"/>
      <c r="T168" s="145">
        <f>SUM(T169:T175)</f>
        <v>0</v>
      </c>
      <c r="AR168" s="138" t="s">
        <v>84</v>
      </c>
      <c r="AT168" s="146" t="s">
        <v>76</v>
      </c>
      <c r="AU168" s="146" t="s">
        <v>84</v>
      </c>
      <c r="AY168" s="138" t="s">
        <v>222</v>
      </c>
      <c r="BK168" s="147">
        <f>SUM(BK169:BK175)</f>
        <v>0</v>
      </c>
    </row>
    <row r="169" spans="1:65" s="2" customFormat="1" ht="16.5" customHeight="1">
      <c r="A169" s="33"/>
      <c r="B169" s="150"/>
      <c r="C169" s="151" t="s">
        <v>344</v>
      </c>
      <c r="D169" s="151" t="s">
        <v>224</v>
      </c>
      <c r="E169" s="152" t="s">
        <v>5029</v>
      </c>
      <c r="F169" s="153" t="s">
        <v>5030</v>
      </c>
      <c r="G169" s="154" t="s">
        <v>242</v>
      </c>
      <c r="H169" s="155">
        <v>341</v>
      </c>
      <c r="I169" s="156"/>
      <c r="J169" s="157">
        <f t="shared" ref="J169:J175" si="10">ROUND(I169*H169,2)</f>
        <v>0</v>
      </c>
      <c r="K169" s="158"/>
      <c r="L169" s="34"/>
      <c r="M169" s="159" t="s">
        <v>1</v>
      </c>
      <c r="N169" s="160" t="s">
        <v>42</v>
      </c>
      <c r="O169" s="59"/>
      <c r="P169" s="161">
        <f t="shared" ref="P169:P175" si="11">O169*H169</f>
        <v>0</v>
      </c>
      <c r="Q169" s="161">
        <v>0</v>
      </c>
      <c r="R169" s="161">
        <f t="shared" ref="R169:R175" si="12">Q169*H169</f>
        <v>0</v>
      </c>
      <c r="S169" s="161">
        <v>0</v>
      </c>
      <c r="T169" s="162">
        <f t="shared" ref="T169:T175" si="13">S169*H169</f>
        <v>0</v>
      </c>
      <c r="U169" s="33"/>
      <c r="V169" s="33"/>
      <c r="W169" s="33"/>
      <c r="X169" s="33"/>
      <c r="Y169" s="33"/>
      <c r="Z169" s="33"/>
      <c r="AA169" s="33"/>
      <c r="AB169" s="33"/>
      <c r="AC169" s="33"/>
      <c r="AD169" s="33"/>
      <c r="AE169" s="33"/>
      <c r="AR169" s="163" t="s">
        <v>228</v>
      </c>
      <c r="AT169" s="163" t="s">
        <v>224</v>
      </c>
      <c r="AU169" s="163" t="s">
        <v>86</v>
      </c>
      <c r="AY169" s="18" t="s">
        <v>222</v>
      </c>
      <c r="BE169" s="164">
        <f t="shared" ref="BE169:BE175" si="14">IF(N169="základní",J169,0)</f>
        <v>0</v>
      </c>
      <c r="BF169" s="164">
        <f t="shared" ref="BF169:BF175" si="15">IF(N169="snížená",J169,0)</f>
        <v>0</v>
      </c>
      <c r="BG169" s="164">
        <f t="shared" ref="BG169:BG175" si="16">IF(N169="zákl. přenesená",J169,0)</f>
        <v>0</v>
      </c>
      <c r="BH169" s="164">
        <f t="shared" ref="BH169:BH175" si="17">IF(N169="sníž. přenesená",J169,0)</f>
        <v>0</v>
      </c>
      <c r="BI169" s="164">
        <f t="shared" ref="BI169:BI175" si="18">IF(N169="nulová",J169,0)</f>
        <v>0</v>
      </c>
      <c r="BJ169" s="18" t="s">
        <v>84</v>
      </c>
      <c r="BK169" s="164">
        <f t="shared" ref="BK169:BK175" si="19">ROUND(I169*H169,2)</f>
        <v>0</v>
      </c>
      <c r="BL169" s="18" t="s">
        <v>228</v>
      </c>
      <c r="BM169" s="163" t="s">
        <v>436</v>
      </c>
    </row>
    <row r="170" spans="1:65" s="2" customFormat="1" ht="16.5" customHeight="1">
      <c r="A170" s="33"/>
      <c r="B170" s="150"/>
      <c r="C170" s="151" t="s">
        <v>462</v>
      </c>
      <c r="D170" s="151" t="s">
        <v>224</v>
      </c>
      <c r="E170" s="152" t="s">
        <v>5031</v>
      </c>
      <c r="F170" s="153" t="s">
        <v>5032</v>
      </c>
      <c r="G170" s="154" t="s">
        <v>242</v>
      </c>
      <c r="H170" s="155">
        <v>554</v>
      </c>
      <c r="I170" s="156"/>
      <c r="J170" s="157">
        <f t="shared" si="10"/>
        <v>0</v>
      </c>
      <c r="K170" s="158"/>
      <c r="L170" s="34"/>
      <c r="M170" s="159" t="s">
        <v>1</v>
      </c>
      <c r="N170" s="160" t="s">
        <v>42</v>
      </c>
      <c r="O170" s="59"/>
      <c r="P170" s="161">
        <f t="shared" si="11"/>
        <v>0</v>
      </c>
      <c r="Q170" s="161">
        <v>0</v>
      </c>
      <c r="R170" s="161">
        <f t="shared" si="12"/>
        <v>0</v>
      </c>
      <c r="S170" s="161">
        <v>0</v>
      </c>
      <c r="T170" s="162">
        <f t="shared" si="13"/>
        <v>0</v>
      </c>
      <c r="U170" s="33"/>
      <c r="V170" s="33"/>
      <c r="W170" s="33"/>
      <c r="X170" s="33"/>
      <c r="Y170" s="33"/>
      <c r="Z170" s="33"/>
      <c r="AA170" s="33"/>
      <c r="AB170" s="33"/>
      <c r="AC170" s="33"/>
      <c r="AD170" s="33"/>
      <c r="AE170" s="33"/>
      <c r="AR170" s="163" t="s">
        <v>228</v>
      </c>
      <c r="AT170" s="163" t="s">
        <v>224</v>
      </c>
      <c r="AU170" s="163" t="s">
        <v>86</v>
      </c>
      <c r="AY170" s="18" t="s">
        <v>222</v>
      </c>
      <c r="BE170" s="164">
        <f t="shared" si="14"/>
        <v>0</v>
      </c>
      <c r="BF170" s="164">
        <f t="shared" si="15"/>
        <v>0</v>
      </c>
      <c r="BG170" s="164">
        <f t="shared" si="16"/>
        <v>0</v>
      </c>
      <c r="BH170" s="164">
        <f t="shared" si="17"/>
        <v>0</v>
      </c>
      <c r="BI170" s="164">
        <f t="shared" si="18"/>
        <v>0</v>
      </c>
      <c r="BJ170" s="18" t="s">
        <v>84</v>
      </c>
      <c r="BK170" s="164">
        <f t="shared" si="19"/>
        <v>0</v>
      </c>
      <c r="BL170" s="18" t="s">
        <v>228</v>
      </c>
      <c r="BM170" s="163" t="s">
        <v>441</v>
      </c>
    </row>
    <row r="171" spans="1:65" s="2" customFormat="1" ht="16.5" customHeight="1">
      <c r="A171" s="33"/>
      <c r="B171" s="150"/>
      <c r="C171" s="151" t="s">
        <v>349</v>
      </c>
      <c r="D171" s="151" t="s">
        <v>224</v>
      </c>
      <c r="E171" s="152" t="s">
        <v>5033</v>
      </c>
      <c r="F171" s="153" t="s">
        <v>5034</v>
      </c>
      <c r="G171" s="154" t="s">
        <v>242</v>
      </c>
      <c r="H171" s="155">
        <v>331</v>
      </c>
      <c r="I171" s="156"/>
      <c r="J171" s="157">
        <f t="shared" si="10"/>
        <v>0</v>
      </c>
      <c r="K171" s="158"/>
      <c r="L171" s="34"/>
      <c r="M171" s="159" t="s">
        <v>1</v>
      </c>
      <c r="N171" s="160" t="s">
        <v>42</v>
      </c>
      <c r="O171" s="59"/>
      <c r="P171" s="161">
        <f t="shared" si="11"/>
        <v>0</v>
      </c>
      <c r="Q171" s="161">
        <v>0</v>
      </c>
      <c r="R171" s="161">
        <f t="shared" si="12"/>
        <v>0</v>
      </c>
      <c r="S171" s="161">
        <v>0</v>
      </c>
      <c r="T171" s="162">
        <f t="shared" si="13"/>
        <v>0</v>
      </c>
      <c r="U171" s="33"/>
      <c r="V171" s="33"/>
      <c r="W171" s="33"/>
      <c r="X171" s="33"/>
      <c r="Y171" s="33"/>
      <c r="Z171" s="33"/>
      <c r="AA171" s="33"/>
      <c r="AB171" s="33"/>
      <c r="AC171" s="33"/>
      <c r="AD171" s="33"/>
      <c r="AE171" s="33"/>
      <c r="AR171" s="163" t="s">
        <v>228</v>
      </c>
      <c r="AT171" s="163" t="s">
        <v>224</v>
      </c>
      <c r="AU171" s="163" t="s">
        <v>86</v>
      </c>
      <c r="AY171" s="18" t="s">
        <v>222</v>
      </c>
      <c r="BE171" s="164">
        <f t="shared" si="14"/>
        <v>0</v>
      </c>
      <c r="BF171" s="164">
        <f t="shared" si="15"/>
        <v>0</v>
      </c>
      <c r="BG171" s="164">
        <f t="shared" si="16"/>
        <v>0</v>
      </c>
      <c r="BH171" s="164">
        <f t="shared" si="17"/>
        <v>0</v>
      </c>
      <c r="BI171" s="164">
        <f t="shared" si="18"/>
        <v>0</v>
      </c>
      <c r="BJ171" s="18" t="s">
        <v>84</v>
      </c>
      <c r="BK171" s="164">
        <f t="shared" si="19"/>
        <v>0</v>
      </c>
      <c r="BL171" s="18" t="s">
        <v>228</v>
      </c>
      <c r="BM171" s="163" t="s">
        <v>451</v>
      </c>
    </row>
    <row r="172" spans="1:65" s="2" customFormat="1" ht="16.5" customHeight="1">
      <c r="A172" s="33"/>
      <c r="B172" s="150"/>
      <c r="C172" s="151" t="s">
        <v>472</v>
      </c>
      <c r="D172" s="151" t="s">
        <v>224</v>
      </c>
      <c r="E172" s="152" t="s">
        <v>5035</v>
      </c>
      <c r="F172" s="153" t="s">
        <v>5036</v>
      </c>
      <c r="G172" s="154" t="s">
        <v>242</v>
      </c>
      <c r="H172" s="155">
        <v>62</v>
      </c>
      <c r="I172" s="156"/>
      <c r="J172" s="157">
        <f t="shared" si="10"/>
        <v>0</v>
      </c>
      <c r="K172" s="158"/>
      <c r="L172" s="34"/>
      <c r="M172" s="159" t="s">
        <v>1</v>
      </c>
      <c r="N172" s="160" t="s">
        <v>42</v>
      </c>
      <c r="O172" s="59"/>
      <c r="P172" s="161">
        <f t="shared" si="11"/>
        <v>0</v>
      </c>
      <c r="Q172" s="161">
        <v>0</v>
      </c>
      <c r="R172" s="161">
        <f t="shared" si="12"/>
        <v>0</v>
      </c>
      <c r="S172" s="161">
        <v>0</v>
      </c>
      <c r="T172" s="162">
        <f t="shared" si="13"/>
        <v>0</v>
      </c>
      <c r="U172" s="33"/>
      <c r="V172" s="33"/>
      <c r="W172" s="33"/>
      <c r="X172" s="33"/>
      <c r="Y172" s="33"/>
      <c r="Z172" s="33"/>
      <c r="AA172" s="33"/>
      <c r="AB172" s="33"/>
      <c r="AC172" s="33"/>
      <c r="AD172" s="33"/>
      <c r="AE172" s="33"/>
      <c r="AR172" s="163" t="s">
        <v>228</v>
      </c>
      <c r="AT172" s="163" t="s">
        <v>224</v>
      </c>
      <c r="AU172" s="163" t="s">
        <v>86</v>
      </c>
      <c r="AY172" s="18" t="s">
        <v>222</v>
      </c>
      <c r="BE172" s="164">
        <f t="shared" si="14"/>
        <v>0</v>
      </c>
      <c r="BF172" s="164">
        <f t="shared" si="15"/>
        <v>0</v>
      </c>
      <c r="BG172" s="164">
        <f t="shared" si="16"/>
        <v>0</v>
      </c>
      <c r="BH172" s="164">
        <f t="shared" si="17"/>
        <v>0</v>
      </c>
      <c r="BI172" s="164">
        <f t="shared" si="18"/>
        <v>0</v>
      </c>
      <c r="BJ172" s="18" t="s">
        <v>84</v>
      </c>
      <c r="BK172" s="164">
        <f t="shared" si="19"/>
        <v>0</v>
      </c>
      <c r="BL172" s="18" t="s">
        <v>228</v>
      </c>
      <c r="BM172" s="163" t="s">
        <v>455</v>
      </c>
    </row>
    <row r="173" spans="1:65" s="2" customFormat="1" ht="16.5" customHeight="1">
      <c r="A173" s="33"/>
      <c r="B173" s="150"/>
      <c r="C173" s="151" t="s">
        <v>353</v>
      </c>
      <c r="D173" s="151" t="s">
        <v>224</v>
      </c>
      <c r="E173" s="152" t="s">
        <v>5037</v>
      </c>
      <c r="F173" s="153" t="s">
        <v>5038</v>
      </c>
      <c r="G173" s="154" t="s">
        <v>242</v>
      </c>
      <c r="H173" s="155">
        <v>72</v>
      </c>
      <c r="I173" s="156"/>
      <c r="J173" s="157">
        <f t="shared" si="10"/>
        <v>0</v>
      </c>
      <c r="K173" s="158"/>
      <c r="L173" s="34"/>
      <c r="M173" s="159" t="s">
        <v>1</v>
      </c>
      <c r="N173" s="160" t="s">
        <v>42</v>
      </c>
      <c r="O173" s="59"/>
      <c r="P173" s="161">
        <f t="shared" si="11"/>
        <v>0</v>
      </c>
      <c r="Q173" s="161">
        <v>0</v>
      </c>
      <c r="R173" s="161">
        <f t="shared" si="12"/>
        <v>0</v>
      </c>
      <c r="S173" s="161">
        <v>0</v>
      </c>
      <c r="T173" s="162">
        <f t="shared" si="13"/>
        <v>0</v>
      </c>
      <c r="U173" s="33"/>
      <c r="V173" s="33"/>
      <c r="W173" s="33"/>
      <c r="X173" s="33"/>
      <c r="Y173" s="33"/>
      <c r="Z173" s="33"/>
      <c r="AA173" s="33"/>
      <c r="AB173" s="33"/>
      <c r="AC173" s="33"/>
      <c r="AD173" s="33"/>
      <c r="AE173" s="33"/>
      <c r="AR173" s="163" t="s">
        <v>228</v>
      </c>
      <c r="AT173" s="163" t="s">
        <v>224</v>
      </c>
      <c r="AU173" s="163" t="s">
        <v>86</v>
      </c>
      <c r="AY173" s="18" t="s">
        <v>222</v>
      </c>
      <c r="BE173" s="164">
        <f t="shared" si="14"/>
        <v>0</v>
      </c>
      <c r="BF173" s="164">
        <f t="shared" si="15"/>
        <v>0</v>
      </c>
      <c r="BG173" s="164">
        <f t="shared" si="16"/>
        <v>0</v>
      </c>
      <c r="BH173" s="164">
        <f t="shared" si="17"/>
        <v>0</v>
      </c>
      <c r="BI173" s="164">
        <f t="shared" si="18"/>
        <v>0</v>
      </c>
      <c r="BJ173" s="18" t="s">
        <v>84</v>
      </c>
      <c r="BK173" s="164">
        <f t="shared" si="19"/>
        <v>0</v>
      </c>
      <c r="BL173" s="18" t="s">
        <v>228</v>
      </c>
      <c r="BM173" s="163" t="s">
        <v>459</v>
      </c>
    </row>
    <row r="174" spans="1:65" s="2" customFormat="1" ht="16.5" customHeight="1">
      <c r="A174" s="33"/>
      <c r="B174" s="150"/>
      <c r="C174" s="151" t="s">
        <v>486</v>
      </c>
      <c r="D174" s="151" t="s">
        <v>224</v>
      </c>
      <c r="E174" s="152" t="s">
        <v>5039</v>
      </c>
      <c r="F174" s="153" t="s">
        <v>5040</v>
      </c>
      <c r="G174" s="154" t="s">
        <v>242</v>
      </c>
      <c r="H174" s="155">
        <v>22</v>
      </c>
      <c r="I174" s="156"/>
      <c r="J174" s="157">
        <f t="shared" si="10"/>
        <v>0</v>
      </c>
      <c r="K174" s="158"/>
      <c r="L174" s="34"/>
      <c r="M174" s="159" t="s">
        <v>1</v>
      </c>
      <c r="N174" s="160" t="s">
        <v>42</v>
      </c>
      <c r="O174" s="59"/>
      <c r="P174" s="161">
        <f t="shared" si="11"/>
        <v>0</v>
      </c>
      <c r="Q174" s="161">
        <v>0</v>
      </c>
      <c r="R174" s="161">
        <f t="shared" si="12"/>
        <v>0</v>
      </c>
      <c r="S174" s="161">
        <v>0</v>
      </c>
      <c r="T174" s="162">
        <f t="shared" si="13"/>
        <v>0</v>
      </c>
      <c r="U174" s="33"/>
      <c r="V174" s="33"/>
      <c r="W174" s="33"/>
      <c r="X174" s="33"/>
      <c r="Y174" s="33"/>
      <c r="Z174" s="33"/>
      <c r="AA174" s="33"/>
      <c r="AB174" s="33"/>
      <c r="AC174" s="33"/>
      <c r="AD174" s="33"/>
      <c r="AE174" s="33"/>
      <c r="AR174" s="163" t="s">
        <v>228</v>
      </c>
      <c r="AT174" s="163" t="s">
        <v>224</v>
      </c>
      <c r="AU174" s="163" t="s">
        <v>86</v>
      </c>
      <c r="AY174" s="18" t="s">
        <v>222</v>
      </c>
      <c r="BE174" s="164">
        <f t="shared" si="14"/>
        <v>0</v>
      </c>
      <c r="BF174" s="164">
        <f t="shared" si="15"/>
        <v>0</v>
      </c>
      <c r="BG174" s="164">
        <f t="shared" si="16"/>
        <v>0</v>
      </c>
      <c r="BH174" s="164">
        <f t="shared" si="17"/>
        <v>0</v>
      </c>
      <c r="BI174" s="164">
        <f t="shared" si="18"/>
        <v>0</v>
      </c>
      <c r="BJ174" s="18" t="s">
        <v>84</v>
      </c>
      <c r="BK174" s="164">
        <f t="shared" si="19"/>
        <v>0</v>
      </c>
      <c r="BL174" s="18" t="s">
        <v>228</v>
      </c>
      <c r="BM174" s="163" t="s">
        <v>465</v>
      </c>
    </row>
    <row r="175" spans="1:65" s="2" customFormat="1" ht="16.5" customHeight="1">
      <c r="A175" s="33"/>
      <c r="B175" s="150"/>
      <c r="C175" s="151" t="s">
        <v>357</v>
      </c>
      <c r="D175" s="151" t="s">
        <v>224</v>
      </c>
      <c r="E175" s="152" t="s">
        <v>5041</v>
      </c>
      <c r="F175" s="153" t="s">
        <v>5042</v>
      </c>
      <c r="G175" s="154" t="s">
        <v>2432</v>
      </c>
      <c r="H175" s="155">
        <v>1</v>
      </c>
      <c r="I175" s="156"/>
      <c r="J175" s="157">
        <f t="shared" si="10"/>
        <v>0</v>
      </c>
      <c r="K175" s="158"/>
      <c r="L175" s="34"/>
      <c r="M175" s="159" t="s">
        <v>1</v>
      </c>
      <c r="N175" s="160" t="s">
        <v>42</v>
      </c>
      <c r="O175" s="59"/>
      <c r="P175" s="161">
        <f t="shared" si="11"/>
        <v>0</v>
      </c>
      <c r="Q175" s="161">
        <v>0</v>
      </c>
      <c r="R175" s="161">
        <f t="shared" si="12"/>
        <v>0</v>
      </c>
      <c r="S175" s="161">
        <v>0</v>
      </c>
      <c r="T175" s="162">
        <f t="shared" si="13"/>
        <v>0</v>
      </c>
      <c r="U175" s="33"/>
      <c r="V175" s="33"/>
      <c r="W175" s="33"/>
      <c r="X175" s="33"/>
      <c r="Y175" s="33"/>
      <c r="Z175" s="33"/>
      <c r="AA175" s="33"/>
      <c r="AB175" s="33"/>
      <c r="AC175" s="33"/>
      <c r="AD175" s="33"/>
      <c r="AE175" s="33"/>
      <c r="AR175" s="163" t="s">
        <v>228</v>
      </c>
      <c r="AT175" s="163" t="s">
        <v>224</v>
      </c>
      <c r="AU175" s="163" t="s">
        <v>86</v>
      </c>
      <c r="AY175" s="18" t="s">
        <v>222</v>
      </c>
      <c r="BE175" s="164">
        <f t="shared" si="14"/>
        <v>0</v>
      </c>
      <c r="BF175" s="164">
        <f t="shared" si="15"/>
        <v>0</v>
      </c>
      <c r="BG175" s="164">
        <f t="shared" si="16"/>
        <v>0</v>
      </c>
      <c r="BH175" s="164">
        <f t="shared" si="17"/>
        <v>0</v>
      </c>
      <c r="BI175" s="164">
        <f t="shared" si="18"/>
        <v>0</v>
      </c>
      <c r="BJ175" s="18" t="s">
        <v>84</v>
      </c>
      <c r="BK175" s="164">
        <f t="shared" si="19"/>
        <v>0</v>
      </c>
      <c r="BL175" s="18" t="s">
        <v>228</v>
      </c>
      <c r="BM175" s="163" t="s">
        <v>468</v>
      </c>
    </row>
    <row r="176" spans="1:65" s="12" customFormat="1" ht="22.9" customHeight="1">
      <c r="B176" s="137"/>
      <c r="D176" s="138" t="s">
        <v>76</v>
      </c>
      <c r="E176" s="148" t="s">
        <v>4434</v>
      </c>
      <c r="F176" s="148" t="s">
        <v>5043</v>
      </c>
      <c r="I176" s="140"/>
      <c r="J176" s="149">
        <f>BK176</f>
        <v>0</v>
      </c>
      <c r="L176" s="137"/>
      <c r="M176" s="142"/>
      <c r="N176" s="143"/>
      <c r="O176" s="143"/>
      <c r="P176" s="144">
        <f>SUM(P177:P182)</f>
        <v>0</v>
      </c>
      <c r="Q176" s="143"/>
      <c r="R176" s="144">
        <f>SUM(R177:R182)</f>
        <v>0</v>
      </c>
      <c r="S176" s="143"/>
      <c r="T176" s="145">
        <f>SUM(T177:T182)</f>
        <v>0</v>
      </c>
      <c r="AR176" s="138" t="s">
        <v>84</v>
      </c>
      <c r="AT176" s="146" t="s">
        <v>76</v>
      </c>
      <c r="AU176" s="146" t="s">
        <v>84</v>
      </c>
      <c r="AY176" s="138" t="s">
        <v>222</v>
      </c>
      <c r="BK176" s="147">
        <f>SUM(BK177:BK182)</f>
        <v>0</v>
      </c>
    </row>
    <row r="177" spans="1:65" s="2" customFormat="1" ht="16.5" customHeight="1">
      <c r="A177" s="33"/>
      <c r="B177" s="150"/>
      <c r="C177" s="151" t="s">
        <v>502</v>
      </c>
      <c r="D177" s="151" t="s">
        <v>224</v>
      </c>
      <c r="E177" s="152" t="s">
        <v>5044</v>
      </c>
      <c r="F177" s="153" t="s">
        <v>5045</v>
      </c>
      <c r="G177" s="154" t="s">
        <v>242</v>
      </c>
      <c r="H177" s="155">
        <v>339</v>
      </c>
      <c r="I177" s="156"/>
      <c r="J177" s="157">
        <f t="shared" ref="J177:J182" si="20">ROUND(I177*H177,2)</f>
        <v>0</v>
      </c>
      <c r="K177" s="158"/>
      <c r="L177" s="34"/>
      <c r="M177" s="159" t="s">
        <v>1</v>
      </c>
      <c r="N177" s="160" t="s">
        <v>42</v>
      </c>
      <c r="O177" s="59"/>
      <c r="P177" s="161">
        <f t="shared" ref="P177:P182" si="21">O177*H177</f>
        <v>0</v>
      </c>
      <c r="Q177" s="161">
        <v>0</v>
      </c>
      <c r="R177" s="161">
        <f t="shared" ref="R177:R182" si="22">Q177*H177</f>
        <v>0</v>
      </c>
      <c r="S177" s="161">
        <v>0</v>
      </c>
      <c r="T177" s="162">
        <f t="shared" ref="T177:T182" si="23">S177*H177</f>
        <v>0</v>
      </c>
      <c r="U177" s="33"/>
      <c r="V177" s="33"/>
      <c r="W177" s="33"/>
      <c r="X177" s="33"/>
      <c r="Y177" s="33"/>
      <c r="Z177" s="33"/>
      <c r="AA177" s="33"/>
      <c r="AB177" s="33"/>
      <c r="AC177" s="33"/>
      <c r="AD177" s="33"/>
      <c r="AE177" s="33"/>
      <c r="AR177" s="163" t="s">
        <v>228</v>
      </c>
      <c r="AT177" s="163" t="s">
        <v>224</v>
      </c>
      <c r="AU177" s="163" t="s">
        <v>86</v>
      </c>
      <c r="AY177" s="18" t="s">
        <v>222</v>
      </c>
      <c r="BE177" s="164">
        <f t="shared" ref="BE177:BE182" si="24">IF(N177="základní",J177,0)</f>
        <v>0</v>
      </c>
      <c r="BF177" s="164">
        <f t="shared" ref="BF177:BF182" si="25">IF(N177="snížená",J177,0)</f>
        <v>0</v>
      </c>
      <c r="BG177" s="164">
        <f t="shared" ref="BG177:BG182" si="26">IF(N177="zákl. přenesená",J177,0)</f>
        <v>0</v>
      </c>
      <c r="BH177" s="164">
        <f t="shared" ref="BH177:BH182" si="27">IF(N177="sníž. přenesená",J177,0)</f>
        <v>0</v>
      </c>
      <c r="BI177" s="164">
        <f t="shared" ref="BI177:BI182" si="28">IF(N177="nulová",J177,0)</f>
        <v>0</v>
      </c>
      <c r="BJ177" s="18" t="s">
        <v>84</v>
      </c>
      <c r="BK177" s="164">
        <f t="shared" ref="BK177:BK182" si="29">ROUND(I177*H177,2)</f>
        <v>0</v>
      </c>
      <c r="BL177" s="18" t="s">
        <v>228</v>
      </c>
      <c r="BM177" s="163" t="s">
        <v>475</v>
      </c>
    </row>
    <row r="178" spans="1:65" s="2" customFormat="1" ht="16.5" customHeight="1">
      <c r="A178" s="33"/>
      <c r="B178" s="150"/>
      <c r="C178" s="151" t="s">
        <v>361</v>
      </c>
      <c r="D178" s="151" t="s">
        <v>224</v>
      </c>
      <c r="E178" s="152" t="s">
        <v>5046</v>
      </c>
      <c r="F178" s="153" t="s">
        <v>5047</v>
      </c>
      <c r="G178" s="154" t="s">
        <v>242</v>
      </c>
      <c r="H178" s="155">
        <v>344</v>
      </c>
      <c r="I178" s="156"/>
      <c r="J178" s="157">
        <f t="shared" si="20"/>
        <v>0</v>
      </c>
      <c r="K178" s="158"/>
      <c r="L178" s="34"/>
      <c r="M178" s="159" t="s">
        <v>1</v>
      </c>
      <c r="N178" s="160" t="s">
        <v>42</v>
      </c>
      <c r="O178" s="59"/>
      <c r="P178" s="161">
        <f t="shared" si="21"/>
        <v>0</v>
      </c>
      <c r="Q178" s="161">
        <v>0</v>
      </c>
      <c r="R178" s="161">
        <f t="shared" si="22"/>
        <v>0</v>
      </c>
      <c r="S178" s="161">
        <v>0</v>
      </c>
      <c r="T178" s="162">
        <f t="shared" si="23"/>
        <v>0</v>
      </c>
      <c r="U178" s="33"/>
      <c r="V178" s="33"/>
      <c r="W178" s="33"/>
      <c r="X178" s="33"/>
      <c r="Y178" s="33"/>
      <c r="Z178" s="33"/>
      <c r="AA178" s="33"/>
      <c r="AB178" s="33"/>
      <c r="AC178" s="33"/>
      <c r="AD178" s="33"/>
      <c r="AE178" s="33"/>
      <c r="AR178" s="163" t="s">
        <v>228</v>
      </c>
      <c r="AT178" s="163" t="s">
        <v>224</v>
      </c>
      <c r="AU178" s="163" t="s">
        <v>86</v>
      </c>
      <c r="AY178" s="18" t="s">
        <v>222</v>
      </c>
      <c r="BE178" s="164">
        <f t="shared" si="24"/>
        <v>0</v>
      </c>
      <c r="BF178" s="164">
        <f t="shared" si="25"/>
        <v>0</v>
      </c>
      <c r="BG178" s="164">
        <f t="shared" si="26"/>
        <v>0</v>
      </c>
      <c r="BH178" s="164">
        <f t="shared" si="27"/>
        <v>0</v>
      </c>
      <c r="BI178" s="164">
        <f t="shared" si="28"/>
        <v>0</v>
      </c>
      <c r="BJ178" s="18" t="s">
        <v>84</v>
      </c>
      <c r="BK178" s="164">
        <f t="shared" si="29"/>
        <v>0</v>
      </c>
      <c r="BL178" s="18" t="s">
        <v>228</v>
      </c>
      <c r="BM178" s="163" t="s">
        <v>485</v>
      </c>
    </row>
    <row r="179" spans="1:65" s="2" customFormat="1" ht="16.5" customHeight="1">
      <c r="A179" s="33"/>
      <c r="B179" s="150"/>
      <c r="C179" s="151" t="s">
        <v>517</v>
      </c>
      <c r="D179" s="151" t="s">
        <v>224</v>
      </c>
      <c r="E179" s="152" t="s">
        <v>5048</v>
      </c>
      <c r="F179" s="153" t="s">
        <v>5049</v>
      </c>
      <c r="G179" s="154" t="s">
        <v>242</v>
      </c>
      <c r="H179" s="155">
        <v>183</v>
      </c>
      <c r="I179" s="156"/>
      <c r="J179" s="157">
        <f t="shared" si="20"/>
        <v>0</v>
      </c>
      <c r="K179" s="158"/>
      <c r="L179" s="34"/>
      <c r="M179" s="159" t="s">
        <v>1</v>
      </c>
      <c r="N179" s="160" t="s">
        <v>42</v>
      </c>
      <c r="O179" s="59"/>
      <c r="P179" s="161">
        <f t="shared" si="21"/>
        <v>0</v>
      </c>
      <c r="Q179" s="161">
        <v>0</v>
      </c>
      <c r="R179" s="161">
        <f t="shared" si="22"/>
        <v>0</v>
      </c>
      <c r="S179" s="161">
        <v>0</v>
      </c>
      <c r="T179" s="162">
        <f t="shared" si="23"/>
        <v>0</v>
      </c>
      <c r="U179" s="33"/>
      <c r="V179" s="33"/>
      <c r="W179" s="33"/>
      <c r="X179" s="33"/>
      <c r="Y179" s="33"/>
      <c r="Z179" s="33"/>
      <c r="AA179" s="33"/>
      <c r="AB179" s="33"/>
      <c r="AC179" s="33"/>
      <c r="AD179" s="33"/>
      <c r="AE179" s="33"/>
      <c r="AR179" s="163" t="s">
        <v>228</v>
      </c>
      <c r="AT179" s="163" t="s">
        <v>224</v>
      </c>
      <c r="AU179" s="163" t="s">
        <v>86</v>
      </c>
      <c r="AY179" s="18" t="s">
        <v>222</v>
      </c>
      <c r="BE179" s="164">
        <f t="shared" si="24"/>
        <v>0</v>
      </c>
      <c r="BF179" s="164">
        <f t="shared" si="25"/>
        <v>0</v>
      </c>
      <c r="BG179" s="164">
        <f t="shared" si="26"/>
        <v>0</v>
      </c>
      <c r="BH179" s="164">
        <f t="shared" si="27"/>
        <v>0</v>
      </c>
      <c r="BI179" s="164">
        <f t="shared" si="28"/>
        <v>0</v>
      </c>
      <c r="BJ179" s="18" t="s">
        <v>84</v>
      </c>
      <c r="BK179" s="164">
        <f t="shared" si="29"/>
        <v>0</v>
      </c>
      <c r="BL179" s="18" t="s">
        <v>228</v>
      </c>
      <c r="BM179" s="163" t="s">
        <v>489</v>
      </c>
    </row>
    <row r="180" spans="1:65" s="2" customFormat="1" ht="16.5" customHeight="1">
      <c r="A180" s="33"/>
      <c r="B180" s="150"/>
      <c r="C180" s="151" t="s">
        <v>366</v>
      </c>
      <c r="D180" s="151" t="s">
        <v>224</v>
      </c>
      <c r="E180" s="152" t="s">
        <v>5050</v>
      </c>
      <c r="F180" s="153" t="s">
        <v>5051</v>
      </c>
      <c r="G180" s="154" t="s">
        <v>242</v>
      </c>
      <c r="H180" s="155">
        <v>34</v>
      </c>
      <c r="I180" s="156"/>
      <c r="J180" s="157">
        <f t="shared" si="20"/>
        <v>0</v>
      </c>
      <c r="K180" s="158"/>
      <c r="L180" s="34"/>
      <c r="M180" s="159" t="s">
        <v>1</v>
      </c>
      <c r="N180" s="160" t="s">
        <v>42</v>
      </c>
      <c r="O180" s="59"/>
      <c r="P180" s="161">
        <f t="shared" si="21"/>
        <v>0</v>
      </c>
      <c r="Q180" s="161">
        <v>0</v>
      </c>
      <c r="R180" s="161">
        <f t="shared" si="22"/>
        <v>0</v>
      </c>
      <c r="S180" s="161">
        <v>0</v>
      </c>
      <c r="T180" s="162">
        <f t="shared" si="23"/>
        <v>0</v>
      </c>
      <c r="U180" s="33"/>
      <c r="V180" s="33"/>
      <c r="W180" s="33"/>
      <c r="X180" s="33"/>
      <c r="Y180" s="33"/>
      <c r="Z180" s="33"/>
      <c r="AA180" s="33"/>
      <c r="AB180" s="33"/>
      <c r="AC180" s="33"/>
      <c r="AD180" s="33"/>
      <c r="AE180" s="33"/>
      <c r="AR180" s="163" t="s">
        <v>228</v>
      </c>
      <c r="AT180" s="163" t="s">
        <v>224</v>
      </c>
      <c r="AU180" s="163" t="s">
        <v>86</v>
      </c>
      <c r="AY180" s="18" t="s">
        <v>222</v>
      </c>
      <c r="BE180" s="164">
        <f t="shared" si="24"/>
        <v>0</v>
      </c>
      <c r="BF180" s="164">
        <f t="shared" si="25"/>
        <v>0</v>
      </c>
      <c r="BG180" s="164">
        <f t="shared" si="26"/>
        <v>0</v>
      </c>
      <c r="BH180" s="164">
        <f t="shared" si="27"/>
        <v>0</v>
      </c>
      <c r="BI180" s="164">
        <f t="shared" si="28"/>
        <v>0</v>
      </c>
      <c r="BJ180" s="18" t="s">
        <v>84</v>
      </c>
      <c r="BK180" s="164">
        <f t="shared" si="29"/>
        <v>0</v>
      </c>
      <c r="BL180" s="18" t="s">
        <v>228</v>
      </c>
      <c r="BM180" s="163" t="s">
        <v>495</v>
      </c>
    </row>
    <row r="181" spans="1:65" s="2" customFormat="1" ht="16.5" customHeight="1">
      <c r="A181" s="33"/>
      <c r="B181" s="150"/>
      <c r="C181" s="151" t="s">
        <v>543</v>
      </c>
      <c r="D181" s="151" t="s">
        <v>224</v>
      </c>
      <c r="E181" s="152" t="s">
        <v>5052</v>
      </c>
      <c r="F181" s="153" t="s">
        <v>5053</v>
      </c>
      <c r="G181" s="154" t="s">
        <v>242</v>
      </c>
      <c r="H181" s="155">
        <v>36</v>
      </c>
      <c r="I181" s="156"/>
      <c r="J181" s="157">
        <f t="shared" si="20"/>
        <v>0</v>
      </c>
      <c r="K181" s="158"/>
      <c r="L181" s="34"/>
      <c r="M181" s="159" t="s">
        <v>1</v>
      </c>
      <c r="N181" s="160" t="s">
        <v>42</v>
      </c>
      <c r="O181" s="59"/>
      <c r="P181" s="161">
        <f t="shared" si="21"/>
        <v>0</v>
      </c>
      <c r="Q181" s="161">
        <v>0</v>
      </c>
      <c r="R181" s="161">
        <f t="shared" si="22"/>
        <v>0</v>
      </c>
      <c r="S181" s="161">
        <v>0</v>
      </c>
      <c r="T181" s="162">
        <f t="shared" si="23"/>
        <v>0</v>
      </c>
      <c r="U181" s="33"/>
      <c r="V181" s="33"/>
      <c r="W181" s="33"/>
      <c r="X181" s="33"/>
      <c r="Y181" s="33"/>
      <c r="Z181" s="33"/>
      <c r="AA181" s="33"/>
      <c r="AB181" s="33"/>
      <c r="AC181" s="33"/>
      <c r="AD181" s="33"/>
      <c r="AE181" s="33"/>
      <c r="AR181" s="163" t="s">
        <v>228</v>
      </c>
      <c r="AT181" s="163" t="s">
        <v>224</v>
      </c>
      <c r="AU181" s="163" t="s">
        <v>86</v>
      </c>
      <c r="AY181" s="18" t="s">
        <v>222</v>
      </c>
      <c r="BE181" s="164">
        <f t="shared" si="24"/>
        <v>0</v>
      </c>
      <c r="BF181" s="164">
        <f t="shared" si="25"/>
        <v>0</v>
      </c>
      <c r="BG181" s="164">
        <f t="shared" si="26"/>
        <v>0</v>
      </c>
      <c r="BH181" s="164">
        <f t="shared" si="27"/>
        <v>0</v>
      </c>
      <c r="BI181" s="164">
        <f t="shared" si="28"/>
        <v>0</v>
      </c>
      <c r="BJ181" s="18" t="s">
        <v>84</v>
      </c>
      <c r="BK181" s="164">
        <f t="shared" si="29"/>
        <v>0</v>
      </c>
      <c r="BL181" s="18" t="s">
        <v>228</v>
      </c>
      <c r="BM181" s="163" t="s">
        <v>505</v>
      </c>
    </row>
    <row r="182" spans="1:65" s="2" customFormat="1" ht="16.5" customHeight="1">
      <c r="A182" s="33"/>
      <c r="B182" s="150"/>
      <c r="C182" s="151" t="s">
        <v>547</v>
      </c>
      <c r="D182" s="151" t="s">
        <v>224</v>
      </c>
      <c r="E182" s="152" t="s">
        <v>5054</v>
      </c>
      <c r="F182" s="153" t="s">
        <v>5055</v>
      </c>
      <c r="G182" s="154" t="s">
        <v>242</v>
      </c>
      <c r="H182" s="155">
        <v>22</v>
      </c>
      <c r="I182" s="156"/>
      <c r="J182" s="157">
        <f t="shared" si="20"/>
        <v>0</v>
      </c>
      <c r="K182" s="158"/>
      <c r="L182" s="34"/>
      <c r="M182" s="159" t="s">
        <v>1</v>
      </c>
      <c r="N182" s="160" t="s">
        <v>42</v>
      </c>
      <c r="O182" s="59"/>
      <c r="P182" s="161">
        <f t="shared" si="21"/>
        <v>0</v>
      </c>
      <c r="Q182" s="161">
        <v>0</v>
      </c>
      <c r="R182" s="161">
        <f t="shared" si="22"/>
        <v>0</v>
      </c>
      <c r="S182" s="161">
        <v>0</v>
      </c>
      <c r="T182" s="162">
        <f t="shared" si="23"/>
        <v>0</v>
      </c>
      <c r="U182" s="33"/>
      <c r="V182" s="33"/>
      <c r="W182" s="33"/>
      <c r="X182" s="33"/>
      <c r="Y182" s="33"/>
      <c r="Z182" s="33"/>
      <c r="AA182" s="33"/>
      <c r="AB182" s="33"/>
      <c r="AC182" s="33"/>
      <c r="AD182" s="33"/>
      <c r="AE182" s="33"/>
      <c r="AR182" s="163" t="s">
        <v>228</v>
      </c>
      <c r="AT182" s="163" t="s">
        <v>224</v>
      </c>
      <c r="AU182" s="163" t="s">
        <v>86</v>
      </c>
      <c r="AY182" s="18" t="s">
        <v>222</v>
      </c>
      <c r="BE182" s="164">
        <f t="shared" si="24"/>
        <v>0</v>
      </c>
      <c r="BF182" s="164">
        <f t="shared" si="25"/>
        <v>0</v>
      </c>
      <c r="BG182" s="164">
        <f t="shared" si="26"/>
        <v>0</v>
      </c>
      <c r="BH182" s="164">
        <f t="shared" si="27"/>
        <v>0</v>
      </c>
      <c r="BI182" s="164">
        <f t="shared" si="28"/>
        <v>0</v>
      </c>
      <c r="BJ182" s="18" t="s">
        <v>84</v>
      </c>
      <c r="BK182" s="164">
        <f t="shared" si="29"/>
        <v>0</v>
      </c>
      <c r="BL182" s="18" t="s">
        <v>228</v>
      </c>
      <c r="BM182" s="163" t="s">
        <v>516</v>
      </c>
    </row>
    <row r="183" spans="1:65" s="12" customFormat="1" ht="22.9" customHeight="1">
      <c r="B183" s="137"/>
      <c r="D183" s="138" t="s">
        <v>76</v>
      </c>
      <c r="E183" s="148" t="s">
        <v>4436</v>
      </c>
      <c r="F183" s="148" t="s">
        <v>5056</v>
      </c>
      <c r="I183" s="140"/>
      <c r="J183" s="149">
        <f>BK183</f>
        <v>0</v>
      </c>
      <c r="L183" s="137"/>
      <c r="M183" s="142"/>
      <c r="N183" s="143"/>
      <c r="O183" s="143"/>
      <c r="P183" s="144">
        <f>SUM(P184:P191)</f>
        <v>0</v>
      </c>
      <c r="Q183" s="143"/>
      <c r="R183" s="144">
        <f>SUM(R184:R191)</f>
        <v>0</v>
      </c>
      <c r="S183" s="143"/>
      <c r="T183" s="145">
        <f>SUM(T184:T191)</f>
        <v>0</v>
      </c>
      <c r="AR183" s="138" t="s">
        <v>84</v>
      </c>
      <c r="AT183" s="146" t="s">
        <v>76</v>
      </c>
      <c r="AU183" s="146" t="s">
        <v>84</v>
      </c>
      <c r="AY183" s="138" t="s">
        <v>222</v>
      </c>
      <c r="BK183" s="147">
        <f>SUM(BK184:BK191)</f>
        <v>0</v>
      </c>
    </row>
    <row r="184" spans="1:65" s="2" customFormat="1" ht="16.5" customHeight="1">
      <c r="A184" s="33"/>
      <c r="B184" s="150"/>
      <c r="C184" s="151" t="s">
        <v>559</v>
      </c>
      <c r="D184" s="151" t="s">
        <v>224</v>
      </c>
      <c r="E184" s="152" t="s">
        <v>5057</v>
      </c>
      <c r="F184" s="153" t="s">
        <v>5058</v>
      </c>
      <c r="G184" s="154" t="s">
        <v>242</v>
      </c>
      <c r="H184" s="155">
        <v>210</v>
      </c>
      <c r="I184" s="156"/>
      <c r="J184" s="157">
        <f t="shared" ref="J184:J191" si="30">ROUND(I184*H184,2)</f>
        <v>0</v>
      </c>
      <c r="K184" s="158"/>
      <c r="L184" s="34"/>
      <c r="M184" s="159" t="s">
        <v>1</v>
      </c>
      <c r="N184" s="160" t="s">
        <v>42</v>
      </c>
      <c r="O184" s="59"/>
      <c r="P184" s="161">
        <f t="shared" ref="P184:P191" si="31">O184*H184</f>
        <v>0</v>
      </c>
      <c r="Q184" s="161">
        <v>0</v>
      </c>
      <c r="R184" s="161">
        <f t="shared" ref="R184:R191" si="32">Q184*H184</f>
        <v>0</v>
      </c>
      <c r="S184" s="161">
        <v>0</v>
      </c>
      <c r="T184" s="162">
        <f t="shared" ref="T184:T191" si="33">S184*H184</f>
        <v>0</v>
      </c>
      <c r="U184" s="33"/>
      <c r="V184" s="33"/>
      <c r="W184" s="33"/>
      <c r="X184" s="33"/>
      <c r="Y184" s="33"/>
      <c r="Z184" s="33"/>
      <c r="AA184" s="33"/>
      <c r="AB184" s="33"/>
      <c r="AC184" s="33"/>
      <c r="AD184" s="33"/>
      <c r="AE184" s="33"/>
      <c r="AR184" s="163" t="s">
        <v>228</v>
      </c>
      <c r="AT184" s="163" t="s">
        <v>224</v>
      </c>
      <c r="AU184" s="163" t="s">
        <v>86</v>
      </c>
      <c r="AY184" s="18" t="s">
        <v>222</v>
      </c>
      <c r="BE184" s="164">
        <f t="shared" ref="BE184:BE191" si="34">IF(N184="základní",J184,0)</f>
        <v>0</v>
      </c>
      <c r="BF184" s="164">
        <f t="shared" ref="BF184:BF191" si="35">IF(N184="snížená",J184,0)</f>
        <v>0</v>
      </c>
      <c r="BG184" s="164">
        <f t="shared" ref="BG184:BG191" si="36">IF(N184="zákl. přenesená",J184,0)</f>
        <v>0</v>
      </c>
      <c r="BH184" s="164">
        <f t="shared" ref="BH184:BH191" si="37">IF(N184="sníž. přenesená",J184,0)</f>
        <v>0</v>
      </c>
      <c r="BI184" s="164">
        <f t="shared" ref="BI184:BI191" si="38">IF(N184="nulová",J184,0)</f>
        <v>0</v>
      </c>
      <c r="BJ184" s="18" t="s">
        <v>84</v>
      </c>
      <c r="BK184" s="164">
        <f t="shared" ref="BK184:BK191" si="39">ROUND(I184*H184,2)</f>
        <v>0</v>
      </c>
      <c r="BL184" s="18" t="s">
        <v>228</v>
      </c>
      <c r="BM184" s="163" t="s">
        <v>520</v>
      </c>
    </row>
    <row r="185" spans="1:65" s="2" customFormat="1" ht="16.5" customHeight="1">
      <c r="A185" s="33"/>
      <c r="B185" s="150"/>
      <c r="C185" s="151" t="s">
        <v>369</v>
      </c>
      <c r="D185" s="151" t="s">
        <v>224</v>
      </c>
      <c r="E185" s="152" t="s">
        <v>5059</v>
      </c>
      <c r="F185" s="153" t="s">
        <v>5060</v>
      </c>
      <c r="G185" s="154" t="s">
        <v>242</v>
      </c>
      <c r="H185" s="155">
        <v>148</v>
      </c>
      <c r="I185" s="156"/>
      <c r="J185" s="157">
        <f t="shared" si="30"/>
        <v>0</v>
      </c>
      <c r="K185" s="158"/>
      <c r="L185" s="34"/>
      <c r="M185" s="159" t="s">
        <v>1</v>
      </c>
      <c r="N185" s="160" t="s">
        <v>42</v>
      </c>
      <c r="O185" s="59"/>
      <c r="P185" s="161">
        <f t="shared" si="31"/>
        <v>0</v>
      </c>
      <c r="Q185" s="161">
        <v>0</v>
      </c>
      <c r="R185" s="161">
        <f t="shared" si="32"/>
        <v>0</v>
      </c>
      <c r="S185" s="161">
        <v>0</v>
      </c>
      <c r="T185" s="162">
        <f t="shared" si="33"/>
        <v>0</v>
      </c>
      <c r="U185" s="33"/>
      <c r="V185" s="33"/>
      <c r="W185" s="33"/>
      <c r="X185" s="33"/>
      <c r="Y185" s="33"/>
      <c r="Z185" s="33"/>
      <c r="AA185" s="33"/>
      <c r="AB185" s="33"/>
      <c r="AC185" s="33"/>
      <c r="AD185" s="33"/>
      <c r="AE185" s="33"/>
      <c r="AR185" s="163" t="s">
        <v>228</v>
      </c>
      <c r="AT185" s="163" t="s">
        <v>224</v>
      </c>
      <c r="AU185" s="163" t="s">
        <v>86</v>
      </c>
      <c r="AY185" s="18" t="s">
        <v>222</v>
      </c>
      <c r="BE185" s="164">
        <f t="shared" si="34"/>
        <v>0</v>
      </c>
      <c r="BF185" s="164">
        <f t="shared" si="35"/>
        <v>0</v>
      </c>
      <c r="BG185" s="164">
        <f t="shared" si="36"/>
        <v>0</v>
      </c>
      <c r="BH185" s="164">
        <f t="shared" si="37"/>
        <v>0</v>
      </c>
      <c r="BI185" s="164">
        <f t="shared" si="38"/>
        <v>0</v>
      </c>
      <c r="BJ185" s="18" t="s">
        <v>84</v>
      </c>
      <c r="BK185" s="164">
        <f t="shared" si="39"/>
        <v>0</v>
      </c>
      <c r="BL185" s="18" t="s">
        <v>228</v>
      </c>
      <c r="BM185" s="163" t="s">
        <v>532</v>
      </c>
    </row>
    <row r="186" spans="1:65" s="2" customFormat="1" ht="16.5" customHeight="1">
      <c r="A186" s="33"/>
      <c r="B186" s="150"/>
      <c r="C186" s="151" t="s">
        <v>568</v>
      </c>
      <c r="D186" s="151" t="s">
        <v>224</v>
      </c>
      <c r="E186" s="152" t="s">
        <v>5061</v>
      </c>
      <c r="F186" s="153" t="s">
        <v>5062</v>
      </c>
      <c r="G186" s="154" t="s">
        <v>242</v>
      </c>
      <c r="H186" s="155">
        <v>28</v>
      </c>
      <c r="I186" s="156"/>
      <c r="J186" s="157">
        <f t="shared" si="30"/>
        <v>0</v>
      </c>
      <c r="K186" s="158"/>
      <c r="L186" s="34"/>
      <c r="M186" s="159" t="s">
        <v>1</v>
      </c>
      <c r="N186" s="160" t="s">
        <v>42</v>
      </c>
      <c r="O186" s="59"/>
      <c r="P186" s="161">
        <f t="shared" si="31"/>
        <v>0</v>
      </c>
      <c r="Q186" s="161">
        <v>0</v>
      </c>
      <c r="R186" s="161">
        <f t="shared" si="32"/>
        <v>0</v>
      </c>
      <c r="S186" s="161">
        <v>0</v>
      </c>
      <c r="T186" s="162">
        <f t="shared" si="33"/>
        <v>0</v>
      </c>
      <c r="U186" s="33"/>
      <c r="V186" s="33"/>
      <c r="W186" s="33"/>
      <c r="X186" s="33"/>
      <c r="Y186" s="33"/>
      <c r="Z186" s="33"/>
      <c r="AA186" s="33"/>
      <c r="AB186" s="33"/>
      <c r="AC186" s="33"/>
      <c r="AD186" s="33"/>
      <c r="AE186" s="33"/>
      <c r="AR186" s="163" t="s">
        <v>228</v>
      </c>
      <c r="AT186" s="163" t="s">
        <v>224</v>
      </c>
      <c r="AU186" s="163" t="s">
        <v>86</v>
      </c>
      <c r="AY186" s="18" t="s">
        <v>222</v>
      </c>
      <c r="BE186" s="164">
        <f t="shared" si="34"/>
        <v>0</v>
      </c>
      <c r="BF186" s="164">
        <f t="shared" si="35"/>
        <v>0</v>
      </c>
      <c r="BG186" s="164">
        <f t="shared" si="36"/>
        <v>0</v>
      </c>
      <c r="BH186" s="164">
        <f t="shared" si="37"/>
        <v>0</v>
      </c>
      <c r="BI186" s="164">
        <f t="shared" si="38"/>
        <v>0</v>
      </c>
      <c r="BJ186" s="18" t="s">
        <v>84</v>
      </c>
      <c r="BK186" s="164">
        <f t="shared" si="39"/>
        <v>0</v>
      </c>
      <c r="BL186" s="18" t="s">
        <v>228</v>
      </c>
      <c r="BM186" s="163" t="s">
        <v>546</v>
      </c>
    </row>
    <row r="187" spans="1:65" s="2" customFormat="1" ht="16.5" customHeight="1">
      <c r="A187" s="33"/>
      <c r="B187" s="150"/>
      <c r="C187" s="151" t="s">
        <v>373</v>
      </c>
      <c r="D187" s="151" t="s">
        <v>224</v>
      </c>
      <c r="E187" s="152" t="s">
        <v>5063</v>
      </c>
      <c r="F187" s="153" t="s">
        <v>5064</v>
      </c>
      <c r="G187" s="154" t="s">
        <v>242</v>
      </c>
      <c r="H187" s="155">
        <v>36</v>
      </c>
      <c r="I187" s="156"/>
      <c r="J187" s="157">
        <f t="shared" si="30"/>
        <v>0</v>
      </c>
      <c r="K187" s="158"/>
      <c r="L187" s="34"/>
      <c r="M187" s="159" t="s">
        <v>1</v>
      </c>
      <c r="N187" s="160" t="s">
        <v>42</v>
      </c>
      <c r="O187" s="59"/>
      <c r="P187" s="161">
        <f t="shared" si="31"/>
        <v>0</v>
      </c>
      <c r="Q187" s="161">
        <v>0</v>
      </c>
      <c r="R187" s="161">
        <f t="shared" si="32"/>
        <v>0</v>
      </c>
      <c r="S187" s="161">
        <v>0</v>
      </c>
      <c r="T187" s="162">
        <f t="shared" si="33"/>
        <v>0</v>
      </c>
      <c r="U187" s="33"/>
      <c r="V187" s="33"/>
      <c r="W187" s="33"/>
      <c r="X187" s="33"/>
      <c r="Y187" s="33"/>
      <c r="Z187" s="33"/>
      <c r="AA187" s="33"/>
      <c r="AB187" s="33"/>
      <c r="AC187" s="33"/>
      <c r="AD187" s="33"/>
      <c r="AE187" s="33"/>
      <c r="AR187" s="163" t="s">
        <v>228</v>
      </c>
      <c r="AT187" s="163" t="s">
        <v>224</v>
      </c>
      <c r="AU187" s="163" t="s">
        <v>86</v>
      </c>
      <c r="AY187" s="18" t="s">
        <v>222</v>
      </c>
      <c r="BE187" s="164">
        <f t="shared" si="34"/>
        <v>0</v>
      </c>
      <c r="BF187" s="164">
        <f t="shared" si="35"/>
        <v>0</v>
      </c>
      <c r="BG187" s="164">
        <f t="shared" si="36"/>
        <v>0</v>
      </c>
      <c r="BH187" s="164">
        <f t="shared" si="37"/>
        <v>0</v>
      </c>
      <c r="BI187" s="164">
        <f t="shared" si="38"/>
        <v>0</v>
      </c>
      <c r="BJ187" s="18" t="s">
        <v>84</v>
      </c>
      <c r="BK187" s="164">
        <f t="shared" si="39"/>
        <v>0</v>
      </c>
      <c r="BL187" s="18" t="s">
        <v>228</v>
      </c>
      <c r="BM187" s="163" t="s">
        <v>550</v>
      </c>
    </row>
    <row r="188" spans="1:65" s="2" customFormat="1" ht="16.5" customHeight="1">
      <c r="A188" s="33"/>
      <c r="B188" s="150"/>
      <c r="C188" s="151" t="s">
        <v>580</v>
      </c>
      <c r="D188" s="151" t="s">
        <v>224</v>
      </c>
      <c r="E188" s="152" t="s">
        <v>5065</v>
      </c>
      <c r="F188" s="153" t="s">
        <v>5066</v>
      </c>
      <c r="G188" s="154" t="s">
        <v>4342</v>
      </c>
      <c r="H188" s="155">
        <v>1250</v>
      </c>
      <c r="I188" s="156"/>
      <c r="J188" s="157">
        <f t="shared" si="30"/>
        <v>0</v>
      </c>
      <c r="K188" s="158"/>
      <c r="L188" s="34"/>
      <c r="M188" s="159" t="s">
        <v>1</v>
      </c>
      <c r="N188" s="160" t="s">
        <v>42</v>
      </c>
      <c r="O188" s="59"/>
      <c r="P188" s="161">
        <f t="shared" si="31"/>
        <v>0</v>
      </c>
      <c r="Q188" s="161">
        <v>0</v>
      </c>
      <c r="R188" s="161">
        <f t="shared" si="32"/>
        <v>0</v>
      </c>
      <c r="S188" s="161">
        <v>0</v>
      </c>
      <c r="T188" s="162">
        <f t="shared" si="33"/>
        <v>0</v>
      </c>
      <c r="U188" s="33"/>
      <c r="V188" s="33"/>
      <c r="W188" s="33"/>
      <c r="X188" s="33"/>
      <c r="Y188" s="33"/>
      <c r="Z188" s="33"/>
      <c r="AA188" s="33"/>
      <c r="AB188" s="33"/>
      <c r="AC188" s="33"/>
      <c r="AD188" s="33"/>
      <c r="AE188" s="33"/>
      <c r="AR188" s="163" t="s">
        <v>228</v>
      </c>
      <c r="AT188" s="163" t="s">
        <v>224</v>
      </c>
      <c r="AU188" s="163" t="s">
        <v>86</v>
      </c>
      <c r="AY188" s="18" t="s">
        <v>222</v>
      </c>
      <c r="BE188" s="164">
        <f t="shared" si="34"/>
        <v>0</v>
      </c>
      <c r="BF188" s="164">
        <f t="shared" si="35"/>
        <v>0</v>
      </c>
      <c r="BG188" s="164">
        <f t="shared" si="36"/>
        <v>0</v>
      </c>
      <c r="BH188" s="164">
        <f t="shared" si="37"/>
        <v>0</v>
      </c>
      <c r="BI188" s="164">
        <f t="shared" si="38"/>
        <v>0</v>
      </c>
      <c r="BJ188" s="18" t="s">
        <v>84</v>
      </c>
      <c r="BK188" s="164">
        <f t="shared" si="39"/>
        <v>0</v>
      </c>
      <c r="BL188" s="18" t="s">
        <v>228</v>
      </c>
      <c r="BM188" s="163" t="s">
        <v>562</v>
      </c>
    </row>
    <row r="189" spans="1:65" s="2" customFormat="1" ht="16.5" customHeight="1">
      <c r="A189" s="33"/>
      <c r="B189" s="150"/>
      <c r="C189" s="151" t="s">
        <v>376</v>
      </c>
      <c r="D189" s="151" t="s">
        <v>224</v>
      </c>
      <c r="E189" s="152" t="s">
        <v>5067</v>
      </c>
      <c r="F189" s="153" t="s">
        <v>5068</v>
      </c>
      <c r="G189" s="154" t="s">
        <v>242</v>
      </c>
      <c r="H189" s="155">
        <v>1380</v>
      </c>
      <c r="I189" s="156"/>
      <c r="J189" s="157">
        <f t="shared" si="30"/>
        <v>0</v>
      </c>
      <c r="K189" s="158"/>
      <c r="L189" s="34"/>
      <c r="M189" s="159" t="s">
        <v>1</v>
      </c>
      <c r="N189" s="160" t="s">
        <v>42</v>
      </c>
      <c r="O189" s="59"/>
      <c r="P189" s="161">
        <f t="shared" si="31"/>
        <v>0</v>
      </c>
      <c r="Q189" s="161">
        <v>0</v>
      </c>
      <c r="R189" s="161">
        <f t="shared" si="32"/>
        <v>0</v>
      </c>
      <c r="S189" s="161">
        <v>0</v>
      </c>
      <c r="T189" s="162">
        <f t="shared" si="33"/>
        <v>0</v>
      </c>
      <c r="U189" s="33"/>
      <c r="V189" s="33"/>
      <c r="W189" s="33"/>
      <c r="X189" s="33"/>
      <c r="Y189" s="33"/>
      <c r="Z189" s="33"/>
      <c r="AA189" s="33"/>
      <c r="AB189" s="33"/>
      <c r="AC189" s="33"/>
      <c r="AD189" s="33"/>
      <c r="AE189" s="33"/>
      <c r="AR189" s="163" t="s">
        <v>228</v>
      </c>
      <c r="AT189" s="163" t="s">
        <v>224</v>
      </c>
      <c r="AU189" s="163" t="s">
        <v>86</v>
      </c>
      <c r="AY189" s="18" t="s">
        <v>222</v>
      </c>
      <c r="BE189" s="164">
        <f t="shared" si="34"/>
        <v>0</v>
      </c>
      <c r="BF189" s="164">
        <f t="shared" si="35"/>
        <v>0</v>
      </c>
      <c r="BG189" s="164">
        <f t="shared" si="36"/>
        <v>0</v>
      </c>
      <c r="BH189" s="164">
        <f t="shared" si="37"/>
        <v>0</v>
      </c>
      <c r="BI189" s="164">
        <f t="shared" si="38"/>
        <v>0</v>
      </c>
      <c r="BJ189" s="18" t="s">
        <v>84</v>
      </c>
      <c r="BK189" s="164">
        <f t="shared" si="39"/>
        <v>0</v>
      </c>
      <c r="BL189" s="18" t="s">
        <v>228</v>
      </c>
      <c r="BM189" s="163" t="s">
        <v>565</v>
      </c>
    </row>
    <row r="190" spans="1:65" s="2" customFormat="1" ht="16.5" customHeight="1">
      <c r="A190" s="33"/>
      <c r="B190" s="150"/>
      <c r="C190" s="151" t="s">
        <v>609</v>
      </c>
      <c r="D190" s="151" t="s">
        <v>224</v>
      </c>
      <c r="E190" s="152" t="s">
        <v>5069</v>
      </c>
      <c r="F190" s="153" t="s">
        <v>5070</v>
      </c>
      <c r="G190" s="154" t="s">
        <v>242</v>
      </c>
      <c r="H190" s="155">
        <v>1380</v>
      </c>
      <c r="I190" s="156"/>
      <c r="J190" s="157">
        <f t="shared" si="30"/>
        <v>0</v>
      </c>
      <c r="K190" s="158"/>
      <c r="L190" s="34"/>
      <c r="M190" s="159" t="s">
        <v>1</v>
      </c>
      <c r="N190" s="160" t="s">
        <v>42</v>
      </c>
      <c r="O190" s="59"/>
      <c r="P190" s="161">
        <f t="shared" si="31"/>
        <v>0</v>
      </c>
      <c r="Q190" s="161">
        <v>0</v>
      </c>
      <c r="R190" s="161">
        <f t="shared" si="32"/>
        <v>0</v>
      </c>
      <c r="S190" s="161">
        <v>0</v>
      </c>
      <c r="T190" s="162">
        <f t="shared" si="33"/>
        <v>0</v>
      </c>
      <c r="U190" s="33"/>
      <c r="V190" s="33"/>
      <c r="W190" s="33"/>
      <c r="X190" s="33"/>
      <c r="Y190" s="33"/>
      <c r="Z190" s="33"/>
      <c r="AA190" s="33"/>
      <c r="AB190" s="33"/>
      <c r="AC190" s="33"/>
      <c r="AD190" s="33"/>
      <c r="AE190" s="33"/>
      <c r="AR190" s="163" t="s">
        <v>228</v>
      </c>
      <c r="AT190" s="163" t="s">
        <v>224</v>
      </c>
      <c r="AU190" s="163" t="s">
        <v>86</v>
      </c>
      <c r="AY190" s="18" t="s">
        <v>222</v>
      </c>
      <c r="BE190" s="164">
        <f t="shared" si="34"/>
        <v>0</v>
      </c>
      <c r="BF190" s="164">
        <f t="shared" si="35"/>
        <v>0</v>
      </c>
      <c r="BG190" s="164">
        <f t="shared" si="36"/>
        <v>0</v>
      </c>
      <c r="BH190" s="164">
        <f t="shared" si="37"/>
        <v>0</v>
      </c>
      <c r="BI190" s="164">
        <f t="shared" si="38"/>
        <v>0</v>
      </c>
      <c r="BJ190" s="18" t="s">
        <v>84</v>
      </c>
      <c r="BK190" s="164">
        <f t="shared" si="39"/>
        <v>0</v>
      </c>
      <c r="BL190" s="18" t="s">
        <v>228</v>
      </c>
      <c r="BM190" s="163" t="s">
        <v>571</v>
      </c>
    </row>
    <row r="191" spans="1:65" s="2" customFormat="1" ht="16.5" customHeight="1">
      <c r="A191" s="33"/>
      <c r="B191" s="150"/>
      <c r="C191" s="151" t="s">
        <v>380</v>
      </c>
      <c r="D191" s="151" t="s">
        <v>224</v>
      </c>
      <c r="E191" s="152" t="s">
        <v>5071</v>
      </c>
      <c r="F191" s="153" t="s">
        <v>5072</v>
      </c>
      <c r="G191" s="154" t="s">
        <v>2432</v>
      </c>
      <c r="H191" s="155">
        <v>1</v>
      </c>
      <c r="I191" s="156"/>
      <c r="J191" s="157">
        <f t="shared" si="30"/>
        <v>0</v>
      </c>
      <c r="K191" s="158"/>
      <c r="L191" s="34"/>
      <c r="M191" s="159" t="s">
        <v>1</v>
      </c>
      <c r="N191" s="160" t="s">
        <v>42</v>
      </c>
      <c r="O191" s="59"/>
      <c r="P191" s="161">
        <f t="shared" si="31"/>
        <v>0</v>
      </c>
      <c r="Q191" s="161">
        <v>0</v>
      </c>
      <c r="R191" s="161">
        <f t="shared" si="32"/>
        <v>0</v>
      </c>
      <c r="S191" s="161">
        <v>0</v>
      </c>
      <c r="T191" s="162">
        <f t="shared" si="33"/>
        <v>0</v>
      </c>
      <c r="U191" s="33"/>
      <c r="V191" s="33"/>
      <c r="W191" s="33"/>
      <c r="X191" s="33"/>
      <c r="Y191" s="33"/>
      <c r="Z191" s="33"/>
      <c r="AA191" s="33"/>
      <c r="AB191" s="33"/>
      <c r="AC191" s="33"/>
      <c r="AD191" s="33"/>
      <c r="AE191" s="33"/>
      <c r="AR191" s="163" t="s">
        <v>228</v>
      </c>
      <c r="AT191" s="163" t="s">
        <v>224</v>
      </c>
      <c r="AU191" s="163" t="s">
        <v>86</v>
      </c>
      <c r="AY191" s="18" t="s">
        <v>222</v>
      </c>
      <c r="BE191" s="164">
        <f t="shared" si="34"/>
        <v>0</v>
      </c>
      <c r="BF191" s="164">
        <f t="shared" si="35"/>
        <v>0</v>
      </c>
      <c r="BG191" s="164">
        <f t="shared" si="36"/>
        <v>0</v>
      </c>
      <c r="BH191" s="164">
        <f t="shared" si="37"/>
        <v>0</v>
      </c>
      <c r="BI191" s="164">
        <f t="shared" si="38"/>
        <v>0</v>
      </c>
      <c r="BJ191" s="18" t="s">
        <v>84</v>
      </c>
      <c r="BK191" s="164">
        <f t="shared" si="39"/>
        <v>0</v>
      </c>
      <c r="BL191" s="18" t="s">
        <v>228</v>
      </c>
      <c r="BM191" s="163" t="s">
        <v>577</v>
      </c>
    </row>
    <row r="192" spans="1:65" s="12" customFormat="1" ht="25.9" customHeight="1">
      <c r="B192" s="137"/>
      <c r="D192" s="138" t="s">
        <v>76</v>
      </c>
      <c r="E192" s="139" t="s">
        <v>4468</v>
      </c>
      <c r="F192" s="139" t="s">
        <v>5073</v>
      </c>
      <c r="I192" s="140"/>
      <c r="J192" s="141">
        <f>BK192</f>
        <v>0</v>
      </c>
      <c r="L192" s="137"/>
      <c r="M192" s="142"/>
      <c r="N192" s="143"/>
      <c r="O192" s="143"/>
      <c r="P192" s="144">
        <f>SUM(P193:P206)</f>
        <v>0</v>
      </c>
      <c r="Q192" s="143"/>
      <c r="R192" s="144">
        <f>SUM(R193:R206)</f>
        <v>0</v>
      </c>
      <c r="S192" s="143"/>
      <c r="T192" s="145">
        <f>SUM(T193:T206)</f>
        <v>0</v>
      </c>
      <c r="AR192" s="138" t="s">
        <v>84</v>
      </c>
      <c r="AT192" s="146" t="s">
        <v>76</v>
      </c>
      <c r="AU192" s="146" t="s">
        <v>77</v>
      </c>
      <c r="AY192" s="138" t="s">
        <v>222</v>
      </c>
      <c r="BK192" s="147">
        <f>SUM(BK193:BK206)</f>
        <v>0</v>
      </c>
    </row>
    <row r="193" spans="1:65" s="2" customFormat="1" ht="16.5" customHeight="1">
      <c r="A193" s="33"/>
      <c r="B193" s="150"/>
      <c r="C193" s="151" t="s">
        <v>636</v>
      </c>
      <c r="D193" s="151" t="s">
        <v>224</v>
      </c>
      <c r="E193" s="152" t="s">
        <v>5074</v>
      </c>
      <c r="F193" s="153" t="s">
        <v>5075</v>
      </c>
      <c r="G193" s="154" t="s">
        <v>4342</v>
      </c>
      <c r="H193" s="155">
        <v>3</v>
      </c>
      <c r="I193" s="156"/>
      <c r="J193" s="157">
        <f t="shared" ref="J193:J198" si="40">ROUND(I193*H193,2)</f>
        <v>0</v>
      </c>
      <c r="K193" s="158"/>
      <c r="L193" s="34"/>
      <c r="M193" s="159" t="s">
        <v>1</v>
      </c>
      <c r="N193" s="160" t="s">
        <v>42</v>
      </c>
      <c r="O193" s="59"/>
      <c r="P193" s="161">
        <f t="shared" ref="P193:P198" si="41">O193*H193</f>
        <v>0</v>
      </c>
      <c r="Q193" s="161">
        <v>0</v>
      </c>
      <c r="R193" s="161">
        <f t="shared" ref="R193:R198" si="42">Q193*H193</f>
        <v>0</v>
      </c>
      <c r="S193" s="161">
        <v>0</v>
      </c>
      <c r="T193" s="162">
        <f t="shared" ref="T193:T198" si="43">S193*H193</f>
        <v>0</v>
      </c>
      <c r="U193" s="33"/>
      <c r="V193" s="33"/>
      <c r="W193" s="33"/>
      <c r="X193" s="33"/>
      <c r="Y193" s="33"/>
      <c r="Z193" s="33"/>
      <c r="AA193" s="33"/>
      <c r="AB193" s="33"/>
      <c r="AC193" s="33"/>
      <c r="AD193" s="33"/>
      <c r="AE193" s="33"/>
      <c r="AR193" s="163" t="s">
        <v>228</v>
      </c>
      <c r="AT193" s="163" t="s">
        <v>224</v>
      </c>
      <c r="AU193" s="163" t="s">
        <v>84</v>
      </c>
      <c r="AY193" s="18" t="s">
        <v>222</v>
      </c>
      <c r="BE193" s="164">
        <f t="shared" ref="BE193:BE198" si="44">IF(N193="základní",J193,0)</f>
        <v>0</v>
      </c>
      <c r="BF193" s="164">
        <f t="shared" ref="BF193:BF198" si="45">IF(N193="snížená",J193,0)</f>
        <v>0</v>
      </c>
      <c r="BG193" s="164">
        <f t="shared" ref="BG193:BG198" si="46">IF(N193="zákl. přenesená",J193,0)</f>
        <v>0</v>
      </c>
      <c r="BH193" s="164">
        <f t="shared" ref="BH193:BH198" si="47">IF(N193="sníž. přenesená",J193,0)</f>
        <v>0</v>
      </c>
      <c r="BI193" s="164">
        <f t="shared" ref="BI193:BI198" si="48">IF(N193="nulová",J193,0)</f>
        <v>0</v>
      </c>
      <c r="BJ193" s="18" t="s">
        <v>84</v>
      </c>
      <c r="BK193" s="164">
        <f t="shared" ref="BK193:BK198" si="49">ROUND(I193*H193,2)</f>
        <v>0</v>
      </c>
      <c r="BL193" s="18" t="s">
        <v>228</v>
      </c>
      <c r="BM193" s="163" t="s">
        <v>583</v>
      </c>
    </row>
    <row r="194" spans="1:65" s="2" customFormat="1" ht="21.75" customHeight="1">
      <c r="A194" s="33"/>
      <c r="B194" s="150"/>
      <c r="C194" s="151" t="s">
        <v>383</v>
      </c>
      <c r="D194" s="151" t="s">
        <v>224</v>
      </c>
      <c r="E194" s="152" t="s">
        <v>4978</v>
      </c>
      <c r="F194" s="153" t="s">
        <v>4979</v>
      </c>
      <c r="G194" s="154" t="s">
        <v>4342</v>
      </c>
      <c r="H194" s="155">
        <v>1</v>
      </c>
      <c r="I194" s="156"/>
      <c r="J194" s="157">
        <f t="shared" si="40"/>
        <v>0</v>
      </c>
      <c r="K194" s="158"/>
      <c r="L194" s="34"/>
      <c r="M194" s="159" t="s">
        <v>1</v>
      </c>
      <c r="N194" s="160" t="s">
        <v>42</v>
      </c>
      <c r="O194" s="59"/>
      <c r="P194" s="161">
        <f t="shared" si="41"/>
        <v>0</v>
      </c>
      <c r="Q194" s="161">
        <v>0</v>
      </c>
      <c r="R194" s="161">
        <f t="shared" si="42"/>
        <v>0</v>
      </c>
      <c r="S194" s="161">
        <v>0</v>
      </c>
      <c r="T194" s="162">
        <f t="shared" si="43"/>
        <v>0</v>
      </c>
      <c r="U194" s="33"/>
      <c r="V194" s="33"/>
      <c r="W194" s="33"/>
      <c r="X194" s="33"/>
      <c r="Y194" s="33"/>
      <c r="Z194" s="33"/>
      <c r="AA194" s="33"/>
      <c r="AB194" s="33"/>
      <c r="AC194" s="33"/>
      <c r="AD194" s="33"/>
      <c r="AE194" s="33"/>
      <c r="AR194" s="163" t="s">
        <v>228</v>
      </c>
      <c r="AT194" s="163" t="s">
        <v>224</v>
      </c>
      <c r="AU194" s="163" t="s">
        <v>84</v>
      </c>
      <c r="AY194" s="18" t="s">
        <v>222</v>
      </c>
      <c r="BE194" s="164">
        <f t="shared" si="44"/>
        <v>0</v>
      </c>
      <c r="BF194" s="164">
        <f t="shared" si="45"/>
        <v>0</v>
      </c>
      <c r="BG194" s="164">
        <f t="shared" si="46"/>
        <v>0</v>
      </c>
      <c r="BH194" s="164">
        <f t="shared" si="47"/>
        <v>0</v>
      </c>
      <c r="BI194" s="164">
        <f t="shared" si="48"/>
        <v>0</v>
      </c>
      <c r="BJ194" s="18" t="s">
        <v>84</v>
      </c>
      <c r="BK194" s="164">
        <f t="shared" si="49"/>
        <v>0</v>
      </c>
      <c r="BL194" s="18" t="s">
        <v>228</v>
      </c>
      <c r="BM194" s="163" t="s">
        <v>599</v>
      </c>
    </row>
    <row r="195" spans="1:65" s="2" customFormat="1" ht="16.5" customHeight="1">
      <c r="A195" s="33"/>
      <c r="B195" s="150"/>
      <c r="C195" s="151" t="s">
        <v>660</v>
      </c>
      <c r="D195" s="151" t="s">
        <v>224</v>
      </c>
      <c r="E195" s="152" t="s">
        <v>5076</v>
      </c>
      <c r="F195" s="153" t="s">
        <v>5077</v>
      </c>
      <c r="G195" s="154" t="s">
        <v>4342</v>
      </c>
      <c r="H195" s="155">
        <v>1</v>
      </c>
      <c r="I195" s="156"/>
      <c r="J195" s="157">
        <f t="shared" si="40"/>
        <v>0</v>
      </c>
      <c r="K195" s="158"/>
      <c r="L195" s="34"/>
      <c r="M195" s="159" t="s">
        <v>1</v>
      </c>
      <c r="N195" s="160" t="s">
        <v>42</v>
      </c>
      <c r="O195" s="59"/>
      <c r="P195" s="161">
        <f t="shared" si="41"/>
        <v>0</v>
      </c>
      <c r="Q195" s="161">
        <v>0</v>
      </c>
      <c r="R195" s="161">
        <f t="shared" si="42"/>
        <v>0</v>
      </c>
      <c r="S195" s="161">
        <v>0</v>
      </c>
      <c r="T195" s="162">
        <f t="shared" si="43"/>
        <v>0</v>
      </c>
      <c r="U195" s="33"/>
      <c r="V195" s="33"/>
      <c r="W195" s="33"/>
      <c r="X195" s="33"/>
      <c r="Y195" s="33"/>
      <c r="Z195" s="33"/>
      <c r="AA195" s="33"/>
      <c r="AB195" s="33"/>
      <c r="AC195" s="33"/>
      <c r="AD195" s="33"/>
      <c r="AE195" s="33"/>
      <c r="AR195" s="163" t="s">
        <v>228</v>
      </c>
      <c r="AT195" s="163" t="s">
        <v>224</v>
      </c>
      <c r="AU195" s="163" t="s">
        <v>84</v>
      </c>
      <c r="AY195" s="18" t="s">
        <v>222</v>
      </c>
      <c r="BE195" s="164">
        <f t="shared" si="44"/>
        <v>0</v>
      </c>
      <c r="BF195" s="164">
        <f t="shared" si="45"/>
        <v>0</v>
      </c>
      <c r="BG195" s="164">
        <f t="shared" si="46"/>
        <v>0</v>
      </c>
      <c r="BH195" s="164">
        <f t="shared" si="47"/>
        <v>0</v>
      </c>
      <c r="BI195" s="164">
        <f t="shared" si="48"/>
        <v>0</v>
      </c>
      <c r="BJ195" s="18" t="s">
        <v>84</v>
      </c>
      <c r="BK195" s="164">
        <f t="shared" si="49"/>
        <v>0</v>
      </c>
      <c r="BL195" s="18" t="s">
        <v>228</v>
      </c>
      <c r="BM195" s="163" t="s">
        <v>612</v>
      </c>
    </row>
    <row r="196" spans="1:65" s="2" customFormat="1" ht="24.2" customHeight="1">
      <c r="A196" s="33"/>
      <c r="B196" s="150"/>
      <c r="C196" s="151" t="s">
        <v>390</v>
      </c>
      <c r="D196" s="151" t="s">
        <v>224</v>
      </c>
      <c r="E196" s="152" t="s">
        <v>5078</v>
      </c>
      <c r="F196" s="153" t="s">
        <v>5079</v>
      </c>
      <c r="G196" s="154" t="s">
        <v>242</v>
      </c>
      <c r="H196" s="155">
        <v>5</v>
      </c>
      <c r="I196" s="156"/>
      <c r="J196" s="157">
        <f t="shared" si="40"/>
        <v>0</v>
      </c>
      <c r="K196" s="158"/>
      <c r="L196" s="34"/>
      <c r="M196" s="159" t="s">
        <v>1</v>
      </c>
      <c r="N196" s="160" t="s">
        <v>42</v>
      </c>
      <c r="O196" s="59"/>
      <c r="P196" s="161">
        <f t="shared" si="41"/>
        <v>0</v>
      </c>
      <c r="Q196" s="161">
        <v>0</v>
      </c>
      <c r="R196" s="161">
        <f t="shared" si="42"/>
        <v>0</v>
      </c>
      <c r="S196" s="161">
        <v>0</v>
      </c>
      <c r="T196" s="162">
        <f t="shared" si="43"/>
        <v>0</v>
      </c>
      <c r="U196" s="33"/>
      <c r="V196" s="33"/>
      <c r="W196" s="33"/>
      <c r="X196" s="33"/>
      <c r="Y196" s="33"/>
      <c r="Z196" s="33"/>
      <c r="AA196" s="33"/>
      <c r="AB196" s="33"/>
      <c r="AC196" s="33"/>
      <c r="AD196" s="33"/>
      <c r="AE196" s="33"/>
      <c r="AR196" s="163" t="s">
        <v>228</v>
      </c>
      <c r="AT196" s="163" t="s">
        <v>224</v>
      </c>
      <c r="AU196" s="163" t="s">
        <v>84</v>
      </c>
      <c r="AY196" s="18" t="s">
        <v>222</v>
      </c>
      <c r="BE196" s="164">
        <f t="shared" si="44"/>
        <v>0</v>
      </c>
      <c r="BF196" s="164">
        <f t="shared" si="45"/>
        <v>0</v>
      </c>
      <c r="BG196" s="164">
        <f t="shared" si="46"/>
        <v>0</v>
      </c>
      <c r="BH196" s="164">
        <f t="shared" si="47"/>
        <v>0</v>
      </c>
      <c r="BI196" s="164">
        <f t="shared" si="48"/>
        <v>0</v>
      </c>
      <c r="BJ196" s="18" t="s">
        <v>84</v>
      </c>
      <c r="BK196" s="164">
        <f t="shared" si="49"/>
        <v>0</v>
      </c>
      <c r="BL196" s="18" t="s">
        <v>228</v>
      </c>
      <c r="BM196" s="163" t="s">
        <v>616</v>
      </c>
    </row>
    <row r="197" spans="1:65" s="2" customFormat="1" ht="24.2" customHeight="1">
      <c r="A197" s="33"/>
      <c r="B197" s="150"/>
      <c r="C197" s="151" t="s">
        <v>700</v>
      </c>
      <c r="D197" s="151" t="s">
        <v>224</v>
      </c>
      <c r="E197" s="152" t="s">
        <v>5080</v>
      </c>
      <c r="F197" s="153" t="s">
        <v>5081</v>
      </c>
      <c r="G197" s="154" t="s">
        <v>242</v>
      </c>
      <c r="H197" s="155">
        <v>36</v>
      </c>
      <c r="I197" s="156"/>
      <c r="J197" s="157">
        <f t="shared" si="40"/>
        <v>0</v>
      </c>
      <c r="K197" s="158"/>
      <c r="L197" s="34"/>
      <c r="M197" s="159" t="s">
        <v>1</v>
      </c>
      <c r="N197" s="160" t="s">
        <v>42</v>
      </c>
      <c r="O197" s="59"/>
      <c r="P197" s="161">
        <f t="shared" si="41"/>
        <v>0</v>
      </c>
      <c r="Q197" s="161">
        <v>0</v>
      </c>
      <c r="R197" s="161">
        <f t="shared" si="42"/>
        <v>0</v>
      </c>
      <c r="S197" s="161">
        <v>0</v>
      </c>
      <c r="T197" s="162">
        <f t="shared" si="43"/>
        <v>0</v>
      </c>
      <c r="U197" s="33"/>
      <c r="V197" s="33"/>
      <c r="W197" s="33"/>
      <c r="X197" s="33"/>
      <c r="Y197" s="33"/>
      <c r="Z197" s="33"/>
      <c r="AA197" s="33"/>
      <c r="AB197" s="33"/>
      <c r="AC197" s="33"/>
      <c r="AD197" s="33"/>
      <c r="AE197" s="33"/>
      <c r="AR197" s="163" t="s">
        <v>228</v>
      </c>
      <c r="AT197" s="163" t="s">
        <v>224</v>
      </c>
      <c r="AU197" s="163" t="s">
        <v>84</v>
      </c>
      <c r="AY197" s="18" t="s">
        <v>222</v>
      </c>
      <c r="BE197" s="164">
        <f t="shared" si="44"/>
        <v>0</v>
      </c>
      <c r="BF197" s="164">
        <f t="shared" si="45"/>
        <v>0</v>
      </c>
      <c r="BG197" s="164">
        <f t="shared" si="46"/>
        <v>0</v>
      </c>
      <c r="BH197" s="164">
        <f t="shared" si="47"/>
        <v>0</v>
      </c>
      <c r="BI197" s="164">
        <f t="shared" si="48"/>
        <v>0</v>
      </c>
      <c r="BJ197" s="18" t="s">
        <v>84</v>
      </c>
      <c r="BK197" s="164">
        <f t="shared" si="49"/>
        <v>0</v>
      </c>
      <c r="BL197" s="18" t="s">
        <v>228</v>
      </c>
      <c r="BM197" s="163" t="s">
        <v>639</v>
      </c>
    </row>
    <row r="198" spans="1:65" s="2" customFormat="1" ht="16.5" customHeight="1">
      <c r="A198" s="33"/>
      <c r="B198" s="150"/>
      <c r="C198" s="151" t="s">
        <v>393</v>
      </c>
      <c r="D198" s="151" t="s">
        <v>224</v>
      </c>
      <c r="E198" s="152" t="s">
        <v>5082</v>
      </c>
      <c r="F198" s="153" t="s">
        <v>5042</v>
      </c>
      <c r="G198" s="154" t="s">
        <v>2075</v>
      </c>
      <c r="H198" s="155">
        <v>1</v>
      </c>
      <c r="I198" s="156"/>
      <c r="J198" s="157">
        <f t="shared" si="40"/>
        <v>0</v>
      </c>
      <c r="K198" s="158"/>
      <c r="L198" s="34"/>
      <c r="M198" s="159" t="s">
        <v>1</v>
      </c>
      <c r="N198" s="160" t="s">
        <v>42</v>
      </c>
      <c r="O198" s="59"/>
      <c r="P198" s="161">
        <f t="shared" si="41"/>
        <v>0</v>
      </c>
      <c r="Q198" s="161">
        <v>0</v>
      </c>
      <c r="R198" s="161">
        <f t="shared" si="42"/>
        <v>0</v>
      </c>
      <c r="S198" s="161">
        <v>0</v>
      </c>
      <c r="T198" s="162">
        <f t="shared" si="43"/>
        <v>0</v>
      </c>
      <c r="U198" s="33"/>
      <c r="V198" s="33"/>
      <c r="W198" s="33"/>
      <c r="X198" s="33"/>
      <c r="Y198" s="33"/>
      <c r="Z198" s="33"/>
      <c r="AA198" s="33"/>
      <c r="AB198" s="33"/>
      <c r="AC198" s="33"/>
      <c r="AD198" s="33"/>
      <c r="AE198" s="33"/>
      <c r="AR198" s="163" t="s">
        <v>228</v>
      </c>
      <c r="AT198" s="163" t="s">
        <v>224</v>
      </c>
      <c r="AU198" s="163" t="s">
        <v>84</v>
      </c>
      <c r="AY198" s="18" t="s">
        <v>222</v>
      </c>
      <c r="BE198" s="164">
        <f t="shared" si="44"/>
        <v>0</v>
      </c>
      <c r="BF198" s="164">
        <f t="shared" si="45"/>
        <v>0</v>
      </c>
      <c r="BG198" s="164">
        <f t="shared" si="46"/>
        <v>0</v>
      </c>
      <c r="BH198" s="164">
        <f t="shared" si="47"/>
        <v>0</v>
      </c>
      <c r="BI198" s="164">
        <f t="shared" si="48"/>
        <v>0</v>
      </c>
      <c r="BJ198" s="18" t="s">
        <v>84</v>
      </c>
      <c r="BK198" s="164">
        <f t="shared" si="49"/>
        <v>0</v>
      </c>
      <c r="BL198" s="18" t="s">
        <v>228</v>
      </c>
      <c r="BM198" s="163" t="s">
        <v>656</v>
      </c>
    </row>
    <row r="199" spans="1:65" s="2" customFormat="1" ht="19.5">
      <c r="A199" s="33"/>
      <c r="B199" s="34"/>
      <c r="C199" s="33"/>
      <c r="D199" s="166" t="s">
        <v>384</v>
      </c>
      <c r="E199" s="33"/>
      <c r="F199" s="208" t="s">
        <v>5083</v>
      </c>
      <c r="G199" s="33"/>
      <c r="H199" s="33"/>
      <c r="I199" s="209"/>
      <c r="J199" s="33"/>
      <c r="K199" s="33"/>
      <c r="L199" s="34"/>
      <c r="M199" s="210"/>
      <c r="N199" s="211"/>
      <c r="O199" s="59"/>
      <c r="P199" s="59"/>
      <c r="Q199" s="59"/>
      <c r="R199" s="59"/>
      <c r="S199" s="59"/>
      <c r="T199" s="60"/>
      <c r="U199" s="33"/>
      <c r="V199" s="33"/>
      <c r="W199" s="33"/>
      <c r="X199" s="33"/>
      <c r="Y199" s="33"/>
      <c r="Z199" s="33"/>
      <c r="AA199" s="33"/>
      <c r="AB199" s="33"/>
      <c r="AC199" s="33"/>
      <c r="AD199" s="33"/>
      <c r="AE199" s="33"/>
      <c r="AT199" s="18" t="s">
        <v>384</v>
      </c>
      <c r="AU199" s="18" t="s">
        <v>84</v>
      </c>
    </row>
    <row r="200" spans="1:65" s="2" customFormat="1" ht="16.5" customHeight="1">
      <c r="A200" s="33"/>
      <c r="B200" s="150"/>
      <c r="C200" s="151" t="s">
        <v>710</v>
      </c>
      <c r="D200" s="151" t="s">
        <v>224</v>
      </c>
      <c r="E200" s="152" t="s">
        <v>5084</v>
      </c>
      <c r="F200" s="153" t="s">
        <v>5085</v>
      </c>
      <c r="G200" s="154" t="s">
        <v>242</v>
      </c>
      <c r="H200" s="155">
        <v>5</v>
      </c>
      <c r="I200" s="156"/>
      <c r="J200" s="157">
        <f t="shared" ref="J200:J205" si="50">ROUND(I200*H200,2)</f>
        <v>0</v>
      </c>
      <c r="K200" s="158"/>
      <c r="L200" s="34"/>
      <c r="M200" s="159" t="s">
        <v>1</v>
      </c>
      <c r="N200" s="160" t="s">
        <v>42</v>
      </c>
      <c r="O200" s="59"/>
      <c r="P200" s="161">
        <f t="shared" ref="P200:P205" si="51">O200*H200</f>
        <v>0</v>
      </c>
      <c r="Q200" s="161">
        <v>0</v>
      </c>
      <c r="R200" s="161">
        <f t="shared" ref="R200:R205" si="52">Q200*H200</f>
        <v>0</v>
      </c>
      <c r="S200" s="161">
        <v>0</v>
      </c>
      <c r="T200" s="162">
        <f t="shared" ref="T200:T205" si="53">S200*H200</f>
        <v>0</v>
      </c>
      <c r="U200" s="33"/>
      <c r="V200" s="33"/>
      <c r="W200" s="33"/>
      <c r="X200" s="33"/>
      <c r="Y200" s="33"/>
      <c r="Z200" s="33"/>
      <c r="AA200" s="33"/>
      <c r="AB200" s="33"/>
      <c r="AC200" s="33"/>
      <c r="AD200" s="33"/>
      <c r="AE200" s="33"/>
      <c r="AR200" s="163" t="s">
        <v>228</v>
      </c>
      <c r="AT200" s="163" t="s">
        <v>224</v>
      </c>
      <c r="AU200" s="163" t="s">
        <v>84</v>
      </c>
      <c r="AY200" s="18" t="s">
        <v>222</v>
      </c>
      <c r="BE200" s="164">
        <f t="shared" ref="BE200:BE205" si="54">IF(N200="základní",J200,0)</f>
        <v>0</v>
      </c>
      <c r="BF200" s="164">
        <f t="shared" ref="BF200:BF205" si="55">IF(N200="snížená",J200,0)</f>
        <v>0</v>
      </c>
      <c r="BG200" s="164">
        <f t="shared" ref="BG200:BG205" si="56">IF(N200="zákl. přenesená",J200,0)</f>
        <v>0</v>
      </c>
      <c r="BH200" s="164">
        <f t="shared" ref="BH200:BH205" si="57">IF(N200="sníž. přenesená",J200,0)</f>
        <v>0</v>
      </c>
      <c r="BI200" s="164">
        <f t="shared" ref="BI200:BI205" si="58">IF(N200="nulová",J200,0)</f>
        <v>0</v>
      </c>
      <c r="BJ200" s="18" t="s">
        <v>84</v>
      </c>
      <c r="BK200" s="164">
        <f t="shared" ref="BK200:BK205" si="59">ROUND(I200*H200,2)</f>
        <v>0</v>
      </c>
      <c r="BL200" s="18" t="s">
        <v>228</v>
      </c>
      <c r="BM200" s="163" t="s">
        <v>663</v>
      </c>
    </row>
    <row r="201" spans="1:65" s="2" customFormat="1" ht="16.5" customHeight="1">
      <c r="A201" s="33"/>
      <c r="B201" s="150"/>
      <c r="C201" s="151" t="s">
        <v>397</v>
      </c>
      <c r="D201" s="151" t="s">
        <v>224</v>
      </c>
      <c r="E201" s="152" t="s">
        <v>5086</v>
      </c>
      <c r="F201" s="153" t="s">
        <v>5087</v>
      </c>
      <c r="G201" s="154" t="s">
        <v>242</v>
      </c>
      <c r="H201" s="155">
        <v>36</v>
      </c>
      <c r="I201" s="156"/>
      <c r="J201" s="157">
        <f t="shared" si="50"/>
        <v>0</v>
      </c>
      <c r="K201" s="158"/>
      <c r="L201" s="34"/>
      <c r="M201" s="159" t="s">
        <v>1</v>
      </c>
      <c r="N201" s="160" t="s">
        <v>42</v>
      </c>
      <c r="O201" s="59"/>
      <c r="P201" s="161">
        <f t="shared" si="51"/>
        <v>0</v>
      </c>
      <c r="Q201" s="161">
        <v>0</v>
      </c>
      <c r="R201" s="161">
        <f t="shared" si="52"/>
        <v>0</v>
      </c>
      <c r="S201" s="161">
        <v>0</v>
      </c>
      <c r="T201" s="162">
        <f t="shared" si="53"/>
        <v>0</v>
      </c>
      <c r="U201" s="33"/>
      <c r="V201" s="33"/>
      <c r="W201" s="33"/>
      <c r="X201" s="33"/>
      <c r="Y201" s="33"/>
      <c r="Z201" s="33"/>
      <c r="AA201" s="33"/>
      <c r="AB201" s="33"/>
      <c r="AC201" s="33"/>
      <c r="AD201" s="33"/>
      <c r="AE201" s="33"/>
      <c r="AR201" s="163" t="s">
        <v>228</v>
      </c>
      <c r="AT201" s="163" t="s">
        <v>224</v>
      </c>
      <c r="AU201" s="163" t="s">
        <v>84</v>
      </c>
      <c r="AY201" s="18" t="s">
        <v>222</v>
      </c>
      <c r="BE201" s="164">
        <f t="shared" si="54"/>
        <v>0</v>
      </c>
      <c r="BF201" s="164">
        <f t="shared" si="55"/>
        <v>0</v>
      </c>
      <c r="BG201" s="164">
        <f t="shared" si="56"/>
        <v>0</v>
      </c>
      <c r="BH201" s="164">
        <f t="shared" si="57"/>
        <v>0</v>
      </c>
      <c r="BI201" s="164">
        <f t="shared" si="58"/>
        <v>0</v>
      </c>
      <c r="BJ201" s="18" t="s">
        <v>84</v>
      </c>
      <c r="BK201" s="164">
        <f t="shared" si="59"/>
        <v>0</v>
      </c>
      <c r="BL201" s="18" t="s">
        <v>228</v>
      </c>
      <c r="BM201" s="163" t="s">
        <v>699</v>
      </c>
    </row>
    <row r="202" spans="1:65" s="2" customFormat="1" ht="16.5" customHeight="1">
      <c r="A202" s="33"/>
      <c r="B202" s="150"/>
      <c r="C202" s="151" t="s">
        <v>719</v>
      </c>
      <c r="D202" s="151" t="s">
        <v>224</v>
      </c>
      <c r="E202" s="152" t="s">
        <v>5088</v>
      </c>
      <c r="F202" s="153" t="s">
        <v>5066</v>
      </c>
      <c r="G202" s="154" t="s">
        <v>2075</v>
      </c>
      <c r="H202" s="155">
        <v>35</v>
      </c>
      <c r="I202" s="156"/>
      <c r="J202" s="157">
        <f t="shared" si="50"/>
        <v>0</v>
      </c>
      <c r="K202" s="158"/>
      <c r="L202" s="34"/>
      <c r="M202" s="159" t="s">
        <v>1</v>
      </c>
      <c r="N202" s="160" t="s">
        <v>42</v>
      </c>
      <c r="O202" s="59"/>
      <c r="P202" s="161">
        <f t="shared" si="51"/>
        <v>0</v>
      </c>
      <c r="Q202" s="161">
        <v>0</v>
      </c>
      <c r="R202" s="161">
        <f t="shared" si="52"/>
        <v>0</v>
      </c>
      <c r="S202" s="161">
        <v>0</v>
      </c>
      <c r="T202" s="162">
        <f t="shared" si="53"/>
        <v>0</v>
      </c>
      <c r="U202" s="33"/>
      <c r="V202" s="33"/>
      <c r="W202" s="33"/>
      <c r="X202" s="33"/>
      <c r="Y202" s="33"/>
      <c r="Z202" s="33"/>
      <c r="AA202" s="33"/>
      <c r="AB202" s="33"/>
      <c r="AC202" s="33"/>
      <c r="AD202" s="33"/>
      <c r="AE202" s="33"/>
      <c r="AR202" s="163" t="s">
        <v>228</v>
      </c>
      <c r="AT202" s="163" t="s">
        <v>224</v>
      </c>
      <c r="AU202" s="163" t="s">
        <v>84</v>
      </c>
      <c r="AY202" s="18" t="s">
        <v>222</v>
      </c>
      <c r="BE202" s="164">
        <f t="shared" si="54"/>
        <v>0</v>
      </c>
      <c r="BF202" s="164">
        <f t="shared" si="55"/>
        <v>0</v>
      </c>
      <c r="BG202" s="164">
        <f t="shared" si="56"/>
        <v>0</v>
      </c>
      <c r="BH202" s="164">
        <f t="shared" si="57"/>
        <v>0</v>
      </c>
      <c r="BI202" s="164">
        <f t="shared" si="58"/>
        <v>0</v>
      </c>
      <c r="BJ202" s="18" t="s">
        <v>84</v>
      </c>
      <c r="BK202" s="164">
        <f t="shared" si="59"/>
        <v>0</v>
      </c>
      <c r="BL202" s="18" t="s">
        <v>228</v>
      </c>
      <c r="BM202" s="163" t="s">
        <v>703</v>
      </c>
    </row>
    <row r="203" spans="1:65" s="2" customFormat="1" ht="16.5" customHeight="1">
      <c r="A203" s="33"/>
      <c r="B203" s="150"/>
      <c r="C203" s="151" t="s">
        <v>404</v>
      </c>
      <c r="D203" s="151" t="s">
        <v>224</v>
      </c>
      <c r="E203" s="152" t="s">
        <v>5089</v>
      </c>
      <c r="F203" s="153" t="s">
        <v>5090</v>
      </c>
      <c r="G203" s="154" t="s">
        <v>242</v>
      </c>
      <c r="H203" s="155">
        <v>41</v>
      </c>
      <c r="I203" s="156"/>
      <c r="J203" s="157">
        <f t="shared" si="50"/>
        <v>0</v>
      </c>
      <c r="K203" s="158"/>
      <c r="L203" s="34"/>
      <c r="M203" s="159" t="s">
        <v>1</v>
      </c>
      <c r="N203" s="160" t="s">
        <v>42</v>
      </c>
      <c r="O203" s="59"/>
      <c r="P203" s="161">
        <f t="shared" si="51"/>
        <v>0</v>
      </c>
      <c r="Q203" s="161">
        <v>0</v>
      </c>
      <c r="R203" s="161">
        <f t="shared" si="52"/>
        <v>0</v>
      </c>
      <c r="S203" s="161">
        <v>0</v>
      </c>
      <c r="T203" s="162">
        <f t="shared" si="53"/>
        <v>0</v>
      </c>
      <c r="U203" s="33"/>
      <c r="V203" s="33"/>
      <c r="W203" s="33"/>
      <c r="X203" s="33"/>
      <c r="Y203" s="33"/>
      <c r="Z203" s="33"/>
      <c r="AA203" s="33"/>
      <c r="AB203" s="33"/>
      <c r="AC203" s="33"/>
      <c r="AD203" s="33"/>
      <c r="AE203" s="33"/>
      <c r="AR203" s="163" t="s">
        <v>228</v>
      </c>
      <c r="AT203" s="163" t="s">
        <v>224</v>
      </c>
      <c r="AU203" s="163" t="s">
        <v>84</v>
      </c>
      <c r="AY203" s="18" t="s">
        <v>222</v>
      </c>
      <c r="BE203" s="164">
        <f t="shared" si="54"/>
        <v>0</v>
      </c>
      <c r="BF203" s="164">
        <f t="shared" si="55"/>
        <v>0</v>
      </c>
      <c r="BG203" s="164">
        <f t="shared" si="56"/>
        <v>0</v>
      </c>
      <c r="BH203" s="164">
        <f t="shared" si="57"/>
        <v>0</v>
      </c>
      <c r="BI203" s="164">
        <f t="shared" si="58"/>
        <v>0</v>
      </c>
      <c r="BJ203" s="18" t="s">
        <v>84</v>
      </c>
      <c r="BK203" s="164">
        <f t="shared" si="59"/>
        <v>0</v>
      </c>
      <c r="BL203" s="18" t="s">
        <v>228</v>
      </c>
      <c r="BM203" s="163" t="s">
        <v>706</v>
      </c>
    </row>
    <row r="204" spans="1:65" s="2" customFormat="1" ht="21.75" customHeight="1">
      <c r="A204" s="33"/>
      <c r="B204" s="150"/>
      <c r="C204" s="151" t="s">
        <v>729</v>
      </c>
      <c r="D204" s="151" t="s">
        <v>224</v>
      </c>
      <c r="E204" s="152" t="s">
        <v>5091</v>
      </c>
      <c r="F204" s="153" t="s">
        <v>5092</v>
      </c>
      <c r="G204" s="154" t="s">
        <v>242</v>
      </c>
      <c r="H204" s="155">
        <v>41</v>
      </c>
      <c r="I204" s="156"/>
      <c r="J204" s="157">
        <f t="shared" si="50"/>
        <v>0</v>
      </c>
      <c r="K204" s="158"/>
      <c r="L204" s="34"/>
      <c r="M204" s="159" t="s">
        <v>1</v>
      </c>
      <c r="N204" s="160" t="s">
        <v>42</v>
      </c>
      <c r="O204" s="59"/>
      <c r="P204" s="161">
        <f t="shared" si="51"/>
        <v>0</v>
      </c>
      <c r="Q204" s="161">
        <v>0</v>
      </c>
      <c r="R204" s="161">
        <f t="shared" si="52"/>
        <v>0</v>
      </c>
      <c r="S204" s="161">
        <v>0</v>
      </c>
      <c r="T204" s="162">
        <f t="shared" si="53"/>
        <v>0</v>
      </c>
      <c r="U204" s="33"/>
      <c r="V204" s="33"/>
      <c r="W204" s="33"/>
      <c r="X204" s="33"/>
      <c r="Y204" s="33"/>
      <c r="Z204" s="33"/>
      <c r="AA204" s="33"/>
      <c r="AB204" s="33"/>
      <c r="AC204" s="33"/>
      <c r="AD204" s="33"/>
      <c r="AE204" s="33"/>
      <c r="AR204" s="163" t="s">
        <v>228</v>
      </c>
      <c r="AT204" s="163" t="s">
        <v>224</v>
      </c>
      <c r="AU204" s="163" t="s">
        <v>84</v>
      </c>
      <c r="AY204" s="18" t="s">
        <v>222</v>
      </c>
      <c r="BE204" s="164">
        <f t="shared" si="54"/>
        <v>0</v>
      </c>
      <c r="BF204" s="164">
        <f t="shared" si="55"/>
        <v>0</v>
      </c>
      <c r="BG204" s="164">
        <f t="shared" si="56"/>
        <v>0</v>
      </c>
      <c r="BH204" s="164">
        <f t="shared" si="57"/>
        <v>0</v>
      </c>
      <c r="BI204" s="164">
        <f t="shared" si="58"/>
        <v>0</v>
      </c>
      <c r="BJ204" s="18" t="s">
        <v>84</v>
      </c>
      <c r="BK204" s="164">
        <f t="shared" si="59"/>
        <v>0</v>
      </c>
      <c r="BL204" s="18" t="s">
        <v>228</v>
      </c>
      <c r="BM204" s="163" t="s">
        <v>713</v>
      </c>
    </row>
    <row r="205" spans="1:65" s="2" customFormat="1" ht="16.5" customHeight="1">
      <c r="A205" s="33"/>
      <c r="B205" s="150"/>
      <c r="C205" s="151" t="s">
        <v>417</v>
      </c>
      <c r="D205" s="151" t="s">
        <v>224</v>
      </c>
      <c r="E205" s="152" t="s">
        <v>5093</v>
      </c>
      <c r="F205" s="153" t="s">
        <v>5094</v>
      </c>
      <c r="G205" s="154" t="s">
        <v>2432</v>
      </c>
      <c r="H205" s="155">
        <v>1</v>
      </c>
      <c r="I205" s="156"/>
      <c r="J205" s="157">
        <f t="shared" si="50"/>
        <v>0</v>
      </c>
      <c r="K205" s="158"/>
      <c r="L205" s="34"/>
      <c r="M205" s="159" t="s">
        <v>1</v>
      </c>
      <c r="N205" s="160" t="s">
        <v>42</v>
      </c>
      <c r="O205" s="59"/>
      <c r="P205" s="161">
        <f t="shared" si="51"/>
        <v>0</v>
      </c>
      <c r="Q205" s="161">
        <v>0</v>
      </c>
      <c r="R205" s="161">
        <f t="shared" si="52"/>
        <v>0</v>
      </c>
      <c r="S205" s="161">
        <v>0</v>
      </c>
      <c r="T205" s="162">
        <f t="shared" si="53"/>
        <v>0</v>
      </c>
      <c r="U205" s="33"/>
      <c r="V205" s="33"/>
      <c r="W205" s="33"/>
      <c r="X205" s="33"/>
      <c r="Y205" s="33"/>
      <c r="Z205" s="33"/>
      <c r="AA205" s="33"/>
      <c r="AB205" s="33"/>
      <c r="AC205" s="33"/>
      <c r="AD205" s="33"/>
      <c r="AE205" s="33"/>
      <c r="AR205" s="163" t="s">
        <v>228</v>
      </c>
      <c r="AT205" s="163" t="s">
        <v>224</v>
      </c>
      <c r="AU205" s="163" t="s">
        <v>84</v>
      </c>
      <c r="AY205" s="18" t="s">
        <v>222</v>
      </c>
      <c r="BE205" s="164">
        <f t="shared" si="54"/>
        <v>0</v>
      </c>
      <c r="BF205" s="164">
        <f t="shared" si="55"/>
        <v>0</v>
      </c>
      <c r="BG205" s="164">
        <f t="shared" si="56"/>
        <v>0</v>
      </c>
      <c r="BH205" s="164">
        <f t="shared" si="57"/>
        <v>0</v>
      </c>
      <c r="BI205" s="164">
        <f t="shared" si="58"/>
        <v>0</v>
      </c>
      <c r="BJ205" s="18" t="s">
        <v>84</v>
      </c>
      <c r="BK205" s="164">
        <f t="shared" si="59"/>
        <v>0</v>
      </c>
      <c r="BL205" s="18" t="s">
        <v>228</v>
      </c>
      <c r="BM205" s="163" t="s">
        <v>717</v>
      </c>
    </row>
    <row r="206" spans="1:65" s="2" customFormat="1" ht="97.5">
      <c r="A206" s="33"/>
      <c r="B206" s="34"/>
      <c r="C206" s="33"/>
      <c r="D206" s="166" t="s">
        <v>384</v>
      </c>
      <c r="E206" s="33"/>
      <c r="F206" s="208" t="s">
        <v>5095</v>
      </c>
      <c r="G206" s="33"/>
      <c r="H206" s="33"/>
      <c r="I206" s="209"/>
      <c r="J206" s="33"/>
      <c r="K206" s="33"/>
      <c r="L206" s="34"/>
      <c r="M206" s="218"/>
      <c r="N206" s="219"/>
      <c r="O206" s="215"/>
      <c r="P206" s="215"/>
      <c r="Q206" s="215"/>
      <c r="R206" s="215"/>
      <c r="S206" s="215"/>
      <c r="T206" s="220"/>
      <c r="U206" s="33"/>
      <c r="V206" s="33"/>
      <c r="W206" s="33"/>
      <c r="X206" s="33"/>
      <c r="Y206" s="33"/>
      <c r="Z206" s="33"/>
      <c r="AA206" s="33"/>
      <c r="AB206" s="33"/>
      <c r="AC206" s="33"/>
      <c r="AD206" s="33"/>
      <c r="AE206" s="33"/>
      <c r="AT206" s="18" t="s">
        <v>384</v>
      </c>
      <c r="AU206" s="18" t="s">
        <v>84</v>
      </c>
    </row>
    <row r="207" spans="1:65" s="2" customFormat="1" ht="6.95" customHeight="1">
      <c r="A207" s="33"/>
      <c r="B207" s="48"/>
      <c r="C207" s="49"/>
      <c r="D207" s="49"/>
      <c r="E207" s="49"/>
      <c r="F207" s="49"/>
      <c r="G207" s="49"/>
      <c r="H207" s="49"/>
      <c r="I207" s="49"/>
      <c r="J207" s="49"/>
      <c r="K207" s="49"/>
      <c r="L207" s="34"/>
      <c r="M207" s="33"/>
      <c r="O207" s="33"/>
      <c r="P207" s="33"/>
      <c r="Q207" s="33"/>
      <c r="R207" s="33"/>
      <c r="S207" s="33"/>
      <c r="T207" s="33"/>
      <c r="U207" s="33"/>
      <c r="V207" s="33"/>
      <c r="W207" s="33"/>
      <c r="X207" s="33"/>
      <c r="Y207" s="33"/>
      <c r="Z207" s="33"/>
      <c r="AA207" s="33"/>
      <c r="AB207" s="33"/>
      <c r="AC207" s="33"/>
      <c r="AD207" s="33"/>
      <c r="AE207" s="33"/>
    </row>
  </sheetData>
  <autoFilter ref="C124:K20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106</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5096</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ROUND((SUM(BE121:BE176)),  2)</f>
        <v>0</v>
      </c>
      <c r="G35" s="33"/>
      <c r="H35" s="33"/>
      <c r="I35" s="106">
        <v>0.21</v>
      </c>
      <c r="J35" s="105">
        <f>ROUND(((SUM(BE121:BE176))*I35),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ROUND((SUM(BF121:BF176)),  2)</f>
        <v>0</v>
      </c>
      <c r="G36" s="33"/>
      <c r="H36" s="33"/>
      <c r="I36" s="106">
        <v>0.15</v>
      </c>
      <c r="J36" s="105">
        <f>ROUND(((SUM(BF121:BF176))*I36),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ROUND((SUM(BG121:BG176)),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ROUND((SUM(BH121:BH176)),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ROUND((SUM(BI121:BI176)),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D.1.4.3.C - Zařizovací předměty</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J121</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5097</v>
      </c>
      <c r="E99" s="120"/>
      <c r="F99" s="120"/>
      <c r="G99" s="120"/>
      <c r="H99" s="120"/>
      <c r="I99" s="120"/>
      <c r="J99" s="121">
        <f>J122</f>
        <v>0</v>
      </c>
      <c r="L99" s="118"/>
    </row>
    <row r="100" spans="1:47" s="2" customFormat="1" ht="21.75" customHeight="1">
      <c r="A100" s="33"/>
      <c r="B100" s="34"/>
      <c r="C100" s="33"/>
      <c r="D100" s="33"/>
      <c r="E100" s="33"/>
      <c r="F100" s="33"/>
      <c r="G100" s="33"/>
      <c r="H100" s="33"/>
      <c r="I100" s="33"/>
      <c r="J100" s="33"/>
      <c r="K100" s="33"/>
      <c r="L100" s="43"/>
      <c r="S100" s="33"/>
      <c r="T100" s="33"/>
      <c r="U100" s="33"/>
      <c r="V100" s="33"/>
      <c r="W100" s="33"/>
      <c r="X100" s="33"/>
      <c r="Y100" s="33"/>
      <c r="Z100" s="33"/>
      <c r="AA100" s="33"/>
      <c r="AB100" s="33"/>
      <c r="AC100" s="33"/>
      <c r="AD100" s="33"/>
      <c r="AE100" s="33"/>
    </row>
    <row r="101" spans="1:47" s="2" customFormat="1" ht="6.95" customHeight="1">
      <c r="A101" s="33"/>
      <c r="B101" s="48"/>
      <c r="C101" s="49"/>
      <c r="D101" s="49"/>
      <c r="E101" s="49"/>
      <c r="F101" s="49"/>
      <c r="G101" s="49"/>
      <c r="H101" s="49"/>
      <c r="I101" s="49"/>
      <c r="J101" s="49"/>
      <c r="K101" s="49"/>
      <c r="L101" s="43"/>
      <c r="S101" s="33"/>
      <c r="T101" s="33"/>
      <c r="U101" s="33"/>
      <c r="V101" s="33"/>
      <c r="W101" s="33"/>
      <c r="X101" s="33"/>
      <c r="Y101" s="33"/>
      <c r="Z101" s="33"/>
      <c r="AA101" s="33"/>
      <c r="AB101" s="33"/>
      <c r="AC101" s="33"/>
      <c r="AD101" s="33"/>
      <c r="AE101" s="33"/>
    </row>
    <row r="105" spans="1:47" s="2" customFormat="1" ht="6.95" customHeight="1">
      <c r="A105" s="33"/>
      <c r="B105" s="50"/>
      <c r="C105" s="51"/>
      <c r="D105" s="51"/>
      <c r="E105" s="51"/>
      <c r="F105" s="51"/>
      <c r="G105" s="51"/>
      <c r="H105" s="51"/>
      <c r="I105" s="51"/>
      <c r="J105" s="51"/>
      <c r="K105" s="51"/>
      <c r="L105" s="43"/>
      <c r="S105" s="33"/>
      <c r="T105" s="33"/>
      <c r="U105" s="33"/>
      <c r="V105" s="33"/>
      <c r="W105" s="33"/>
      <c r="X105" s="33"/>
      <c r="Y105" s="33"/>
      <c r="Z105" s="33"/>
      <c r="AA105" s="33"/>
      <c r="AB105" s="33"/>
      <c r="AC105" s="33"/>
      <c r="AD105" s="33"/>
      <c r="AE105" s="33"/>
    </row>
    <row r="106" spans="1:47" s="2" customFormat="1" ht="24.95" customHeight="1">
      <c r="A106" s="33"/>
      <c r="B106" s="34"/>
      <c r="C106" s="22" t="s">
        <v>207</v>
      </c>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12" customHeight="1">
      <c r="A108" s="33"/>
      <c r="B108" s="34"/>
      <c r="C108" s="28" t="s">
        <v>16</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6.5" customHeight="1">
      <c r="A109" s="33"/>
      <c r="B109" s="34"/>
      <c r="C109" s="33"/>
      <c r="D109" s="33"/>
      <c r="E109" s="265" t="str">
        <f>E7</f>
        <v>Přístavba tělocvičny, školní jídelny a kuchyně</v>
      </c>
      <c r="F109" s="266"/>
      <c r="G109" s="266"/>
      <c r="H109" s="266"/>
      <c r="I109" s="33"/>
      <c r="J109" s="33"/>
      <c r="K109" s="33"/>
      <c r="L109" s="43"/>
      <c r="S109" s="33"/>
      <c r="T109" s="33"/>
      <c r="U109" s="33"/>
      <c r="V109" s="33"/>
      <c r="W109" s="33"/>
      <c r="X109" s="33"/>
      <c r="Y109" s="33"/>
      <c r="Z109" s="33"/>
      <c r="AA109" s="33"/>
      <c r="AB109" s="33"/>
      <c r="AC109" s="33"/>
      <c r="AD109" s="33"/>
      <c r="AE109" s="33"/>
    </row>
    <row r="110" spans="1:47" s="1" customFormat="1" ht="12" customHeight="1">
      <c r="B110" s="21"/>
      <c r="C110" s="28" t="s">
        <v>166</v>
      </c>
      <c r="L110" s="21"/>
    </row>
    <row r="111" spans="1:47" s="2" customFormat="1" ht="16.5" customHeight="1">
      <c r="A111" s="33"/>
      <c r="B111" s="34"/>
      <c r="C111" s="33"/>
      <c r="D111" s="33"/>
      <c r="E111" s="265" t="s">
        <v>167</v>
      </c>
      <c r="F111" s="264"/>
      <c r="G111" s="264"/>
      <c r="H111" s="264"/>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168</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41" t="str">
        <f>E11</f>
        <v>D.1.4.3.C - Zařizovací předměty</v>
      </c>
      <c r="F113" s="264"/>
      <c r="G113" s="264"/>
      <c r="H113" s="264"/>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F14</f>
        <v>ZŠ Lyčkovo nám. 6/460, Praha 8</v>
      </c>
      <c r="G115" s="33"/>
      <c r="H115" s="33"/>
      <c r="I115" s="28" t="s">
        <v>22</v>
      </c>
      <c r="J115" s="56" t="str">
        <f>IF(J14="","",J14)</f>
        <v>25. 9. 2023</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25.7" customHeight="1">
      <c r="A117" s="33"/>
      <c r="B117" s="34"/>
      <c r="C117" s="28" t="s">
        <v>24</v>
      </c>
      <c r="D117" s="33"/>
      <c r="E117" s="33"/>
      <c r="F117" s="26" t="str">
        <f>E17</f>
        <v>Městská část Praha 8</v>
      </c>
      <c r="G117" s="33"/>
      <c r="H117" s="33"/>
      <c r="I117" s="28" t="s">
        <v>30</v>
      </c>
      <c r="J117" s="31" t="str">
        <f>E23</f>
        <v>ARCHITEKTONICKÝ ATELIER ALEŠ, s.r.o.</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28</v>
      </c>
      <c r="D118" s="33"/>
      <c r="E118" s="33"/>
      <c r="F118" s="26" t="str">
        <f>IF(E20="","",E20)</f>
        <v>Vyplň údaj</v>
      </c>
      <c r="G118" s="33"/>
      <c r="H118" s="33"/>
      <c r="I118" s="28" t="s">
        <v>33</v>
      </c>
      <c r="J118" s="31" t="str">
        <f>E26</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6"/>
      <c r="B120" s="127"/>
      <c r="C120" s="128" t="s">
        <v>208</v>
      </c>
      <c r="D120" s="129" t="s">
        <v>62</v>
      </c>
      <c r="E120" s="129" t="s">
        <v>58</v>
      </c>
      <c r="F120" s="129" t="s">
        <v>59</v>
      </c>
      <c r="G120" s="129" t="s">
        <v>209</v>
      </c>
      <c r="H120" s="129" t="s">
        <v>210</v>
      </c>
      <c r="I120" s="129" t="s">
        <v>211</v>
      </c>
      <c r="J120" s="130" t="s">
        <v>172</v>
      </c>
      <c r="K120" s="131" t="s">
        <v>212</v>
      </c>
      <c r="L120" s="132"/>
      <c r="M120" s="63" t="s">
        <v>1</v>
      </c>
      <c r="N120" s="64" t="s">
        <v>41</v>
      </c>
      <c r="O120" s="64" t="s">
        <v>213</v>
      </c>
      <c r="P120" s="64" t="s">
        <v>214</v>
      </c>
      <c r="Q120" s="64" t="s">
        <v>215</v>
      </c>
      <c r="R120" s="64" t="s">
        <v>216</v>
      </c>
      <c r="S120" s="64" t="s">
        <v>217</v>
      </c>
      <c r="T120" s="65" t="s">
        <v>218</v>
      </c>
      <c r="U120" s="126"/>
      <c r="V120" s="126"/>
      <c r="W120" s="126"/>
      <c r="X120" s="126"/>
      <c r="Y120" s="126"/>
      <c r="Z120" s="126"/>
      <c r="AA120" s="126"/>
      <c r="AB120" s="126"/>
      <c r="AC120" s="126"/>
      <c r="AD120" s="126"/>
      <c r="AE120" s="126"/>
    </row>
    <row r="121" spans="1:65" s="2" customFormat="1" ht="22.9" customHeight="1">
      <c r="A121" s="33"/>
      <c r="B121" s="34"/>
      <c r="C121" s="70" t="s">
        <v>219</v>
      </c>
      <c r="D121" s="33"/>
      <c r="E121" s="33"/>
      <c r="F121" s="33"/>
      <c r="G121" s="33"/>
      <c r="H121" s="33"/>
      <c r="I121" s="33"/>
      <c r="J121" s="133">
        <f>BK121</f>
        <v>0</v>
      </c>
      <c r="K121" s="33"/>
      <c r="L121" s="34"/>
      <c r="M121" s="66"/>
      <c r="N121" s="57"/>
      <c r="O121" s="67"/>
      <c r="P121" s="134">
        <f>P122</f>
        <v>0</v>
      </c>
      <c r="Q121" s="67"/>
      <c r="R121" s="134">
        <f>R122</f>
        <v>0</v>
      </c>
      <c r="S121" s="67"/>
      <c r="T121" s="135">
        <f>T122</f>
        <v>0</v>
      </c>
      <c r="U121" s="33"/>
      <c r="V121" s="33"/>
      <c r="W121" s="33"/>
      <c r="X121" s="33"/>
      <c r="Y121" s="33"/>
      <c r="Z121" s="33"/>
      <c r="AA121" s="33"/>
      <c r="AB121" s="33"/>
      <c r="AC121" s="33"/>
      <c r="AD121" s="33"/>
      <c r="AE121" s="33"/>
      <c r="AT121" s="18" t="s">
        <v>76</v>
      </c>
      <c r="AU121" s="18" t="s">
        <v>174</v>
      </c>
      <c r="BK121" s="136">
        <f>BK122</f>
        <v>0</v>
      </c>
    </row>
    <row r="122" spans="1:65" s="12" customFormat="1" ht="25.9" customHeight="1">
      <c r="B122" s="137"/>
      <c r="D122" s="138" t="s">
        <v>76</v>
      </c>
      <c r="E122" s="139" t="s">
        <v>4387</v>
      </c>
      <c r="F122" s="139" t="s">
        <v>5098</v>
      </c>
      <c r="I122" s="140"/>
      <c r="J122" s="141">
        <f>BK122</f>
        <v>0</v>
      </c>
      <c r="L122" s="137"/>
      <c r="M122" s="142"/>
      <c r="N122" s="143"/>
      <c r="O122" s="143"/>
      <c r="P122" s="144">
        <f>SUM(P123:P176)</f>
        <v>0</v>
      </c>
      <c r="Q122" s="143"/>
      <c r="R122" s="144">
        <f>SUM(R123:R176)</f>
        <v>0</v>
      </c>
      <c r="S122" s="143"/>
      <c r="T122" s="145">
        <f>SUM(T123:T176)</f>
        <v>0</v>
      </c>
      <c r="AR122" s="138" t="s">
        <v>84</v>
      </c>
      <c r="AT122" s="146" t="s">
        <v>76</v>
      </c>
      <c r="AU122" s="146" t="s">
        <v>77</v>
      </c>
      <c r="AY122" s="138" t="s">
        <v>222</v>
      </c>
      <c r="BK122" s="147">
        <f>SUM(BK123:BK176)</f>
        <v>0</v>
      </c>
    </row>
    <row r="123" spans="1:65" s="2" customFormat="1" ht="37.9" customHeight="1">
      <c r="A123" s="33"/>
      <c r="B123" s="150"/>
      <c r="C123" s="151" t="s">
        <v>84</v>
      </c>
      <c r="D123" s="151" t="s">
        <v>224</v>
      </c>
      <c r="E123" s="152" t="s">
        <v>5099</v>
      </c>
      <c r="F123" s="153" t="s">
        <v>5100</v>
      </c>
      <c r="G123" s="154" t="s">
        <v>4342</v>
      </c>
      <c r="H123" s="155">
        <v>28</v>
      </c>
      <c r="I123" s="156"/>
      <c r="J123" s="157">
        <f t="shared" ref="J123:J154" si="0">ROUND(I123*H123,2)</f>
        <v>0</v>
      </c>
      <c r="K123" s="158"/>
      <c r="L123" s="34"/>
      <c r="M123" s="159" t="s">
        <v>1</v>
      </c>
      <c r="N123" s="160" t="s">
        <v>42</v>
      </c>
      <c r="O123" s="59"/>
      <c r="P123" s="161">
        <f t="shared" ref="P123:P154" si="1">O123*H123</f>
        <v>0</v>
      </c>
      <c r="Q123" s="161">
        <v>0</v>
      </c>
      <c r="R123" s="161">
        <f t="shared" ref="R123:R154" si="2">Q123*H123</f>
        <v>0</v>
      </c>
      <c r="S123" s="161">
        <v>0</v>
      </c>
      <c r="T123" s="162">
        <f t="shared" ref="T123:T154" si="3">S123*H123</f>
        <v>0</v>
      </c>
      <c r="U123" s="33"/>
      <c r="V123" s="33"/>
      <c r="W123" s="33"/>
      <c r="X123" s="33"/>
      <c r="Y123" s="33"/>
      <c r="Z123" s="33"/>
      <c r="AA123" s="33"/>
      <c r="AB123" s="33"/>
      <c r="AC123" s="33"/>
      <c r="AD123" s="33"/>
      <c r="AE123" s="33"/>
      <c r="AR123" s="163" t="s">
        <v>228</v>
      </c>
      <c r="AT123" s="163" t="s">
        <v>224</v>
      </c>
      <c r="AU123" s="163" t="s">
        <v>84</v>
      </c>
      <c r="AY123" s="18" t="s">
        <v>222</v>
      </c>
      <c r="BE123" s="164">
        <f t="shared" ref="BE123:BE154" si="4">IF(N123="základní",J123,0)</f>
        <v>0</v>
      </c>
      <c r="BF123" s="164">
        <f t="shared" ref="BF123:BF154" si="5">IF(N123="snížená",J123,0)</f>
        <v>0</v>
      </c>
      <c r="BG123" s="164">
        <f t="shared" ref="BG123:BG154" si="6">IF(N123="zákl. přenesená",J123,0)</f>
        <v>0</v>
      </c>
      <c r="BH123" s="164">
        <f t="shared" ref="BH123:BH154" si="7">IF(N123="sníž. přenesená",J123,0)</f>
        <v>0</v>
      </c>
      <c r="BI123" s="164">
        <f t="shared" ref="BI123:BI154" si="8">IF(N123="nulová",J123,0)</f>
        <v>0</v>
      </c>
      <c r="BJ123" s="18" t="s">
        <v>84</v>
      </c>
      <c r="BK123" s="164">
        <f t="shared" ref="BK123:BK154" si="9">ROUND(I123*H123,2)</f>
        <v>0</v>
      </c>
      <c r="BL123" s="18" t="s">
        <v>228</v>
      </c>
      <c r="BM123" s="163" t="s">
        <v>86</v>
      </c>
    </row>
    <row r="124" spans="1:65" s="2" customFormat="1" ht="24.2" customHeight="1">
      <c r="A124" s="33"/>
      <c r="B124" s="150"/>
      <c r="C124" s="151" t="s">
        <v>86</v>
      </c>
      <c r="D124" s="151" t="s">
        <v>224</v>
      </c>
      <c r="E124" s="152" t="s">
        <v>5101</v>
      </c>
      <c r="F124" s="153" t="s">
        <v>5102</v>
      </c>
      <c r="G124" s="154" t="s">
        <v>4342</v>
      </c>
      <c r="H124" s="155">
        <v>28</v>
      </c>
      <c r="I124" s="156"/>
      <c r="J124" s="157">
        <f t="shared" si="0"/>
        <v>0</v>
      </c>
      <c r="K124" s="158"/>
      <c r="L124" s="34"/>
      <c r="M124" s="159" t="s">
        <v>1</v>
      </c>
      <c r="N124" s="160" t="s">
        <v>42</v>
      </c>
      <c r="O124" s="59"/>
      <c r="P124" s="161">
        <f t="shared" si="1"/>
        <v>0</v>
      </c>
      <c r="Q124" s="161">
        <v>0</v>
      </c>
      <c r="R124" s="161">
        <f t="shared" si="2"/>
        <v>0</v>
      </c>
      <c r="S124" s="161">
        <v>0</v>
      </c>
      <c r="T124" s="162">
        <f t="shared" si="3"/>
        <v>0</v>
      </c>
      <c r="U124" s="33"/>
      <c r="V124" s="33"/>
      <c r="W124" s="33"/>
      <c r="X124" s="33"/>
      <c r="Y124" s="33"/>
      <c r="Z124" s="33"/>
      <c r="AA124" s="33"/>
      <c r="AB124" s="33"/>
      <c r="AC124" s="33"/>
      <c r="AD124" s="33"/>
      <c r="AE124" s="33"/>
      <c r="AR124" s="163" t="s">
        <v>228</v>
      </c>
      <c r="AT124" s="163" t="s">
        <v>224</v>
      </c>
      <c r="AU124" s="163" t="s">
        <v>84</v>
      </c>
      <c r="AY124" s="18" t="s">
        <v>222</v>
      </c>
      <c r="BE124" s="164">
        <f t="shared" si="4"/>
        <v>0</v>
      </c>
      <c r="BF124" s="164">
        <f t="shared" si="5"/>
        <v>0</v>
      </c>
      <c r="BG124" s="164">
        <f t="shared" si="6"/>
        <v>0</v>
      </c>
      <c r="BH124" s="164">
        <f t="shared" si="7"/>
        <v>0</v>
      </c>
      <c r="BI124" s="164">
        <f t="shared" si="8"/>
        <v>0</v>
      </c>
      <c r="BJ124" s="18" t="s">
        <v>84</v>
      </c>
      <c r="BK124" s="164">
        <f t="shared" si="9"/>
        <v>0</v>
      </c>
      <c r="BL124" s="18" t="s">
        <v>228</v>
      </c>
      <c r="BM124" s="163" t="s">
        <v>228</v>
      </c>
    </row>
    <row r="125" spans="1:65" s="2" customFormat="1" ht="16.5" customHeight="1">
      <c r="A125" s="33"/>
      <c r="B125" s="150"/>
      <c r="C125" s="151" t="s">
        <v>235</v>
      </c>
      <c r="D125" s="151" t="s">
        <v>224</v>
      </c>
      <c r="E125" s="152" t="s">
        <v>5103</v>
      </c>
      <c r="F125" s="153" t="s">
        <v>5104</v>
      </c>
      <c r="G125" s="154" t="s">
        <v>2075</v>
      </c>
      <c r="H125" s="155">
        <v>28</v>
      </c>
      <c r="I125" s="156"/>
      <c r="J125" s="157">
        <f t="shared" si="0"/>
        <v>0</v>
      </c>
      <c r="K125" s="158"/>
      <c r="L125" s="34"/>
      <c r="M125" s="159" t="s">
        <v>1</v>
      </c>
      <c r="N125" s="160" t="s">
        <v>42</v>
      </c>
      <c r="O125" s="59"/>
      <c r="P125" s="161">
        <f t="shared" si="1"/>
        <v>0</v>
      </c>
      <c r="Q125" s="161">
        <v>0</v>
      </c>
      <c r="R125" s="161">
        <f t="shared" si="2"/>
        <v>0</v>
      </c>
      <c r="S125" s="161">
        <v>0</v>
      </c>
      <c r="T125" s="162">
        <f t="shared" si="3"/>
        <v>0</v>
      </c>
      <c r="U125" s="33"/>
      <c r="V125" s="33"/>
      <c r="W125" s="33"/>
      <c r="X125" s="33"/>
      <c r="Y125" s="33"/>
      <c r="Z125" s="33"/>
      <c r="AA125" s="33"/>
      <c r="AB125" s="33"/>
      <c r="AC125" s="33"/>
      <c r="AD125" s="33"/>
      <c r="AE125" s="33"/>
      <c r="AR125" s="163" t="s">
        <v>228</v>
      </c>
      <c r="AT125" s="163" t="s">
        <v>224</v>
      </c>
      <c r="AU125" s="163" t="s">
        <v>84</v>
      </c>
      <c r="AY125" s="18" t="s">
        <v>222</v>
      </c>
      <c r="BE125" s="164">
        <f t="shared" si="4"/>
        <v>0</v>
      </c>
      <c r="BF125" s="164">
        <f t="shared" si="5"/>
        <v>0</v>
      </c>
      <c r="BG125" s="164">
        <f t="shared" si="6"/>
        <v>0</v>
      </c>
      <c r="BH125" s="164">
        <f t="shared" si="7"/>
        <v>0</v>
      </c>
      <c r="BI125" s="164">
        <f t="shared" si="8"/>
        <v>0</v>
      </c>
      <c r="BJ125" s="18" t="s">
        <v>84</v>
      </c>
      <c r="BK125" s="164">
        <f t="shared" si="9"/>
        <v>0</v>
      </c>
      <c r="BL125" s="18" t="s">
        <v>228</v>
      </c>
      <c r="BM125" s="163" t="s">
        <v>238</v>
      </c>
    </row>
    <row r="126" spans="1:65" s="2" customFormat="1" ht="21.75" customHeight="1">
      <c r="A126" s="33"/>
      <c r="B126" s="150"/>
      <c r="C126" s="151" t="s">
        <v>228</v>
      </c>
      <c r="D126" s="151" t="s">
        <v>224</v>
      </c>
      <c r="E126" s="152" t="s">
        <v>5105</v>
      </c>
      <c r="F126" s="153" t="s">
        <v>5106</v>
      </c>
      <c r="G126" s="154" t="s">
        <v>4342</v>
      </c>
      <c r="H126" s="155">
        <v>28</v>
      </c>
      <c r="I126" s="156"/>
      <c r="J126" s="157">
        <f t="shared" si="0"/>
        <v>0</v>
      </c>
      <c r="K126" s="158"/>
      <c r="L126" s="34"/>
      <c r="M126" s="159" t="s">
        <v>1</v>
      </c>
      <c r="N126" s="160" t="s">
        <v>42</v>
      </c>
      <c r="O126" s="59"/>
      <c r="P126" s="161">
        <f t="shared" si="1"/>
        <v>0</v>
      </c>
      <c r="Q126" s="161">
        <v>0</v>
      </c>
      <c r="R126" s="161">
        <f t="shared" si="2"/>
        <v>0</v>
      </c>
      <c r="S126" s="161">
        <v>0</v>
      </c>
      <c r="T126" s="162">
        <f t="shared" si="3"/>
        <v>0</v>
      </c>
      <c r="U126" s="33"/>
      <c r="V126" s="33"/>
      <c r="W126" s="33"/>
      <c r="X126" s="33"/>
      <c r="Y126" s="33"/>
      <c r="Z126" s="33"/>
      <c r="AA126" s="33"/>
      <c r="AB126" s="33"/>
      <c r="AC126" s="33"/>
      <c r="AD126" s="33"/>
      <c r="AE126" s="33"/>
      <c r="AR126" s="163" t="s">
        <v>228</v>
      </c>
      <c r="AT126" s="163" t="s">
        <v>224</v>
      </c>
      <c r="AU126" s="163" t="s">
        <v>84</v>
      </c>
      <c r="AY126" s="18" t="s">
        <v>222</v>
      </c>
      <c r="BE126" s="164">
        <f t="shared" si="4"/>
        <v>0</v>
      </c>
      <c r="BF126" s="164">
        <f t="shared" si="5"/>
        <v>0</v>
      </c>
      <c r="BG126" s="164">
        <f t="shared" si="6"/>
        <v>0</v>
      </c>
      <c r="BH126" s="164">
        <f t="shared" si="7"/>
        <v>0</v>
      </c>
      <c r="BI126" s="164">
        <f t="shared" si="8"/>
        <v>0</v>
      </c>
      <c r="BJ126" s="18" t="s">
        <v>84</v>
      </c>
      <c r="BK126" s="164">
        <f t="shared" si="9"/>
        <v>0</v>
      </c>
      <c r="BL126" s="18" t="s">
        <v>228</v>
      </c>
      <c r="BM126" s="163" t="s">
        <v>243</v>
      </c>
    </row>
    <row r="127" spans="1:65" s="2" customFormat="1" ht="16.5" customHeight="1">
      <c r="A127" s="33"/>
      <c r="B127" s="150"/>
      <c r="C127" s="151" t="s">
        <v>245</v>
      </c>
      <c r="D127" s="151" t="s">
        <v>224</v>
      </c>
      <c r="E127" s="152" t="s">
        <v>5107</v>
      </c>
      <c r="F127" s="153" t="s">
        <v>5108</v>
      </c>
      <c r="G127" s="154" t="s">
        <v>4342</v>
      </c>
      <c r="H127" s="155">
        <v>2</v>
      </c>
      <c r="I127" s="156"/>
      <c r="J127" s="157">
        <f t="shared" si="0"/>
        <v>0</v>
      </c>
      <c r="K127" s="158"/>
      <c r="L127" s="34"/>
      <c r="M127" s="159" t="s">
        <v>1</v>
      </c>
      <c r="N127" s="160" t="s">
        <v>42</v>
      </c>
      <c r="O127" s="59"/>
      <c r="P127" s="161">
        <f t="shared" si="1"/>
        <v>0</v>
      </c>
      <c r="Q127" s="161">
        <v>0</v>
      </c>
      <c r="R127" s="161">
        <f t="shared" si="2"/>
        <v>0</v>
      </c>
      <c r="S127" s="161">
        <v>0</v>
      </c>
      <c r="T127" s="162">
        <f t="shared" si="3"/>
        <v>0</v>
      </c>
      <c r="U127" s="33"/>
      <c r="V127" s="33"/>
      <c r="W127" s="33"/>
      <c r="X127" s="33"/>
      <c r="Y127" s="33"/>
      <c r="Z127" s="33"/>
      <c r="AA127" s="33"/>
      <c r="AB127" s="33"/>
      <c r="AC127" s="33"/>
      <c r="AD127" s="33"/>
      <c r="AE127" s="33"/>
      <c r="AR127" s="163" t="s">
        <v>228</v>
      </c>
      <c r="AT127" s="163" t="s">
        <v>224</v>
      </c>
      <c r="AU127" s="163" t="s">
        <v>84</v>
      </c>
      <c r="AY127" s="18" t="s">
        <v>222</v>
      </c>
      <c r="BE127" s="164">
        <f t="shared" si="4"/>
        <v>0</v>
      </c>
      <c r="BF127" s="164">
        <f t="shared" si="5"/>
        <v>0</v>
      </c>
      <c r="BG127" s="164">
        <f t="shared" si="6"/>
        <v>0</v>
      </c>
      <c r="BH127" s="164">
        <f t="shared" si="7"/>
        <v>0</v>
      </c>
      <c r="BI127" s="164">
        <f t="shared" si="8"/>
        <v>0</v>
      </c>
      <c r="BJ127" s="18" t="s">
        <v>84</v>
      </c>
      <c r="BK127" s="164">
        <f t="shared" si="9"/>
        <v>0</v>
      </c>
      <c r="BL127" s="18" t="s">
        <v>228</v>
      </c>
      <c r="BM127" s="163" t="s">
        <v>248</v>
      </c>
    </row>
    <row r="128" spans="1:65" s="2" customFormat="1" ht="24.2" customHeight="1">
      <c r="A128" s="33"/>
      <c r="B128" s="150"/>
      <c r="C128" s="151" t="s">
        <v>238</v>
      </c>
      <c r="D128" s="151" t="s">
        <v>224</v>
      </c>
      <c r="E128" s="152" t="s">
        <v>5109</v>
      </c>
      <c r="F128" s="153" t="s">
        <v>5110</v>
      </c>
      <c r="G128" s="154" t="s">
        <v>4342</v>
      </c>
      <c r="H128" s="155">
        <v>2</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84</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14</v>
      </c>
    </row>
    <row r="129" spans="1:65" s="2" customFormat="1" ht="16.5" customHeight="1">
      <c r="A129" s="33"/>
      <c r="B129" s="150"/>
      <c r="C129" s="151" t="s">
        <v>261</v>
      </c>
      <c r="D129" s="151" t="s">
        <v>224</v>
      </c>
      <c r="E129" s="152" t="s">
        <v>5103</v>
      </c>
      <c r="F129" s="153" t="s">
        <v>5104</v>
      </c>
      <c r="G129" s="154" t="s">
        <v>2075</v>
      </c>
      <c r="H129" s="155">
        <v>2</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84</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321</v>
      </c>
    </row>
    <row r="130" spans="1:65" s="2" customFormat="1" ht="16.5" customHeight="1">
      <c r="A130" s="33"/>
      <c r="B130" s="150"/>
      <c r="C130" s="151" t="s">
        <v>243</v>
      </c>
      <c r="D130" s="151" t="s">
        <v>224</v>
      </c>
      <c r="E130" s="152" t="s">
        <v>5111</v>
      </c>
      <c r="F130" s="153" t="s">
        <v>5112</v>
      </c>
      <c r="G130" s="154" t="s">
        <v>4342</v>
      </c>
      <c r="H130" s="155">
        <v>2</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84</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264</v>
      </c>
    </row>
    <row r="131" spans="1:65" s="2" customFormat="1" ht="16.5" customHeight="1">
      <c r="A131" s="33"/>
      <c r="B131" s="150"/>
      <c r="C131" s="151" t="s">
        <v>279</v>
      </c>
      <c r="D131" s="151" t="s">
        <v>224</v>
      </c>
      <c r="E131" s="152" t="s">
        <v>5113</v>
      </c>
      <c r="F131" s="153" t="s">
        <v>5114</v>
      </c>
      <c r="G131" s="154" t="s">
        <v>4342</v>
      </c>
      <c r="H131" s="155">
        <v>6</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84</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341</v>
      </c>
    </row>
    <row r="132" spans="1:65" s="2" customFormat="1" ht="24.2" customHeight="1">
      <c r="A132" s="33"/>
      <c r="B132" s="150"/>
      <c r="C132" s="151" t="s">
        <v>248</v>
      </c>
      <c r="D132" s="151" t="s">
        <v>224</v>
      </c>
      <c r="E132" s="152" t="s">
        <v>5101</v>
      </c>
      <c r="F132" s="153" t="s">
        <v>5102</v>
      </c>
      <c r="G132" s="154" t="s">
        <v>4342</v>
      </c>
      <c r="H132" s="155">
        <v>6</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84</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273</v>
      </c>
    </row>
    <row r="133" spans="1:65" s="2" customFormat="1" ht="16.5" customHeight="1">
      <c r="A133" s="33"/>
      <c r="B133" s="150"/>
      <c r="C133" s="151" t="s">
        <v>299</v>
      </c>
      <c r="D133" s="151" t="s">
        <v>224</v>
      </c>
      <c r="E133" s="152" t="s">
        <v>5115</v>
      </c>
      <c r="F133" s="153" t="s">
        <v>5116</v>
      </c>
      <c r="G133" s="154" t="s">
        <v>5117</v>
      </c>
      <c r="H133" s="155">
        <v>6</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84</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358</v>
      </c>
    </row>
    <row r="134" spans="1:65" s="2" customFormat="1" ht="21.75" customHeight="1">
      <c r="A134" s="33"/>
      <c r="B134" s="150"/>
      <c r="C134" s="151" t="s">
        <v>14</v>
      </c>
      <c r="D134" s="151" t="s">
        <v>224</v>
      </c>
      <c r="E134" s="152" t="s">
        <v>5118</v>
      </c>
      <c r="F134" s="153" t="s">
        <v>5106</v>
      </c>
      <c r="G134" s="154" t="s">
        <v>4342</v>
      </c>
      <c r="H134" s="155">
        <v>6</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84</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282</v>
      </c>
    </row>
    <row r="135" spans="1:65" s="2" customFormat="1" ht="21.75" customHeight="1">
      <c r="A135" s="33"/>
      <c r="B135" s="150"/>
      <c r="C135" s="151" t="s">
        <v>315</v>
      </c>
      <c r="D135" s="151" t="s">
        <v>224</v>
      </c>
      <c r="E135" s="152" t="s">
        <v>5119</v>
      </c>
      <c r="F135" s="153" t="s">
        <v>5120</v>
      </c>
      <c r="G135" s="154" t="s">
        <v>2075</v>
      </c>
      <c r="H135" s="155">
        <v>14</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84</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292</v>
      </c>
    </row>
    <row r="136" spans="1:65" s="2" customFormat="1" ht="16.5" customHeight="1">
      <c r="A136" s="33"/>
      <c r="B136" s="150"/>
      <c r="C136" s="151" t="s">
        <v>321</v>
      </c>
      <c r="D136" s="151" t="s">
        <v>224</v>
      </c>
      <c r="E136" s="152" t="s">
        <v>5121</v>
      </c>
      <c r="F136" s="153" t="s">
        <v>5122</v>
      </c>
      <c r="G136" s="154" t="s">
        <v>4342</v>
      </c>
      <c r="H136" s="155">
        <v>6</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84</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302</v>
      </c>
    </row>
    <row r="137" spans="1:65" s="2" customFormat="1" ht="16.5" customHeight="1">
      <c r="A137" s="33"/>
      <c r="B137" s="150"/>
      <c r="C137" s="151" t="s">
        <v>8</v>
      </c>
      <c r="D137" s="151" t="s">
        <v>224</v>
      </c>
      <c r="E137" s="152" t="s">
        <v>5123</v>
      </c>
      <c r="F137" s="153" t="s">
        <v>5124</v>
      </c>
      <c r="G137" s="154" t="s">
        <v>4342</v>
      </c>
      <c r="H137" s="155">
        <v>14</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84</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314</v>
      </c>
    </row>
    <row r="138" spans="1:65" s="2" customFormat="1" ht="16.5" customHeight="1">
      <c r="A138" s="33"/>
      <c r="B138" s="150"/>
      <c r="C138" s="151" t="s">
        <v>264</v>
      </c>
      <c r="D138" s="151" t="s">
        <v>224</v>
      </c>
      <c r="E138" s="152" t="s">
        <v>5125</v>
      </c>
      <c r="F138" s="153" t="s">
        <v>5126</v>
      </c>
      <c r="G138" s="154" t="s">
        <v>5117</v>
      </c>
      <c r="H138" s="155">
        <v>14</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84</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318</v>
      </c>
    </row>
    <row r="139" spans="1:65" s="2" customFormat="1" ht="24.2" customHeight="1">
      <c r="A139" s="33"/>
      <c r="B139" s="150"/>
      <c r="C139" s="151" t="s">
        <v>337</v>
      </c>
      <c r="D139" s="151" t="s">
        <v>224</v>
      </c>
      <c r="E139" s="152" t="s">
        <v>5127</v>
      </c>
      <c r="F139" s="153" t="s">
        <v>5128</v>
      </c>
      <c r="G139" s="154" t="s">
        <v>4342</v>
      </c>
      <c r="H139" s="155">
        <v>24</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84</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322</v>
      </c>
    </row>
    <row r="140" spans="1:65" s="2" customFormat="1" ht="24.2" customHeight="1">
      <c r="A140" s="33"/>
      <c r="B140" s="150"/>
      <c r="C140" s="151" t="s">
        <v>341</v>
      </c>
      <c r="D140" s="151" t="s">
        <v>224</v>
      </c>
      <c r="E140" s="152" t="s">
        <v>5129</v>
      </c>
      <c r="F140" s="153" t="s">
        <v>5130</v>
      </c>
      <c r="G140" s="154" t="s">
        <v>4342</v>
      </c>
      <c r="H140" s="155">
        <v>24</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84</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326</v>
      </c>
    </row>
    <row r="141" spans="1:65" s="2" customFormat="1" ht="16.5" customHeight="1">
      <c r="A141" s="33"/>
      <c r="B141" s="150"/>
      <c r="C141" s="151" t="s">
        <v>345</v>
      </c>
      <c r="D141" s="151" t="s">
        <v>224</v>
      </c>
      <c r="E141" s="152" t="s">
        <v>5131</v>
      </c>
      <c r="F141" s="153" t="s">
        <v>5132</v>
      </c>
      <c r="G141" s="154" t="s">
        <v>4342</v>
      </c>
      <c r="H141" s="155">
        <v>24</v>
      </c>
      <c r="I141" s="156"/>
      <c r="J141" s="157">
        <f t="shared" si="0"/>
        <v>0</v>
      </c>
      <c r="K141" s="158"/>
      <c r="L141" s="34"/>
      <c r="M141" s="159" t="s">
        <v>1</v>
      </c>
      <c r="N141" s="160" t="s">
        <v>42</v>
      </c>
      <c r="O141" s="59"/>
      <c r="P141" s="161">
        <f t="shared" si="1"/>
        <v>0</v>
      </c>
      <c r="Q141" s="161">
        <v>0</v>
      </c>
      <c r="R141" s="161">
        <f t="shared" si="2"/>
        <v>0</v>
      </c>
      <c r="S141" s="161">
        <v>0</v>
      </c>
      <c r="T141" s="162">
        <f t="shared" si="3"/>
        <v>0</v>
      </c>
      <c r="U141" s="33"/>
      <c r="V141" s="33"/>
      <c r="W141" s="33"/>
      <c r="X141" s="33"/>
      <c r="Y141" s="33"/>
      <c r="Z141" s="33"/>
      <c r="AA141" s="33"/>
      <c r="AB141" s="33"/>
      <c r="AC141" s="33"/>
      <c r="AD141" s="33"/>
      <c r="AE141" s="33"/>
      <c r="AR141" s="163" t="s">
        <v>228</v>
      </c>
      <c r="AT141" s="163" t="s">
        <v>224</v>
      </c>
      <c r="AU141" s="163" t="s">
        <v>84</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329</v>
      </c>
    </row>
    <row r="142" spans="1:65" s="2" customFormat="1" ht="16.5" customHeight="1">
      <c r="A142" s="33"/>
      <c r="B142" s="150"/>
      <c r="C142" s="151" t="s">
        <v>273</v>
      </c>
      <c r="D142" s="151" t="s">
        <v>224</v>
      </c>
      <c r="E142" s="152" t="s">
        <v>5133</v>
      </c>
      <c r="F142" s="153" t="s">
        <v>5134</v>
      </c>
      <c r="G142" s="154" t="s">
        <v>4342</v>
      </c>
      <c r="H142" s="155">
        <v>24</v>
      </c>
      <c r="I142" s="156"/>
      <c r="J142" s="157">
        <f t="shared" si="0"/>
        <v>0</v>
      </c>
      <c r="K142" s="158"/>
      <c r="L142" s="34"/>
      <c r="M142" s="159" t="s">
        <v>1</v>
      </c>
      <c r="N142" s="160" t="s">
        <v>42</v>
      </c>
      <c r="O142" s="59"/>
      <c r="P142" s="161">
        <f t="shared" si="1"/>
        <v>0</v>
      </c>
      <c r="Q142" s="161">
        <v>0</v>
      </c>
      <c r="R142" s="161">
        <f t="shared" si="2"/>
        <v>0</v>
      </c>
      <c r="S142" s="161">
        <v>0</v>
      </c>
      <c r="T142" s="162">
        <f t="shared" si="3"/>
        <v>0</v>
      </c>
      <c r="U142" s="33"/>
      <c r="V142" s="33"/>
      <c r="W142" s="33"/>
      <c r="X142" s="33"/>
      <c r="Y142" s="33"/>
      <c r="Z142" s="33"/>
      <c r="AA142" s="33"/>
      <c r="AB142" s="33"/>
      <c r="AC142" s="33"/>
      <c r="AD142" s="33"/>
      <c r="AE142" s="33"/>
      <c r="AR142" s="163" t="s">
        <v>228</v>
      </c>
      <c r="AT142" s="163" t="s">
        <v>224</v>
      </c>
      <c r="AU142" s="163" t="s">
        <v>84</v>
      </c>
      <c r="AY142" s="18" t="s">
        <v>222</v>
      </c>
      <c r="BE142" s="164">
        <f t="shared" si="4"/>
        <v>0</v>
      </c>
      <c r="BF142" s="164">
        <f t="shared" si="5"/>
        <v>0</v>
      </c>
      <c r="BG142" s="164">
        <f t="shared" si="6"/>
        <v>0</v>
      </c>
      <c r="BH142" s="164">
        <f t="shared" si="7"/>
        <v>0</v>
      </c>
      <c r="BI142" s="164">
        <f t="shared" si="8"/>
        <v>0</v>
      </c>
      <c r="BJ142" s="18" t="s">
        <v>84</v>
      </c>
      <c r="BK142" s="164">
        <f t="shared" si="9"/>
        <v>0</v>
      </c>
      <c r="BL142" s="18" t="s">
        <v>228</v>
      </c>
      <c r="BM142" s="163" t="s">
        <v>340</v>
      </c>
    </row>
    <row r="143" spans="1:65" s="2" customFormat="1" ht="16.5" customHeight="1">
      <c r="A143" s="33"/>
      <c r="B143" s="150"/>
      <c r="C143" s="151" t="s">
        <v>7</v>
      </c>
      <c r="D143" s="151" t="s">
        <v>224</v>
      </c>
      <c r="E143" s="152" t="s">
        <v>5135</v>
      </c>
      <c r="F143" s="153" t="s">
        <v>5136</v>
      </c>
      <c r="G143" s="154" t="s">
        <v>2075</v>
      </c>
      <c r="H143" s="155">
        <v>24</v>
      </c>
      <c r="I143" s="156"/>
      <c r="J143" s="157">
        <f t="shared" si="0"/>
        <v>0</v>
      </c>
      <c r="K143" s="158"/>
      <c r="L143" s="34"/>
      <c r="M143" s="159" t="s">
        <v>1</v>
      </c>
      <c r="N143" s="160" t="s">
        <v>42</v>
      </c>
      <c r="O143" s="59"/>
      <c r="P143" s="161">
        <f t="shared" si="1"/>
        <v>0</v>
      </c>
      <c r="Q143" s="161">
        <v>0</v>
      </c>
      <c r="R143" s="161">
        <f t="shared" si="2"/>
        <v>0</v>
      </c>
      <c r="S143" s="161">
        <v>0</v>
      </c>
      <c r="T143" s="162">
        <f t="shared" si="3"/>
        <v>0</v>
      </c>
      <c r="U143" s="33"/>
      <c r="V143" s="33"/>
      <c r="W143" s="33"/>
      <c r="X143" s="33"/>
      <c r="Y143" s="33"/>
      <c r="Z143" s="33"/>
      <c r="AA143" s="33"/>
      <c r="AB143" s="33"/>
      <c r="AC143" s="33"/>
      <c r="AD143" s="33"/>
      <c r="AE143" s="33"/>
      <c r="AR143" s="163" t="s">
        <v>228</v>
      </c>
      <c r="AT143" s="163" t="s">
        <v>224</v>
      </c>
      <c r="AU143" s="163" t="s">
        <v>84</v>
      </c>
      <c r="AY143" s="18" t="s">
        <v>222</v>
      </c>
      <c r="BE143" s="164">
        <f t="shared" si="4"/>
        <v>0</v>
      </c>
      <c r="BF143" s="164">
        <f t="shared" si="5"/>
        <v>0</v>
      </c>
      <c r="BG143" s="164">
        <f t="shared" si="6"/>
        <v>0</v>
      </c>
      <c r="BH143" s="164">
        <f t="shared" si="7"/>
        <v>0</v>
      </c>
      <c r="BI143" s="164">
        <f t="shared" si="8"/>
        <v>0</v>
      </c>
      <c r="BJ143" s="18" t="s">
        <v>84</v>
      </c>
      <c r="BK143" s="164">
        <f t="shared" si="9"/>
        <v>0</v>
      </c>
      <c r="BL143" s="18" t="s">
        <v>228</v>
      </c>
      <c r="BM143" s="163" t="s">
        <v>344</v>
      </c>
    </row>
    <row r="144" spans="1:65" s="2" customFormat="1" ht="24.2" customHeight="1">
      <c r="A144" s="33"/>
      <c r="B144" s="150"/>
      <c r="C144" s="151" t="s">
        <v>358</v>
      </c>
      <c r="D144" s="151" t="s">
        <v>224</v>
      </c>
      <c r="E144" s="152" t="s">
        <v>5137</v>
      </c>
      <c r="F144" s="153" t="s">
        <v>5138</v>
      </c>
      <c r="G144" s="154" t="s">
        <v>4342</v>
      </c>
      <c r="H144" s="155">
        <v>24</v>
      </c>
      <c r="I144" s="156"/>
      <c r="J144" s="157">
        <f t="shared" si="0"/>
        <v>0</v>
      </c>
      <c r="K144" s="158"/>
      <c r="L144" s="34"/>
      <c r="M144" s="159" t="s">
        <v>1</v>
      </c>
      <c r="N144" s="160" t="s">
        <v>42</v>
      </c>
      <c r="O144" s="59"/>
      <c r="P144" s="161">
        <f t="shared" si="1"/>
        <v>0</v>
      </c>
      <c r="Q144" s="161">
        <v>0</v>
      </c>
      <c r="R144" s="161">
        <f t="shared" si="2"/>
        <v>0</v>
      </c>
      <c r="S144" s="161">
        <v>0</v>
      </c>
      <c r="T144" s="162">
        <f t="shared" si="3"/>
        <v>0</v>
      </c>
      <c r="U144" s="33"/>
      <c r="V144" s="33"/>
      <c r="W144" s="33"/>
      <c r="X144" s="33"/>
      <c r="Y144" s="33"/>
      <c r="Z144" s="33"/>
      <c r="AA144" s="33"/>
      <c r="AB144" s="33"/>
      <c r="AC144" s="33"/>
      <c r="AD144" s="33"/>
      <c r="AE144" s="33"/>
      <c r="AR144" s="163" t="s">
        <v>228</v>
      </c>
      <c r="AT144" s="163" t="s">
        <v>224</v>
      </c>
      <c r="AU144" s="163" t="s">
        <v>84</v>
      </c>
      <c r="AY144" s="18" t="s">
        <v>222</v>
      </c>
      <c r="BE144" s="164">
        <f t="shared" si="4"/>
        <v>0</v>
      </c>
      <c r="BF144" s="164">
        <f t="shared" si="5"/>
        <v>0</v>
      </c>
      <c r="BG144" s="164">
        <f t="shared" si="6"/>
        <v>0</v>
      </c>
      <c r="BH144" s="164">
        <f t="shared" si="7"/>
        <v>0</v>
      </c>
      <c r="BI144" s="164">
        <f t="shared" si="8"/>
        <v>0</v>
      </c>
      <c r="BJ144" s="18" t="s">
        <v>84</v>
      </c>
      <c r="BK144" s="164">
        <f t="shared" si="9"/>
        <v>0</v>
      </c>
      <c r="BL144" s="18" t="s">
        <v>228</v>
      </c>
      <c r="BM144" s="163" t="s">
        <v>349</v>
      </c>
    </row>
    <row r="145" spans="1:65" s="2" customFormat="1" ht="33" customHeight="1">
      <c r="A145" s="33"/>
      <c r="B145" s="150"/>
      <c r="C145" s="151" t="s">
        <v>363</v>
      </c>
      <c r="D145" s="151" t="s">
        <v>224</v>
      </c>
      <c r="E145" s="152" t="s">
        <v>5139</v>
      </c>
      <c r="F145" s="153" t="s">
        <v>5140</v>
      </c>
      <c r="G145" s="154" t="s">
        <v>4342</v>
      </c>
      <c r="H145" s="155">
        <v>1</v>
      </c>
      <c r="I145" s="156"/>
      <c r="J145" s="157">
        <f t="shared" si="0"/>
        <v>0</v>
      </c>
      <c r="K145" s="158"/>
      <c r="L145" s="34"/>
      <c r="M145" s="159" t="s">
        <v>1</v>
      </c>
      <c r="N145" s="160" t="s">
        <v>42</v>
      </c>
      <c r="O145" s="59"/>
      <c r="P145" s="161">
        <f t="shared" si="1"/>
        <v>0</v>
      </c>
      <c r="Q145" s="161">
        <v>0</v>
      </c>
      <c r="R145" s="161">
        <f t="shared" si="2"/>
        <v>0</v>
      </c>
      <c r="S145" s="161">
        <v>0</v>
      </c>
      <c r="T145" s="162">
        <f t="shared" si="3"/>
        <v>0</v>
      </c>
      <c r="U145" s="33"/>
      <c r="V145" s="33"/>
      <c r="W145" s="33"/>
      <c r="X145" s="33"/>
      <c r="Y145" s="33"/>
      <c r="Z145" s="33"/>
      <c r="AA145" s="33"/>
      <c r="AB145" s="33"/>
      <c r="AC145" s="33"/>
      <c r="AD145" s="33"/>
      <c r="AE145" s="33"/>
      <c r="AR145" s="163" t="s">
        <v>228</v>
      </c>
      <c r="AT145" s="163" t="s">
        <v>224</v>
      </c>
      <c r="AU145" s="163" t="s">
        <v>84</v>
      </c>
      <c r="AY145" s="18" t="s">
        <v>222</v>
      </c>
      <c r="BE145" s="164">
        <f t="shared" si="4"/>
        <v>0</v>
      </c>
      <c r="BF145" s="164">
        <f t="shared" si="5"/>
        <v>0</v>
      </c>
      <c r="BG145" s="164">
        <f t="shared" si="6"/>
        <v>0</v>
      </c>
      <c r="BH145" s="164">
        <f t="shared" si="7"/>
        <v>0</v>
      </c>
      <c r="BI145" s="164">
        <f t="shared" si="8"/>
        <v>0</v>
      </c>
      <c r="BJ145" s="18" t="s">
        <v>84</v>
      </c>
      <c r="BK145" s="164">
        <f t="shared" si="9"/>
        <v>0</v>
      </c>
      <c r="BL145" s="18" t="s">
        <v>228</v>
      </c>
      <c r="BM145" s="163" t="s">
        <v>353</v>
      </c>
    </row>
    <row r="146" spans="1:65" s="2" customFormat="1" ht="16.5" customHeight="1">
      <c r="A146" s="33"/>
      <c r="B146" s="150"/>
      <c r="C146" s="151" t="s">
        <v>282</v>
      </c>
      <c r="D146" s="151" t="s">
        <v>224</v>
      </c>
      <c r="E146" s="152" t="s">
        <v>5141</v>
      </c>
      <c r="F146" s="153" t="s">
        <v>5142</v>
      </c>
      <c r="G146" s="154" t="s">
        <v>4342</v>
      </c>
      <c r="H146" s="155">
        <v>1</v>
      </c>
      <c r="I146" s="156"/>
      <c r="J146" s="157">
        <f t="shared" si="0"/>
        <v>0</v>
      </c>
      <c r="K146" s="158"/>
      <c r="L146" s="34"/>
      <c r="M146" s="159" t="s">
        <v>1</v>
      </c>
      <c r="N146" s="160" t="s">
        <v>42</v>
      </c>
      <c r="O146" s="59"/>
      <c r="P146" s="161">
        <f t="shared" si="1"/>
        <v>0</v>
      </c>
      <c r="Q146" s="161">
        <v>0</v>
      </c>
      <c r="R146" s="161">
        <f t="shared" si="2"/>
        <v>0</v>
      </c>
      <c r="S146" s="161">
        <v>0</v>
      </c>
      <c r="T146" s="162">
        <f t="shared" si="3"/>
        <v>0</v>
      </c>
      <c r="U146" s="33"/>
      <c r="V146" s="33"/>
      <c r="W146" s="33"/>
      <c r="X146" s="33"/>
      <c r="Y146" s="33"/>
      <c r="Z146" s="33"/>
      <c r="AA146" s="33"/>
      <c r="AB146" s="33"/>
      <c r="AC146" s="33"/>
      <c r="AD146" s="33"/>
      <c r="AE146" s="33"/>
      <c r="AR146" s="163" t="s">
        <v>228</v>
      </c>
      <c r="AT146" s="163" t="s">
        <v>224</v>
      </c>
      <c r="AU146" s="163" t="s">
        <v>84</v>
      </c>
      <c r="AY146" s="18" t="s">
        <v>222</v>
      </c>
      <c r="BE146" s="164">
        <f t="shared" si="4"/>
        <v>0</v>
      </c>
      <c r="BF146" s="164">
        <f t="shared" si="5"/>
        <v>0</v>
      </c>
      <c r="BG146" s="164">
        <f t="shared" si="6"/>
        <v>0</v>
      </c>
      <c r="BH146" s="164">
        <f t="shared" si="7"/>
        <v>0</v>
      </c>
      <c r="BI146" s="164">
        <f t="shared" si="8"/>
        <v>0</v>
      </c>
      <c r="BJ146" s="18" t="s">
        <v>84</v>
      </c>
      <c r="BK146" s="164">
        <f t="shared" si="9"/>
        <v>0</v>
      </c>
      <c r="BL146" s="18" t="s">
        <v>228</v>
      </c>
      <c r="BM146" s="163" t="s">
        <v>357</v>
      </c>
    </row>
    <row r="147" spans="1:65" s="2" customFormat="1" ht="16.5" customHeight="1">
      <c r="A147" s="33"/>
      <c r="B147" s="150"/>
      <c r="C147" s="151" t="s">
        <v>370</v>
      </c>
      <c r="D147" s="151" t="s">
        <v>224</v>
      </c>
      <c r="E147" s="152" t="s">
        <v>5143</v>
      </c>
      <c r="F147" s="153" t="s">
        <v>5132</v>
      </c>
      <c r="G147" s="154" t="s">
        <v>4342</v>
      </c>
      <c r="H147" s="155">
        <v>1</v>
      </c>
      <c r="I147" s="156"/>
      <c r="J147" s="157">
        <f t="shared" si="0"/>
        <v>0</v>
      </c>
      <c r="K147" s="158"/>
      <c r="L147" s="34"/>
      <c r="M147" s="159" t="s">
        <v>1</v>
      </c>
      <c r="N147" s="160" t="s">
        <v>42</v>
      </c>
      <c r="O147" s="59"/>
      <c r="P147" s="161">
        <f t="shared" si="1"/>
        <v>0</v>
      </c>
      <c r="Q147" s="161">
        <v>0</v>
      </c>
      <c r="R147" s="161">
        <f t="shared" si="2"/>
        <v>0</v>
      </c>
      <c r="S147" s="161">
        <v>0</v>
      </c>
      <c r="T147" s="162">
        <f t="shared" si="3"/>
        <v>0</v>
      </c>
      <c r="U147" s="33"/>
      <c r="V147" s="33"/>
      <c r="W147" s="33"/>
      <c r="X147" s="33"/>
      <c r="Y147" s="33"/>
      <c r="Z147" s="33"/>
      <c r="AA147" s="33"/>
      <c r="AB147" s="33"/>
      <c r="AC147" s="33"/>
      <c r="AD147" s="33"/>
      <c r="AE147" s="33"/>
      <c r="AR147" s="163" t="s">
        <v>228</v>
      </c>
      <c r="AT147" s="163" t="s">
        <v>224</v>
      </c>
      <c r="AU147" s="163" t="s">
        <v>84</v>
      </c>
      <c r="AY147" s="18" t="s">
        <v>222</v>
      </c>
      <c r="BE147" s="164">
        <f t="shared" si="4"/>
        <v>0</v>
      </c>
      <c r="BF147" s="164">
        <f t="shared" si="5"/>
        <v>0</v>
      </c>
      <c r="BG147" s="164">
        <f t="shared" si="6"/>
        <v>0</v>
      </c>
      <c r="BH147" s="164">
        <f t="shared" si="7"/>
        <v>0</v>
      </c>
      <c r="BI147" s="164">
        <f t="shared" si="8"/>
        <v>0</v>
      </c>
      <c r="BJ147" s="18" t="s">
        <v>84</v>
      </c>
      <c r="BK147" s="164">
        <f t="shared" si="9"/>
        <v>0</v>
      </c>
      <c r="BL147" s="18" t="s">
        <v>228</v>
      </c>
      <c r="BM147" s="163" t="s">
        <v>361</v>
      </c>
    </row>
    <row r="148" spans="1:65" s="2" customFormat="1" ht="16.5" customHeight="1">
      <c r="A148" s="33"/>
      <c r="B148" s="150"/>
      <c r="C148" s="151" t="s">
        <v>292</v>
      </c>
      <c r="D148" s="151" t="s">
        <v>224</v>
      </c>
      <c r="E148" s="152" t="s">
        <v>5135</v>
      </c>
      <c r="F148" s="153" t="s">
        <v>5136</v>
      </c>
      <c r="G148" s="154" t="s">
        <v>2075</v>
      </c>
      <c r="H148" s="155">
        <v>1</v>
      </c>
      <c r="I148" s="156"/>
      <c r="J148" s="157">
        <f t="shared" si="0"/>
        <v>0</v>
      </c>
      <c r="K148" s="158"/>
      <c r="L148" s="34"/>
      <c r="M148" s="159" t="s">
        <v>1</v>
      </c>
      <c r="N148" s="160" t="s">
        <v>42</v>
      </c>
      <c r="O148" s="59"/>
      <c r="P148" s="161">
        <f t="shared" si="1"/>
        <v>0</v>
      </c>
      <c r="Q148" s="161">
        <v>0</v>
      </c>
      <c r="R148" s="161">
        <f t="shared" si="2"/>
        <v>0</v>
      </c>
      <c r="S148" s="161">
        <v>0</v>
      </c>
      <c r="T148" s="162">
        <f t="shared" si="3"/>
        <v>0</v>
      </c>
      <c r="U148" s="33"/>
      <c r="V148" s="33"/>
      <c r="W148" s="33"/>
      <c r="X148" s="33"/>
      <c r="Y148" s="33"/>
      <c r="Z148" s="33"/>
      <c r="AA148" s="33"/>
      <c r="AB148" s="33"/>
      <c r="AC148" s="33"/>
      <c r="AD148" s="33"/>
      <c r="AE148" s="33"/>
      <c r="AR148" s="163" t="s">
        <v>228</v>
      </c>
      <c r="AT148" s="163" t="s">
        <v>224</v>
      </c>
      <c r="AU148" s="163" t="s">
        <v>84</v>
      </c>
      <c r="AY148" s="18" t="s">
        <v>222</v>
      </c>
      <c r="BE148" s="164">
        <f t="shared" si="4"/>
        <v>0</v>
      </c>
      <c r="BF148" s="164">
        <f t="shared" si="5"/>
        <v>0</v>
      </c>
      <c r="BG148" s="164">
        <f t="shared" si="6"/>
        <v>0</v>
      </c>
      <c r="BH148" s="164">
        <f t="shared" si="7"/>
        <v>0</v>
      </c>
      <c r="BI148" s="164">
        <f t="shared" si="8"/>
        <v>0</v>
      </c>
      <c r="BJ148" s="18" t="s">
        <v>84</v>
      </c>
      <c r="BK148" s="164">
        <f t="shared" si="9"/>
        <v>0</v>
      </c>
      <c r="BL148" s="18" t="s">
        <v>228</v>
      </c>
      <c r="BM148" s="163" t="s">
        <v>366</v>
      </c>
    </row>
    <row r="149" spans="1:65" s="2" customFormat="1" ht="16.5" customHeight="1">
      <c r="A149" s="33"/>
      <c r="B149" s="150"/>
      <c r="C149" s="151" t="s">
        <v>377</v>
      </c>
      <c r="D149" s="151" t="s">
        <v>224</v>
      </c>
      <c r="E149" s="152" t="s">
        <v>5144</v>
      </c>
      <c r="F149" s="153" t="s">
        <v>5145</v>
      </c>
      <c r="G149" s="154" t="s">
        <v>4342</v>
      </c>
      <c r="H149" s="155">
        <v>1</v>
      </c>
      <c r="I149" s="156"/>
      <c r="J149" s="157">
        <f t="shared" si="0"/>
        <v>0</v>
      </c>
      <c r="K149" s="158"/>
      <c r="L149" s="34"/>
      <c r="M149" s="159" t="s">
        <v>1</v>
      </c>
      <c r="N149" s="160" t="s">
        <v>42</v>
      </c>
      <c r="O149" s="59"/>
      <c r="P149" s="161">
        <f t="shared" si="1"/>
        <v>0</v>
      </c>
      <c r="Q149" s="161">
        <v>0</v>
      </c>
      <c r="R149" s="161">
        <f t="shared" si="2"/>
        <v>0</v>
      </c>
      <c r="S149" s="161">
        <v>0</v>
      </c>
      <c r="T149" s="162">
        <f t="shared" si="3"/>
        <v>0</v>
      </c>
      <c r="U149" s="33"/>
      <c r="V149" s="33"/>
      <c r="W149" s="33"/>
      <c r="X149" s="33"/>
      <c r="Y149" s="33"/>
      <c r="Z149" s="33"/>
      <c r="AA149" s="33"/>
      <c r="AB149" s="33"/>
      <c r="AC149" s="33"/>
      <c r="AD149" s="33"/>
      <c r="AE149" s="33"/>
      <c r="AR149" s="163" t="s">
        <v>228</v>
      </c>
      <c r="AT149" s="163" t="s">
        <v>224</v>
      </c>
      <c r="AU149" s="163" t="s">
        <v>84</v>
      </c>
      <c r="AY149" s="18" t="s">
        <v>222</v>
      </c>
      <c r="BE149" s="164">
        <f t="shared" si="4"/>
        <v>0</v>
      </c>
      <c r="BF149" s="164">
        <f t="shared" si="5"/>
        <v>0</v>
      </c>
      <c r="BG149" s="164">
        <f t="shared" si="6"/>
        <v>0</v>
      </c>
      <c r="BH149" s="164">
        <f t="shared" si="7"/>
        <v>0</v>
      </c>
      <c r="BI149" s="164">
        <f t="shared" si="8"/>
        <v>0</v>
      </c>
      <c r="BJ149" s="18" t="s">
        <v>84</v>
      </c>
      <c r="BK149" s="164">
        <f t="shared" si="9"/>
        <v>0</v>
      </c>
      <c r="BL149" s="18" t="s">
        <v>228</v>
      </c>
      <c r="BM149" s="163" t="s">
        <v>547</v>
      </c>
    </row>
    <row r="150" spans="1:65" s="2" customFormat="1" ht="16.5" customHeight="1">
      <c r="A150" s="33"/>
      <c r="B150" s="150"/>
      <c r="C150" s="151" t="s">
        <v>302</v>
      </c>
      <c r="D150" s="151" t="s">
        <v>224</v>
      </c>
      <c r="E150" s="152" t="s">
        <v>5133</v>
      </c>
      <c r="F150" s="153" t="s">
        <v>5134</v>
      </c>
      <c r="G150" s="154" t="s">
        <v>4342</v>
      </c>
      <c r="H150" s="155">
        <v>1</v>
      </c>
      <c r="I150" s="156"/>
      <c r="J150" s="157">
        <f t="shared" si="0"/>
        <v>0</v>
      </c>
      <c r="K150" s="158"/>
      <c r="L150" s="34"/>
      <c r="M150" s="159" t="s">
        <v>1</v>
      </c>
      <c r="N150" s="160" t="s">
        <v>42</v>
      </c>
      <c r="O150" s="59"/>
      <c r="P150" s="161">
        <f t="shared" si="1"/>
        <v>0</v>
      </c>
      <c r="Q150" s="161">
        <v>0</v>
      </c>
      <c r="R150" s="161">
        <f t="shared" si="2"/>
        <v>0</v>
      </c>
      <c r="S150" s="161">
        <v>0</v>
      </c>
      <c r="T150" s="162">
        <f t="shared" si="3"/>
        <v>0</v>
      </c>
      <c r="U150" s="33"/>
      <c r="V150" s="33"/>
      <c r="W150" s="33"/>
      <c r="X150" s="33"/>
      <c r="Y150" s="33"/>
      <c r="Z150" s="33"/>
      <c r="AA150" s="33"/>
      <c r="AB150" s="33"/>
      <c r="AC150" s="33"/>
      <c r="AD150" s="33"/>
      <c r="AE150" s="33"/>
      <c r="AR150" s="163" t="s">
        <v>228</v>
      </c>
      <c r="AT150" s="163" t="s">
        <v>224</v>
      </c>
      <c r="AU150" s="163" t="s">
        <v>84</v>
      </c>
      <c r="AY150" s="18" t="s">
        <v>222</v>
      </c>
      <c r="BE150" s="164">
        <f t="shared" si="4"/>
        <v>0</v>
      </c>
      <c r="BF150" s="164">
        <f t="shared" si="5"/>
        <v>0</v>
      </c>
      <c r="BG150" s="164">
        <f t="shared" si="6"/>
        <v>0</v>
      </c>
      <c r="BH150" s="164">
        <f t="shared" si="7"/>
        <v>0</v>
      </c>
      <c r="BI150" s="164">
        <f t="shared" si="8"/>
        <v>0</v>
      </c>
      <c r="BJ150" s="18" t="s">
        <v>84</v>
      </c>
      <c r="BK150" s="164">
        <f t="shared" si="9"/>
        <v>0</v>
      </c>
      <c r="BL150" s="18" t="s">
        <v>228</v>
      </c>
      <c r="BM150" s="163" t="s">
        <v>369</v>
      </c>
    </row>
    <row r="151" spans="1:65" s="2" customFormat="1" ht="16.5" customHeight="1">
      <c r="A151" s="33"/>
      <c r="B151" s="150"/>
      <c r="C151" s="151" t="s">
        <v>387</v>
      </c>
      <c r="D151" s="151" t="s">
        <v>224</v>
      </c>
      <c r="E151" s="152" t="s">
        <v>5146</v>
      </c>
      <c r="F151" s="153" t="s">
        <v>5147</v>
      </c>
      <c r="G151" s="154" t="s">
        <v>2075</v>
      </c>
      <c r="H151" s="155">
        <v>2</v>
      </c>
      <c r="I151" s="156"/>
      <c r="J151" s="157">
        <f t="shared" si="0"/>
        <v>0</v>
      </c>
      <c r="K151" s="158"/>
      <c r="L151" s="34"/>
      <c r="M151" s="159" t="s">
        <v>1</v>
      </c>
      <c r="N151" s="160" t="s">
        <v>42</v>
      </c>
      <c r="O151" s="59"/>
      <c r="P151" s="161">
        <f t="shared" si="1"/>
        <v>0</v>
      </c>
      <c r="Q151" s="161">
        <v>0</v>
      </c>
      <c r="R151" s="161">
        <f t="shared" si="2"/>
        <v>0</v>
      </c>
      <c r="S151" s="161">
        <v>0</v>
      </c>
      <c r="T151" s="162">
        <f t="shared" si="3"/>
        <v>0</v>
      </c>
      <c r="U151" s="33"/>
      <c r="V151" s="33"/>
      <c r="W151" s="33"/>
      <c r="X151" s="33"/>
      <c r="Y151" s="33"/>
      <c r="Z151" s="33"/>
      <c r="AA151" s="33"/>
      <c r="AB151" s="33"/>
      <c r="AC151" s="33"/>
      <c r="AD151" s="33"/>
      <c r="AE151" s="33"/>
      <c r="AR151" s="163" t="s">
        <v>228</v>
      </c>
      <c r="AT151" s="163" t="s">
        <v>224</v>
      </c>
      <c r="AU151" s="163" t="s">
        <v>84</v>
      </c>
      <c r="AY151" s="18" t="s">
        <v>222</v>
      </c>
      <c r="BE151" s="164">
        <f t="shared" si="4"/>
        <v>0</v>
      </c>
      <c r="BF151" s="164">
        <f t="shared" si="5"/>
        <v>0</v>
      </c>
      <c r="BG151" s="164">
        <f t="shared" si="6"/>
        <v>0</v>
      </c>
      <c r="BH151" s="164">
        <f t="shared" si="7"/>
        <v>0</v>
      </c>
      <c r="BI151" s="164">
        <f t="shared" si="8"/>
        <v>0</v>
      </c>
      <c r="BJ151" s="18" t="s">
        <v>84</v>
      </c>
      <c r="BK151" s="164">
        <f t="shared" si="9"/>
        <v>0</v>
      </c>
      <c r="BL151" s="18" t="s">
        <v>228</v>
      </c>
      <c r="BM151" s="163" t="s">
        <v>373</v>
      </c>
    </row>
    <row r="152" spans="1:65" s="2" customFormat="1" ht="24.2" customHeight="1">
      <c r="A152" s="33"/>
      <c r="B152" s="150"/>
      <c r="C152" s="151" t="s">
        <v>314</v>
      </c>
      <c r="D152" s="151" t="s">
        <v>224</v>
      </c>
      <c r="E152" s="152" t="s">
        <v>5148</v>
      </c>
      <c r="F152" s="153" t="s">
        <v>5149</v>
      </c>
      <c r="G152" s="154" t="s">
        <v>4342</v>
      </c>
      <c r="H152" s="155">
        <v>1</v>
      </c>
      <c r="I152" s="156"/>
      <c r="J152" s="157">
        <f t="shared" si="0"/>
        <v>0</v>
      </c>
      <c r="K152" s="158"/>
      <c r="L152" s="34"/>
      <c r="M152" s="159" t="s">
        <v>1</v>
      </c>
      <c r="N152" s="160" t="s">
        <v>42</v>
      </c>
      <c r="O152" s="59"/>
      <c r="P152" s="161">
        <f t="shared" si="1"/>
        <v>0</v>
      </c>
      <c r="Q152" s="161">
        <v>0</v>
      </c>
      <c r="R152" s="161">
        <f t="shared" si="2"/>
        <v>0</v>
      </c>
      <c r="S152" s="161">
        <v>0</v>
      </c>
      <c r="T152" s="162">
        <f t="shared" si="3"/>
        <v>0</v>
      </c>
      <c r="U152" s="33"/>
      <c r="V152" s="33"/>
      <c r="W152" s="33"/>
      <c r="X152" s="33"/>
      <c r="Y152" s="33"/>
      <c r="Z152" s="33"/>
      <c r="AA152" s="33"/>
      <c r="AB152" s="33"/>
      <c r="AC152" s="33"/>
      <c r="AD152" s="33"/>
      <c r="AE152" s="33"/>
      <c r="AR152" s="163" t="s">
        <v>228</v>
      </c>
      <c r="AT152" s="163" t="s">
        <v>224</v>
      </c>
      <c r="AU152" s="163" t="s">
        <v>84</v>
      </c>
      <c r="AY152" s="18" t="s">
        <v>222</v>
      </c>
      <c r="BE152" s="164">
        <f t="shared" si="4"/>
        <v>0</v>
      </c>
      <c r="BF152" s="164">
        <f t="shared" si="5"/>
        <v>0</v>
      </c>
      <c r="BG152" s="164">
        <f t="shared" si="6"/>
        <v>0</v>
      </c>
      <c r="BH152" s="164">
        <f t="shared" si="7"/>
        <v>0</v>
      </c>
      <c r="BI152" s="164">
        <f t="shared" si="8"/>
        <v>0</v>
      </c>
      <c r="BJ152" s="18" t="s">
        <v>84</v>
      </c>
      <c r="BK152" s="164">
        <f t="shared" si="9"/>
        <v>0</v>
      </c>
      <c r="BL152" s="18" t="s">
        <v>228</v>
      </c>
      <c r="BM152" s="163" t="s">
        <v>376</v>
      </c>
    </row>
    <row r="153" spans="1:65" s="2" customFormat="1" ht="16.5" customHeight="1">
      <c r="A153" s="33"/>
      <c r="B153" s="150"/>
      <c r="C153" s="151" t="s">
        <v>394</v>
      </c>
      <c r="D153" s="151" t="s">
        <v>224</v>
      </c>
      <c r="E153" s="152" t="s">
        <v>5150</v>
      </c>
      <c r="F153" s="153" t="s">
        <v>5104</v>
      </c>
      <c r="G153" s="154" t="s">
        <v>4342</v>
      </c>
      <c r="H153" s="155">
        <v>1</v>
      </c>
      <c r="I153" s="156"/>
      <c r="J153" s="157">
        <f t="shared" si="0"/>
        <v>0</v>
      </c>
      <c r="K153" s="158"/>
      <c r="L153" s="34"/>
      <c r="M153" s="159" t="s">
        <v>1</v>
      </c>
      <c r="N153" s="160" t="s">
        <v>42</v>
      </c>
      <c r="O153" s="59"/>
      <c r="P153" s="161">
        <f t="shared" si="1"/>
        <v>0</v>
      </c>
      <c r="Q153" s="161">
        <v>0</v>
      </c>
      <c r="R153" s="161">
        <f t="shared" si="2"/>
        <v>0</v>
      </c>
      <c r="S153" s="161">
        <v>0</v>
      </c>
      <c r="T153" s="162">
        <f t="shared" si="3"/>
        <v>0</v>
      </c>
      <c r="U153" s="33"/>
      <c r="V153" s="33"/>
      <c r="W153" s="33"/>
      <c r="X153" s="33"/>
      <c r="Y153" s="33"/>
      <c r="Z153" s="33"/>
      <c r="AA153" s="33"/>
      <c r="AB153" s="33"/>
      <c r="AC153" s="33"/>
      <c r="AD153" s="33"/>
      <c r="AE153" s="33"/>
      <c r="AR153" s="163" t="s">
        <v>228</v>
      </c>
      <c r="AT153" s="163" t="s">
        <v>224</v>
      </c>
      <c r="AU153" s="163" t="s">
        <v>84</v>
      </c>
      <c r="AY153" s="18" t="s">
        <v>222</v>
      </c>
      <c r="BE153" s="164">
        <f t="shared" si="4"/>
        <v>0</v>
      </c>
      <c r="BF153" s="164">
        <f t="shared" si="5"/>
        <v>0</v>
      </c>
      <c r="BG153" s="164">
        <f t="shared" si="6"/>
        <v>0</v>
      </c>
      <c r="BH153" s="164">
        <f t="shared" si="7"/>
        <v>0</v>
      </c>
      <c r="BI153" s="164">
        <f t="shared" si="8"/>
        <v>0</v>
      </c>
      <c r="BJ153" s="18" t="s">
        <v>84</v>
      </c>
      <c r="BK153" s="164">
        <f t="shared" si="9"/>
        <v>0</v>
      </c>
      <c r="BL153" s="18" t="s">
        <v>228</v>
      </c>
      <c r="BM153" s="163" t="s">
        <v>380</v>
      </c>
    </row>
    <row r="154" spans="1:65" s="2" customFormat="1" ht="24.2" customHeight="1">
      <c r="A154" s="33"/>
      <c r="B154" s="150"/>
      <c r="C154" s="151" t="s">
        <v>318</v>
      </c>
      <c r="D154" s="151" t="s">
        <v>224</v>
      </c>
      <c r="E154" s="152" t="s">
        <v>5109</v>
      </c>
      <c r="F154" s="153" t="s">
        <v>5110</v>
      </c>
      <c r="G154" s="154" t="s">
        <v>4342</v>
      </c>
      <c r="H154" s="155">
        <v>1</v>
      </c>
      <c r="I154" s="156"/>
      <c r="J154" s="157">
        <f t="shared" si="0"/>
        <v>0</v>
      </c>
      <c r="K154" s="158"/>
      <c r="L154" s="34"/>
      <c r="M154" s="159" t="s">
        <v>1</v>
      </c>
      <c r="N154" s="160" t="s">
        <v>42</v>
      </c>
      <c r="O154" s="59"/>
      <c r="P154" s="161">
        <f t="shared" si="1"/>
        <v>0</v>
      </c>
      <c r="Q154" s="161">
        <v>0</v>
      </c>
      <c r="R154" s="161">
        <f t="shared" si="2"/>
        <v>0</v>
      </c>
      <c r="S154" s="161">
        <v>0</v>
      </c>
      <c r="T154" s="162">
        <f t="shared" si="3"/>
        <v>0</v>
      </c>
      <c r="U154" s="33"/>
      <c r="V154" s="33"/>
      <c r="W154" s="33"/>
      <c r="X154" s="33"/>
      <c r="Y154" s="33"/>
      <c r="Z154" s="33"/>
      <c r="AA154" s="33"/>
      <c r="AB154" s="33"/>
      <c r="AC154" s="33"/>
      <c r="AD154" s="33"/>
      <c r="AE154" s="33"/>
      <c r="AR154" s="163" t="s">
        <v>228</v>
      </c>
      <c r="AT154" s="163" t="s">
        <v>224</v>
      </c>
      <c r="AU154" s="163" t="s">
        <v>84</v>
      </c>
      <c r="AY154" s="18" t="s">
        <v>222</v>
      </c>
      <c r="BE154" s="164">
        <f t="shared" si="4"/>
        <v>0</v>
      </c>
      <c r="BF154" s="164">
        <f t="shared" si="5"/>
        <v>0</v>
      </c>
      <c r="BG154" s="164">
        <f t="shared" si="6"/>
        <v>0</v>
      </c>
      <c r="BH154" s="164">
        <f t="shared" si="7"/>
        <v>0</v>
      </c>
      <c r="BI154" s="164">
        <f t="shared" si="8"/>
        <v>0</v>
      </c>
      <c r="BJ154" s="18" t="s">
        <v>84</v>
      </c>
      <c r="BK154" s="164">
        <f t="shared" si="9"/>
        <v>0</v>
      </c>
      <c r="BL154" s="18" t="s">
        <v>228</v>
      </c>
      <c r="BM154" s="163" t="s">
        <v>383</v>
      </c>
    </row>
    <row r="155" spans="1:65" s="2" customFormat="1" ht="16.5" customHeight="1">
      <c r="A155" s="33"/>
      <c r="B155" s="150"/>
      <c r="C155" s="151" t="s">
        <v>414</v>
      </c>
      <c r="D155" s="151" t="s">
        <v>224</v>
      </c>
      <c r="E155" s="152" t="s">
        <v>5151</v>
      </c>
      <c r="F155" s="153" t="s">
        <v>5152</v>
      </c>
      <c r="G155" s="154" t="s">
        <v>4342</v>
      </c>
      <c r="H155" s="155">
        <v>1</v>
      </c>
      <c r="I155" s="156"/>
      <c r="J155" s="157">
        <f t="shared" ref="J155:J175" si="10">ROUND(I155*H155,2)</f>
        <v>0</v>
      </c>
      <c r="K155" s="158"/>
      <c r="L155" s="34"/>
      <c r="M155" s="159" t="s">
        <v>1</v>
      </c>
      <c r="N155" s="160" t="s">
        <v>42</v>
      </c>
      <c r="O155" s="59"/>
      <c r="P155" s="161">
        <f t="shared" ref="P155:P175" si="11">O155*H155</f>
        <v>0</v>
      </c>
      <c r="Q155" s="161">
        <v>0</v>
      </c>
      <c r="R155" s="161">
        <f t="shared" ref="R155:R175" si="12">Q155*H155</f>
        <v>0</v>
      </c>
      <c r="S155" s="161">
        <v>0</v>
      </c>
      <c r="T155" s="162">
        <f t="shared" ref="T155:T175" si="13">S155*H155</f>
        <v>0</v>
      </c>
      <c r="U155" s="33"/>
      <c r="V155" s="33"/>
      <c r="W155" s="33"/>
      <c r="X155" s="33"/>
      <c r="Y155" s="33"/>
      <c r="Z155" s="33"/>
      <c r="AA155" s="33"/>
      <c r="AB155" s="33"/>
      <c r="AC155" s="33"/>
      <c r="AD155" s="33"/>
      <c r="AE155" s="33"/>
      <c r="AR155" s="163" t="s">
        <v>228</v>
      </c>
      <c r="AT155" s="163" t="s">
        <v>224</v>
      </c>
      <c r="AU155" s="163" t="s">
        <v>84</v>
      </c>
      <c r="AY155" s="18" t="s">
        <v>222</v>
      </c>
      <c r="BE155" s="164">
        <f t="shared" ref="BE155:BE175" si="14">IF(N155="základní",J155,0)</f>
        <v>0</v>
      </c>
      <c r="BF155" s="164">
        <f t="shared" ref="BF155:BF175" si="15">IF(N155="snížená",J155,0)</f>
        <v>0</v>
      </c>
      <c r="BG155" s="164">
        <f t="shared" ref="BG155:BG175" si="16">IF(N155="zákl. přenesená",J155,0)</f>
        <v>0</v>
      </c>
      <c r="BH155" s="164">
        <f t="shared" ref="BH155:BH175" si="17">IF(N155="sníž. přenesená",J155,0)</f>
        <v>0</v>
      </c>
      <c r="BI155" s="164">
        <f t="shared" ref="BI155:BI175" si="18">IF(N155="nulová",J155,0)</f>
        <v>0</v>
      </c>
      <c r="BJ155" s="18" t="s">
        <v>84</v>
      </c>
      <c r="BK155" s="164">
        <f t="shared" ref="BK155:BK175" si="19">ROUND(I155*H155,2)</f>
        <v>0</v>
      </c>
      <c r="BL155" s="18" t="s">
        <v>228</v>
      </c>
      <c r="BM155" s="163" t="s">
        <v>390</v>
      </c>
    </row>
    <row r="156" spans="1:65" s="2" customFormat="1" ht="16.5" customHeight="1">
      <c r="A156" s="33"/>
      <c r="B156" s="150"/>
      <c r="C156" s="151" t="s">
        <v>322</v>
      </c>
      <c r="D156" s="151" t="s">
        <v>224</v>
      </c>
      <c r="E156" s="152" t="s">
        <v>5153</v>
      </c>
      <c r="F156" s="153" t="s">
        <v>5154</v>
      </c>
      <c r="G156" s="154" t="s">
        <v>4342</v>
      </c>
      <c r="H156" s="155">
        <v>1</v>
      </c>
      <c r="I156" s="156"/>
      <c r="J156" s="157">
        <f t="shared" si="10"/>
        <v>0</v>
      </c>
      <c r="K156" s="158"/>
      <c r="L156" s="34"/>
      <c r="M156" s="159" t="s">
        <v>1</v>
      </c>
      <c r="N156" s="160" t="s">
        <v>42</v>
      </c>
      <c r="O156" s="59"/>
      <c r="P156" s="161">
        <f t="shared" si="11"/>
        <v>0</v>
      </c>
      <c r="Q156" s="161">
        <v>0</v>
      </c>
      <c r="R156" s="161">
        <f t="shared" si="12"/>
        <v>0</v>
      </c>
      <c r="S156" s="161">
        <v>0</v>
      </c>
      <c r="T156" s="162">
        <f t="shared" si="13"/>
        <v>0</v>
      </c>
      <c r="U156" s="33"/>
      <c r="V156" s="33"/>
      <c r="W156" s="33"/>
      <c r="X156" s="33"/>
      <c r="Y156" s="33"/>
      <c r="Z156" s="33"/>
      <c r="AA156" s="33"/>
      <c r="AB156" s="33"/>
      <c r="AC156" s="33"/>
      <c r="AD156" s="33"/>
      <c r="AE156" s="33"/>
      <c r="AR156" s="163" t="s">
        <v>228</v>
      </c>
      <c r="AT156" s="163" t="s">
        <v>224</v>
      </c>
      <c r="AU156" s="163" t="s">
        <v>84</v>
      </c>
      <c r="AY156" s="18" t="s">
        <v>222</v>
      </c>
      <c r="BE156" s="164">
        <f t="shared" si="14"/>
        <v>0</v>
      </c>
      <c r="BF156" s="164">
        <f t="shared" si="15"/>
        <v>0</v>
      </c>
      <c r="BG156" s="164">
        <f t="shared" si="16"/>
        <v>0</v>
      </c>
      <c r="BH156" s="164">
        <f t="shared" si="17"/>
        <v>0</v>
      </c>
      <c r="BI156" s="164">
        <f t="shared" si="18"/>
        <v>0</v>
      </c>
      <c r="BJ156" s="18" t="s">
        <v>84</v>
      </c>
      <c r="BK156" s="164">
        <f t="shared" si="19"/>
        <v>0</v>
      </c>
      <c r="BL156" s="18" t="s">
        <v>228</v>
      </c>
      <c r="BM156" s="163" t="s">
        <v>393</v>
      </c>
    </row>
    <row r="157" spans="1:65" s="2" customFormat="1" ht="24.2" customHeight="1">
      <c r="A157" s="33"/>
      <c r="B157" s="150"/>
      <c r="C157" s="151" t="s">
        <v>421</v>
      </c>
      <c r="D157" s="151" t="s">
        <v>224</v>
      </c>
      <c r="E157" s="152" t="s">
        <v>5155</v>
      </c>
      <c r="F157" s="153" t="s">
        <v>5156</v>
      </c>
      <c r="G157" s="154" t="s">
        <v>4342</v>
      </c>
      <c r="H157" s="155">
        <v>1</v>
      </c>
      <c r="I157" s="156"/>
      <c r="J157" s="157">
        <f t="shared" si="10"/>
        <v>0</v>
      </c>
      <c r="K157" s="158"/>
      <c r="L157" s="34"/>
      <c r="M157" s="159" t="s">
        <v>1</v>
      </c>
      <c r="N157" s="160" t="s">
        <v>42</v>
      </c>
      <c r="O157" s="59"/>
      <c r="P157" s="161">
        <f t="shared" si="11"/>
        <v>0</v>
      </c>
      <c r="Q157" s="161">
        <v>0</v>
      </c>
      <c r="R157" s="161">
        <f t="shared" si="12"/>
        <v>0</v>
      </c>
      <c r="S157" s="161">
        <v>0</v>
      </c>
      <c r="T157" s="162">
        <f t="shared" si="13"/>
        <v>0</v>
      </c>
      <c r="U157" s="33"/>
      <c r="V157" s="33"/>
      <c r="W157" s="33"/>
      <c r="X157" s="33"/>
      <c r="Y157" s="33"/>
      <c r="Z157" s="33"/>
      <c r="AA157" s="33"/>
      <c r="AB157" s="33"/>
      <c r="AC157" s="33"/>
      <c r="AD157" s="33"/>
      <c r="AE157" s="33"/>
      <c r="AR157" s="163" t="s">
        <v>228</v>
      </c>
      <c r="AT157" s="163" t="s">
        <v>224</v>
      </c>
      <c r="AU157" s="163" t="s">
        <v>84</v>
      </c>
      <c r="AY157" s="18" t="s">
        <v>222</v>
      </c>
      <c r="BE157" s="164">
        <f t="shared" si="14"/>
        <v>0</v>
      </c>
      <c r="BF157" s="164">
        <f t="shared" si="15"/>
        <v>0</v>
      </c>
      <c r="BG157" s="164">
        <f t="shared" si="16"/>
        <v>0</v>
      </c>
      <c r="BH157" s="164">
        <f t="shared" si="17"/>
        <v>0</v>
      </c>
      <c r="BI157" s="164">
        <f t="shared" si="18"/>
        <v>0</v>
      </c>
      <c r="BJ157" s="18" t="s">
        <v>84</v>
      </c>
      <c r="BK157" s="164">
        <f t="shared" si="19"/>
        <v>0</v>
      </c>
      <c r="BL157" s="18" t="s">
        <v>228</v>
      </c>
      <c r="BM157" s="163" t="s">
        <v>397</v>
      </c>
    </row>
    <row r="158" spans="1:65" s="2" customFormat="1" ht="16.5" customHeight="1">
      <c r="A158" s="33"/>
      <c r="B158" s="150"/>
      <c r="C158" s="151" t="s">
        <v>326</v>
      </c>
      <c r="D158" s="151" t="s">
        <v>224</v>
      </c>
      <c r="E158" s="152" t="s">
        <v>5157</v>
      </c>
      <c r="F158" s="153" t="s">
        <v>5158</v>
      </c>
      <c r="G158" s="154" t="s">
        <v>2075</v>
      </c>
      <c r="H158" s="155">
        <v>1</v>
      </c>
      <c r="I158" s="156"/>
      <c r="J158" s="157">
        <f t="shared" si="10"/>
        <v>0</v>
      </c>
      <c r="K158" s="158"/>
      <c r="L158" s="34"/>
      <c r="M158" s="159" t="s">
        <v>1</v>
      </c>
      <c r="N158" s="160" t="s">
        <v>42</v>
      </c>
      <c r="O158" s="59"/>
      <c r="P158" s="161">
        <f t="shared" si="11"/>
        <v>0</v>
      </c>
      <c r="Q158" s="161">
        <v>0</v>
      </c>
      <c r="R158" s="161">
        <f t="shared" si="12"/>
        <v>0</v>
      </c>
      <c r="S158" s="161">
        <v>0</v>
      </c>
      <c r="T158" s="162">
        <f t="shared" si="13"/>
        <v>0</v>
      </c>
      <c r="U158" s="33"/>
      <c r="V158" s="33"/>
      <c r="W158" s="33"/>
      <c r="X158" s="33"/>
      <c r="Y158" s="33"/>
      <c r="Z158" s="33"/>
      <c r="AA158" s="33"/>
      <c r="AB158" s="33"/>
      <c r="AC158" s="33"/>
      <c r="AD158" s="33"/>
      <c r="AE158" s="33"/>
      <c r="AR158" s="163" t="s">
        <v>228</v>
      </c>
      <c r="AT158" s="163" t="s">
        <v>224</v>
      </c>
      <c r="AU158" s="163" t="s">
        <v>84</v>
      </c>
      <c r="AY158" s="18" t="s">
        <v>222</v>
      </c>
      <c r="BE158" s="164">
        <f t="shared" si="14"/>
        <v>0</v>
      </c>
      <c r="BF158" s="164">
        <f t="shared" si="15"/>
        <v>0</v>
      </c>
      <c r="BG158" s="164">
        <f t="shared" si="16"/>
        <v>0</v>
      </c>
      <c r="BH158" s="164">
        <f t="shared" si="17"/>
        <v>0</v>
      </c>
      <c r="BI158" s="164">
        <f t="shared" si="18"/>
        <v>0</v>
      </c>
      <c r="BJ158" s="18" t="s">
        <v>84</v>
      </c>
      <c r="BK158" s="164">
        <f t="shared" si="19"/>
        <v>0</v>
      </c>
      <c r="BL158" s="18" t="s">
        <v>228</v>
      </c>
      <c r="BM158" s="163" t="s">
        <v>404</v>
      </c>
    </row>
    <row r="159" spans="1:65" s="2" customFormat="1" ht="16.5" customHeight="1">
      <c r="A159" s="33"/>
      <c r="B159" s="150"/>
      <c r="C159" s="151" t="s">
        <v>429</v>
      </c>
      <c r="D159" s="151" t="s">
        <v>224</v>
      </c>
      <c r="E159" s="152" t="s">
        <v>5103</v>
      </c>
      <c r="F159" s="153" t="s">
        <v>5104</v>
      </c>
      <c r="G159" s="154" t="s">
        <v>2075</v>
      </c>
      <c r="H159" s="155">
        <v>1</v>
      </c>
      <c r="I159" s="156"/>
      <c r="J159" s="157">
        <f t="shared" si="10"/>
        <v>0</v>
      </c>
      <c r="K159" s="158"/>
      <c r="L159" s="34"/>
      <c r="M159" s="159" t="s">
        <v>1</v>
      </c>
      <c r="N159" s="160" t="s">
        <v>42</v>
      </c>
      <c r="O159" s="59"/>
      <c r="P159" s="161">
        <f t="shared" si="11"/>
        <v>0</v>
      </c>
      <c r="Q159" s="161">
        <v>0</v>
      </c>
      <c r="R159" s="161">
        <f t="shared" si="12"/>
        <v>0</v>
      </c>
      <c r="S159" s="161">
        <v>0</v>
      </c>
      <c r="T159" s="162">
        <f t="shared" si="13"/>
        <v>0</v>
      </c>
      <c r="U159" s="33"/>
      <c r="V159" s="33"/>
      <c r="W159" s="33"/>
      <c r="X159" s="33"/>
      <c r="Y159" s="33"/>
      <c r="Z159" s="33"/>
      <c r="AA159" s="33"/>
      <c r="AB159" s="33"/>
      <c r="AC159" s="33"/>
      <c r="AD159" s="33"/>
      <c r="AE159" s="33"/>
      <c r="AR159" s="163" t="s">
        <v>228</v>
      </c>
      <c r="AT159" s="163" t="s">
        <v>224</v>
      </c>
      <c r="AU159" s="163" t="s">
        <v>84</v>
      </c>
      <c r="AY159" s="18" t="s">
        <v>222</v>
      </c>
      <c r="BE159" s="164">
        <f t="shared" si="14"/>
        <v>0</v>
      </c>
      <c r="BF159" s="164">
        <f t="shared" si="15"/>
        <v>0</v>
      </c>
      <c r="BG159" s="164">
        <f t="shared" si="16"/>
        <v>0</v>
      </c>
      <c r="BH159" s="164">
        <f t="shared" si="17"/>
        <v>0</v>
      </c>
      <c r="BI159" s="164">
        <f t="shared" si="18"/>
        <v>0</v>
      </c>
      <c r="BJ159" s="18" t="s">
        <v>84</v>
      </c>
      <c r="BK159" s="164">
        <f t="shared" si="19"/>
        <v>0</v>
      </c>
      <c r="BL159" s="18" t="s">
        <v>228</v>
      </c>
      <c r="BM159" s="163" t="s">
        <v>417</v>
      </c>
    </row>
    <row r="160" spans="1:65" s="2" customFormat="1" ht="24.2" customHeight="1">
      <c r="A160" s="33"/>
      <c r="B160" s="150"/>
      <c r="C160" s="151" t="s">
        <v>329</v>
      </c>
      <c r="D160" s="151" t="s">
        <v>224</v>
      </c>
      <c r="E160" s="152" t="s">
        <v>5159</v>
      </c>
      <c r="F160" s="153" t="s">
        <v>5160</v>
      </c>
      <c r="G160" s="154" t="s">
        <v>4342</v>
      </c>
      <c r="H160" s="155">
        <v>1</v>
      </c>
      <c r="I160" s="156"/>
      <c r="J160" s="157">
        <f t="shared" si="10"/>
        <v>0</v>
      </c>
      <c r="K160" s="158"/>
      <c r="L160" s="34"/>
      <c r="M160" s="159" t="s">
        <v>1</v>
      </c>
      <c r="N160" s="160" t="s">
        <v>42</v>
      </c>
      <c r="O160" s="59"/>
      <c r="P160" s="161">
        <f t="shared" si="11"/>
        <v>0</v>
      </c>
      <c r="Q160" s="161">
        <v>0</v>
      </c>
      <c r="R160" s="161">
        <f t="shared" si="12"/>
        <v>0</v>
      </c>
      <c r="S160" s="161">
        <v>0</v>
      </c>
      <c r="T160" s="162">
        <f t="shared" si="13"/>
        <v>0</v>
      </c>
      <c r="U160" s="33"/>
      <c r="V160" s="33"/>
      <c r="W160" s="33"/>
      <c r="X160" s="33"/>
      <c r="Y160" s="33"/>
      <c r="Z160" s="33"/>
      <c r="AA160" s="33"/>
      <c r="AB160" s="33"/>
      <c r="AC160" s="33"/>
      <c r="AD160" s="33"/>
      <c r="AE160" s="33"/>
      <c r="AR160" s="163" t="s">
        <v>228</v>
      </c>
      <c r="AT160" s="163" t="s">
        <v>224</v>
      </c>
      <c r="AU160" s="163" t="s">
        <v>84</v>
      </c>
      <c r="AY160" s="18" t="s">
        <v>222</v>
      </c>
      <c r="BE160" s="164">
        <f t="shared" si="14"/>
        <v>0</v>
      </c>
      <c r="BF160" s="164">
        <f t="shared" si="15"/>
        <v>0</v>
      </c>
      <c r="BG160" s="164">
        <f t="shared" si="16"/>
        <v>0</v>
      </c>
      <c r="BH160" s="164">
        <f t="shared" si="17"/>
        <v>0</v>
      </c>
      <c r="BI160" s="164">
        <f t="shared" si="18"/>
        <v>0</v>
      </c>
      <c r="BJ160" s="18" t="s">
        <v>84</v>
      </c>
      <c r="BK160" s="164">
        <f t="shared" si="19"/>
        <v>0</v>
      </c>
      <c r="BL160" s="18" t="s">
        <v>228</v>
      </c>
      <c r="BM160" s="163" t="s">
        <v>420</v>
      </c>
    </row>
    <row r="161" spans="1:65" s="2" customFormat="1" ht="16.5" customHeight="1">
      <c r="A161" s="33"/>
      <c r="B161" s="150"/>
      <c r="C161" s="151" t="s">
        <v>438</v>
      </c>
      <c r="D161" s="151" t="s">
        <v>224</v>
      </c>
      <c r="E161" s="152" t="s">
        <v>5161</v>
      </c>
      <c r="F161" s="153" t="s">
        <v>5162</v>
      </c>
      <c r="G161" s="154" t="s">
        <v>4342</v>
      </c>
      <c r="H161" s="155">
        <v>1</v>
      </c>
      <c r="I161" s="156"/>
      <c r="J161" s="157">
        <f t="shared" si="10"/>
        <v>0</v>
      </c>
      <c r="K161" s="158"/>
      <c r="L161" s="34"/>
      <c r="M161" s="159" t="s">
        <v>1</v>
      </c>
      <c r="N161" s="160" t="s">
        <v>42</v>
      </c>
      <c r="O161" s="59"/>
      <c r="P161" s="161">
        <f t="shared" si="11"/>
        <v>0</v>
      </c>
      <c r="Q161" s="161">
        <v>0</v>
      </c>
      <c r="R161" s="161">
        <f t="shared" si="12"/>
        <v>0</v>
      </c>
      <c r="S161" s="161">
        <v>0</v>
      </c>
      <c r="T161" s="162">
        <f t="shared" si="13"/>
        <v>0</v>
      </c>
      <c r="U161" s="33"/>
      <c r="V161" s="33"/>
      <c r="W161" s="33"/>
      <c r="X161" s="33"/>
      <c r="Y161" s="33"/>
      <c r="Z161" s="33"/>
      <c r="AA161" s="33"/>
      <c r="AB161" s="33"/>
      <c r="AC161" s="33"/>
      <c r="AD161" s="33"/>
      <c r="AE161" s="33"/>
      <c r="AR161" s="163" t="s">
        <v>228</v>
      </c>
      <c r="AT161" s="163" t="s">
        <v>224</v>
      </c>
      <c r="AU161" s="163" t="s">
        <v>84</v>
      </c>
      <c r="AY161" s="18" t="s">
        <v>222</v>
      </c>
      <c r="BE161" s="164">
        <f t="shared" si="14"/>
        <v>0</v>
      </c>
      <c r="BF161" s="164">
        <f t="shared" si="15"/>
        <v>0</v>
      </c>
      <c r="BG161" s="164">
        <f t="shared" si="16"/>
        <v>0</v>
      </c>
      <c r="BH161" s="164">
        <f t="shared" si="17"/>
        <v>0</v>
      </c>
      <c r="BI161" s="164">
        <f t="shared" si="18"/>
        <v>0</v>
      </c>
      <c r="BJ161" s="18" t="s">
        <v>84</v>
      </c>
      <c r="BK161" s="164">
        <f t="shared" si="19"/>
        <v>0</v>
      </c>
      <c r="BL161" s="18" t="s">
        <v>228</v>
      </c>
      <c r="BM161" s="163" t="s">
        <v>424</v>
      </c>
    </row>
    <row r="162" spans="1:65" s="2" customFormat="1" ht="24.2" customHeight="1">
      <c r="A162" s="33"/>
      <c r="B162" s="150"/>
      <c r="C162" s="151" t="s">
        <v>340</v>
      </c>
      <c r="D162" s="151" t="s">
        <v>224</v>
      </c>
      <c r="E162" s="152" t="s">
        <v>5163</v>
      </c>
      <c r="F162" s="153" t="s">
        <v>5164</v>
      </c>
      <c r="G162" s="154" t="s">
        <v>4342</v>
      </c>
      <c r="H162" s="155">
        <v>2</v>
      </c>
      <c r="I162" s="156"/>
      <c r="J162" s="157">
        <f t="shared" si="10"/>
        <v>0</v>
      </c>
      <c r="K162" s="158"/>
      <c r="L162" s="34"/>
      <c r="M162" s="159" t="s">
        <v>1</v>
      </c>
      <c r="N162" s="160" t="s">
        <v>42</v>
      </c>
      <c r="O162" s="59"/>
      <c r="P162" s="161">
        <f t="shared" si="11"/>
        <v>0</v>
      </c>
      <c r="Q162" s="161">
        <v>0</v>
      </c>
      <c r="R162" s="161">
        <f t="shared" si="12"/>
        <v>0</v>
      </c>
      <c r="S162" s="161">
        <v>0</v>
      </c>
      <c r="T162" s="162">
        <f t="shared" si="13"/>
        <v>0</v>
      </c>
      <c r="U162" s="33"/>
      <c r="V162" s="33"/>
      <c r="W162" s="33"/>
      <c r="X162" s="33"/>
      <c r="Y162" s="33"/>
      <c r="Z162" s="33"/>
      <c r="AA162" s="33"/>
      <c r="AB162" s="33"/>
      <c r="AC162" s="33"/>
      <c r="AD162" s="33"/>
      <c r="AE162" s="33"/>
      <c r="AR162" s="163" t="s">
        <v>228</v>
      </c>
      <c r="AT162" s="163" t="s">
        <v>224</v>
      </c>
      <c r="AU162" s="163" t="s">
        <v>84</v>
      </c>
      <c r="AY162" s="18" t="s">
        <v>222</v>
      </c>
      <c r="BE162" s="164">
        <f t="shared" si="14"/>
        <v>0</v>
      </c>
      <c r="BF162" s="164">
        <f t="shared" si="15"/>
        <v>0</v>
      </c>
      <c r="BG162" s="164">
        <f t="shared" si="16"/>
        <v>0</v>
      </c>
      <c r="BH162" s="164">
        <f t="shared" si="17"/>
        <v>0</v>
      </c>
      <c r="BI162" s="164">
        <f t="shared" si="18"/>
        <v>0</v>
      </c>
      <c r="BJ162" s="18" t="s">
        <v>84</v>
      </c>
      <c r="BK162" s="164">
        <f t="shared" si="19"/>
        <v>0</v>
      </c>
      <c r="BL162" s="18" t="s">
        <v>228</v>
      </c>
      <c r="BM162" s="163" t="s">
        <v>427</v>
      </c>
    </row>
    <row r="163" spans="1:65" s="2" customFormat="1" ht="16.5" customHeight="1">
      <c r="A163" s="33"/>
      <c r="B163" s="150"/>
      <c r="C163" s="151" t="s">
        <v>452</v>
      </c>
      <c r="D163" s="151" t="s">
        <v>224</v>
      </c>
      <c r="E163" s="152" t="s">
        <v>5165</v>
      </c>
      <c r="F163" s="153" t="s">
        <v>5166</v>
      </c>
      <c r="G163" s="154" t="s">
        <v>4342</v>
      </c>
      <c r="H163" s="155">
        <v>2</v>
      </c>
      <c r="I163" s="156"/>
      <c r="J163" s="157">
        <f t="shared" si="10"/>
        <v>0</v>
      </c>
      <c r="K163" s="158"/>
      <c r="L163" s="34"/>
      <c r="M163" s="159" t="s">
        <v>1</v>
      </c>
      <c r="N163" s="160" t="s">
        <v>42</v>
      </c>
      <c r="O163" s="59"/>
      <c r="P163" s="161">
        <f t="shared" si="11"/>
        <v>0</v>
      </c>
      <c r="Q163" s="161">
        <v>0</v>
      </c>
      <c r="R163" s="161">
        <f t="shared" si="12"/>
        <v>0</v>
      </c>
      <c r="S163" s="161">
        <v>0</v>
      </c>
      <c r="T163" s="162">
        <f t="shared" si="13"/>
        <v>0</v>
      </c>
      <c r="U163" s="33"/>
      <c r="V163" s="33"/>
      <c r="W163" s="33"/>
      <c r="X163" s="33"/>
      <c r="Y163" s="33"/>
      <c r="Z163" s="33"/>
      <c r="AA163" s="33"/>
      <c r="AB163" s="33"/>
      <c r="AC163" s="33"/>
      <c r="AD163" s="33"/>
      <c r="AE163" s="33"/>
      <c r="AR163" s="163" t="s">
        <v>228</v>
      </c>
      <c r="AT163" s="163" t="s">
        <v>224</v>
      </c>
      <c r="AU163" s="163" t="s">
        <v>84</v>
      </c>
      <c r="AY163" s="18" t="s">
        <v>222</v>
      </c>
      <c r="BE163" s="164">
        <f t="shared" si="14"/>
        <v>0</v>
      </c>
      <c r="BF163" s="164">
        <f t="shared" si="15"/>
        <v>0</v>
      </c>
      <c r="BG163" s="164">
        <f t="shared" si="16"/>
        <v>0</v>
      </c>
      <c r="BH163" s="164">
        <f t="shared" si="17"/>
        <v>0</v>
      </c>
      <c r="BI163" s="164">
        <f t="shared" si="18"/>
        <v>0</v>
      </c>
      <c r="BJ163" s="18" t="s">
        <v>84</v>
      </c>
      <c r="BK163" s="164">
        <f t="shared" si="19"/>
        <v>0</v>
      </c>
      <c r="BL163" s="18" t="s">
        <v>228</v>
      </c>
      <c r="BM163" s="163" t="s">
        <v>432</v>
      </c>
    </row>
    <row r="164" spans="1:65" s="2" customFormat="1" ht="33" customHeight="1">
      <c r="A164" s="33"/>
      <c r="B164" s="150"/>
      <c r="C164" s="151" t="s">
        <v>344</v>
      </c>
      <c r="D164" s="151" t="s">
        <v>224</v>
      </c>
      <c r="E164" s="152" t="s">
        <v>5167</v>
      </c>
      <c r="F164" s="153" t="s">
        <v>5168</v>
      </c>
      <c r="G164" s="154" t="s">
        <v>4342</v>
      </c>
      <c r="H164" s="155">
        <v>1</v>
      </c>
      <c r="I164" s="156"/>
      <c r="J164" s="157">
        <f t="shared" si="10"/>
        <v>0</v>
      </c>
      <c r="K164" s="158"/>
      <c r="L164" s="34"/>
      <c r="M164" s="159" t="s">
        <v>1</v>
      </c>
      <c r="N164" s="160" t="s">
        <v>42</v>
      </c>
      <c r="O164" s="59"/>
      <c r="P164" s="161">
        <f t="shared" si="11"/>
        <v>0</v>
      </c>
      <c r="Q164" s="161">
        <v>0</v>
      </c>
      <c r="R164" s="161">
        <f t="shared" si="12"/>
        <v>0</v>
      </c>
      <c r="S164" s="161">
        <v>0</v>
      </c>
      <c r="T164" s="162">
        <f t="shared" si="13"/>
        <v>0</v>
      </c>
      <c r="U164" s="33"/>
      <c r="V164" s="33"/>
      <c r="W164" s="33"/>
      <c r="X164" s="33"/>
      <c r="Y164" s="33"/>
      <c r="Z164" s="33"/>
      <c r="AA164" s="33"/>
      <c r="AB164" s="33"/>
      <c r="AC164" s="33"/>
      <c r="AD164" s="33"/>
      <c r="AE164" s="33"/>
      <c r="AR164" s="163" t="s">
        <v>228</v>
      </c>
      <c r="AT164" s="163" t="s">
        <v>224</v>
      </c>
      <c r="AU164" s="163" t="s">
        <v>84</v>
      </c>
      <c r="AY164" s="18" t="s">
        <v>222</v>
      </c>
      <c r="BE164" s="164">
        <f t="shared" si="14"/>
        <v>0</v>
      </c>
      <c r="BF164" s="164">
        <f t="shared" si="15"/>
        <v>0</v>
      </c>
      <c r="BG164" s="164">
        <f t="shared" si="16"/>
        <v>0</v>
      </c>
      <c r="BH164" s="164">
        <f t="shared" si="17"/>
        <v>0</v>
      </c>
      <c r="BI164" s="164">
        <f t="shared" si="18"/>
        <v>0</v>
      </c>
      <c r="BJ164" s="18" t="s">
        <v>84</v>
      </c>
      <c r="BK164" s="164">
        <f t="shared" si="19"/>
        <v>0</v>
      </c>
      <c r="BL164" s="18" t="s">
        <v>228</v>
      </c>
      <c r="BM164" s="163" t="s">
        <v>436</v>
      </c>
    </row>
    <row r="165" spans="1:65" s="2" customFormat="1" ht="33" customHeight="1">
      <c r="A165" s="33"/>
      <c r="B165" s="150"/>
      <c r="C165" s="151" t="s">
        <v>462</v>
      </c>
      <c r="D165" s="151" t="s">
        <v>224</v>
      </c>
      <c r="E165" s="152" t="s">
        <v>5169</v>
      </c>
      <c r="F165" s="153" t="s">
        <v>5170</v>
      </c>
      <c r="G165" s="154" t="s">
        <v>4342</v>
      </c>
      <c r="H165" s="155">
        <v>1</v>
      </c>
      <c r="I165" s="156"/>
      <c r="J165" s="157">
        <f t="shared" si="10"/>
        <v>0</v>
      </c>
      <c r="K165" s="158"/>
      <c r="L165" s="34"/>
      <c r="M165" s="159" t="s">
        <v>1</v>
      </c>
      <c r="N165" s="160" t="s">
        <v>42</v>
      </c>
      <c r="O165" s="59"/>
      <c r="P165" s="161">
        <f t="shared" si="11"/>
        <v>0</v>
      </c>
      <c r="Q165" s="161">
        <v>0</v>
      </c>
      <c r="R165" s="161">
        <f t="shared" si="12"/>
        <v>0</v>
      </c>
      <c r="S165" s="161">
        <v>0</v>
      </c>
      <c r="T165" s="162">
        <f t="shared" si="13"/>
        <v>0</v>
      </c>
      <c r="U165" s="33"/>
      <c r="V165" s="33"/>
      <c r="W165" s="33"/>
      <c r="X165" s="33"/>
      <c r="Y165" s="33"/>
      <c r="Z165" s="33"/>
      <c r="AA165" s="33"/>
      <c r="AB165" s="33"/>
      <c r="AC165" s="33"/>
      <c r="AD165" s="33"/>
      <c r="AE165" s="33"/>
      <c r="AR165" s="163" t="s">
        <v>228</v>
      </c>
      <c r="AT165" s="163" t="s">
        <v>224</v>
      </c>
      <c r="AU165" s="163" t="s">
        <v>84</v>
      </c>
      <c r="AY165" s="18" t="s">
        <v>222</v>
      </c>
      <c r="BE165" s="164">
        <f t="shared" si="14"/>
        <v>0</v>
      </c>
      <c r="BF165" s="164">
        <f t="shared" si="15"/>
        <v>0</v>
      </c>
      <c r="BG165" s="164">
        <f t="shared" si="16"/>
        <v>0</v>
      </c>
      <c r="BH165" s="164">
        <f t="shared" si="17"/>
        <v>0</v>
      </c>
      <c r="BI165" s="164">
        <f t="shared" si="18"/>
        <v>0</v>
      </c>
      <c r="BJ165" s="18" t="s">
        <v>84</v>
      </c>
      <c r="BK165" s="164">
        <f t="shared" si="19"/>
        <v>0</v>
      </c>
      <c r="BL165" s="18" t="s">
        <v>228</v>
      </c>
      <c r="BM165" s="163" t="s">
        <v>441</v>
      </c>
    </row>
    <row r="166" spans="1:65" s="2" customFormat="1" ht="33" customHeight="1">
      <c r="A166" s="33"/>
      <c r="B166" s="150"/>
      <c r="C166" s="151" t="s">
        <v>349</v>
      </c>
      <c r="D166" s="151" t="s">
        <v>224</v>
      </c>
      <c r="E166" s="152" t="s">
        <v>5171</v>
      </c>
      <c r="F166" s="153" t="s">
        <v>5172</v>
      </c>
      <c r="G166" s="154" t="s">
        <v>4342</v>
      </c>
      <c r="H166" s="155">
        <v>1</v>
      </c>
      <c r="I166" s="156"/>
      <c r="J166" s="157">
        <f t="shared" si="10"/>
        <v>0</v>
      </c>
      <c r="K166" s="158"/>
      <c r="L166" s="34"/>
      <c r="M166" s="159" t="s">
        <v>1</v>
      </c>
      <c r="N166" s="160" t="s">
        <v>42</v>
      </c>
      <c r="O166" s="59"/>
      <c r="P166" s="161">
        <f t="shared" si="11"/>
        <v>0</v>
      </c>
      <c r="Q166" s="161">
        <v>0</v>
      </c>
      <c r="R166" s="161">
        <f t="shared" si="12"/>
        <v>0</v>
      </c>
      <c r="S166" s="161">
        <v>0</v>
      </c>
      <c r="T166" s="162">
        <f t="shared" si="13"/>
        <v>0</v>
      </c>
      <c r="U166" s="33"/>
      <c r="V166" s="33"/>
      <c r="W166" s="33"/>
      <c r="X166" s="33"/>
      <c r="Y166" s="33"/>
      <c r="Z166" s="33"/>
      <c r="AA166" s="33"/>
      <c r="AB166" s="33"/>
      <c r="AC166" s="33"/>
      <c r="AD166" s="33"/>
      <c r="AE166" s="33"/>
      <c r="AR166" s="163" t="s">
        <v>228</v>
      </c>
      <c r="AT166" s="163" t="s">
        <v>224</v>
      </c>
      <c r="AU166" s="163" t="s">
        <v>84</v>
      </c>
      <c r="AY166" s="18" t="s">
        <v>222</v>
      </c>
      <c r="BE166" s="164">
        <f t="shared" si="14"/>
        <v>0</v>
      </c>
      <c r="BF166" s="164">
        <f t="shared" si="15"/>
        <v>0</v>
      </c>
      <c r="BG166" s="164">
        <f t="shared" si="16"/>
        <v>0</v>
      </c>
      <c r="BH166" s="164">
        <f t="shared" si="17"/>
        <v>0</v>
      </c>
      <c r="BI166" s="164">
        <f t="shared" si="18"/>
        <v>0</v>
      </c>
      <c r="BJ166" s="18" t="s">
        <v>84</v>
      </c>
      <c r="BK166" s="164">
        <f t="shared" si="19"/>
        <v>0</v>
      </c>
      <c r="BL166" s="18" t="s">
        <v>228</v>
      </c>
      <c r="BM166" s="163" t="s">
        <v>451</v>
      </c>
    </row>
    <row r="167" spans="1:65" s="2" customFormat="1" ht="24.2" customHeight="1">
      <c r="A167" s="33"/>
      <c r="B167" s="150"/>
      <c r="C167" s="151" t="s">
        <v>472</v>
      </c>
      <c r="D167" s="151" t="s">
        <v>224</v>
      </c>
      <c r="E167" s="152" t="s">
        <v>5173</v>
      </c>
      <c r="F167" s="153" t="s">
        <v>5174</v>
      </c>
      <c r="G167" s="154" t="s">
        <v>4342</v>
      </c>
      <c r="H167" s="155">
        <v>5</v>
      </c>
      <c r="I167" s="156"/>
      <c r="J167" s="157">
        <f t="shared" si="10"/>
        <v>0</v>
      </c>
      <c r="K167" s="158"/>
      <c r="L167" s="34"/>
      <c r="M167" s="159" t="s">
        <v>1</v>
      </c>
      <c r="N167" s="160" t="s">
        <v>42</v>
      </c>
      <c r="O167" s="59"/>
      <c r="P167" s="161">
        <f t="shared" si="11"/>
        <v>0</v>
      </c>
      <c r="Q167" s="161">
        <v>0</v>
      </c>
      <c r="R167" s="161">
        <f t="shared" si="12"/>
        <v>0</v>
      </c>
      <c r="S167" s="161">
        <v>0</v>
      </c>
      <c r="T167" s="162">
        <f t="shared" si="13"/>
        <v>0</v>
      </c>
      <c r="U167" s="33"/>
      <c r="V167" s="33"/>
      <c r="W167" s="33"/>
      <c r="X167" s="33"/>
      <c r="Y167" s="33"/>
      <c r="Z167" s="33"/>
      <c r="AA167" s="33"/>
      <c r="AB167" s="33"/>
      <c r="AC167" s="33"/>
      <c r="AD167" s="33"/>
      <c r="AE167" s="33"/>
      <c r="AR167" s="163" t="s">
        <v>228</v>
      </c>
      <c r="AT167" s="163" t="s">
        <v>224</v>
      </c>
      <c r="AU167" s="163" t="s">
        <v>84</v>
      </c>
      <c r="AY167" s="18" t="s">
        <v>222</v>
      </c>
      <c r="BE167" s="164">
        <f t="shared" si="14"/>
        <v>0</v>
      </c>
      <c r="BF167" s="164">
        <f t="shared" si="15"/>
        <v>0</v>
      </c>
      <c r="BG167" s="164">
        <f t="shared" si="16"/>
        <v>0</v>
      </c>
      <c r="BH167" s="164">
        <f t="shared" si="17"/>
        <v>0</v>
      </c>
      <c r="BI167" s="164">
        <f t="shared" si="18"/>
        <v>0</v>
      </c>
      <c r="BJ167" s="18" t="s">
        <v>84</v>
      </c>
      <c r="BK167" s="164">
        <f t="shared" si="19"/>
        <v>0</v>
      </c>
      <c r="BL167" s="18" t="s">
        <v>228</v>
      </c>
      <c r="BM167" s="163" t="s">
        <v>455</v>
      </c>
    </row>
    <row r="168" spans="1:65" s="2" customFormat="1" ht="24.2" customHeight="1">
      <c r="A168" s="33"/>
      <c r="B168" s="150"/>
      <c r="C168" s="151" t="s">
        <v>353</v>
      </c>
      <c r="D168" s="151" t="s">
        <v>224</v>
      </c>
      <c r="E168" s="152" t="s">
        <v>5175</v>
      </c>
      <c r="F168" s="153" t="s">
        <v>5176</v>
      </c>
      <c r="G168" s="154" t="s">
        <v>4342</v>
      </c>
      <c r="H168" s="155">
        <v>6</v>
      </c>
      <c r="I168" s="156"/>
      <c r="J168" s="157">
        <f t="shared" si="10"/>
        <v>0</v>
      </c>
      <c r="K168" s="158"/>
      <c r="L168" s="34"/>
      <c r="M168" s="159" t="s">
        <v>1</v>
      </c>
      <c r="N168" s="160" t="s">
        <v>42</v>
      </c>
      <c r="O168" s="59"/>
      <c r="P168" s="161">
        <f t="shared" si="11"/>
        <v>0</v>
      </c>
      <c r="Q168" s="161">
        <v>0</v>
      </c>
      <c r="R168" s="161">
        <f t="shared" si="12"/>
        <v>0</v>
      </c>
      <c r="S168" s="161">
        <v>0</v>
      </c>
      <c r="T168" s="162">
        <f t="shared" si="13"/>
        <v>0</v>
      </c>
      <c r="U168" s="33"/>
      <c r="V168" s="33"/>
      <c r="W168" s="33"/>
      <c r="X168" s="33"/>
      <c r="Y168" s="33"/>
      <c r="Z168" s="33"/>
      <c r="AA168" s="33"/>
      <c r="AB168" s="33"/>
      <c r="AC168" s="33"/>
      <c r="AD168" s="33"/>
      <c r="AE168" s="33"/>
      <c r="AR168" s="163" t="s">
        <v>228</v>
      </c>
      <c r="AT168" s="163" t="s">
        <v>224</v>
      </c>
      <c r="AU168" s="163" t="s">
        <v>84</v>
      </c>
      <c r="AY168" s="18" t="s">
        <v>222</v>
      </c>
      <c r="BE168" s="164">
        <f t="shared" si="14"/>
        <v>0</v>
      </c>
      <c r="BF168" s="164">
        <f t="shared" si="15"/>
        <v>0</v>
      </c>
      <c r="BG168" s="164">
        <f t="shared" si="16"/>
        <v>0</v>
      </c>
      <c r="BH168" s="164">
        <f t="shared" si="17"/>
        <v>0</v>
      </c>
      <c r="BI168" s="164">
        <f t="shared" si="18"/>
        <v>0</v>
      </c>
      <c r="BJ168" s="18" t="s">
        <v>84</v>
      </c>
      <c r="BK168" s="164">
        <f t="shared" si="19"/>
        <v>0</v>
      </c>
      <c r="BL168" s="18" t="s">
        <v>228</v>
      </c>
      <c r="BM168" s="163" t="s">
        <v>459</v>
      </c>
    </row>
    <row r="169" spans="1:65" s="2" customFormat="1" ht="21.75" customHeight="1">
      <c r="A169" s="33"/>
      <c r="B169" s="150"/>
      <c r="C169" s="151" t="s">
        <v>486</v>
      </c>
      <c r="D169" s="151" t="s">
        <v>224</v>
      </c>
      <c r="E169" s="152" t="s">
        <v>5177</v>
      </c>
      <c r="F169" s="153" t="s">
        <v>5178</v>
      </c>
      <c r="G169" s="154" t="s">
        <v>4342</v>
      </c>
      <c r="H169" s="155">
        <v>5</v>
      </c>
      <c r="I169" s="156"/>
      <c r="J169" s="157">
        <f t="shared" si="10"/>
        <v>0</v>
      </c>
      <c r="K169" s="158"/>
      <c r="L169" s="34"/>
      <c r="M169" s="159" t="s">
        <v>1</v>
      </c>
      <c r="N169" s="160" t="s">
        <v>42</v>
      </c>
      <c r="O169" s="59"/>
      <c r="P169" s="161">
        <f t="shared" si="11"/>
        <v>0</v>
      </c>
      <c r="Q169" s="161">
        <v>0</v>
      </c>
      <c r="R169" s="161">
        <f t="shared" si="12"/>
        <v>0</v>
      </c>
      <c r="S169" s="161">
        <v>0</v>
      </c>
      <c r="T169" s="162">
        <f t="shared" si="13"/>
        <v>0</v>
      </c>
      <c r="U169" s="33"/>
      <c r="V169" s="33"/>
      <c r="W169" s="33"/>
      <c r="X169" s="33"/>
      <c r="Y169" s="33"/>
      <c r="Z169" s="33"/>
      <c r="AA169" s="33"/>
      <c r="AB169" s="33"/>
      <c r="AC169" s="33"/>
      <c r="AD169" s="33"/>
      <c r="AE169" s="33"/>
      <c r="AR169" s="163" t="s">
        <v>228</v>
      </c>
      <c r="AT169" s="163" t="s">
        <v>224</v>
      </c>
      <c r="AU169" s="163" t="s">
        <v>84</v>
      </c>
      <c r="AY169" s="18" t="s">
        <v>222</v>
      </c>
      <c r="BE169" s="164">
        <f t="shared" si="14"/>
        <v>0</v>
      </c>
      <c r="BF169" s="164">
        <f t="shared" si="15"/>
        <v>0</v>
      </c>
      <c r="BG169" s="164">
        <f t="shared" si="16"/>
        <v>0</v>
      </c>
      <c r="BH169" s="164">
        <f t="shared" si="17"/>
        <v>0</v>
      </c>
      <c r="BI169" s="164">
        <f t="shared" si="18"/>
        <v>0</v>
      </c>
      <c r="BJ169" s="18" t="s">
        <v>84</v>
      </c>
      <c r="BK169" s="164">
        <f t="shared" si="19"/>
        <v>0</v>
      </c>
      <c r="BL169" s="18" t="s">
        <v>228</v>
      </c>
      <c r="BM169" s="163" t="s">
        <v>465</v>
      </c>
    </row>
    <row r="170" spans="1:65" s="2" customFormat="1" ht="16.5" customHeight="1">
      <c r="A170" s="33"/>
      <c r="B170" s="150"/>
      <c r="C170" s="151" t="s">
        <v>357</v>
      </c>
      <c r="D170" s="151" t="s">
        <v>224</v>
      </c>
      <c r="E170" s="152" t="s">
        <v>5179</v>
      </c>
      <c r="F170" s="153" t="s">
        <v>5104</v>
      </c>
      <c r="G170" s="154" t="s">
        <v>4342</v>
      </c>
      <c r="H170" s="155">
        <v>5</v>
      </c>
      <c r="I170" s="156"/>
      <c r="J170" s="157">
        <f t="shared" si="10"/>
        <v>0</v>
      </c>
      <c r="K170" s="158"/>
      <c r="L170" s="34"/>
      <c r="M170" s="159" t="s">
        <v>1</v>
      </c>
      <c r="N170" s="160" t="s">
        <v>42</v>
      </c>
      <c r="O170" s="59"/>
      <c r="P170" s="161">
        <f t="shared" si="11"/>
        <v>0</v>
      </c>
      <c r="Q170" s="161">
        <v>0</v>
      </c>
      <c r="R170" s="161">
        <f t="shared" si="12"/>
        <v>0</v>
      </c>
      <c r="S170" s="161">
        <v>0</v>
      </c>
      <c r="T170" s="162">
        <f t="shared" si="13"/>
        <v>0</v>
      </c>
      <c r="U170" s="33"/>
      <c r="V170" s="33"/>
      <c r="W170" s="33"/>
      <c r="X170" s="33"/>
      <c r="Y170" s="33"/>
      <c r="Z170" s="33"/>
      <c r="AA170" s="33"/>
      <c r="AB170" s="33"/>
      <c r="AC170" s="33"/>
      <c r="AD170" s="33"/>
      <c r="AE170" s="33"/>
      <c r="AR170" s="163" t="s">
        <v>228</v>
      </c>
      <c r="AT170" s="163" t="s">
        <v>224</v>
      </c>
      <c r="AU170" s="163" t="s">
        <v>84</v>
      </c>
      <c r="AY170" s="18" t="s">
        <v>222</v>
      </c>
      <c r="BE170" s="164">
        <f t="shared" si="14"/>
        <v>0</v>
      </c>
      <c r="BF170" s="164">
        <f t="shared" si="15"/>
        <v>0</v>
      </c>
      <c r="BG170" s="164">
        <f t="shared" si="16"/>
        <v>0</v>
      </c>
      <c r="BH170" s="164">
        <f t="shared" si="17"/>
        <v>0</v>
      </c>
      <c r="BI170" s="164">
        <f t="shared" si="18"/>
        <v>0</v>
      </c>
      <c r="BJ170" s="18" t="s">
        <v>84</v>
      </c>
      <c r="BK170" s="164">
        <f t="shared" si="19"/>
        <v>0</v>
      </c>
      <c r="BL170" s="18" t="s">
        <v>228</v>
      </c>
      <c r="BM170" s="163" t="s">
        <v>468</v>
      </c>
    </row>
    <row r="171" spans="1:65" s="2" customFormat="1" ht="24.2" customHeight="1">
      <c r="A171" s="33"/>
      <c r="B171" s="150"/>
      <c r="C171" s="151" t="s">
        <v>502</v>
      </c>
      <c r="D171" s="151" t="s">
        <v>224</v>
      </c>
      <c r="E171" s="152" t="s">
        <v>5180</v>
      </c>
      <c r="F171" s="153" t="s">
        <v>5181</v>
      </c>
      <c r="G171" s="154" t="s">
        <v>4342</v>
      </c>
      <c r="H171" s="155">
        <v>5</v>
      </c>
      <c r="I171" s="156"/>
      <c r="J171" s="157">
        <f t="shared" si="10"/>
        <v>0</v>
      </c>
      <c r="K171" s="158"/>
      <c r="L171" s="34"/>
      <c r="M171" s="159" t="s">
        <v>1</v>
      </c>
      <c r="N171" s="160" t="s">
        <v>42</v>
      </c>
      <c r="O171" s="59"/>
      <c r="P171" s="161">
        <f t="shared" si="11"/>
        <v>0</v>
      </c>
      <c r="Q171" s="161">
        <v>0</v>
      </c>
      <c r="R171" s="161">
        <f t="shared" si="12"/>
        <v>0</v>
      </c>
      <c r="S171" s="161">
        <v>0</v>
      </c>
      <c r="T171" s="162">
        <f t="shared" si="13"/>
        <v>0</v>
      </c>
      <c r="U171" s="33"/>
      <c r="V171" s="33"/>
      <c r="W171" s="33"/>
      <c r="X171" s="33"/>
      <c r="Y171" s="33"/>
      <c r="Z171" s="33"/>
      <c r="AA171" s="33"/>
      <c r="AB171" s="33"/>
      <c r="AC171" s="33"/>
      <c r="AD171" s="33"/>
      <c r="AE171" s="33"/>
      <c r="AR171" s="163" t="s">
        <v>228</v>
      </c>
      <c r="AT171" s="163" t="s">
        <v>224</v>
      </c>
      <c r="AU171" s="163" t="s">
        <v>84</v>
      </c>
      <c r="AY171" s="18" t="s">
        <v>222</v>
      </c>
      <c r="BE171" s="164">
        <f t="shared" si="14"/>
        <v>0</v>
      </c>
      <c r="BF171" s="164">
        <f t="shared" si="15"/>
        <v>0</v>
      </c>
      <c r="BG171" s="164">
        <f t="shared" si="16"/>
        <v>0</v>
      </c>
      <c r="BH171" s="164">
        <f t="shared" si="17"/>
        <v>0</v>
      </c>
      <c r="BI171" s="164">
        <f t="shared" si="18"/>
        <v>0</v>
      </c>
      <c r="BJ171" s="18" t="s">
        <v>84</v>
      </c>
      <c r="BK171" s="164">
        <f t="shared" si="19"/>
        <v>0</v>
      </c>
      <c r="BL171" s="18" t="s">
        <v>228</v>
      </c>
      <c r="BM171" s="163" t="s">
        <v>475</v>
      </c>
    </row>
    <row r="172" spans="1:65" s="2" customFormat="1" ht="16.5" customHeight="1">
      <c r="A172" s="33"/>
      <c r="B172" s="150"/>
      <c r="C172" s="151" t="s">
        <v>361</v>
      </c>
      <c r="D172" s="151" t="s">
        <v>224</v>
      </c>
      <c r="E172" s="152" t="s">
        <v>5182</v>
      </c>
      <c r="F172" s="153" t="s">
        <v>5183</v>
      </c>
      <c r="G172" s="154" t="s">
        <v>4342</v>
      </c>
      <c r="H172" s="155">
        <v>6</v>
      </c>
      <c r="I172" s="156"/>
      <c r="J172" s="157">
        <f t="shared" si="10"/>
        <v>0</v>
      </c>
      <c r="K172" s="158"/>
      <c r="L172" s="34"/>
      <c r="M172" s="159" t="s">
        <v>1</v>
      </c>
      <c r="N172" s="160" t="s">
        <v>42</v>
      </c>
      <c r="O172" s="59"/>
      <c r="P172" s="161">
        <f t="shared" si="11"/>
        <v>0</v>
      </c>
      <c r="Q172" s="161">
        <v>0</v>
      </c>
      <c r="R172" s="161">
        <f t="shared" si="12"/>
        <v>0</v>
      </c>
      <c r="S172" s="161">
        <v>0</v>
      </c>
      <c r="T172" s="162">
        <f t="shared" si="13"/>
        <v>0</v>
      </c>
      <c r="U172" s="33"/>
      <c r="V172" s="33"/>
      <c r="W172" s="33"/>
      <c r="X172" s="33"/>
      <c r="Y172" s="33"/>
      <c r="Z172" s="33"/>
      <c r="AA172" s="33"/>
      <c r="AB172" s="33"/>
      <c r="AC172" s="33"/>
      <c r="AD172" s="33"/>
      <c r="AE172" s="33"/>
      <c r="AR172" s="163" t="s">
        <v>228</v>
      </c>
      <c r="AT172" s="163" t="s">
        <v>224</v>
      </c>
      <c r="AU172" s="163" t="s">
        <v>84</v>
      </c>
      <c r="AY172" s="18" t="s">
        <v>222</v>
      </c>
      <c r="BE172" s="164">
        <f t="shared" si="14"/>
        <v>0</v>
      </c>
      <c r="BF172" s="164">
        <f t="shared" si="15"/>
        <v>0</v>
      </c>
      <c r="BG172" s="164">
        <f t="shared" si="16"/>
        <v>0</v>
      </c>
      <c r="BH172" s="164">
        <f t="shared" si="17"/>
        <v>0</v>
      </c>
      <c r="BI172" s="164">
        <f t="shared" si="18"/>
        <v>0</v>
      </c>
      <c r="BJ172" s="18" t="s">
        <v>84</v>
      </c>
      <c r="BK172" s="164">
        <f t="shared" si="19"/>
        <v>0</v>
      </c>
      <c r="BL172" s="18" t="s">
        <v>228</v>
      </c>
      <c r="BM172" s="163" t="s">
        <v>485</v>
      </c>
    </row>
    <row r="173" spans="1:65" s="2" customFormat="1" ht="16.5" customHeight="1">
      <c r="A173" s="33"/>
      <c r="B173" s="150"/>
      <c r="C173" s="151" t="s">
        <v>517</v>
      </c>
      <c r="D173" s="151" t="s">
        <v>224</v>
      </c>
      <c r="E173" s="152" t="s">
        <v>5184</v>
      </c>
      <c r="F173" s="153" t="s">
        <v>5185</v>
      </c>
      <c r="G173" s="154" t="s">
        <v>2075</v>
      </c>
      <c r="H173" s="155">
        <v>1</v>
      </c>
      <c r="I173" s="156"/>
      <c r="J173" s="157">
        <f t="shared" si="10"/>
        <v>0</v>
      </c>
      <c r="K173" s="158"/>
      <c r="L173" s="34"/>
      <c r="M173" s="159" t="s">
        <v>1</v>
      </c>
      <c r="N173" s="160" t="s">
        <v>42</v>
      </c>
      <c r="O173" s="59"/>
      <c r="P173" s="161">
        <f t="shared" si="11"/>
        <v>0</v>
      </c>
      <c r="Q173" s="161">
        <v>0</v>
      </c>
      <c r="R173" s="161">
        <f t="shared" si="12"/>
        <v>0</v>
      </c>
      <c r="S173" s="161">
        <v>0</v>
      </c>
      <c r="T173" s="162">
        <f t="shared" si="13"/>
        <v>0</v>
      </c>
      <c r="U173" s="33"/>
      <c r="V173" s="33"/>
      <c r="W173" s="33"/>
      <c r="X173" s="33"/>
      <c r="Y173" s="33"/>
      <c r="Z173" s="33"/>
      <c r="AA173" s="33"/>
      <c r="AB173" s="33"/>
      <c r="AC173" s="33"/>
      <c r="AD173" s="33"/>
      <c r="AE173" s="33"/>
      <c r="AR173" s="163" t="s">
        <v>228</v>
      </c>
      <c r="AT173" s="163" t="s">
        <v>224</v>
      </c>
      <c r="AU173" s="163" t="s">
        <v>84</v>
      </c>
      <c r="AY173" s="18" t="s">
        <v>222</v>
      </c>
      <c r="BE173" s="164">
        <f t="shared" si="14"/>
        <v>0</v>
      </c>
      <c r="BF173" s="164">
        <f t="shared" si="15"/>
        <v>0</v>
      </c>
      <c r="BG173" s="164">
        <f t="shared" si="16"/>
        <v>0</v>
      </c>
      <c r="BH173" s="164">
        <f t="shared" si="17"/>
        <v>0</v>
      </c>
      <c r="BI173" s="164">
        <f t="shared" si="18"/>
        <v>0</v>
      </c>
      <c r="BJ173" s="18" t="s">
        <v>84</v>
      </c>
      <c r="BK173" s="164">
        <f t="shared" si="19"/>
        <v>0</v>
      </c>
      <c r="BL173" s="18" t="s">
        <v>228</v>
      </c>
      <c r="BM173" s="163" t="s">
        <v>489</v>
      </c>
    </row>
    <row r="174" spans="1:65" s="2" customFormat="1" ht="24.2" customHeight="1">
      <c r="A174" s="33"/>
      <c r="B174" s="150"/>
      <c r="C174" s="151" t="s">
        <v>366</v>
      </c>
      <c r="D174" s="151" t="s">
        <v>224</v>
      </c>
      <c r="E174" s="152" t="s">
        <v>5109</v>
      </c>
      <c r="F174" s="153" t="s">
        <v>5110</v>
      </c>
      <c r="G174" s="154" t="s">
        <v>4342</v>
      </c>
      <c r="H174" s="155">
        <v>1</v>
      </c>
      <c r="I174" s="156"/>
      <c r="J174" s="157">
        <f t="shared" si="10"/>
        <v>0</v>
      </c>
      <c r="K174" s="158"/>
      <c r="L174" s="34"/>
      <c r="M174" s="159" t="s">
        <v>1</v>
      </c>
      <c r="N174" s="160" t="s">
        <v>42</v>
      </c>
      <c r="O174" s="59"/>
      <c r="P174" s="161">
        <f t="shared" si="11"/>
        <v>0</v>
      </c>
      <c r="Q174" s="161">
        <v>0</v>
      </c>
      <c r="R174" s="161">
        <f t="shared" si="12"/>
        <v>0</v>
      </c>
      <c r="S174" s="161">
        <v>0</v>
      </c>
      <c r="T174" s="162">
        <f t="shared" si="13"/>
        <v>0</v>
      </c>
      <c r="U174" s="33"/>
      <c r="V174" s="33"/>
      <c r="W174" s="33"/>
      <c r="X174" s="33"/>
      <c r="Y174" s="33"/>
      <c r="Z174" s="33"/>
      <c r="AA174" s="33"/>
      <c r="AB174" s="33"/>
      <c r="AC174" s="33"/>
      <c r="AD174" s="33"/>
      <c r="AE174" s="33"/>
      <c r="AR174" s="163" t="s">
        <v>228</v>
      </c>
      <c r="AT174" s="163" t="s">
        <v>224</v>
      </c>
      <c r="AU174" s="163" t="s">
        <v>84</v>
      </c>
      <c r="AY174" s="18" t="s">
        <v>222</v>
      </c>
      <c r="BE174" s="164">
        <f t="shared" si="14"/>
        <v>0</v>
      </c>
      <c r="BF174" s="164">
        <f t="shared" si="15"/>
        <v>0</v>
      </c>
      <c r="BG174" s="164">
        <f t="shared" si="16"/>
        <v>0</v>
      </c>
      <c r="BH174" s="164">
        <f t="shared" si="17"/>
        <v>0</v>
      </c>
      <c r="BI174" s="164">
        <f t="shared" si="18"/>
        <v>0</v>
      </c>
      <c r="BJ174" s="18" t="s">
        <v>84</v>
      </c>
      <c r="BK174" s="164">
        <f t="shared" si="19"/>
        <v>0</v>
      </c>
      <c r="BL174" s="18" t="s">
        <v>228</v>
      </c>
      <c r="BM174" s="163" t="s">
        <v>495</v>
      </c>
    </row>
    <row r="175" spans="1:65" s="2" customFormat="1" ht="16.5" customHeight="1">
      <c r="A175" s="33"/>
      <c r="B175" s="150"/>
      <c r="C175" s="151" t="s">
        <v>543</v>
      </c>
      <c r="D175" s="151" t="s">
        <v>224</v>
      </c>
      <c r="E175" s="152" t="s">
        <v>5186</v>
      </c>
      <c r="F175" s="153" t="s">
        <v>5187</v>
      </c>
      <c r="G175" s="154" t="s">
        <v>2432</v>
      </c>
      <c r="H175" s="155">
        <v>1</v>
      </c>
      <c r="I175" s="156"/>
      <c r="J175" s="157">
        <f t="shared" si="10"/>
        <v>0</v>
      </c>
      <c r="K175" s="158"/>
      <c r="L175" s="34"/>
      <c r="M175" s="159" t="s">
        <v>1</v>
      </c>
      <c r="N175" s="160" t="s">
        <v>42</v>
      </c>
      <c r="O175" s="59"/>
      <c r="P175" s="161">
        <f t="shared" si="11"/>
        <v>0</v>
      </c>
      <c r="Q175" s="161">
        <v>0</v>
      </c>
      <c r="R175" s="161">
        <f t="shared" si="12"/>
        <v>0</v>
      </c>
      <c r="S175" s="161">
        <v>0</v>
      </c>
      <c r="T175" s="162">
        <f t="shared" si="13"/>
        <v>0</v>
      </c>
      <c r="U175" s="33"/>
      <c r="V175" s="33"/>
      <c r="W175" s="33"/>
      <c r="X175" s="33"/>
      <c r="Y175" s="33"/>
      <c r="Z175" s="33"/>
      <c r="AA175" s="33"/>
      <c r="AB175" s="33"/>
      <c r="AC175" s="33"/>
      <c r="AD175" s="33"/>
      <c r="AE175" s="33"/>
      <c r="AR175" s="163" t="s">
        <v>228</v>
      </c>
      <c r="AT175" s="163" t="s">
        <v>224</v>
      </c>
      <c r="AU175" s="163" t="s">
        <v>84</v>
      </c>
      <c r="AY175" s="18" t="s">
        <v>222</v>
      </c>
      <c r="BE175" s="164">
        <f t="shared" si="14"/>
        <v>0</v>
      </c>
      <c r="BF175" s="164">
        <f t="shared" si="15"/>
        <v>0</v>
      </c>
      <c r="BG175" s="164">
        <f t="shared" si="16"/>
        <v>0</v>
      </c>
      <c r="BH175" s="164">
        <f t="shared" si="17"/>
        <v>0</v>
      </c>
      <c r="BI175" s="164">
        <f t="shared" si="18"/>
        <v>0</v>
      </c>
      <c r="BJ175" s="18" t="s">
        <v>84</v>
      </c>
      <c r="BK175" s="164">
        <f t="shared" si="19"/>
        <v>0</v>
      </c>
      <c r="BL175" s="18" t="s">
        <v>228</v>
      </c>
      <c r="BM175" s="163" t="s">
        <v>505</v>
      </c>
    </row>
    <row r="176" spans="1:65" s="2" customFormat="1" ht="97.5">
      <c r="A176" s="33"/>
      <c r="B176" s="34"/>
      <c r="C176" s="33"/>
      <c r="D176" s="166" t="s">
        <v>384</v>
      </c>
      <c r="E176" s="33"/>
      <c r="F176" s="208" t="s">
        <v>5095</v>
      </c>
      <c r="G176" s="33"/>
      <c r="H176" s="33"/>
      <c r="I176" s="209"/>
      <c r="J176" s="33"/>
      <c r="K176" s="33"/>
      <c r="L176" s="34"/>
      <c r="M176" s="218"/>
      <c r="N176" s="219"/>
      <c r="O176" s="215"/>
      <c r="P176" s="215"/>
      <c r="Q176" s="215"/>
      <c r="R176" s="215"/>
      <c r="S176" s="215"/>
      <c r="T176" s="220"/>
      <c r="U176" s="33"/>
      <c r="V176" s="33"/>
      <c r="W176" s="33"/>
      <c r="X176" s="33"/>
      <c r="Y176" s="33"/>
      <c r="Z176" s="33"/>
      <c r="AA176" s="33"/>
      <c r="AB176" s="33"/>
      <c r="AC176" s="33"/>
      <c r="AD176" s="33"/>
      <c r="AE176" s="33"/>
      <c r="AT176" s="18" t="s">
        <v>384</v>
      </c>
      <c r="AU176" s="18" t="s">
        <v>84</v>
      </c>
    </row>
    <row r="177" spans="1:31" s="2" customFormat="1" ht="6.95" customHeight="1">
      <c r="A177" s="33"/>
      <c r="B177" s="48"/>
      <c r="C177" s="49"/>
      <c r="D177" s="49"/>
      <c r="E177" s="49"/>
      <c r="F177" s="49"/>
      <c r="G177" s="49"/>
      <c r="H177" s="49"/>
      <c r="I177" s="49"/>
      <c r="J177" s="49"/>
      <c r="K177" s="49"/>
      <c r="L177" s="34"/>
      <c r="M177" s="33"/>
      <c r="O177" s="33"/>
      <c r="P177" s="33"/>
      <c r="Q177" s="33"/>
      <c r="R177" s="33"/>
      <c r="S177" s="33"/>
      <c r="T177" s="33"/>
      <c r="U177" s="33"/>
      <c r="V177" s="33"/>
      <c r="W177" s="33"/>
      <c r="X177" s="33"/>
      <c r="Y177" s="33"/>
      <c r="Z177" s="33"/>
      <c r="AA177" s="33"/>
      <c r="AB177" s="33"/>
      <c r="AC177" s="33"/>
      <c r="AD177" s="33"/>
      <c r="AE177" s="33"/>
    </row>
  </sheetData>
  <autoFilter ref="C120:K17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109</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5188</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ROUND((SUM(BE122:BE166)),  2)</f>
        <v>0</v>
      </c>
      <c r="G35" s="33"/>
      <c r="H35" s="33"/>
      <c r="I35" s="106">
        <v>0.21</v>
      </c>
      <c r="J35" s="105">
        <f>ROUND(((SUM(BE122:BE166))*I35),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ROUND((SUM(BF122:BF166)),  2)</f>
        <v>0</v>
      </c>
      <c r="G36" s="33"/>
      <c r="H36" s="33"/>
      <c r="I36" s="106">
        <v>0.15</v>
      </c>
      <c r="J36" s="105">
        <f>ROUND(((SUM(BF122:BF166))*I36),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ROUND((SUM(BG122:BG166)),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ROUND((SUM(BH122:BH166)),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ROUND((SUM(BI122:BI166)),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D.1.4.4 - Plynovod</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5189</v>
      </c>
      <c r="E99" s="120"/>
      <c r="F99" s="120"/>
      <c r="G99" s="120"/>
      <c r="H99" s="120"/>
      <c r="I99" s="120"/>
      <c r="J99" s="121">
        <f>J123</f>
        <v>0</v>
      </c>
      <c r="L99" s="118"/>
    </row>
    <row r="100" spans="1:47" s="10" customFormat="1" ht="19.899999999999999" customHeight="1">
      <c r="B100" s="122"/>
      <c r="D100" s="123" t="s">
        <v>5190</v>
      </c>
      <c r="E100" s="124"/>
      <c r="F100" s="124"/>
      <c r="G100" s="124"/>
      <c r="H100" s="124"/>
      <c r="I100" s="124"/>
      <c r="J100" s="125">
        <f>J128</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5" t="str">
        <f>E7</f>
        <v>Přístavba tělocvičny, školní jídelny a kuchyně</v>
      </c>
      <c r="F110" s="266"/>
      <c r="G110" s="266"/>
      <c r="H110" s="266"/>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166</v>
      </c>
      <c r="L111" s="21"/>
    </row>
    <row r="112" spans="1:47" s="2" customFormat="1" ht="16.5" customHeight="1">
      <c r="A112" s="33"/>
      <c r="B112" s="34"/>
      <c r="C112" s="33"/>
      <c r="D112" s="33"/>
      <c r="E112" s="265" t="s">
        <v>167</v>
      </c>
      <c r="F112" s="264"/>
      <c r="G112" s="264"/>
      <c r="H112" s="264"/>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168</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41" t="str">
        <f>E11</f>
        <v>D.1.4.4 - Plynovod</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ZŠ Lyčkovo nám. 6/460, Praha 8</v>
      </c>
      <c r="G116" s="33"/>
      <c r="H116" s="33"/>
      <c r="I116" s="28" t="s">
        <v>22</v>
      </c>
      <c r="J116" s="56" t="str">
        <f>IF(J14="","",J14)</f>
        <v>25. 9. 2023</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E17</f>
        <v>Městská část Praha 8</v>
      </c>
      <c r="G118" s="33"/>
      <c r="H118" s="33"/>
      <c r="I118" s="28" t="s">
        <v>30</v>
      </c>
      <c r="J118" s="31" t="str">
        <f>E23</f>
        <v>ARCHITEKTONICKÝ ATELIER ALEŠ, s.r.o.</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33</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208</v>
      </c>
      <c r="D121" s="129" t="s">
        <v>62</v>
      </c>
      <c r="E121" s="129" t="s">
        <v>58</v>
      </c>
      <c r="F121" s="129" t="s">
        <v>59</v>
      </c>
      <c r="G121" s="129" t="s">
        <v>209</v>
      </c>
      <c r="H121" s="129" t="s">
        <v>210</v>
      </c>
      <c r="I121" s="129" t="s">
        <v>211</v>
      </c>
      <c r="J121" s="130" t="s">
        <v>172</v>
      </c>
      <c r="K121" s="131" t="s">
        <v>212</v>
      </c>
      <c r="L121" s="132"/>
      <c r="M121" s="63" t="s">
        <v>1</v>
      </c>
      <c r="N121" s="64" t="s">
        <v>41</v>
      </c>
      <c r="O121" s="64" t="s">
        <v>213</v>
      </c>
      <c r="P121" s="64" t="s">
        <v>214</v>
      </c>
      <c r="Q121" s="64" t="s">
        <v>215</v>
      </c>
      <c r="R121" s="64" t="s">
        <v>216</v>
      </c>
      <c r="S121" s="64" t="s">
        <v>217</v>
      </c>
      <c r="T121" s="65" t="s">
        <v>218</v>
      </c>
      <c r="U121" s="126"/>
      <c r="V121" s="126"/>
      <c r="W121" s="126"/>
      <c r="X121" s="126"/>
      <c r="Y121" s="126"/>
      <c r="Z121" s="126"/>
      <c r="AA121" s="126"/>
      <c r="AB121" s="126"/>
      <c r="AC121" s="126"/>
      <c r="AD121" s="126"/>
      <c r="AE121" s="126"/>
    </row>
    <row r="122" spans="1:65" s="2" customFormat="1" ht="22.9" customHeight="1">
      <c r="A122" s="33"/>
      <c r="B122" s="34"/>
      <c r="C122" s="70" t="s">
        <v>219</v>
      </c>
      <c r="D122" s="33"/>
      <c r="E122" s="33"/>
      <c r="F122" s="33"/>
      <c r="G122" s="33"/>
      <c r="H122" s="33"/>
      <c r="I122" s="33"/>
      <c r="J122" s="133">
        <f>BK122</f>
        <v>0</v>
      </c>
      <c r="K122" s="33"/>
      <c r="L122" s="34"/>
      <c r="M122" s="66"/>
      <c r="N122" s="57"/>
      <c r="O122" s="67"/>
      <c r="P122" s="134">
        <f>P123</f>
        <v>0</v>
      </c>
      <c r="Q122" s="67"/>
      <c r="R122" s="134">
        <f>R123</f>
        <v>0</v>
      </c>
      <c r="S122" s="67"/>
      <c r="T122" s="135">
        <f>T123</f>
        <v>0</v>
      </c>
      <c r="U122" s="33"/>
      <c r="V122" s="33"/>
      <c r="W122" s="33"/>
      <c r="X122" s="33"/>
      <c r="Y122" s="33"/>
      <c r="Z122" s="33"/>
      <c r="AA122" s="33"/>
      <c r="AB122" s="33"/>
      <c r="AC122" s="33"/>
      <c r="AD122" s="33"/>
      <c r="AE122" s="33"/>
      <c r="AT122" s="18" t="s">
        <v>76</v>
      </c>
      <c r="AU122" s="18" t="s">
        <v>174</v>
      </c>
      <c r="BK122" s="136">
        <f>BK123</f>
        <v>0</v>
      </c>
    </row>
    <row r="123" spans="1:65" s="12" customFormat="1" ht="25.9" customHeight="1">
      <c r="B123" s="137"/>
      <c r="D123" s="138" t="s">
        <v>76</v>
      </c>
      <c r="E123" s="139" t="s">
        <v>4338</v>
      </c>
      <c r="F123" s="139" t="s">
        <v>5191</v>
      </c>
      <c r="I123" s="140"/>
      <c r="J123" s="141">
        <f>BK123</f>
        <v>0</v>
      </c>
      <c r="L123" s="137"/>
      <c r="M123" s="142"/>
      <c r="N123" s="143"/>
      <c r="O123" s="143"/>
      <c r="P123" s="144">
        <f>P124+SUM(P125:P128)</f>
        <v>0</v>
      </c>
      <c r="Q123" s="143"/>
      <c r="R123" s="144">
        <f>R124+SUM(R125:R128)</f>
        <v>0</v>
      </c>
      <c r="S123" s="143"/>
      <c r="T123" s="145">
        <f>T124+SUM(T125:T128)</f>
        <v>0</v>
      </c>
      <c r="AR123" s="138" t="s">
        <v>84</v>
      </c>
      <c r="AT123" s="146" t="s">
        <v>76</v>
      </c>
      <c r="AU123" s="146" t="s">
        <v>77</v>
      </c>
      <c r="AY123" s="138" t="s">
        <v>222</v>
      </c>
      <c r="BK123" s="147">
        <f>BK124+SUM(BK125:BK128)</f>
        <v>0</v>
      </c>
    </row>
    <row r="124" spans="1:65" s="2" customFormat="1" ht="16.5" customHeight="1">
      <c r="A124" s="33"/>
      <c r="B124" s="150"/>
      <c r="C124" s="151" t="s">
        <v>84</v>
      </c>
      <c r="D124" s="151" t="s">
        <v>224</v>
      </c>
      <c r="E124" s="152" t="s">
        <v>5192</v>
      </c>
      <c r="F124" s="153" t="s">
        <v>5193</v>
      </c>
      <c r="G124" s="154" t="s">
        <v>242</v>
      </c>
      <c r="H124" s="155">
        <v>9</v>
      </c>
      <c r="I124" s="156"/>
      <c r="J124" s="157">
        <f>ROUND(I124*H124,2)</f>
        <v>0</v>
      </c>
      <c r="K124" s="158"/>
      <c r="L124" s="34"/>
      <c r="M124" s="159" t="s">
        <v>1</v>
      </c>
      <c r="N124" s="160" t="s">
        <v>42</v>
      </c>
      <c r="O124" s="59"/>
      <c r="P124" s="161">
        <f>O124*H124</f>
        <v>0</v>
      </c>
      <c r="Q124" s="161">
        <v>0</v>
      </c>
      <c r="R124" s="161">
        <f>Q124*H124</f>
        <v>0</v>
      </c>
      <c r="S124" s="161">
        <v>0</v>
      </c>
      <c r="T124" s="162">
        <f>S124*H124</f>
        <v>0</v>
      </c>
      <c r="U124" s="33"/>
      <c r="V124" s="33"/>
      <c r="W124" s="33"/>
      <c r="X124" s="33"/>
      <c r="Y124" s="33"/>
      <c r="Z124" s="33"/>
      <c r="AA124" s="33"/>
      <c r="AB124" s="33"/>
      <c r="AC124" s="33"/>
      <c r="AD124" s="33"/>
      <c r="AE124" s="33"/>
      <c r="AR124" s="163" t="s">
        <v>228</v>
      </c>
      <c r="AT124" s="163" t="s">
        <v>224</v>
      </c>
      <c r="AU124" s="163" t="s">
        <v>84</v>
      </c>
      <c r="AY124" s="18" t="s">
        <v>222</v>
      </c>
      <c r="BE124" s="164">
        <f>IF(N124="základní",J124,0)</f>
        <v>0</v>
      </c>
      <c r="BF124" s="164">
        <f>IF(N124="snížená",J124,0)</f>
        <v>0</v>
      </c>
      <c r="BG124" s="164">
        <f>IF(N124="zákl. přenesená",J124,0)</f>
        <v>0</v>
      </c>
      <c r="BH124" s="164">
        <f>IF(N124="sníž. přenesená",J124,0)</f>
        <v>0</v>
      </c>
      <c r="BI124" s="164">
        <f>IF(N124="nulová",J124,0)</f>
        <v>0</v>
      </c>
      <c r="BJ124" s="18" t="s">
        <v>84</v>
      </c>
      <c r="BK124" s="164">
        <f>ROUND(I124*H124,2)</f>
        <v>0</v>
      </c>
      <c r="BL124" s="18" t="s">
        <v>228</v>
      </c>
      <c r="BM124" s="163" t="s">
        <v>86</v>
      </c>
    </row>
    <row r="125" spans="1:65" s="2" customFormat="1" ht="16.5" customHeight="1">
      <c r="A125" s="33"/>
      <c r="B125" s="150"/>
      <c r="C125" s="151" t="s">
        <v>86</v>
      </c>
      <c r="D125" s="151" t="s">
        <v>224</v>
      </c>
      <c r="E125" s="152" t="s">
        <v>5194</v>
      </c>
      <c r="F125" s="153" t="s">
        <v>4954</v>
      </c>
      <c r="G125" s="154" t="s">
        <v>242</v>
      </c>
      <c r="H125" s="155">
        <v>9</v>
      </c>
      <c r="I125" s="156"/>
      <c r="J125" s="157">
        <f>ROUND(I125*H125,2)</f>
        <v>0</v>
      </c>
      <c r="K125" s="158"/>
      <c r="L125" s="34"/>
      <c r="M125" s="159" t="s">
        <v>1</v>
      </c>
      <c r="N125" s="160" t="s">
        <v>42</v>
      </c>
      <c r="O125" s="59"/>
      <c r="P125" s="161">
        <f>O125*H125</f>
        <v>0</v>
      </c>
      <c r="Q125" s="161">
        <v>0</v>
      </c>
      <c r="R125" s="161">
        <f>Q125*H125</f>
        <v>0</v>
      </c>
      <c r="S125" s="161">
        <v>0</v>
      </c>
      <c r="T125" s="162">
        <f>S125*H125</f>
        <v>0</v>
      </c>
      <c r="U125" s="33"/>
      <c r="V125" s="33"/>
      <c r="W125" s="33"/>
      <c r="X125" s="33"/>
      <c r="Y125" s="33"/>
      <c r="Z125" s="33"/>
      <c r="AA125" s="33"/>
      <c r="AB125" s="33"/>
      <c r="AC125" s="33"/>
      <c r="AD125" s="33"/>
      <c r="AE125" s="33"/>
      <c r="AR125" s="163" t="s">
        <v>228</v>
      </c>
      <c r="AT125" s="163" t="s">
        <v>224</v>
      </c>
      <c r="AU125" s="163" t="s">
        <v>84</v>
      </c>
      <c r="AY125" s="18" t="s">
        <v>222</v>
      </c>
      <c r="BE125" s="164">
        <f>IF(N125="základní",J125,0)</f>
        <v>0</v>
      </c>
      <c r="BF125" s="164">
        <f>IF(N125="snížená",J125,0)</f>
        <v>0</v>
      </c>
      <c r="BG125" s="164">
        <f>IF(N125="zákl. přenesená",J125,0)</f>
        <v>0</v>
      </c>
      <c r="BH125" s="164">
        <f>IF(N125="sníž. přenesená",J125,0)</f>
        <v>0</v>
      </c>
      <c r="BI125" s="164">
        <f>IF(N125="nulová",J125,0)</f>
        <v>0</v>
      </c>
      <c r="BJ125" s="18" t="s">
        <v>84</v>
      </c>
      <c r="BK125" s="164">
        <f>ROUND(I125*H125,2)</f>
        <v>0</v>
      </c>
      <c r="BL125" s="18" t="s">
        <v>228</v>
      </c>
      <c r="BM125" s="163" t="s">
        <v>228</v>
      </c>
    </row>
    <row r="126" spans="1:65" s="2" customFormat="1" ht="16.5" customHeight="1">
      <c r="A126" s="33"/>
      <c r="B126" s="150"/>
      <c r="C126" s="151" t="s">
        <v>235</v>
      </c>
      <c r="D126" s="151" t="s">
        <v>224</v>
      </c>
      <c r="E126" s="152" t="s">
        <v>5195</v>
      </c>
      <c r="F126" s="153" t="s">
        <v>4958</v>
      </c>
      <c r="G126" s="154" t="s">
        <v>252</v>
      </c>
      <c r="H126" s="155">
        <v>4</v>
      </c>
      <c r="I126" s="156"/>
      <c r="J126" s="157">
        <f>ROUND(I126*H126,2)</f>
        <v>0</v>
      </c>
      <c r="K126" s="158"/>
      <c r="L126" s="34"/>
      <c r="M126" s="159" t="s">
        <v>1</v>
      </c>
      <c r="N126" s="160" t="s">
        <v>42</v>
      </c>
      <c r="O126" s="59"/>
      <c r="P126" s="161">
        <f>O126*H126</f>
        <v>0</v>
      </c>
      <c r="Q126" s="161">
        <v>0</v>
      </c>
      <c r="R126" s="161">
        <f>Q126*H126</f>
        <v>0</v>
      </c>
      <c r="S126" s="161">
        <v>0</v>
      </c>
      <c r="T126" s="162">
        <f>S126*H126</f>
        <v>0</v>
      </c>
      <c r="U126" s="33"/>
      <c r="V126" s="33"/>
      <c r="W126" s="33"/>
      <c r="X126" s="33"/>
      <c r="Y126" s="33"/>
      <c r="Z126" s="33"/>
      <c r="AA126" s="33"/>
      <c r="AB126" s="33"/>
      <c r="AC126" s="33"/>
      <c r="AD126" s="33"/>
      <c r="AE126" s="33"/>
      <c r="AR126" s="163" t="s">
        <v>228</v>
      </c>
      <c r="AT126" s="163" t="s">
        <v>224</v>
      </c>
      <c r="AU126" s="163" t="s">
        <v>84</v>
      </c>
      <c r="AY126" s="18" t="s">
        <v>222</v>
      </c>
      <c r="BE126" s="164">
        <f>IF(N126="základní",J126,0)</f>
        <v>0</v>
      </c>
      <c r="BF126" s="164">
        <f>IF(N126="snížená",J126,0)</f>
        <v>0</v>
      </c>
      <c r="BG126" s="164">
        <f>IF(N126="zákl. přenesená",J126,0)</f>
        <v>0</v>
      </c>
      <c r="BH126" s="164">
        <f>IF(N126="sníž. přenesená",J126,0)</f>
        <v>0</v>
      </c>
      <c r="BI126" s="164">
        <f>IF(N126="nulová",J126,0)</f>
        <v>0</v>
      </c>
      <c r="BJ126" s="18" t="s">
        <v>84</v>
      </c>
      <c r="BK126" s="164">
        <f>ROUND(I126*H126,2)</f>
        <v>0</v>
      </c>
      <c r="BL126" s="18" t="s">
        <v>228</v>
      </c>
      <c r="BM126" s="163" t="s">
        <v>238</v>
      </c>
    </row>
    <row r="127" spans="1:65" s="2" customFormat="1" ht="16.5" customHeight="1">
      <c r="A127" s="33"/>
      <c r="B127" s="150"/>
      <c r="C127" s="151" t="s">
        <v>228</v>
      </c>
      <c r="D127" s="151" t="s">
        <v>224</v>
      </c>
      <c r="E127" s="152" t="s">
        <v>5196</v>
      </c>
      <c r="F127" s="153" t="s">
        <v>4961</v>
      </c>
      <c r="G127" s="154" t="s">
        <v>252</v>
      </c>
      <c r="H127" s="155">
        <v>2</v>
      </c>
      <c r="I127" s="156"/>
      <c r="J127" s="157">
        <f>ROUND(I127*H127,2)</f>
        <v>0</v>
      </c>
      <c r="K127" s="158"/>
      <c r="L127" s="34"/>
      <c r="M127" s="159" t="s">
        <v>1</v>
      </c>
      <c r="N127" s="160" t="s">
        <v>42</v>
      </c>
      <c r="O127" s="59"/>
      <c r="P127" s="161">
        <f>O127*H127</f>
        <v>0</v>
      </c>
      <c r="Q127" s="161">
        <v>0</v>
      </c>
      <c r="R127" s="161">
        <f>Q127*H127</f>
        <v>0</v>
      </c>
      <c r="S127" s="161">
        <v>0</v>
      </c>
      <c r="T127" s="162">
        <f>S127*H127</f>
        <v>0</v>
      </c>
      <c r="U127" s="33"/>
      <c r="V127" s="33"/>
      <c r="W127" s="33"/>
      <c r="X127" s="33"/>
      <c r="Y127" s="33"/>
      <c r="Z127" s="33"/>
      <c r="AA127" s="33"/>
      <c r="AB127" s="33"/>
      <c r="AC127" s="33"/>
      <c r="AD127" s="33"/>
      <c r="AE127" s="33"/>
      <c r="AR127" s="163" t="s">
        <v>228</v>
      </c>
      <c r="AT127" s="163" t="s">
        <v>224</v>
      </c>
      <c r="AU127" s="163" t="s">
        <v>84</v>
      </c>
      <c r="AY127" s="18" t="s">
        <v>222</v>
      </c>
      <c r="BE127" s="164">
        <f>IF(N127="základní",J127,0)</f>
        <v>0</v>
      </c>
      <c r="BF127" s="164">
        <f>IF(N127="snížená",J127,0)</f>
        <v>0</v>
      </c>
      <c r="BG127" s="164">
        <f>IF(N127="zákl. přenesená",J127,0)</f>
        <v>0</v>
      </c>
      <c r="BH127" s="164">
        <f>IF(N127="sníž. přenesená",J127,0)</f>
        <v>0</v>
      </c>
      <c r="BI127" s="164">
        <f>IF(N127="nulová",J127,0)</f>
        <v>0</v>
      </c>
      <c r="BJ127" s="18" t="s">
        <v>84</v>
      </c>
      <c r="BK127" s="164">
        <f>ROUND(I127*H127,2)</f>
        <v>0</v>
      </c>
      <c r="BL127" s="18" t="s">
        <v>228</v>
      </c>
      <c r="BM127" s="163" t="s">
        <v>243</v>
      </c>
    </row>
    <row r="128" spans="1:65" s="12" customFormat="1" ht="22.9" customHeight="1">
      <c r="B128" s="137"/>
      <c r="D128" s="138" t="s">
        <v>76</v>
      </c>
      <c r="E128" s="148" t="s">
        <v>4387</v>
      </c>
      <c r="F128" s="148" t="s">
        <v>5197</v>
      </c>
      <c r="I128" s="140"/>
      <c r="J128" s="149">
        <f>BK128</f>
        <v>0</v>
      </c>
      <c r="L128" s="137"/>
      <c r="M128" s="142"/>
      <c r="N128" s="143"/>
      <c r="O128" s="143"/>
      <c r="P128" s="144">
        <f>SUM(P129:P166)</f>
        <v>0</v>
      </c>
      <c r="Q128" s="143"/>
      <c r="R128" s="144">
        <f>SUM(R129:R166)</f>
        <v>0</v>
      </c>
      <c r="S128" s="143"/>
      <c r="T128" s="145">
        <f>SUM(T129:T166)</f>
        <v>0</v>
      </c>
      <c r="AR128" s="138" t="s">
        <v>84</v>
      </c>
      <c r="AT128" s="146" t="s">
        <v>76</v>
      </c>
      <c r="AU128" s="146" t="s">
        <v>84</v>
      </c>
      <c r="AY128" s="138" t="s">
        <v>222</v>
      </c>
      <c r="BK128" s="147">
        <f>SUM(BK129:BK166)</f>
        <v>0</v>
      </c>
    </row>
    <row r="129" spans="1:65" s="2" customFormat="1" ht="16.5" customHeight="1">
      <c r="A129" s="33"/>
      <c r="B129" s="150"/>
      <c r="C129" s="151" t="s">
        <v>245</v>
      </c>
      <c r="D129" s="151" t="s">
        <v>224</v>
      </c>
      <c r="E129" s="152" t="s">
        <v>5198</v>
      </c>
      <c r="F129" s="153" t="s">
        <v>5199</v>
      </c>
      <c r="G129" s="154" t="s">
        <v>242</v>
      </c>
      <c r="H129" s="155">
        <v>3</v>
      </c>
      <c r="I129" s="156"/>
      <c r="J129" s="157">
        <f t="shared" ref="J129:J166" si="0">ROUND(I129*H129,2)</f>
        <v>0</v>
      </c>
      <c r="K129" s="158"/>
      <c r="L129" s="34"/>
      <c r="M129" s="159" t="s">
        <v>1</v>
      </c>
      <c r="N129" s="160" t="s">
        <v>42</v>
      </c>
      <c r="O129" s="59"/>
      <c r="P129" s="161">
        <f t="shared" ref="P129:P166" si="1">O129*H129</f>
        <v>0</v>
      </c>
      <c r="Q129" s="161">
        <v>0</v>
      </c>
      <c r="R129" s="161">
        <f t="shared" ref="R129:R166" si="2">Q129*H129</f>
        <v>0</v>
      </c>
      <c r="S129" s="161">
        <v>0</v>
      </c>
      <c r="T129" s="162">
        <f t="shared" ref="T129:T166" si="3">S129*H129</f>
        <v>0</v>
      </c>
      <c r="U129" s="33"/>
      <c r="V129" s="33"/>
      <c r="W129" s="33"/>
      <c r="X129" s="33"/>
      <c r="Y129" s="33"/>
      <c r="Z129" s="33"/>
      <c r="AA129" s="33"/>
      <c r="AB129" s="33"/>
      <c r="AC129" s="33"/>
      <c r="AD129" s="33"/>
      <c r="AE129" s="33"/>
      <c r="AR129" s="163" t="s">
        <v>228</v>
      </c>
      <c r="AT129" s="163" t="s">
        <v>224</v>
      </c>
      <c r="AU129" s="163" t="s">
        <v>86</v>
      </c>
      <c r="AY129" s="18" t="s">
        <v>222</v>
      </c>
      <c r="BE129" s="164">
        <f t="shared" ref="BE129:BE166" si="4">IF(N129="základní",J129,0)</f>
        <v>0</v>
      </c>
      <c r="BF129" s="164">
        <f t="shared" ref="BF129:BF166" si="5">IF(N129="snížená",J129,0)</f>
        <v>0</v>
      </c>
      <c r="BG129" s="164">
        <f t="shared" ref="BG129:BG166" si="6">IF(N129="zákl. přenesená",J129,0)</f>
        <v>0</v>
      </c>
      <c r="BH129" s="164">
        <f t="shared" ref="BH129:BH166" si="7">IF(N129="sníž. přenesená",J129,0)</f>
        <v>0</v>
      </c>
      <c r="BI129" s="164">
        <f t="shared" ref="BI129:BI166" si="8">IF(N129="nulová",J129,0)</f>
        <v>0</v>
      </c>
      <c r="BJ129" s="18" t="s">
        <v>84</v>
      </c>
      <c r="BK129" s="164">
        <f t="shared" ref="BK129:BK166" si="9">ROUND(I129*H129,2)</f>
        <v>0</v>
      </c>
      <c r="BL129" s="18" t="s">
        <v>228</v>
      </c>
      <c r="BM129" s="163" t="s">
        <v>248</v>
      </c>
    </row>
    <row r="130" spans="1:65" s="2" customFormat="1" ht="16.5" customHeight="1">
      <c r="A130" s="33"/>
      <c r="B130" s="150"/>
      <c r="C130" s="151" t="s">
        <v>238</v>
      </c>
      <c r="D130" s="151" t="s">
        <v>224</v>
      </c>
      <c r="E130" s="152" t="s">
        <v>5200</v>
      </c>
      <c r="F130" s="153" t="s">
        <v>5201</v>
      </c>
      <c r="G130" s="154" t="s">
        <v>242</v>
      </c>
      <c r="H130" s="155">
        <v>16</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86</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14</v>
      </c>
    </row>
    <row r="131" spans="1:65" s="2" customFormat="1" ht="16.5" customHeight="1">
      <c r="A131" s="33"/>
      <c r="B131" s="150"/>
      <c r="C131" s="151" t="s">
        <v>261</v>
      </c>
      <c r="D131" s="151" t="s">
        <v>224</v>
      </c>
      <c r="E131" s="152" t="s">
        <v>5202</v>
      </c>
      <c r="F131" s="153" t="s">
        <v>5203</v>
      </c>
      <c r="G131" s="154" t="s">
        <v>242</v>
      </c>
      <c r="H131" s="155">
        <v>28</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86</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321</v>
      </c>
    </row>
    <row r="132" spans="1:65" s="2" customFormat="1" ht="16.5" customHeight="1">
      <c r="A132" s="33"/>
      <c r="B132" s="150"/>
      <c r="C132" s="151" t="s">
        <v>243</v>
      </c>
      <c r="D132" s="151" t="s">
        <v>224</v>
      </c>
      <c r="E132" s="152" t="s">
        <v>5204</v>
      </c>
      <c r="F132" s="153" t="s">
        <v>4760</v>
      </c>
      <c r="G132" s="154" t="s">
        <v>242</v>
      </c>
      <c r="H132" s="155">
        <v>5</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86</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264</v>
      </c>
    </row>
    <row r="133" spans="1:65" s="2" customFormat="1" ht="16.5" customHeight="1">
      <c r="A133" s="33"/>
      <c r="B133" s="150"/>
      <c r="C133" s="151" t="s">
        <v>279</v>
      </c>
      <c r="D133" s="151" t="s">
        <v>224</v>
      </c>
      <c r="E133" s="152" t="s">
        <v>5205</v>
      </c>
      <c r="F133" s="153" t="s">
        <v>4763</v>
      </c>
      <c r="G133" s="154" t="s">
        <v>242</v>
      </c>
      <c r="H133" s="155">
        <v>6</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86</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341</v>
      </c>
    </row>
    <row r="134" spans="1:65" s="2" customFormat="1" ht="16.5" customHeight="1">
      <c r="A134" s="33"/>
      <c r="B134" s="150"/>
      <c r="C134" s="151" t="s">
        <v>248</v>
      </c>
      <c r="D134" s="151" t="s">
        <v>224</v>
      </c>
      <c r="E134" s="152" t="s">
        <v>5206</v>
      </c>
      <c r="F134" s="153" t="s">
        <v>4765</v>
      </c>
      <c r="G134" s="154" t="s">
        <v>242</v>
      </c>
      <c r="H134" s="155">
        <v>146</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86</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273</v>
      </c>
    </row>
    <row r="135" spans="1:65" s="2" customFormat="1" ht="16.5" customHeight="1">
      <c r="A135" s="33"/>
      <c r="B135" s="150"/>
      <c r="C135" s="151" t="s">
        <v>299</v>
      </c>
      <c r="D135" s="151" t="s">
        <v>224</v>
      </c>
      <c r="E135" s="152" t="s">
        <v>5207</v>
      </c>
      <c r="F135" s="153" t="s">
        <v>5208</v>
      </c>
      <c r="G135" s="154" t="s">
        <v>242</v>
      </c>
      <c r="H135" s="155">
        <v>8</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86</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358</v>
      </c>
    </row>
    <row r="136" spans="1:65" s="2" customFormat="1" ht="16.5" customHeight="1">
      <c r="A136" s="33"/>
      <c r="B136" s="150"/>
      <c r="C136" s="151" t="s">
        <v>14</v>
      </c>
      <c r="D136" s="151" t="s">
        <v>224</v>
      </c>
      <c r="E136" s="152" t="s">
        <v>5209</v>
      </c>
      <c r="F136" s="153" t="s">
        <v>4769</v>
      </c>
      <c r="G136" s="154" t="s">
        <v>242</v>
      </c>
      <c r="H136" s="155">
        <v>2</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86</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282</v>
      </c>
    </row>
    <row r="137" spans="1:65" s="2" customFormat="1" ht="16.5" customHeight="1">
      <c r="A137" s="33"/>
      <c r="B137" s="150"/>
      <c r="C137" s="151" t="s">
        <v>315</v>
      </c>
      <c r="D137" s="151" t="s">
        <v>224</v>
      </c>
      <c r="E137" s="152" t="s">
        <v>5210</v>
      </c>
      <c r="F137" s="153" t="s">
        <v>5211</v>
      </c>
      <c r="G137" s="154" t="s">
        <v>4342</v>
      </c>
      <c r="H137" s="155">
        <v>2</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86</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292</v>
      </c>
    </row>
    <row r="138" spans="1:65" s="2" customFormat="1" ht="16.5" customHeight="1">
      <c r="A138" s="33"/>
      <c r="B138" s="150"/>
      <c r="C138" s="151" t="s">
        <v>321</v>
      </c>
      <c r="D138" s="151" t="s">
        <v>224</v>
      </c>
      <c r="E138" s="152" t="s">
        <v>5212</v>
      </c>
      <c r="F138" s="153" t="s">
        <v>5213</v>
      </c>
      <c r="G138" s="154" t="s">
        <v>242</v>
      </c>
      <c r="H138" s="155">
        <v>1</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86</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302</v>
      </c>
    </row>
    <row r="139" spans="1:65" s="2" customFormat="1" ht="16.5" customHeight="1">
      <c r="A139" s="33"/>
      <c r="B139" s="150"/>
      <c r="C139" s="151" t="s">
        <v>8</v>
      </c>
      <c r="D139" s="151" t="s">
        <v>224</v>
      </c>
      <c r="E139" s="152" t="s">
        <v>5214</v>
      </c>
      <c r="F139" s="153" t="s">
        <v>5215</v>
      </c>
      <c r="G139" s="154" t="s">
        <v>242</v>
      </c>
      <c r="H139" s="155">
        <v>7</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86</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314</v>
      </c>
    </row>
    <row r="140" spans="1:65" s="2" customFormat="1" ht="16.5" customHeight="1">
      <c r="A140" s="33"/>
      <c r="B140" s="150"/>
      <c r="C140" s="151" t="s">
        <v>264</v>
      </c>
      <c r="D140" s="151" t="s">
        <v>224</v>
      </c>
      <c r="E140" s="152" t="s">
        <v>5216</v>
      </c>
      <c r="F140" s="153" t="s">
        <v>5217</v>
      </c>
      <c r="G140" s="154" t="s">
        <v>242</v>
      </c>
      <c r="H140" s="155">
        <v>1</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86</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318</v>
      </c>
    </row>
    <row r="141" spans="1:65" s="2" customFormat="1" ht="16.5" customHeight="1">
      <c r="A141" s="33"/>
      <c r="B141" s="150"/>
      <c r="C141" s="151" t="s">
        <v>337</v>
      </c>
      <c r="D141" s="151" t="s">
        <v>224</v>
      </c>
      <c r="E141" s="152" t="s">
        <v>5218</v>
      </c>
      <c r="F141" s="153" t="s">
        <v>5219</v>
      </c>
      <c r="G141" s="154" t="s">
        <v>242</v>
      </c>
      <c r="H141" s="155">
        <v>2</v>
      </c>
      <c r="I141" s="156"/>
      <c r="J141" s="157">
        <f t="shared" si="0"/>
        <v>0</v>
      </c>
      <c r="K141" s="158"/>
      <c r="L141" s="34"/>
      <c r="M141" s="159" t="s">
        <v>1</v>
      </c>
      <c r="N141" s="160" t="s">
        <v>42</v>
      </c>
      <c r="O141" s="59"/>
      <c r="P141" s="161">
        <f t="shared" si="1"/>
        <v>0</v>
      </c>
      <c r="Q141" s="161">
        <v>0</v>
      </c>
      <c r="R141" s="161">
        <f t="shared" si="2"/>
        <v>0</v>
      </c>
      <c r="S141" s="161">
        <v>0</v>
      </c>
      <c r="T141" s="162">
        <f t="shared" si="3"/>
        <v>0</v>
      </c>
      <c r="U141" s="33"/>
      <c r="V141" s="33"/>
      <c r="W141" s="33"/>
      <c r="X141" s="33"/>
      <c r="Y141" s="33"/>
      <c r="Z141" s="33"/>
      <c r="AA141" s="33"/>
      <c r="AB141" s="33"/>
      <c r="AC141" s="33"/>
      <c r="AD141" s="33"/>
      <c r="AE141" s="33"/>
      <c r="AR141" s="163" t="s">
        <v>228</v>
      </c>
      <c r="AT141" s="163" t="s">
        <v>224</v>
      </c>
      <c r="AU141" s="163" t="s">
        <v>86</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322</v>
      </c>
    </row>
    <row r="142" spans="1:65" s="2" customFormat="1" ht="21.75" customHeight="1">
      <c r="A142" s="33"/>
      <c r="B142" s="150"/>
      <c r="C142" s="151" t="s">
        <v>341</v>
      </c>
      <c r="D142" s="151" t="s">
        <v>224</v>
      </c>
      <c r="E142" s="152" t="s">
        <v>5220</v>
      </c>
      <c r="F142" s="153" t="s">
        <v>5221</v>
      </c>
      <c r="G142" s="154" t="s">
        <v>2432</v>
      </c>
      <c r="H142" s="155">
        <v>1</v>
      </c>
      <c r="I142" s="156"/>
      <c r="J142" s="157">
        <f t="shared" si="0"/>
        <v>0</v>
      </c>
      <c r="K142" s="158"/>
      <c r="L142" s="34"/>
      <c r="M142" s="159" t="s">
        <v>1</v>
      </c>
      <c r="N142" s="160" t="s">
        <v>42</v>
      </c>
      <c r="O142" s="59"/>
      <c r="P142" s="161">
        <f t="shared" si="1"/>
        <v>0</v>
      </c>
      <c r="Q142" s="161">
        <v>0</v>
      </c>
      <c r="R142" s="161">
        <f t="shared" si="2"/>
        <v>0</v>
      </c>
      <c r="S142" s="161">
        <v>0</v>
      </c>
      <c r="T142" s="162">
        <f t="shared" si="3"/>
        <v>0</v>
      </c>
      <c r="U142" s="33"/>
      <c r="V142" s="33"/>
      <c r="W142" s="33"/>
      <c r="X142" s="33"/>
      <c r="Y142" s="33"/>
      <c r="Z142" s="33"/>
      <c r="AA142" s="33"/>
      <c r="AB142" s="33"/>
      <c r="AC142" s="33"/>
      <c r="AD142" s="33"/>
      <c r="AE142" s="33"/>
      <c r="AR142" s="163" t="s">
        <v>228</v>
      </c>
      <c r="AT142" s="163" t="s">
        <v>224</v>
      </c>
      <c r="AU142" s="163" t="s">
        <v>86</v>
      </c>
      <c r="AY142" s="18" t="s">
        <v>222</v>
      </c>
      <c r="BE142" s="164">
        <f t="shared" si="4"/>
        <v>0</v>
      </c>
      <c r="BF142" s="164">
        <f t="shared" si="5"/>
        <v>0</v>
      </c>
      <c r="BG142" s="164">
        <f t="shared" si="6"/>
        <v>0</v>
      </c>
      <c r="BH142" s="164">
        <f t="shared" si="7"/>
        <v>0</v>
      </c>
      <c r="BI142" s="164">
        <f t="shared" si="8"/>
        <v>0</v>
      </c>
      <c r="BJ142" s="18" t="s">
        <v>84</v>
      </c>
      <c r="BK142" s="164">
        <f t="shared" si="9"/>
        <v>0</v>
      </c>
      <c r="BL142" s="18" t="s">
        <v>228</v>
      </c>
      <c r="BM142" s="163" t="s">
        <v>326</v>
      </c>
    </row>
    <row r="143" spans="1:65" s="2" customFormat="1" ht="16.5" customHeight="1">
      <c r="A143" s="33"/>
      <c r="B143" s="150"/>
      <c r="C143" s="151" t="s">
        <v>345</v>
      </c>
      <c r="D143" s="151" t="s">
        <v>224</v>
      </c>
      <c r="E143" s="152" t="s">
        <v>5222</v>
      </c>
      <c r="F143" s="153" t="s">
        <v>5223</v>
      </c>
      <c r="G143" s="154" t="s">
        <v>4342</v>
      </c>
      <c r="H143" s="155">
        <v>110</v>
      </c>
      <c r="I143" s="156"/>
      <c r="J143" s="157">
        <f t="shared" si="0"/>
        <v>0</v>
      </c>
      <c r="K143" s="158"/>
      <c r="L143" s="34"/>
      <c r="M143" s="159" t="s">
        <v>1</v>
      </c>
      <c r="N143" s="160" t="s">
        <v>42</v>
      </c>
      <c r="O143" s="59"/>
      <c r="P143" s="161">
        <f t="shared" si="1"/>
        <v>0</v>
      </c>
      <c r="Q143" s="161">
        <v>0</v>
      </c>
      <c r="R143" s="161">
        <f t="shared" si="2"/>
        <v>0</v>
      </c>
      <c r="S143" s="161">
        <v>0</v>
      </c>
      <c r="T143" s="162">
        <f t="shared" si="3"/>
        <v>0</v>
      </c>
      <c r="U143" s="33"/>
      <c r="V143" s="33"/>
      <c r="W143" s="33"/>
      <c r="X143" s="33"/>
      <c r="Y143" s="33"/>
      <c r="Z143" s="33"/>
      <c r="AA143" s="33"/>
      <c r="AB143" s="33"/>
      <c r="AC143" s="33"/>
      <c r="AD143" s="33"/>
      <c r="AE143" s="33"/>
      <c r="AR143" s="163" t="s">
        <v>228</v>
      </c>
      <c r="AT143" s="163" t="s">
        <v>224</v>
      </c>
      <c r="AU143" s="163" t="s">
        <v>86</v>
      </c>
      <c r="AY143" s="18" t="s">
        <v>222</v>
      </c>
      <c r="BE143" s="164">
        <f t="shared" si="4"/>
        <v>0</v>
      </c>
      <c r="BF143" s="164">
        <f t="shared" si="5"/>
        <v>0</v>
      </c>
      <c r="BG143" s="164">
        <f t="shared" si="6"/>
        <v>0</v>
      </c>
      <c r="BH143" s="164">
        <f t="shared" si="7"/>
        <v>0</v>
      </c>
      <c r="BI143" s="164">
        <f t="shared" si="8"/>
        <v>0</v>
      </c>
      <c r="BJ143" s="18" t="s">
        <v>84</v>
      </c>
      <c r="BK143" s="164">
        <f t="shared" si="9"/>
        <v>0</v>
      </c>
      <c r="BL143" s="18" t="s">
        <v>228</v>
      </c>
      <c r="BM143" s="163" t="s">
        <v>329</v>
      </c>
    </row>
    <row r="144" spans="1:65" s="2" customFormat="1" ht="16.5" customHeight="1">
      <c r="A144" s="33"/>
      <c r="B144" s="150"/>
      <c r="C144" s="151" t="s">
        <v>273</v>
      </c>
      <c r="D144" s="151" t="s">
        <v>224</v>
      </c>
      <c r="E144" s="152" t="s">
        <v>5224</v>
      </c>
      <c r="F144" s="153" t="s">
        <v>5225</v>
      </c>
      <c r="G144" s="154" t="s">
        <v>4342</v>
      </c>
      <c r="H144" s="155">
        <v>4</v>
      </c>
      <c r="I144" s="156"/>
      <c r="J144" s="157">
        <f t="shared" si="0"/>
        <v>0</v>
      </c>
      <c r="K144" s="158"/>
      <c r="L144" s="34"/>
      <c r="M144" s="159" t="s">
        <v>1</v>
      </c>
      <c r="N144" s="160" t="s">
        <v>42</v>
      </c>
      <c r="O144" s="59"/>
      <c r="P144" s="161">
        <f t="shared" si="1"/>
        <v>0</v>
      </c>
      <c r="Q144" s="161">
        <v>0</v>
      </c>
      <c r="R144" s="161">
        <f t="shared" si="2"/>
        <v>0</v>
      </c>
      <c r="S144" s="161">
        <v>0</v>
      </c>
      <c r="T144" s="162">
        <f t="shared" si="3"/>
        <v>0</v>
      </c>
      <c r="U144" s="33"/>
      <c r="V144" s="33"/>
      <c r="W144" s="33"/>
      <c r="X144" s="33"/>
      <c r="Y144" s="33"/>
      <c r="Z144" s="33"/>
      <c r="AA144" s="33"/>
      <c r="AB144" s="33"/>
      <c r="AC144" s="33"/>
      <c r="AD144" s="33"/>
      <c r="AE144" s="33"/>
      <c r="AR144" s="163" t="s">
        <v>228</v>
      </c>
      <c r="AT144" s="163" t="s">
        <v>224</v>
      </c>
      <c r="AU144" s="163" t="s">
        <v>86</v>
      </c>
      <c r="AY144" s="18" t="s">
        <v>222</v>
      </c>
      <c r="BE144" s="164">
        <f t="shared" si="4"/>
        <v>0</v>
      </c>
      <c r="BF144" s="164">
        <f t="shared" si="5"/>
        <v>0</v>
      </c>
      <c r="BG144" s="164">
        <f t="shared" si="6"/>
        <v>0</v>
      </c>
      <c r="BH144" s="164">
        <f t="shared" si="7"/>
        <v>0</v>
      </c>
      <c r="BI144" s="164">
        <f t="shared" si="8"/>
        <v>0</v>
      </c>
      <c r="BJ144" s="18" t="s">
        <v>84</v>
      </c>
      <c r="BK144" s="164">
        <f t="shared" si="9"/>
        <v>0</v>
      </c>
      <c r="BL144" s="18" t="s">
        <v>228</v>
      </c>
      <c r="BM144" s="163" t="s">
        <v>340</v>
      </c>
    </row>
    <row r="145" spans="1:65" s="2" customFormat="1" ht="16.5" customHeight="1">
      <c r="A145" s="33"/>
      <c r="B145" s="150"/>
      <c r="C145" s="151" t="s">
        <v>7</v>
      </c>
      <c r="D145" s="151" t="s">
        <v>224</v>
      </c>
      <c r="E145" s="152" t="s">
        <v>5226</v>
      </c>
      <c r="F145" s="153" t="s">
        <v>5227</v>
      </c>
      <c r="G145" s="154" t="s">
        <v>4342</v>
      </c>
      <c r="H145" s="155">
        <v>1</v>
      </c>
      <c r="I145" s="156"/>
      <c r="J145" s="157">
        <f t="shared" si="0"/>
        <v>0</v>
      </c>
      <c r="K145" s="158"/>
      <c r="L145" s="34"/>
      <c r="M145" s="159" t="s">
        <v>1</v>
      </c>
      <c r="N145" s="160" t="s">
        <v>42</v>
      </c>
      <c r="O145" s="59"/>
      <c r="P145" s="161">
        <f t="shared" si="1"/>
        <v>0</v>
      </c>
      <c r="Q145" s="161">
        <v>0</v>
      </c>
      <c r="R145" s="161">
        <f t="shared" si="2"/>
        <v>0</v>
      </c>
      <c r="S145" s="161">
        <v>0</v>
      </c>
      <c r="T145" s="162">
        <f t="shared" si="3"/>
        <v>0</v>
      </c>
      <c r="U145" s="33"/>
      <c r="V145" s="33"/>
      <c r="W145" s="33"/>
      <c r="X145" s="33"/>
      <c r="Y145" s="33"/>
      <c r="Z145" s="33"/>
      <c r="AA145" s="33"/>
      <c r="AB145" s="33"/>
      <c r="AC145" s="33"/>
      <c r="AD145" s="33"/>
      <c r="AE145" s="33"/>
      <c r="AR145" s="163" t="s">
        <v>228</v>
      </c>
      <c r="AT145" s="163" t="s">
        <v>224</v>
      </c>
      <c r="AU145" s="163" t="s">
        <v>86</v>
      </c>
      <c r="AY145" s="18" t="s">
        <v>222</v>
      </c>
      <c r="BE145" s="164">
        <f t="shared" si="4"/>
        <v>0</v>
      </c>
      <c r="BF145" s="164">
        <f t="shared" si="5"/>
        <v>0</v>
      </c>
      <c r="BG145" s="164">
        <f t="shared" si="6"/>
        <v>0</v>
      </c>
      <c r="BH145" s="164">
        <f t="shared" si="7"/>
        <v>0</v>
      </c>
      <c r="BI145" s="164">
        <f t="shared" si="8"/>
        <v>0</v>
      </c>
      <c r="BJ145" s="18" t="s">
        <v>84</v>
      </c>
      <c r="BK145" s="164">
        <f t="shared" si="9"/>
        <v>0</v>
      </c>
      <c r="BL145" s="18" t="s">
        <v>228</v>
      </c>
      <c r="BM145" s="163" t="s">
        <v>344</v>
      </c>
    </row>
    <row r="146" spans="1:65" s="2" customFormat="1" ht="16.5" customHeight="1">
      <c r="A146" s="33"/>
      <c r="B146" s="150"/>
      <c r="C146" s="151" t="s">
        <v>358</v>
      </c>
      <c r="D146" s="151" t="s">
        <v>224</v>
      </c>
      <c r="E146" s="152" t="s">
        <v>5228</v>
      </c>
      <c r="F146" s="153" t="s">
        <v>5229</v>
      </c>
      <c r="G146" s="154" t="s">
        <v>4342</v>
      </c>
      <c r="H146" s="155">
        <v>1</v>
      </c>
      <c r="I146" s="156"/>
      <c r="J146" s="157">
        <f t="shared" si="0"/>
        <v>0</v>
      </c>
      <c r="K146" s="158"/>
      <c r="L146" s="34"/>
      <c r="M146" s="159" t="s">
        <v>1</v>
      </c>
      <c r="N146" s="160" t="s">
        <v>42</v>
      </c>
      <c r="O146" s="59"/>
      <c r="P146" s="161">
        <f t="shared" si="1"/>
        <v>0</v>
      </c>
      <c r="Q146" s="161">
        <v>0</v>
      </c>
      <c r="R146" s="161">
        <f t="shared" si="2"/>
        <v>0</v>
      </c>
      <c r="S146" s="161">
        <v>0</v>
      </c>
      <c r="T146" s="162">
        <f t="shared" si="3"/>
        <v>0</v>
      </c>
      <c r="U146" s="33"/>
      <c r="V146" s="33"/>
      <c r="W146" s="33"/>
      <c r="X146" s="33"/>
      <c r="Y146" s="33"/>
      <c r="Z146" s="33"/>
      <c r="AA146" s="33"/>
      <c r="AB146" s="33"/>
      <c r="AC146" s="33"/>
      <c r="AD146" s="33"/>
      <c r="AE146" s="33"/>
      <c r="AR146" s="163" t="s">
        <v>228</v>
      </c>
      <c r="AT146" s="163" t="s">
        <v>224</v>
      </c>
      <c r="AU146" s="163" t="s">
        <v>86</v>
      </c>
      <c r="AY146" s="18" t="s">
        <v>222</v>
      </c>
      <c r="BE146" s="164">
        <f t="shared" si="4"/>
        <v>0</v>
      </c>
      <c r="BF146" s="164">
        <f t="shared" si="5"/>
        <v>0</v>
      </c>
      <c r="BG146" s="164">
        <f t="shared" si="6"/>
        <v>0</v>
      </c>
      <c r="BH146" s="164">
        <f t="shared" si="7"/>
        <v>0</v>
      </c>
      <c r="BI146" s="164">
        <f t="shared" si="8"/>
        <v>0</v>
      </c>
      <c r="BJ146" s="18" t="s">
        <v>84</v>
      </c>
      <c r="BK146" s="164">
        <f t="shared" si="9"/>
        <v>0</v>
      </c>
      <c r="BL146" s="18" t="s">
        <v>228</v>
      </c>
      <c r="BM146" s="163" t="s">
        <v>349</v>
      </c>
    </row>
    <row r="147" spans="1:65" s="2" customFormat="1" ht="16.5" customHeight="1">
      <c r="A147" s="33"/>
      <c r="B147" s="150"/>
      <c r="C147" s="151" t="s">
        <v>363</v>
      </c>
      <c r="D147" s="151" t="s">
        <v>224</v>
      </c>
      <c r="E147" s="152" t="s">
        <v>5230</v>
      </c>
      <c r="F147" s="153" t="s">
        <v>5231</v>
      </c>
      <c r="G147" s="154" t="s">
        <v>4342</v>
      </c>
      <c r="H147" s="155">
        <v>2</v>
      </c>
      <c r="I147" s="156"/>
      <c r="J147" s="157">
        <f t="shared" si="0"/>
        <v>0</v>
      </c>
      <c r="K147" s="158"/>
      <c r="L147" s="34"/>
      <c r="M147" s="159" t="s">
        <v>1</v>
      </c>
      <c r="N147" s="160" t="s">
        <v>42</v>
      </c>
      <c r="O147" s="59"/>
      <c r="P147" s="161">
        <f t="shared" si="1"/>
        <v>0</v>
      </c>
      <c r="Q147" s="161">
        <v>0</v>
      </c>
      <c r="R147" s="161">
        <f t="shared" si="2"/>
        <v>0</v>
      </c>
      <c r="S147" s="161">
        <v>0</v>
      </c>
      <c r="T147" s="162">
        <f t="shared" si="3"/>
        <v>0</v>
      </c>
      <c r="U147" s="33"/>
      <c r="V147" s="33"/>
      <c r="W147" s="33"/>
      <c r="X147" s="33"/>
      <c r="Y147" s="33"/>
      <c r="Z147" s="33"/>
      <c r="AA147" s="33"/>
      <c r="AB147" s="33"/>
      <c r="AC147" s="33"/>
      <c r="AD147" s="33"/>
      <c r="AE147" s="33"/>
      <c r="AR147" s="163" t="s">
        <v>228</v>
      </c>
      <c r="AT147" s="163" t="s">
        <v>224</v>
      </c>
      <c r="AU147" s="163" t="s">
        <v>86</v>
      </c>
      <c r="AY147" s="18" t="s">
        <v>222</v>
      </c>
      <c r="BE147" s="164">
        <f t="shared" si="4"/>
        <v>0</v>
      </c>
      <c r="BF147" s="164">
        <f t="shared" si="5"/>
        <v>0</v>
      </c>
      <c r="BG147" s="164">
        <f t="shared" si="6"/>
        <v>0</v>
      </c>
      <c r="BH147" s="164">
        <f t="shared" si="7"/>
        <v>0</v>
      </c>
      <c r="BI147" s="164">
        <f t="shared" si="8"/>
        <v>0</v>
      </c>
      <c r="BJ147" s="18" t="s">
        <v>84</v>
      </c>
      <c r="BK147" s="164">
        <f t="shared" si="9"/>
        <v>0</v>
      </c>
      <c r="BL147" s="18" t="s">
        <v>228</v>
      </c>
      <c r="BM147" s="163" t="s">
        <v>353</v>
      </c>
    </row>
    <row r="148" spans="1:65" s="2" customFormat="1" ht="16.5" customHeight="1">
      <c r="A148" s="33"/>
      <c r="B148" s="150"/>
      <c r="C148" s="151" t="s">
        <v>282</v>
      </c>
      <c r="D148" s="151" t="s">
        <v>224</v>
      </c>
      <c r="E148" s="152" t="s">
        <v>5232</v>
      </c>
      <c r="F148" s="153" t="s">
        <v>5233</v>
      </c>
      <c r="G148" s="154" t="s">
        <v>4342</v>
      </c>
      <c r="H148" s="155">
        <v>2</v>
      </c>
      <c r="I148" s="156"/>
      <c r="J148" s="157">
        <f t="shared" si="0"/>
        <v>0</v>
      </c>
      <c r="K148" s="158"/>
      <c r="L148" s="34"/>
      <c r="M148" s="159" t="s">
        <v>1</v>
      </c>
      <c r="N148" s="160" t="s">
        <v>42</v>
      </c>
      <c r="O148" s="59"/>
      <c r="P148" s="161">
        <f t="shared" si="1"/>
        <v>0</v>
      </c>
      <c r="Q148" s="161">
        <v>0</v>
      </c>
      <c r="R148" s="161">
        <f t="shared" si="2"/>
        <v>0</v>
      </c>
      <c r="S148" s="161">
        <v>0</v>
      </c>
      <c r="T148" s="162">
        <f t="shared" si="3"/>
        <v>0</v>
      </c>
      <c r="U148" s="33"/>
      <c r="V148" s="33"/>
      <c r="W148" s="33"/>
      <c r="X148" s="33"/>
      <c r="Y148" s="33"/>
      <c r="Z148" s="33"/>
      <c r="AA148" s="33"/>
      <c r="AB148" s="33"/>
      <c r="AC148" s="33"/>
      <c r="AD148" s="33"/>
      <c r="AE148" s="33"/>
      <c r="AR148" s="163" t="s">
        <v>228</v>
      </c>
      <c r="AT148" s="163" t="s">
        <v>224</v>
      </c>
      <c r="AU148" s="163" t="s">
        <v>86</v>
      </c>
      <c r="AY148" s="18" t="s">
        <v>222</v>
      </c>
      <c r="BE148" s="164">
        <f t="shared" si="4"/>
        <v>0</v>
      </c>
      <c r="BF148" s="164">
        <f t="shared" si="5"/>
        <v>0</v>
      </c>
      <c r="BG148" s="164">
        <f t="shared" si="6"/>
        <v>0</v>
      </c>
      <c r="BH148" s="164">
        <f t="shared" si="7"/>
        <v>0</v>
      </c>
      <c r="BI148" s="164">
        <f t="shared" si="8"/>
        <v>0</v>
      </c>
      <c r="BJ148" s="18" t="s">
        <v>84</v>
      </c>
      <c r="BK148" s="164">
        <f t="shared" si="9"/>
        <v>0</v>
      </c>
      <c r="BL148" s="18" t="s">
        <v>228</v>
      </c>
      <c r="BM148" s="163" t="s">
        <v>357</v>
      </c>
    </row>
    <row r="149" spans="1:65" s="2" customFormat="1" ht="16.5" customHeight="1">
      <c r="A149" s="33"/>
      <c r="B149" s="150"/>
      <c r="C149" s="151" t="s">
        <v>370</v>
      </c>
      <c r="D149" s="151" t="s">
        <v>224</v>
      </c>
      <c r="E149" s="152" t="s">
        <v>5234</v>
      </c>
      <c r="F149" s="153" t="s">
        <v>5235</v>
      </c>
      <c r="G149" s="154" t="s">
        <v>4342</v>
      </c>
      <c r="H149" s="155">
        <v>4</v>
      </c>
      <c r="I149" s="156"/>
      <c r="J149" s="157">
        <f t="shared" si="0"/>
        <v>0</v>
      </c>
      <c r="K149" s="158"/>
      <c r="L149" s="34"/>
      <c r="M149" s="159" t="s">
        <v>1</v>
      </c>
      <c r="N149" s="160" t="s">
        <v>42</v>
      </c>
      <c r="O149" s="59"/>
      <c r="P149" s="161">
        <f t="shared" si="1"/>
        <v>0</v>
      </c>
      <c r="Q149" s="161">
        <v>0</v>
      </c>
      <c r="R149" s="161">
        <f t="shared" si="2"/>
        <v>0</v>
      </c>
      <c r="S149" s="161">
        <v>0</v>
      </c>
      <c r="T149" s="162">
        <f t="shared" si="3"/>
        <v>0</v>
      </c>
      <c r="U149" s="33"/>
      <c r="V149" s="33"/>
      <c r="W149" s="33"/>
      <c r="X149" s="33"/>
      <c r="Y149" s="33"/>
      <c r="Z149" s="33"/>
      <c r="AA149" s="33"/>
      <c r="AB149" s="33"/>
      <c r="AC149" s="33"/>
      <c r="AD149" s="33"/>
      <c r="AE149" s="33"/>
      <c r="AR149" s="163" t="s">
        <v>228</v>
      </c>
      <c r="AT149" s="163" t="s">
        <v>224</v>
      </c>
      <c r="AU149" s="163" t="s">
        <v>86</v>
      </c>
      <c r="AY149" s="18" t="s">
        <v>222</v>
      </c>
      <c r="BE149" s="164">
        <f t="shared" si="4"/>
        <v>0</v>
      </c>
      <c r="BF149" s="164">
        <f t="shared" si="5"/>
        <v>0</v>
      </c>
      <c r="BG149" s="164">
        <f t="shared" si="6"/>
        <v>0</v>
      </c>
      <c r="BH149" s="164">
        <f t="shared" si="7"/>
        <v>0</v>
      </c>
      <c r="BI149" s="164">
        <f t="shared" si="8"/>
        <v>0</v>
      </c>
      <c r="BJ149" s="18" t="s">
        <v>84</v>
      </c>
      <c r="BK149" s="164">
        <f t="shared" si="9"/>
        <v>0</v>
      </c>
      <c r="BL149" s="18" t="s">
        <v>228</v>
      </c>
      <c r="BM149" s="163" t="s">
        <v>361</v>
      </c>
    </row>
    <row r="150" spans="1:65" s="2" customFormat="1" ht="16.5" customHeight="1">
      <c r="A150" s="33"/>
      <c r="B150" s="150"/>
      <c r="C150" s="151" t="s">
        <v>292</v>
      </c>
      <c r="D150" s="151" t="s">
        <v>224</v>
      </c>
      <c r="E150" s="152" t="s">
        <v>5236</v>
      </c>
      <c r="F150" s="153" t="s">
        <v>5237</v>
      </c>
      <c r="G150" s="154" t="s">
        <v>4342</v>
      </c>
      <c r="H150" s="155">
        <v>1</v>
      </c>
      <c r="I150" s="156"/>
      <c r="J150" s="157">
        <f t="shared" si="0"/>
        <v>0</v>
      </c>
      <c r="K150" s="158"/>
      <c r="L150" s="34"/>
      <c r="M150" s="159" t="s">
        <v>1</v>
      </c>
      <c r="N150" s="160" t="s">
        <v>42</v>
      </c>
      <c r="O150" s="59"/>
      <c r="P150" s="161">
        <f t="shared" si="1"/>
        <v>0</v>
      </c>
      <c r="Q150" s="161">
        <v>0</v>
      </c>
      <c r="R150" s="161">
        <f t="shared" si="2"/>
        <v>0</v>
      </c>
      <c r="S150" s="161">
        <v>0</v>
      </c>
      <c r="T150" s="162">
        <f t="shared" si="3"/>
        <v>0</v>
      </c>
      <c r="U150" s="33"/>
      <c r="V150" s="33"/>
      <c r="W150" s="33"/>
      <c r="X150" s="33"/>
      <c r="Y150" s="33"/>
      <c r="Z150" s="33"/>
      <c r="AA150" s="33"/>
      <c r="AB150" s="33"/>
      <c r="AC150" s="33"/>
      <c r="AD150" s="33"/>
      <c r="AE150" s="33"/>
      <c r="AR150" s="163" t="s">
        <v>228</v>
      </c>
      <c r="AT150" s="163" t="s">
        <v>224</v>
      </c>
      <c r="AU150" s="163" t="s">
        <v>86</v>
      </c>
      <c r="AY150" s="18" t="s">
        <v>222</v>
      </c>
      <c r="BE150" s="164">
        <f t="shared" si="4"/>
        <v>0</v>
      </c>
      <c r="BF150" s="164">
        <f t="shared" si="5"/>
        <v>0</v>
      </c>
      <c r="BG150" s="164">
        <f t="shared" si="6"/>
        <v>0</v>
      </c>
      <c r="BH150" s="164">
        <f t="shared" si="7"/>
        <v>0</v>
      </c>
      <c r="BI150" s="164">
        <f t="shared" si="8"/>
        <v>0</v>
      </c>
      <c r="BJ150" s="18" t="s">
        <v>84</v>
      </c>
      <c r="BK150" s="164">
        <f t="shared" si="9"/>
        <v>0</v>
      </c>
      <c r="BL150" s="18" t="s">
        <v>228</v>
      </c>
      <c r="BM150" s="163" t="s">
        <v>366</v>
      </c>
    </row>
    <row r="151" spans="1:65" s="2" customFormat="1" ht="16.5" customHeight="1">
      <c r="A151" s="33"/>
      <c r="B151" s="150"/>
      <c r="C151" s="151" t="s">
        <v>377</v>
      </c>
      <c r="D151" s="151" t="s">
        <v>224</v>
      </c>
      <c r="E151" s="152" t="s">
        <v>5238</v>
      </c>
      <c r="F151" s="153" t="s">
        <v>5239</v>
      </c>
      <c r="G151" s="154" t="s">
        <v>4342</v>
      </c>
      <c r="H151" s="155">
        <v>3</v>
      </c>
      <c r="I151" s="156"/>
      <c r="J151" s="157">
        <f t="shared" si="0"/>
        <v>0</v>
      </c>
      <c r="K151" s="158"/>
      <c r="L151" s="34"/>
      <c r="M151" s="159" t="s">
        <v>1</v>
      </c>
      <c r="N151" s="160" t="s">
        <v>42</v>
      </c>
      <c r="O151" s="59"/>
      <c r="P151" s="161">
        <f t="shared" si="1"/>
        <v>0</v>
      </c>
      <c r="Q151" s="161">
        <v>0</v>
      </c>
      <c r="R151" s="161">
        <f t="shared" si="2"/>
        <v>0</v>
      </c>
      <c r="S151" s="161">
        <v>0</v>
      </c>
      <c r="T151" s="162">
        <f t="shared" si="3"/>
        <v>0</v>
      </c>
      <c r="U151" s="33"/>
      <c r="V151" s="33"/>
      <c r="W151" s="33"/>
      <c r="X151" s="33"/>
      <c r="Y151" s="33"/>
      <c r="Z151" s="33"/>
      <c r="AA151" s="33"/>
      <c r="AB151" s="33"/>
      <c r="AC151" s="33"/>
      <c r="AD151" s="33"/>
      <c r="AE151" s="33"/>
      <c r="AR151" s="163" t="s">
        <v>228</v>
      </c>
      <c r="AT151" s="163" t="s">
        <v>224</v>
      </c>
      <c r="AU151" s="163" t="s">
        <v>86</v>
      </c>
      <c r="AY151" s="18" t="s">
        <v>222</v>
      </c>
      <c r="BE151" s="164">
        <f t="shared" si="4"/>
        <v>0</v>
      </c>
      <c r="BF151" s="164">
        <f t="shared" si="5"/>
        <v>0</v>
      </c>
      <c r="BG151" s="164">
        <f t="shared" si="6"/>
        <v>0</v>
      </c>
      <c r="BH151" s="164">
        <f t="shared" si="7"/>
        <v>0</v>
      </c>
      <c r="BI151" s="164">
        <f t="shared" si="8"/>
        <v>0</v>
      </c>
      <c r="BJ151" s="18" t="s">
        <v>84</v>
      </c>
      <c r="BK151" s="164">
        <f t="shared" si="9"/>
        <v>0</v>
      </c>
      <c r="BL151" s="18" t="s">
        <v>228</v>
      </c>
      <c r="BM151" s="163" t="s">
        <v>547</v>
      </c>
    </row>
    <row r="152" spans="1:65" s="2" customFormat="1" ht="16.5" customHeight="1">
      <c r="A152" s="33"/>
      <c r="B152" s="150"/>
      <c r="C152" s="151" t="s">
        <v>302</v>
      </c>
      <c r="D152" s="151" t="s">
        <v>224</v>
      </c>
      <c r="E152" s="152" t="s">
        <v>5240</v>
      </c>
      <c r="F152" s="153" t="s">
        <v>5241</v>
      </c>
      <c r="G152" s="154" t="s">
        <v>4342</v>
      </c>
      <c r="H152" s="155">
        <v>1</v>
      </c>
      <c r="I152" s="156"/>
      <c r="J152" s="157">
        <f t="shared" si="0"/>
        <v>0</v>
      </c>
      <c r="K152" s="158"/>
      <c r="L152" s="34"/>
      <c r="M152" s="159" t="s">
        <v>1</v>
      </c>
      <c r="N152" s="160" t="s">
        <v>42</v>
      </c>
      <c r="O152" s="59"/>
      <c r="P152" s="161">
        <f t="shared" si="1"/>
        <v>0</v>
      </c>
      <c r="Q152" s="161">
        <v>0</v>
      </c>
      <c r="R152" s="161">
        <f t="shared" si="2"/>
        <v>0</v>
      </c>
      <c r="S152" s="161">
        <v>0</v>
      </c>
      <c r="T152" s="162">
        <f t="shared" si="3"/>
        <v>0</v>
      </c>
      <c r="U152" s="33"/>
      <c r="V152" s="33"/>
      <c r="W152" s="33"/>
      <c r="X152" s="33"/>
      <c r="Y152" s="33"/>
      <c r="Z152" s="33"/>
      <c r="AA152" s="33"/>
      <c r="AB152" s="33"/>
      <c r="AC152" s="33"/>
      <c r="AD152" s="33"/>
      <c r="AE152" s="33"/>
      <c r="AR152" s="163" t="s">
        <v>228</v>
      </c>
      <c r="AT152" s="163" t="s">
        <v>224</v>
      </c>
      <c r="AU152" s="163" t="s">
        <v>86</v>
      </c>
      <c r="AY152" s="18" t="s">
        <v>222</v>
      </c>
      <c r="BE152" s="164">
        <f t="shared" si="4"/>
        <v>0</v>
      </c>
      <c r="BF152" s="164">
        <f t="shared" si="5"/>
        <v>0</v>
      </c>
      <c r="BG152" s="164">
        <f t="shared" si="6"/>
        <v>0</v>
      </c>
      <c r="BH152" s="164">
        <f t="shared" si="7"/>
        <v>0</v>
      </c>
      <c r="BI152" s="164">
        <f t="shared" si="8"/>
        <v>0</v>
      </c>
      <c r="BJ152" s="18" t="s">
        <v>84</v>
      </c>
      <c r="BK152" s="164">
        <f t="shared" si="9"/>
        <v>0</v>
      </c>
      <c r="BL152" s="18" t="s">
        <v>228</v>
      </c>
      <c r="BM152" s="163" t="s">
        <v>369</v>
      </c>
    </row>
    <row r="153" spans="1:65" s="2" customFormat="1" ht="24.2" customHeight="1">
      <c r="A153" s="33"/>
      <c r="B153" s="150"/>
      <c r="C153" s="151" t="s">
        <v>387</v>
      </c>
      <c r="D153" s="151" t="s">
        <v>224</v>
      </c>
      <c r="E153" s="152" t="s">
        <v>5242</v>
      </c>
      <c r="F153" s="153" t="s">
        <v>5243</v>
      </c>
      <c r="G153" s="154" t="s">
        <v>4342</v>
      </c>
      <c r="H153" s="155">
        <v>1</v>
      </c>
      <c r="I153" s="156"/>
      <c r="J153" s="157">
        <f t="shared" si="0"/>
        <v>0</v>
      </c>
      <c r="K153" s="158"/>
      <c r="L153" s="34"/>
      <c r="M153" s="159" t="s">
        <v>1</v>
      </c>
      <c r="N153" s="160" t="s">
        <v>42</v>
      </c>
      <c r="O153" s="59"/>
      <c r="P153" s="161">
        <f t="shared" si="1"/>
        <v>0</v>
      </c>
      <c r="Q153" s="161">
        <v>0</v>
      </c>
      <c r="R153" s="161">
        <f t="shared" si="2"/>
        <v>0</v>
      </c>
      <c r="S153" s="161">
        <v>0</v>
      </c>
      <c r="T153" s="162">
        <f t="shared" si="3"/>
        <v>0</v>
      </c>
      <c r="U153" s="33"/>
      <c r="V153" s="33"/>
      <c r="W153" s="33"/>
      <c r="X153" s="33"/>
      <c r="Y153" s="33"/>
      <c r="Z153" s="33"/>
      <c r="AA153" s="33"/>
      <c r="AB153" s="33"/>
      <c r="AC153" s="33"/>
      <c r="AD153" s="33"/>
      <c r="AE153" s="33"/>
      <c r="AR153" s="163" t="s">
        <v>228</v>
      </c>
      <c r="AT153" s="163" t="s">
        <v>224</v>
      </c>
      <c r="AU153" s="163" t="s">
        <v>86</v>
      </c>
      <c r="AY153" s="18" t="s">
        <v>222</v>
      </c>
      <c r="BE153" s="164">
        <f t="shared" si="4"/>
        <v>0</v>
      </c>
      <c r="BF153" s="164">
        <f t="shared" si="5"/>
        <v>0</v>
      </c>
      <c r="BG153" s="164">
        <f t="shared" si="6"/>
        <v>0</v>
      </c>
      <c r="BH153" s="164">
        <f t="shared" si="7"/>
        <v>0</v>
      </c>
      <c r="BI153" s="164">
        <f t="shared" si="8"/>
        <v>0</v>
      </c>
      <c r="BJ153" s="18" t="s">
        <v>84</v>
      </c>
      <c r="BK153" s="164">
        <f t="shared" si="9"/>
        <v>0</v>
      </c>
      <c r="BL153" s="18" t="s">
        <v>228</v>
      </c>
      <c r="BM153" s="163" t="s">
        <v>373</v>
      </c>
    </row>
    <row r="154" spans="1:65" s="2" customFormat="1" ht="16.5" customHeight="1">
      <c r="A154" s="33"/>
      <c r="B154" s="150"/>
      <c r="C154" s="151" t="s">
        <v>314</v>
      </c>
      <c r="D154" s="151" t="s">
        <v>224</v>
      </c>
      <c r="E154" s="152" t="s">
        <v>5244</v>
      </c>
      <c r="F154" s="153" t="s">
        <v>5245</v>
      </c>
      <c r="G154" s="154" t="s">
        <v>4342</v>
      </c>
      <c r="H154" s="155">
        <v>1</v>
      </c>
      <c r="I154" s="156"/>
      <c r="J154" s="157">
        <f t="shared" si="0"/>
        <v>0</v>
      </c>
      <c r="K154" s="158"/>
      <c r="L154" s="34"/>
      <c r="M154" s="159" t="s">
        <v>1</v>
      </c>
      <c r="N154" s="160" t="s">
        <v>42</v>
      </c>
      <c r="O154" s="59"/>
      <c r="P154" s="161">
        <f t="shared" si="1"/>
        <v>0</v>
      </c>
      <c r="Q154" s="161">
        <v>0</v>
      </c>
      <c r="R154" s="161">
        <f t="shared" si="2"/>
        <v>0</v>
      </c>
      <c r="S154" s="161">
        <v>0</v>
      </c>
      <c r="T154" s="162">
        <f t="shared" si="3"/>
        <v>0</v>
      </c>
      <c r="U154" s="33"/>
      <c r="V154" s="33"/>
      <c r="W154" s="33"/>
      <c r="X154" s="33"/>
      <c r="Y154" s="33"/>
      <c r="Z154" s="33"/>
      <c r="AA154" s="33"/>
      <c r="AB154" s="33"/>
      <c r="AC154" s="33"/>
      <c r="AD154" s="33"/>
      <c r="AE154" s="33"/>
      <c r="AR154" s="163" t="s">
        <v>228</v>
      </c>
      <c r="AT154" s="163" t="s">
        <v>224</v>
      </c>
      <c r="AU154" s="163" t="s">
        <v>86</v>
      </c>
      <c r="AY154" s="18" t="s">
        <v>222</v>
      </c>
      <c r="BE154" s="164">
        <f t="shared" si="4"/>
        <v>0</v>
      </c>
      <c r="BF154" s="164">
        <f t="shared" si="5"/>
        <v>0</v>
      </c>
      <c r="BG154" s="164">
        <f t="shared" si="6"/>
        <v>0</v>
      </c>
      <c r="BH154" s="164">
        <f t="shared" si="7"/>
        <v>0</v>
      </c>
      <c r="BI154" s="164">
        <f t="shared" si="8"/>
        <v>0</v>
      </c>
      <c r="BJ154" s="18" t="s">
        <v>84</v>
      </c>
      <c r="BK154" s="164">
        <f t="shared" si="9"/>
        <v>0</v>
      </c>
      <c r="BL154" s="18" t="s">
        <v>228</v>
      </c>
      <c r="BM154" s="163" t="s">
        <v>376</v>
      </c>
    </row>
    <row r="155" spans="1:65" s="2" customFormat="1" ht="21.75" customHeight="1">
      <c r="A155" s="33"/>
      <c r="B155" s="150"/>
      <c r="C155" s="151" t="s">
        <v>394</v>
      </c>
      <c r="D155" s="151" t="s">
        <v>224</v>
      </c>
      <c r="E155" s="152" t="s">
        <v>5246</v>
      </c>
      <c r="F155" s="153" t="s">
        <v>5247</v>
      </c>
      <c r="G155" s="154" t="s">
        <v>4342</v>
      </c>
      <c r="H155" s="155">
        <v>4</v>
      </c>
      <c r="I155" s="156"/>
      <c r="J155" s="157">
        <f t="shared" si="0"/>
        <v>0</v>
      </c>
      <c r="K155" s="158"/>
      <c r="L155" s="34"/>
      <c r="M155" s="159" t="s">
        <v>1</v>
      </c>
      <c r="N155" s="160" t="s">
        <v>42</v>
      </c>
      <c r="O155" s="59"/>
      <c r="P155" s="161">
        <f t="shared" si="1"/>
        <v>0</v>
      </c>
      <c r="Q155" s="161">
        <v>0</v>
      </c>
      <c r="R155" s="161">
        <f t="shared" si="2"/>
        <v>0</v>
      </c>
      <c r="S155" s="161">
        <v>0</v>
      </c>
      <c r="T155" s="162">
        <f t="shared" si="3"/>
        <v>0</v>
      </c>
      <c r="U155" s="33"/>
      <c r="V155" s="33"/>
      <c r="W155" s="33"/>
      <c r="X155" s="33"/>
      <c r="Y155" s="33"/>
      <c r="Z155" s="33"/>
      <c r="AA155" s="33"/>
      <c r="AB155" s="33"/>
      <c r="AC155" s="33"/>
      <c r="AD155" s="33"/>
      <c r="AE155" s="33"/>
      <c r="AR155" s="163" t="s">
        <v>228</v>
      </c>
      <c r="AT155" s="163" t="s">
        <v>224</v>
      </c>
      <c r="AU155" s="163" t="s">
        <v>86</v>
      </c>
      <c r="AY155" s="18" t="s">
        <v>222</v>
      </c>
      <c r="BE155" s="164">
        <f t="shared" si="4"/>
        <v>0</v>
      </c>
      <c r="BF155" s="164">
        <f t="shared" si="5"/>
        <v>0</v>
      </c>
      <c r="BG155" s="164">
        <f t="shared" si="6"/>
        <v>0</v>
      </c>
      <c r="BH155" s="164">
        <f t="shared" si="7"/>
        <v>0</v>
      </c>
      <c r="BI155" s="164">
        <f t="shared" si="8"/>
        <v>0</v>
      </c>
      <c r="BJ155" s="18" t="s">
        <v>84</v>
      </c>
      <c r="BK155" s="164">
        <f t="shared" si="9"/>
        <v>0</v>
      </c>
      <c r="BL155" s="18" t="s">
        <v>228</v>
      </c>
      <c r="BM155" s="163" t="s">
        <v>380</v>
      </c>
    </row>
    <row r="156" spans="1:65" s="2" customFormat="1" ht="16.5" customHeight="1">
      <c r="A156" s="33"/>
      <c r="B156" s="150"/>
      <c r="C156" s="151" t="s">
        <v>318</v>
      </c>
      <c r="D156" s="151" t="s">
        <v>224</v>
      </c>
      <c r="E156" s="152" t="s">
        <v>5248</v>
      </c>
      <c r="F156" s="153" t="s">
        <v>5249</v>
      </c>
      <c r="G156" s="154" t="s">
        <v>4342</v>
      </c>
      <c r="H156" s="155">
        <v>4</v>
      </c>
      <c r="I156" s="156"/>
      <c r="J156" s="157">
        <f t="shared" si="0"/>
        <v>0</v>
      </c>
      <c r="K156" s="158"/>
      <c r="L156" s="34"/>
      <c r="M156" s="159" t="s">
        <v>1</v>
      </c>
      <c r="N156" s="160" t="s">
        <v>42</v>
      </c>
      <c r="O156" s="59"/>
      <c r="P156" s="161">
        <f t="shared" si="1"/>
        <v>0</v>
      </c>
      <c r="Q156" s="161">
        <v>0</v>
      </c>
      <c r="R156" s="161">
        <f t="shared" si="2"/>
        <v>0</v>
      </c>
      <c r="S156" s="161">
        <v>0</v>
      </c>
      <c r="T156" s="162">
        <f t="shared" si="3"/>
        <v>0</v>
      </c>
      <c r="U156" s="33"/>
      <c r="V156" s="33"/>
      <c r="W156" s="33"/>
      <c r="X156" s="33"/>
      <c r="Y156" s="33"/>
      <c r="Z156" s="33"/>
      <c r="AA156" s="33"/>
      <c r="AB156" s="33"/>
      <c r="AC156" s="33"/>
      <c r="AD156" s="33"/>
      <c r="AE156" s="33"/>
      <c r="AR156" s="163" t="s">
        <v>228</v>
      </c>
      <c r="AT156" s="163" t="s">
        <v>224</v>
      </c>
      <c r="AU156" s="163" t="s">
        <v>86</v>
      </c>
      <c r="AY156" s="18" t="s">
        <v>222</v>
      </c>
      <c r="BE156" s="164">
        <f t="shared" si="4"/>
        <v>0</v>
      </c>
      <c r="BF156" s="164">
        <f t="shared" si="5"/>
        <v>0</v>
      </c>
      <c r="BG156" s="164">
        <f t="shared" si="6"/>
        <v>0</v>
      </c>
      <c r="BH156" s="164">
        <f t="shared" si="7"/>
        <v>0</v>
      </c>
      <c r="BI156" s="164">
        <f t="shared" si="8"/>
        <v>0</v>
      </c>
      <c r="BJ156" s="18" t="s">
        <v>84</v>
      </c>
      <c r="BK156" s="164">
        <f t="shared" si="9"/>
        <v>0</v>
      </c>
      <c r="BL156" s="18" t="s">
        <v>228</v>
      </c>
      <c r="BM156" s="163" t="s">
        <v>383</v>
      </c>
    </row>
    <row r="157" spans="1:65" s="2" customFormat="1" ht="16.5" customHeight="1">
      <c r="A157" s="33"/>
      <c r="B157" s="150"/>
      <c r="C157" s="151" t="s">
        <v>414</v>
      </c>
      <c r="D157" s="151" t="s">
        <v>224</v>
      </c>
      <c r="E157" s="152" t="s">
        <v>5250</v>
      </c>
      <c r="F157" s="153" t="s">
        <v>5251</v>
      </c>
      <c r="G157" s="154" t="s">
        <v>4342</v>
      </c>
      <c r="H157" s="155">
        <v>2</v>
      </c>
      <c r="I157" s="156"/>
      <c r="J157" s="157">
        <f t="shared" si="0"/>
        <v>0</v>
      </c>
      <c r="K157" s="158"/>
      <c r="L157" s="34"/>
      <c r="M157" s="159" t="s">
        <v>1</v>
      </c>
      <c r="N157" s="160" t="s">
        <v>42</v>
      </c>
      <c r="O157" s="59"/>
      <c r="P157" s="161">
        <f t="shared" si="1"/>
        <v>0</v>
      </c>
      <c r="Q157" s="161">
        <v>0</v>
      </c>
      <c r="R157" s="161">
        <f t="shared" si="2"/>
        <v>0</v>
      </c>
      <c r="S157" s="161">
        <v>0</v>
      </c>
      <c r="T157" s="162">
        <f t="shared" si="3"/>
        <v>0</v>
      </c>
      <c r="U157" s="33"/>
      <c r="V157" s="33"/>
      <c r="W157" s="33"/>
      <c r="X157" s="33"/>
      <c r="Y157" s="33"/>
      <c r="Z157" s="33"/>
      <c r="AA157" s="33"/>
      <c r="AB157" s="33"/>
      <c r="AC157" s="33"/>
      <c r="AD157" s="33"/>
      <c r="AE157" s="33"/>
      <c r="AR157" s="163" t="s">
        <v>228</v>
      </c>
      <c r="AT157" s="163" t="s">
        <v>224</v>
      </c>
      <c r="AU157" s="163" t="s">
        <v>86</v>
      </c>
      <c r="AY157" s="18" t="s">
        <v>222</v>
      </c>
      <c r="BE157" s="164">
        <f t="shared" si="4"/>
        <v>0</v>
      </c>
      <c r="BF157" s="164">
        <f t="shared" si="5"/>
        <v>0</v>
      </c>
      <c r="BG157" s="164">
        <f t="shared" si="6"/>
        <v>0</v>
      </c>
      <c r="BH157" s="164">
        <f t="shared" si="7"/>
        <v>0</v>
      </c>
      <c r="BI157" s="164">
        <f t="shared" si="8"/>
        <v>0</v>
      </c>
      <c r="BJ157" s="18" t="s">
        <v>84</v>
      </c>
      <c r="BK157" s="164">
        <f t="shared" si="9"/>
        <v>0</v>
      </c>
      <c r="BL157" s="18" t="s">
        <v>228</v>
      </c>
      <c r="BM157" s="163" t="s">
        <v>390</v>
      </c>
    </row>
    <row r="158" spans="1:65" s="2" customFormat="1" ht="16.5" customHeight="1">
      <c r="A158" s="33"/>
      <c r="B158" s="150"/>
      <c r="C158" s="151" t="s">
        <v>322</v>
      </c>
      <c r="D158" s="151" t="s">
        <v>224</v>
      </c>
      <c r="E158" s="152" t="s">
        <v>5252</v>
      </c>
      <c r="F158" s="153" t="s">
        <v>5253</v>
      </c>
      <c r="G158" s="154" t="s">
        <v>4342</v>
      </c>
      <c r="H158" s="155">
        <v>2</v>
      </c>
      <c r="I158" s="156"/>
      <c r="J158" s="157">
        <f t="shared" si="0"/>
        <v>0</v>
      </c>
      <c r="K158" s="158"/>
      <c r="L158" s="34"/>
      <c r="M158" s="159" t="s">
        <v>1</v>
      </c>
      <c r="N158" s="160" t="s">
        <v>42</v>
      </c>
      <c r="O158" s="59"/>
      <c r="P158" s="161">
        <f t="shared" si="1"/>
        <v>0</v>
      </c>
      <c r="Q158" s="161">
        <v>0</v>
      </c>
      <c r="R158" s="161">
        <f t="shared" si="2"/>
        <v>0</v>
      </c>
      <c r="S158" s="161">
        <v>0</v>
      </c>
      <c r="T158" s="162">
        <f t="shared" si="3"/>
        <v>0</v>
      </c>
      <c r="U158" s="33"/>
      <c r="V158" s="33"/>
      <c r="W158" s="33"/>
      <c r="X158" s="33"/>
      <c r="Y158" s="33"/>
      <c r="Z158" s="33"/>
      <c r="AA158" s="33"/>
      <c r="AB158" s="33"/>
      <c r="AC158" s="33"/>
      <c r="AD158" s="33"/>
      <c r="AE158" s="33"/>
      <c r="AR158" s="163" t="s">
        <v>228</v>
      </c>
      <c r="AT158" s="163" t="s">
        <v>224</v>
      </c>
      <c r="AU158" s="163" t="s">
        <v>86</v>
      </c>
      <c r="AY158" s="18" t="s">
        <v>222</v>
      </c>
      <c r="BE158" s="164">
        <f t="shared" si="4"/>
        <v>0</v>
      </c>
      <c r="BF158" s="164">
        <f t="shared" si="5"/>
        <v>0</v>
      </c>
      <c r="BG158" s="164">
        <f t="shared" si="6"/>
        <v>0</v>
      </c>
      <c r="BH158" s="164">
        <f t="shared" si="7"/>
        <v>0</v>
      </c>
      <c r="BI158" s="164">
        <f t="shared" si="8"/>
        <v>0</v>
      </c>
      <c r="BJ158" s="18" t="s">
        <v>84</v>
      </c>
      <c r="BK158" s="164">
        <f t="shared" si="9"/>
        <v>0</v>
      </c>
      <c r="BL158" s="18" t="s">
        <v>228</v>
      </c>
      <c r="BM158" s="163" t="s">
        <v>393</v>
      </c>
    </row>
    <row r="159" spans="1:65" s="2" customFormat="1" ht="16.5" customHeight="1">
      <c r="A159" s="33"/>
      <c r="B159" s="150"/>
      <c r="C159" s="151" t="s">
        <v>421</v>
      </c>
      <c r="D159" s="151" t="s">
        <v>224</v>
      </c>
      <c r="E159" s="152" t="s">
        <v>5254</v>
      </c>
      <c r="F159" s="153" t="s">
        <v>5255</v>
      </c>
      <c r="G159" s="154" t="s">
        <v>2432</v>
      </c>
      <c r="H159" s="155">
        <v>1</v>
      </c>
      <c r="I159" s="156"/>
      <c r="J159" s="157">
        <f t="shared" si="0"/>
        <v>0</v>
      </c>
      <c r="K159" s="158"/>
      <c r="L159" s="34"/>
      <c r="M159" s="159" t="s">
        <v>1</v>
      </c>
      <c r="N159" s="160" t="s">
        <v>42</v>
      </c>
      <c r="O159" s="59"/>
      <c r="P159" s="161">
        <f t="shared" si="1"/>
        <v>0</v>
      </c>
      <c r="Q159" s="161">
        <v>0</v>
      </c>
      <c r="R159" s="161">
        <f t="shared" si="2"/>
        <v>0</v>
      </c>
      <c r="S159" s="161">
        <v>0</v>
      </c>
      <c r="T159" s="162">
        <f t="shared" si="3"/>
        <v>0</v>
      </c>
      <c r="U159" s="33"/>
      <c r="V159" s="33"/>
      <c r="W159" s="33"/>
      <c r="X159" s="33"/>
      <c r="Y159" s="33"/>
      <c r="Z159" s="33"/>
      <c r="AA159" s="33"/>
      <c r="AB159" s="33"/>
      <c r="AC159" s="33"/>
      <c r="AD159" s="33"/>
      <c r="AE159" s="33"/>
      <c r="AR159" s="163" t="s">
        <v>228</v>
      </c>
      <c r="AT159" s="163" t="s">
        <v>224</v>
      </c>
      <c r="AU159" s="163" t="s">
        <v>86</v>
      </c>
      <c r="AY159" s="18" t="s">
        <v>222</v>
      </c>
      <c r="BE159" s="164">
        <f t="shared" si="4"/>
        <v>0</v>
      </c>
      <c r="BF159" s="164">
        <f t="shared" si="5"/>
        <v>0</v>
      </c>
      <c r="BG159" s="164">
        <f t="shared" si="6"/>
        <v>0</v>
      </c>
      <c r="BH159" s="164">
        <f t="shared" si="7"/>
        <v>0</v>
      </c>
      <c r="BI159" s="164">
        <f t="shared" si="8"/>
        <v>0</v>
      </c>
      <c r="BJ159" s="18" t="s">
        <v>84</v>
      </c>
      <c r="BK159" s="164">
        <f t="shared" si="9"/>
        <v>0</v>
      </c>
      <c r="BL159" s="18" t="s">
        <v>228</v>
      </c>
      <c r="BM159" s="163" t="s">
        <v>397</v>
      </c>
    </row>
    <row r="160" spans="1:65" s="2" customFormat="1" ht="16.5" customHeight="1">
      <c r="A160" s="33"/>
      <c r="B160" s="150"/>
      <c r="C160" s="151" t="s">
        <v>326</v>
      </c>
      <c r="D160" s="151" t="s">
        <v>224</v>
      </c>
      <c r="E160" s="152" t="s">
        <v>5256</v>
      </c>
      <c r="F160" s="153" t="s">
        <v>5257</v>
      </c>
      <c r="G160" s="154" t="s">
        <v>242</v>
      </c>
      <c r="H160" s="155">
        <v>223</v>
      </c>
      <c r="I160" s="156"/>
      <c r="J160" s="157">
        <f t="shared" si="0"/>
        <v>0</v>
      </c>
      <c r="K160" s="158"/>
      <c r="L160" s="34"/>
      <c r="M160" s="159" t="s">
        <v>1</v>
      </c>
      <c r="N160" s="160" t="s">
        <v>42</v>
      </c>
      <c r="O160" s="59"/>
      <c r="P160" s="161">
        <f t="shared" si="1"/>
        <v>0</v>
      </c>
      <c r="Q160" s="161">
        <v>0</v>
      </c>
      <c r="R160" s="161">
        <f t="shared" si="2"/>
        <v>0</v>
      </c>
      <c r="S160" s="161">
        <v>0</v>
      </c>
      <c r="T160" s="162">
        <f t="shared" si="3"/>
        <v>0</v>
      </c>
      <c r="U160" s="33"/>
      <c r="V160" s="33"/>
      <c r="W160" s="33"/>
      <c r="X160" s="33"/>
      <c r="Y160" s="33"/>
      <c r="Z160" s="33"/>
      <c r="AA160" s="33"/>
      <c r="AB160" s="33"/>
      <c r="AC160" s="33"/>
      <c r="AD160" s="33"/>
      <c r="AE160" s="33"/>
      <c r="AR160" s="163" t="s">
        <v>228</v>
      </c>
      <c r="AT160" s="163" t="s">
        <v>224</v>
      </c>
      <c r="AU160" s="163" t="s">
        <v>86</v>
      </c>
      <c r="AY160" s="18" t="s">
        <v>222</v>
      </c>
      <c r="BE160" s="164">
        <f t="shared" si="4"/>
        <v>0</v>
      </c>
      <c r="BF160" s="164">
        <f t="shared" si="5"/>
        <v>0</v>
      </c>
      <c r="BG160" s="164">
        <f t="shared" si="6"/>
        <v>0</v>
      </c>
      <c r="BH160" s="164">
        <f t="shared" si="7"/>
        <v>0</v>
      </c>
      <c r="BI160" s="164">
        <f t="shared" si="8"/>
        <v>0</v>
      </c>
      <c r="BJ160" s="18" t="s">
        <v>84</v>
      </c>
      <c r="BK160" s="164">
        <f t="shared" si="9"/>
        <v>0</v>
      </c>
      <c r="BL160" s="18" t="s">
        <v>228</v>
      </c>
      <c r="BM160" s="163" t="s">
        <v>404</v>
      </c>
    </row>
    <row r="161" spans="1:65" s="2" customFormat="1" ht="16.5" customHeight="1">
      <c r="A161" s="33"/>
      <c r="B161" s="150"/>
      <c r="C161" s="151" t="s">
        <v>429</v>
      </c>
      <c r="D161" s="151" t="s">
        <v>224</v>
      </c>
      <c r="E161" s="152" t="s">
        <v>5258</v>
      </c>
      <c r="F161" s="153" t="s">
        <v>5259</v>
      </c>
      <c r="G161" s="154" t="s">
        <v>242</v>
      </c>
      <c r="H161" s="155">
        <v>223</v>
      </c>
      <c r="I161" s="156"/>
      <c r="J161" s="157">
        <f t="shared" si="0"/>
        <v>0</v>
      </c>
      <c r="K161" s="158"/>
      <c r="L161" s="34"/>
      <c r="M161" s="159" t="s">
        <v>1</v>
      </c>
      <c r="N161" s="160" t="s">
        <v>42</v>
      </c>
      <c r="O161" s="59"/>
      <c r="P161" s="161">
        <f t="shared" si="1"/>
        <v>0</v>
      </c>
      <c r="Q161" s="161">
        <v>0</v>
      </c>
      <c r="R161" s="161">
        <f t="shared" si="2"/>
        <v>0</v>
      </c>
      <c r="S161" s="161">
        <v>0</v>
      </c>
      <c r="T161" s="162">
        <f t="shared" si="3"/>
        <v>0</v>
      </c>
      <c r="U161" s="33"/>
      <c r="V161" s="33"/>
      <c r="W161" s="33"/>
      <c r="X161" s="33"/>
      <c r="Y161" s="33"/>
      <c r="Z161" s="33"/>
      <c r="AA161" s="33"/>
      <c r="AB161" s="33"/>
      <c r="AC161" s="33"/>
      <c r="AD161" s="33"/>
      <c r="AE161" s="33"/>
      <c r="AR161" s="163" t="s">
        <v>228</v>
      </c>
      <c r="AT161" s="163" t="s">
        <v>224</v>
      </c>
      <c r="AU161" s="163" t="s">
        <v>86</v>
      </c>
      <c r="AY161" s="18" t="s">
        <v>222</v>
      </c>
      <c r="BE161" s="164">
        <f t="shared" si="4"/>
        <v>0</v>
      </c>
      <c r="BF161" s="164">
        <f t="shared" si="5"/>
        <v>0</v>
      </c>
      <c r="BG161" s="164">
        <f t="shared" si="6"/>
        <v>0</v>
      </c>
      <c r="BH161" s="164">
        <f t="shared" si="7"/>
        <v>0</v>
      </c>
      <c r="BI161" s="164">
        <f t="shared" si="8"/>
        <v>0</v>
      </c>
      <c r="BJ161" s="18" t="s">
        <v>84</v>
      </c>
      <c r="BK161" s="164">
        <f t="shared" si="9"/>
        <v>0</v>
      </c>
      <c r="BL161" s="18" t="s">
        <v>228</v>
      </c>
      <c r="BM161" s="163" t="s">
        <v>417</v>
      </c>
    </row>
    <row r="162" spans="1:65" s="2" customFormat="1" ht="21.75" customHeight="1">
      <c r="A162" s="33"/>
      <c r="B162" s="150"/>
      <c r="C162" s="151" t="s">
        <v>329</v>
      </c>
      <c r="D162" s="151" t="s">
        <v>224</v>
      </c>
      <c r="E162" s="152" t="s">
        <v>5260</v>
      </c>
      <c r="F162" s="153" t="s">
        <v>5261</v>
      </c>
      <c r="G162" s="154" t="s">
        <v>4342</v>
      </c>
      <c r="H162" s="155">
        <v>1</v>
      </c>
      <c r="I162" s="156"/>
      <c r="J162" s="157">
        <f t="shared" si="0"/>
        <v>0</v>
      </c>
      <c r="K162" s="158"/>
      <c r="L162" s="34"/>
      <c r="M162" s="159" t="s">
        <v>1</v>
      </c>
      <c r="N162" s="160" t="s">
        <v>42</v>
      </c>
      <c r="O162" s="59"/>
      <c r="P162" s="161">
        <f t="shared" si="1"/>
        <v>0</v>
      </c>
      <c r="Q162" s="161">
        <v>0</v>
      </c>
      <c r="R162" s="161">
        <f t="shared" si="2"/>
        <v>0</v>
      </c>
      <c r="S162" s="161">
        <v>0</v>
      </c>
      <c r="T162" s="162">
        <f t="shared" si="3"/>
        <v>0</v>
      </c>
      <c r="U162" s="33"/>
      <c r="V162" s="33"/>
      <c r="W162" s="33"/>
      <c r="X162" s="33"/>
      <c r="Y162" s="33"/>
      <c r="Z162" s="33"/>
      <c r="AA162" s="33"/>
      <c r="AB162" s="33"/>
      <c r="AC162" s="33"/>
      <c r="AD162" s="33"/>
      <c r="AE162" s="33"/>
      <c r="AR162" s="163" t="s">
        <v>228</v>
      </c>
      <c r="AT162" s="163" t="s">
        <v>224</v>
      </c>
      <c r="AU162" s="163" t="s">
        <v>86</v>
      </c>
      <c r="AY162" s="18" t="s">
        <v>222</v>
      </c>
      <c r="BE162" s="164">
        <f t="shared" si="4"/>
        <v>0</v>
      </c>
      <c r="BF162" s="164">
        <f t="shared" si="5"/>
        <v>0</v>
      </c>
      <c r="BG162" s="164">
        <f t="shared" si="6"/>
        <v>0</v>
      </c>
      <c r="BH162" s="164">
        <f t="shared" si="7"/>
        <v>0</v>
      </c>
      <c r="BI162" s="164">
        <f t="shared" si="8"/>
        <v>0</v>
      </c>
      <c r="BJ162" s="18" t="s">
        <v>84</v>
      </c>
      <c r="BK162" s="164">
        <f t="shared" si="9"/>
        <v>0</v>
      </c>
      <c r="BL162" s="18" t="s">
        <v>228</v>
      </c>
      <c r="BM162" s="163" t="s">
        <v>420</v>
      </c>
    </row>
    <row r="163" spans="1:65" s="2" customFormat="1" ht="24.2" customHeight="1">
      <c r="A163" s="33"/>
      <c r="B163" s="150"/>
      <c r="C163" s="151" t="s">
        <v>438</v>
      </c>
      <c r="D163" s="151" t="s">
        <v>224</v>
      </c>
      <c r="E163" s="152" t="s">
        <v>5262</v>
      </c>
      <c r="F163" s="153" t="s">
        <v>5263</v>
      </c>
      <c r="G163" s="154" t="s">
        <v>4342</v>
      </c>
      <c r="H163" s="155">
        <v>1</v>
      </c>
      <c r="I163" s="156"/>
      <c r="J163" s="157">
        <f t="shared" si="0"/>
        <v>0</v>
      </c>
      <c r="K163" s="158"/>
      <c r="L163" s="34"/>
      <c r="M163" s="159" t="s">
        <v>1</v>
      </c>
      <c r="N163" s="160" t="s">
        <v>42</v>
      </c>
      <c r="O163" s="59"/>
      <c r="P163" s="161">
        <f t="shared" si="1"/>
        <v>0</v>
      </c>
      <c r="Q163" s="161">
        <v>0</v>
      </c>
      <c r="R163" s="161">
        <f t="shared" si="2"/>
        <v>0</v>
      </c>
      <c r="S163" s="161">
        <v>0</v>
      </c>
      <c r="T163" s="162">
        <f t="shared" si="3"/>
        <v>0</v>
      </c>
      <c r="U163" s="33"/>
      <c r="V163" s="33"/>
      <c r="W163" s="33"/>
      <c r="X163" s="33"/>
      <c r="Y163" s="33"/>
      <c r="Z163" s="33"/>
      <c r="AA163" s="33"/>
      <c r="AB163" s="33"/>
      <c r="AC163" s="33"/>
      <c r="AD163" s="33"/>
      <c r="AE163" s="33"/>
      <c r="AR163" s="163" t="s">
        <v>228</v>
      </c>
      <c r="AT163" s="163" t="s">
        <v>224</v>
      </c>
      <c r="AU163" s="163" t="s">
        <v>86</v>
      </c>
      <c r="AY163" s="18" t="s">
        <v>222</v>
      </c>
      <c r="BE163" s="164">
        <f t="shared" si="4"/>
        <v>0</v>
      </c>
      <c r="BF163" s="164">
        <f t="shared" si="5"/>
        <v>0</v>
      </c>
      <c r="BG163" s="164">
        <f t="shared" si="6"/>
        <v>0</v>
      </c>
      <c r="BH163" s="164">
        <f t="shared" si="7"/>
        <v>0</v>
      </c>
      <c r="BI163" s="164">
        <f t="shared" si="8"/>
        <v>0</v>
      </c>
      <c r="BJ163" s="18" t="s">
        <v>84</v>
      </c>
      <c r="BK163" s="164">
        <f t="shared" si="9"/>
        <v>0</v>
      </c>
      <c r="BL163" s="18" t="s">
        <v>228</v>
      </c>
      <c r="BM163" s="163" t="s">
        <v>424</v>
      </c>
    </row>
    <row r="164" spans="1:65" s="2" customFormat="1" ht="16.5" customHeight="1">
      <c r="A164" s="33"/>
      <c r="B164" s="150"/>
      <c r="C164" s="151" t="s">
        <v>340</v>
      </c>
      <c r="D164" s="151" t="s">
        <v>224</v>
      </c>
      <c r="E164" s="152" t="s">
        <v>5264</v>
      </c>
      <c r="F164" s="153" t="s">
        <v>5265</v>
      </c>
      <c r="G164" s="154" t="s">
        <v>2432</v>
      </c>
      <c r="H164" s="155">
        <v>1</v>
      </c>
      <c r="I164" s="156"/>
      <c r="J164" s="157">
        <f t="shared" si="0"/>
        <v>0</v>
      </c>
      <c r="K164" s="158"/>
      <c r="L164" s="34"/>
      <c r="M164" s="159" t="s">
        <v>1</v>
      </c>
      <c r="N164" s="160" t="s">
        <v>42</v>
      </c>
      <c r="O164" s="59"/>
      <c r="P164" s="161">
        <f t="shared" si="1"/>
        <v>0</v>
      </c>
      <c r="Q164" s="161">
        <v>0</v>
      </c>
      <c r="R164" s="161">
        <f t="shared" si="2"/>
        <v>0</v>
      </c>
      <c r="S164" s="161">
        <v>0</v>
      </c>
      <c r="T164" s="162">
        <f t="shared" si="3"/>
        <v>0</v>
      </c>
      <c r="U164" s="33"/>
      <c r="V164" s="33"/>
      <c r="W164" s="33"/>
      <c r="X164" s="33"/>
      <c r="Y164" s="33"/>
      <c r="Z164" s="33"/>
      <c r="AA164" s="33"/>
      <c r="AB164" s="33"/>
      <c r="AC164" s="33"/>
      <c r="AD164" s="33"/>
      <c r="AE164" s="33"/>
      <c r="AR164" s="163" t="s">
        <v>228</v>
      </c>
      <c r="AT164" s="163" t="s">
        <v>224</v>
      </c>
      <c r="AU164" s="163" t="s">
        <v>86</v>
      </c>
      <c r="AY164" s="18" t="s">
        <v>222</v>
      </c>
      <c r="BE164" s="164">
        <f t="shared" si="4"/>
        <v>0</v>
      </c>
      <c r="BF164" s="164">
        <f t="shared" si="5"/>
        <v>0</v>
      </c>
      <c r="BG164" s="164">
        <f t="shared" si="6"/>
        <v>0</v>
      </c>
      <c r="BH164" s="164">
        <f t="shared" si="7"/>
        <v>0</v>
      </c>
      <c r="BI164" s="164">
        <f t="shared" si="8"/>
        <v>0</v>
      </c>
      <c r="BJ164" s="18" t="s">
        <v>84</v>
      </c>
      <c r="BK164" s="164">
        <f t="shared" si="9"/>
        <v>0</v>
      </c>
      <c r="BL164" s="18" t="s">
        <v>228</v>
      </c>
      <c r="BM164" s="163" t="s">
        <v>427</v>
      </c>
    </row>
    <row r="165" spans="1:65" s="2" customFormat="1" ht="16.5" customHeight="1">
      <c r="A165" s="33"/>
      <c r="B165" s="150"/>
      <c r="C165" s="151" t="s">
        <v>452</v>
      </c>
      <c r="D165" s="151" t="s">
        <v>224</v>
      </c>
      <c r="E165" s="152" t="s">
        <v>5266</v>
      </c>
      <c r="F165" s="153" t="s">
        <v>5267</v>
      </c>
      <c r="G165" s="154" t="s">
        <v>2075</v>
      </c>
      <c r="H165" s="155">
        <v>1</v>
      </c>
      <c r="I165" s="156"/>
      <c r="J165" s="157">
        <f t="shared" si="0"/>
        <v>0</v>
      </c>
      <c r="K165" s="158"/>
      <c r="L165" s="34"/>
      <c r="M165" s="159" t="s">
        <v>1</v>
      </c>
      <c r="N165" s="160" t="s">
        <v>42</v>
      </c>
      <c r="O165" s="59"/>
      <c r="P165" s="161">
        <f t="shared" si="1"/>
        <v>0</v>
      </c>
      <c r="Q165" s="161">
        <v>0</v>
      </c>
      <c r="R165" s="161">
        <f t="shared" si="2"/>
        <v>0</v>
      </c>
      <c r="S165" s="161">
        <v>0</v>
      </c>
      <c r="T165" s="162">
        <f t="shared" si="3"/>
        <v>0</v>
      </c>
      <c r="U165" s="33"/>
      <c r="V165" s="33"/>
      <c r="W165" s="33"/>
      <c r="X165" s="33"/>
      <c r="Y165" s="33"/>
      <c r="Z165" s="33"/>
      <c r="AA165" s="33"/>
      <c r="AB165" s="33"/>
      <c r="AC165" s="33"/>
      <c r="AD165" s="33"/>
      <c r="AE165" s="33"/>
      <c r="AR165" s="163" t="s">
        <v>228</v>
      </c>
      <c r="AT165" s="163" t="s">
        <v>224</v>
      </c>
      <c r="AU165" s="163" t="s">
        <v>86</v>
      </c>
      <c r="AY165" s="18" t="s">
        <v>222</v>
      </c>
      <c r="BE165" s="164">
        <f t="shared" si="4"/>
        <v>0</v>
      </c>
      <c r="BF165" s="164">
        <f t="shared" si="5"/>
        <v>0</v>
      </c>
      <c r="BG165" s="164">
        <f t="shared" si="6"/>
        <v>0</v>
      </c>
      <c r="BH165" s="164">
        <f t="shared" si="7"/>
        <v>0</v>
      </c>
      <c r="BI165" s="164">
        <f t="shared" si="8"/>
        <v>0</v>
      </c>
      <c r="BJ165" s="18" t="s">
        <v>84</v>
      </c>
      <c r="BK165" s="164">
        <f t="shared" si="9"/>
        <v>0</v>
      </c>
      <c r="BL165" s="18" t="s">
        <v>228</v>
      </c>
      <c r="BM165" s="163" t="s">
        <v>432</v>
      </c>
    </row>
    <row r="166" spans="1:65" s="2" customFormat="1" ht="16.5" customHeight="1">
      <c r="A166" s="33"/>
      <c r="B166" s="150"/>
      <c r="C166" s="151" t="s">
        <v>344</v>
      </c>
      <c r="D166" s="151" t="s">
        <v>224</v>
      </c>
      <c r="E166" s="152" t="s">
        <v>5268</v>
      </c>
      <c r="F166" s="153" t="s">
        <v>5269</v>
      </c>
      <c r="G166" s="154" t="s">
        <v>2075</v>
      </c>
      <c r="H166" s="155">
        <v>1</v>
      </c>
      <c r="I166" s="156"/>
      <c r="J166" s="157">
        <f t="shared" si="0"/>
        <v>0</v>
      </c>
      <c r="K166" s="158"/>
      <c r="L166" s="34"/>
      <c r="M166" s="213" t="s">
        <v>1</v>
      </c>
      <c r="N166" s="214" t="s">
        <v>42</v>
      </c>
      <c r="O166" s="215"/>
      <c r="P166" s="216">
        <f t="shared" si="1"/>
        <v>0</v>
      </c>
      <c r="Q166" s="216">
        <v>0</v>
      </c>
      <c r="R166" s="216">
        <f t="shared" si="2"/>
        <v>0</v>
      </c>
      <c r="S166" s="216">
        <v>0</v>
      </c>
      <c r="T166" s="217">
        <f t="shared" si="3"/>
        <v>0</v>
      </c>
      <c r="U166" s="33"/>
      <c r="V166" s="33"/>
      <c r="W166" s="33"/>
      <c r="X166" s="33"/>
      <c r="Y166" s="33"/>
      <c r="Z166" s="33"/>
      <c r="AA166" s="33"/>
      <c r="AB166" s="33"/>
      <c r="AC166" s="33"/>
      <c r="AD166" s="33"/>
      <c r="AE166" s="33"/>
      <c r="AR166" s="163" t="s">
        <v>228</v>
      </c>
      <c r="AT166" s="163" t="s">
        <v>224</v>
      </c>
      <c r="AU166" s="163" t="s">
        <v>86</v>
      </c>
      <c r="AY166" s="18" t="s">
        <v>222</v>
      </c>
      <c r="BE166" s="164">
        <f t="shared" si="4"/>
        <v>0</v>
      </c>
      <c r="BF166" s="164">
        <f t="shared" si="5"/>
        <v>0</v>
      </c>
      <c r="BG166" s="164">
        <f t="shared" si="6"/>
        <v>0</v>
      </c>
      <c r="BH166" s="164">
        <f t="shared" si="7"/>
        <v>0</v>
      </c>
      <c r="BI166" s="164">
        <f t="shared" si="8"/>
        <v>0</v>
      </c>
      <c r="BJ166" s="18" t="s">
        <v>84</v>
      </c>
      <c r="BK166" s="164">
        <f t="shared" si="9"/>
        <v>0</v>
      </c>
      <c r="BL166" s="18" t="s">
        <v>228</v>
      </c>
      <c r="BM166" s="163" t="s">
        <v>436</v>
      </c>
    </row>
    <row r="167" spans="1:65" s="2" customFormat="1" ht="6.95" customHeight="1">
      <c r="A167" s="33"/>
      <c r="B167" s="48"/>
      <c r="C167" s="49"/>
      <c r="D167" s="49"/>
      <c r="E167" s="49"/>
      <c r="F167" s="49"/>
      <c r="G167" s="49"/>
      <c r="H167" s="49"/>
      <c r="I167" s="49"/>
      <c r="J167" s="49"/>
      <c r="K167" s="49"/>
      <c r="L167" s="34"/>
      <c r="M167" s="33"/>
      <c r="O167" s="33"/>
      <c r="P167" s="33"/>
      <c r="Q167" s="33"/>
      <c r="R167" s="33"/>
      <c r="S167" s="33"/>
      <c r="T167" s="33"/>
      <c r="U167" s="33"/>
      <c r="V167" s="33"/>
      <c r="W167" s="33"/>
      <c r="X167" s="33"/>
      <c r="Y167" s="33"/>
      <c r="Z167" s="33"/>
      <c r="AA167" s="33"/>
      <c r="AB167" s="33"/>
      <c r="AC167" s="33"/>
      <c r="AD167" s="33"/>
      <c r="AE167" s="33"/>
    </row>
  </sheetData>
  <autoFilter ref="C121:K16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112</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5270</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ROUND((SUM(BE126:BE444)),  2)</f>
        <v>0</v>
      </c>
      <c r="G35" s="33"/>
      <c r="H35" s="33"/>
      <c r="I35" s="106">
        <v>0.21</v>
      </c>
      <c r="J35" s="105">
        <f>ROUND(((SUM(BE126:BE444))*I35),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ROUND((SUM(BF126:BF444)),  2)</f>
        <v>0</v>
      </c>
      <c r="G36" s="33"/>
      <c r="H36" s="33"/>
      <c r="I36" s="106">
        <v>0.15</v>
      </c>
      <c r="J36" s="105">
        <f>ROUND(((SUM(BF126:BF444))*I36),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ROUND((SUM(BG126:BG444)),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ROUND((SUM(BH126:BH444)),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ROUND((SUM(BI126:BI444)),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D.1.4.5.A - Silnoproud</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5271</v>
      </c>
      <c r="E99" s="120"/>
      <c r="F99" s="120"/>
      <c r="G99" s="120"/>
      <c r="H99" s="120"/>
      <c r="I99" s="120"/>
      <c r="J99" s="121">
        <f>J127</f>
        <v>0</v>
      </c>
      <c r="L99" s="118"/>
    </row>
    <row r="100" spans="1:47" s="10" customFormat="1" ht="19.899999999999999" customHeight="1">
      <c r="B100" s="122"/>
      <c r="D100" s="123" t="s">
        <v>5272</v>
      </c>
      <c r="E100" s="124"/>
      <c r="F100" s="124"/>
      <c r="G100" s="124"/>
      <c r="H100" s="124"/>
      <c r="I100" s="124"/>
      <c r="J100" s="125">
        <f>J128</f>
        <v>0</v>
      </c>
      <c r="L100" s="122"/>
    </row>
    <row r="101" spans="1:47" s="10" customFormat="1" ht="19.899999999999999" customHeight="1">
      <c r="B101" s="122"/>
      <c r="D101" s="123" t="s">
        <v>5273</v>
      </c>
      <c r="E101" s="124"/>
      <c r="F101" s="124"/>
      <c r="G101" s="124"/>
      <c r="H101" s="124"/>
      <c r="I101" s="124"/>
      <c r="J101" s="125">
        <f>J205</f>
        <v>0</v>
      </c>
      <c r="L101" s="122"/>
    </row>
    <row r="102" spans="1:47" s="10" customFormat="1" ht="19.899999999999999" customHeight="1">
      <c r="B102" s="122"/>
      <c r="D102" s="123" t="s">
        <v>5274</v>
      </c>
      <c r="E102" s="124"/>
      <c r="F102" s="124"/>
      <c r="G102" s="124"/>
      <c r="H102" s="124"/>
      <c r="I102" s="124"/>
      <c r="J102" s="125">
        <f>J248</f>
        <v>0</v>
      </c>
      <c r="L102" s="122"/>
    </row>
    <row r="103" spans="1:47" s="10" customFormat="1" ht="19.899999999999999" customHeight="1">
      <c r="B103" s="122"/>
      <c r="D103" s="123" t="s">
        <v>5275</v>
      </c>
      <c r="E103" s="124"/>
      <c r="F103" s="124"/>
      <c r="G103" s="124"/>
      <c r="H103" s="124"/>
      <c r="I103" s="124"/>
      <c r="J103" s="125">
        <f>J274</f>
        <v>0</v>
      </c>
      <c r="L103" s="122"/>
    </row>
    <row r="104" spans="1:47" s="10" customFormat="1" ht="19.899999999999999" customHeight="1">
      <c r="B104" s="122"/>
      <c r="D104" s="123" t="s">
        <v>5276</v>
      </c>
      <c r="E104" s="124"/>
      <c r="F104" s="124"/>
      <c r="G104" s="124"/>
      <c r="H104" s="124"/>
      <c r="I104" s="124"/>
      <c r="J104" s="125">
        <f>J292</f>
        <v>0</v>
      </c>
      <c r="L104" s="122"/>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207</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65" t="str">
        <f>E7</f>
        <v>Přístavba tělocvičny, školní jídelny a kuchyně</v>
      </c>
      <c r="F114" s="266"/>
      <c r="G114" s="266"/>
      <c r="H114" s="266"/>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166</v>
      </c>
      <c r="L115" s="21"/>
    </row>
    <row r="116" spans="1:63" s="2" customFormat="1" ht="16.5" customHeight="1">
      <c r="A116" s="33"/>
      <c r="B116" s="34"/>
      <c r="C116" s="33"/>
      <c r="D116" s="33"/>
      <c r="E116" s="265" t="s">
        <v>167</v>
      </c>
      <c r="F116" s="264"/>
      <c r="G116" s="264"/>
      <c r="H116" s="264"/>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168</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41" t="str">
        <f>E11</f>
        <v>D.1.4.5.A - Silnoproud</v>
      </c>
      <c r="F118" s="264"/>
      <c r="G118" s="264"/>
      <c r="H118" s="264"/>
      <c r="I118" s="3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F14</f>
        <v>ZŠ Lyčkovo nám. 6/460, Praha 8</v>
      </c>
      <c r="G120" s="33"/>
      <c r="H120" s="33"/>
      <c r="I120" s="28" t="s">
        <v>22</v>
      </c>
      <c r="J120" s="56" t="str">
        <f>IF(J14="","",J14)</f>
        <v>25. 9. 2023</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25.7" customHeight="1">
      <c r="A122" s="33"/>
      <c r="B122" s="34"/>
      <c r="C122" s="28" t="s">
        <v>24</v>
      </c>
      <c r="D122" s="33"/>
      <c r="E122" s="33"/>
      <c r="F122" s="26" t="str">
        <f>E17</f>
        <v>Městská část Praha 8</v>
      </c>
      <c r="G122" s="33"/>
      <c r="H122" s="33"/>
      <c r="I122" s="28" t="s">
        <v>30</v>
      </c>
      <c r="J122" s="31" t="str">
        <f>E23</f>
        <v>ARCHITEKTONICKÝ ATELIER ALEŠ, s.r.o.</v>
      </c>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28</v>
      </c>
      <c r="D123" s="33"/>
      <c r="E123" s="33"/>
      <c r="F123" s="26" t="str">
        <f>IF(E20="","",E20)</f>
        <v>Vyplň údaj</v>
      </c>
      <c r="G123" s="33"/>
      <c r="H123" s="33"/>
      <c r="I123" s="28" t="s">
        <v>33</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3" s="11" customFormat="1" ht="29.25" customHeight="1">
      <c r="A125" s="126"/>
      <c r="B125" s="127"/>
      <c r="C125" s="128" t="s">
        <v>208</v>
      </c>
      <c r="D125" s="129" t="s">
        <v>62</v>
      </c>
      <c r="E125" s="129" t="s">
        <v>58</v>
      </c>
      <c r="F125" s="129" t="s">
        <v>59</v>
      </c>
      <c r="G125" s="129" t="s">
        <v>209</v>
      </c>
      <c r="H125" s="129" t="s">
        <v>210</v>
      </c>
      <c r="I125" s="129" t="s">
        <v>211</v>
      </c>
      <c r="J125" s="130" t="s">
        <v>172</v>
      </c>
      <c r="K125" s="131" t="s">
        <v>212</v>
      </c>
      <c r="L125" s="132"/>
      <c r="M125" s="63" t="s">
        <v>1</v>
      </c>
      <c r="N125" s="64" t="s">
        <v>41</v>
      </c>
      <c r="O125" s="64" t="s">
        <v>213</v>
      </c>
      <c r="P125" s="64" t="s">
        <v>214</v>
      </c>
      <c r="Q125" s="64" t="s">
        <v>215</v>
      </c>
      <c r="R125" s="64" t="s">
        <v>216</v>
      </c>
      <c r="S125" s="64" t="s">
        <v>217</v>
      </c>
      <c r="T125" s="65" t="s">
        <v>218</v>
      </c>
      <c r="U125" s="126"/>
      <c r="V125" s="126"/>
      <c r="W125" s="126"/>
      <c r="X125" s="126"/>
      <c r="Y125" s="126"/>
      <c r="Z125" s="126"/>
      <c r="AA125" s="126"/>
      <c r="AB125" s="126"/>
      <c r="AC125" s="126"/>
      <c r="AD125" s="126"/>
      <c r="AE125" s="126"/>
    </row>
    <row r="126" spans="1:63" s="2" customFormat="1" ht="22.9" customHeight="1">
      <c r="A126" s="33"/>
      <c r="B126" s="34"/>
      <c r="C126" s="70" t="s">
        <v>219</v>
      </c>
      <c r="D126" s="33"/>
      <c r="E126" s="33"/>
      <c r="F126" s="33"/>
      <c r="G126" s="33"/>
      <c r="H126" s="33"/>
      <c r="I126" s="33"/>
      <c r="J126" s="133">
        <f>BK126</f>
        <v>0</v>
      </c>
      <c r="K126" s="33"/>
      <c r="L126" s="34"/>
      <c r="M126" s="66"/>
      <c r="N126" s="57"/>
      <c r="O126" s="67"/>
      <c r="P126" s="134">
        <f>P127</f>
        <v>0</v>
      </c>
      <c r="Q126" s="67"/>
      <c r="R126" s="134">
        <f>R127</f>
        <v>0</v>
      </c>
      <c r="S126" s="67"/>
      <c r="T126" s="135">
        <f>T127</f>
        <v>0</v>
      </c>
      <c r="U126" s="33"/>
      <c r="V126" s="33"/>
      <c r="W126" s="33"/>
      <c r="X126" s="33"/>
      <c r="Y126" s="33"/>
      <c r="Z126" s="33"/>
      <c r="AA126" s="33"/>
      <c r="AB126" s="33"/>
      <c r="AC126" s="33"/>
      <c r="AD126" s="33"/>
      <c r="AE126" s="33"/>
      <c r="AT126" s="18" t="s">
        <v>76</v>
      </c>
      <c r="AU126" s="18" t="s">
        <v>174</v>
      </c>
      <c r="BK126" s="136">
        <f>BK127</f>
        <v>0</v>
      </c>
    </row>
    <row r="127" spans="1:63" s="12" customFormat="1" ht="25.9" customHeight="1">
      <c r="B127" s="137"/>
      <c r="D127" s="138" t="s">
        <v>76</v>
      </c>
      <c r="E127" s="139" t="s">
        <v>4338</v>
      </c>
      <c r="F127" s="139" t="s">
        <v>5277</v>
      </c>
      <c r="I127" s="140"/>
      <c r="J127" s="141">
        <f>BK127</f>
        <v>0</v>
      </c>
      <c r="L127" s="137"/>
      <c r="M127" s="142"/>
      <c r="N127" s="143"/>
      <c r="O127" s="143"/>
      <c r="P127" s="144">
        <f>P128+P205+P248+P274+P292</f>
        <v>0</v>
      </c>
      <c r="Q127" s="143"/>
      <c r="R127" s="144">
        <f>R128+R205+R248+R274+R292</f>
        <v>0</v>
      </c>
      <c r="S127" s="143"/>
      <c r="T127" s="145">
        <f>T128+T205+T248+T274+T292</f>
        <v>0</v>
      </c>
      <c r="AR127" s="138" t="s">
        <v>84</v>
      </c>
      <c r="AT127" s="146" t="s">
        <v>76</v>
      </c>
      <c r="AU127" s="146" t="s">
        <v>77</v>
      </c>
      <c r="AY127" s="138" t="s">
        <v>222</v>
      </c>
      <c r="BK127" s="147">
        <f>BK128+BK205+BK248+BK274+BK292</f>
        <v>0</v>
      </c>
    </row>
    <row r="128" spans="1:63" s="12" customFormat="1" ht="22.9" customHeight="1">
      <c r="B128" s="137"/>
      <c r="D128" s="138" t="s">
        <v>76</v>
      </c>
      <c r="E128" s="148" t="s">
        <v>4387</v>
      </c>
      <c r="F128" s="148" t="s">
        <v>5278</v>
      </c>
      <c r="I128" s="140"/>
      <c r="J128" s="149">
        <f>BK128</f>
        <v>0</v>
      </c>
      <c r="L128" s="137"/>
      <c r="M128" s="142"/>
      <c r="N128" s="143"/>
      <c r="O128" s="143"/>
      <c r="P128" s="144">
        <f>SUM(P129:P204)</f>
        <v>0</v>
      </c>
      <c r="Q128" s="143"/>
      <c r="R128" s="144">
        <f>SUM(R129:R204)</f>
        <v>0</v>
      </c>
      <c r="S128" s="143"/>
      <c r="T128" s="145">
        <f>SUM(T129:T204)</f>
        <v>0</v>
      </c>
      <c r="AR128" s="138" t="s">
        <v>84</v>
      </c>
      <c r="AT128" s="146" t="s">
        <v>76</v>
      </c>
      <c r="AU128" s="146" t="s">
        <v>84</v>
      </c>
      <c r="AY128" s="138" t="s">
        <v>222</v>
      </c>
      <c r="BK128" s="147">
        <f>SUM(BK129:BK204)</f>
        <v>0</v>
      </c>
    </row>
    <row r="129" spans="1:65" s="2" customFormat="1" ht="24.2" customHeight="1">
      <c r="A129" s="33"/>
      <c r="B129" s="150"/>
      <c r="C129" s="151" t="s">
        <v>84</v>
      </c>
      <c r="D129" s="151" t="s">
        <v>224</v>
      </c>
      <c r="E129" s="152" t="s">
        <v>5279</v>
      </c>
      <c r="F129" s="153" t="s">
        <v>5280</v>
      </c>
      <c r="G129" s="154" t="s">
        <v>4342</v>
      </c>
      <c r="H129" s="155">
        <v>1</v>
      </c>
      <c r="I129" s="156"/>
      <c r="J129" s="157">
        <f>ROUND(I129*H129,2)</f>
        <v>0</v>
      </c>
      <c r="K129" s="158"/>
      <c r="L129" s="34"/>
      <c r="M129" s="159" t="s">
        <v>1</v>
      </c>
      <c r="N129" s="160" t="s">
        <v>42</v>
      </c>
      <c r="O129" s="59"/>
      <c r="P129" s="161">
        <f>O129*H129</f>
        <v>0</v>
      </c>
      <c r="Q129" s="161">
        <v>0</v>
      </c>
      <c r="R129" s="161">
        <f>Q129*H129</f>
        <v>0</v>
      </c>
      <c r="S129" s="161">
        <v>0</v>
      </c>
      <c r="T129" s="162">
        <f>S129*H129</f>
        <v>0</v>
      </c>
      <c r="U129" s="33"/>
      <c r="V129" s="33"/>
      <c r="W129" s="33"/>
      <c r="X129" s="33"/>
      <c r="Y129" s="33"/>
      <c r="Z129" s="33"/>
      <c r="AA129" s="33"/>
      <c r="AB129" s="33"/>
      <c r="AC129" s="33"/>
      <c r="AD129" s="33"/>
      <c r="AE129" s="33"/>
      <c r="AR129" s="163" t="s">
        <v>228</v>
      </c>
      <c r="AT129" s="163" t="s">
        <v>224</v>
      </c>
      <c r="AU129" s="163" t="s">
        <v>86</v>
      </c>
      <c r="AY129" s="18" t="s">
        <v>222</v>
      </c>
      <c r="BE129" s="164">
        <f>IF(N129="základní",J129,0)</f>
        <v>0</v>
      </c>
      <c r="BF129" s="164">
        <f>IF(N129="snížená",J129,0)</f>
        <v>0</v>
      </c>
      <c r="BG129" s="164">
        <f>IF(N129="zákl. přenesená",J129,0)</f>
        <v>0</v>
      </c>
      <c r="BH129" s="164">
        <f>IF(N129="sníž. přenesená",J129,0)</f>
        <v>0</v>
      </c>
      <c r="BI129" s="164">
        <f>IF(N129="nulová",J129,0)</f>
        <v>0</v>
      </c>
      <c r="BJ129" s="18" t="s">
        <v>84</v>
      </c>
      <c r="BK129" s="164">
        <f>ROUND(I129*H129,2)</f>
        <v>0</v>
      </c>
      <c r="BL129" s="18" t="s">
        <v>228</v>
      </c>
      <c r="BM129" s="163" t="s">
        <v>86</v>
      </c>
    </row>
    <row r="130" spans="1:65" s="2" customFormat="1" ht="19.5">
      <c r="A130" s="33"/>
      <c r="B130" s="34"/>
      <c r="C130" s="33"/>
      <c r="D130" s="166" t="s">
        <v>384</v>
      </c>
      <c r="E130" s="33"/>
      <c r="F130" s="208" t="s">
        <v>5281</v>
      </c>
      <c r="G130" s="33"/>
      <c r="H130" s="33"/>
      <c r="I130" s="209"/>
      <c r="J130" s="33"/>
      <c r="K130" s="33"/>
      <c r="L130" s="34"/>
      <c r="M130" s="210"/>
      <c r="N130" s="211"/>
      <c r="O130" s="59"/>
      <c r="P130" s="59"/>
      <c r="Q130" s="59"/>
      <c r="R130" s="59"/>
      <c r="S130" s="59"/>
      <c r="T130" s="60"/>
      <c r="U130" s="33"/>
      <c r="V130" s="33"/>
      <c r="W130" s="33"/>
      <c r="X130" s="33"/>
      <c r="Y130" s="33"/>
      <c r="Z130" s="33"/>
      <c r="AA130" s="33"/>
      <c r="AB130" s="33"/>
      <c r="AC130" s="33"/>
      <c r="AD130" s="33"/>
      <c r="AE130" s="33"/>
      <c r="AT130" s="18" t="s">
        <v>384</v>
      </c>
      <c r="AU130" s="18" t="s">
        <v>86</v>
      </c>
    </row>
    <row r="131" spans="1:65" s="2" customFormat="1" ht="16.5" customHeight="1">
      <c r="A131" s="33"/>
      <c r="B131" s="150"/>
      <c r="C131" s="151" t="s">
        <v>86</v>
      </c>
      <c r="D131" s="151" t="s">
        <v>224</v>
      </c>
      <c r="E131" s="152" t="s">
        <v>5282</v>
      </c>
      <c r="F131" s="153" t="s">
        <v>5283</v>
      </c>
      <c r="G131" s="154" t="s">
        <v>4342</v>
      </c>
      <c r="H131" s="155">
        <v>1</v>
      </c>
      <c r="I131" s="156"/>
      <c r="J131" s="157">
        <f>ROUND(I131*H131,2)</f>
        <v>0</v>
      </c>
      <c r="K131" s="158"/>
      <c r="L131" s="34"/>
      <c r="M131" s="159" t="s">
        <v>1</v>
      </c>
      <c r="N131" s="160" t="s">
        <v>42</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228</v>
      </c>
      <c r="AT131" s="163" t="s">
        <v>224</v>
      </c>
      <c r="AU131" s="163" t="s">
        <v>86</v>
      </c>
      <c r="AY131" s="18" t="s">
        <v>222</v>
      </c>
      <c r="BE131" s="164">
        <f>IF(N131="základní",J131,0)</f>
        <v>0</v>
      </c>
      <c r="BF131" s="164">
        <f>IF(N131="snížená",J131,0)</f>
        <v>0</v>
      </c>
      <c r="BG131" s="164">
        <f>IF(N131="zákl. přenesená",J131,0)</f>
        <v>0</v>
      </c>
      <c r="BH131" s="164">
        <f>IF(N131="sníž. přenesená",J131,0)</f>
        <v>0</v>
      </c>
      <c r="BI131" s="164">
        <f>IF(N131="nulová",J131,0)</f>
        <v>0</v>
      </c>
      <c r="BJ131" s="18" t="s">
        <v>84</v>
      </c>
      <c r="BK131" s="164">
        <f>ROUND(I131*H131,2)</f>
        <v>0</v>
      </c>
      <c r="BL131" s="18" t="s">
        <v>228</v>
      </c>
      <c r="BM131" s="163" t="s">
        <v>228</v>
      </c>
    </row>
    <row r="132" spans="1:65" s="2" customFormat="1" ht="19.5">
      <c r="A132" s="33"/>
      <c r="B132" s="34"/>
      <c r="C132" s="33"/>
      <c r="D132" s="166" t="s">
        <v>384</v>
      </c>
      <c r="E132" s="33"/>
      <c r="F132" s="208" t="s">
        <v>5281</v>
      </c>
      <c r="G132" s="33"/>
      <c r="H132" s="33"/>
      <c r="I132" s="209"/>
      <c r="J132" s="33"/>
      <c r="K132" s="33"/>
      <c r="L132" s="34"/>
      <c r="M132" s="210"/>
      <c r="N132" s="211"/>
      <c r="O132" s="59"/>
      <c r="P132" s="59"/>
      <c r="Q132" s="59"/>
      <c r="R132" s="59"/>
      <c r="S132" s="59"/>
      <c r="T132" s="60"/>
      <c r="U132" s="33"/>
      <c r="V132" s="33"/>
      <c r="W132" s="33"/>
      <c r="X132" s="33"/>
      <c r="Y132" s="33"/>
      <c r="Z132" s="33"/>
      <c r="AA132" s="33"/>
      <c r="AB132" s="33"/>
      <c r="AC132" s="33"/>
      <c r="AD132" s="33"/>
      <c r="AE132" s="33"/>
      <c r="AT132" s="18" t="s">
        <v>384</v>
      </c>
      <c r="AU132" s="18" t="s">
        <v>86</v>
      </c>
    </row>
    <row r="133" spans="1:65" s="2" customFormat="1" ht="16.5" customHeight="1">
      <c r="A133" s="33"/>
      <c r="B133" s="150"/>
      <c r="C133" s="151" t="s">
        <v>235</v>
      </c>
      <c r="D133" s="151" t="s">
        <v>224</v>
      </c>
      <c r="E133" s="152" t="s">
        <v>5284</v>
      </c>
      <c r="F133" s="153" t="s">
        <v>5285</v>
      </c>
      <c r="G133" s="154" t="s">
        <v>4342</v>
      </c>
      <c r="H133" s="155">
        <v>1</v>
      </c>
      <c r="I133" s="156"/>
      <c r="J133" s="157">
        <f>ROUND(I133*H133,2)</f>
        <v>0</v>
      </c>
      <c r="K133" s="158"/>
      <c r="L133" s="34"/>
      <c r="M133" s="159" t="s">
        <v>1</v>
      </c>
      <c r="N133" s="160" t="s">
        <v>42</v>
      </c>
      <c r="O133" s="59"/>
      <c r="P133" s="161">
        <f>O133*H133</f>
        <v>0</v>
      </c>
      <c r="Q133" s="161">
        <v>0</v>
      </c>
      <c r="R133" s="161">
        <f>Q133*H133</f>
        <v>0</v>
      </c>
      <c r="S133" s="161">
        <v>0</v>
      </c>
      <c r="T133" s="162">
        <f>S133*H133</f>
        <v>0</v>
      </c>
      <c r="U133" s="33"/>
      <c r="V133" s="33"/>
      <c r="W133" s="33"/>
      <c r="X133" s="33"/>
      <c r="Y133" s="33"/>
      <c r="Z133" s="33"/>
      <c r="AA133" s="33"/>
      <c r="AB133" s="33"/>
      <c r="AC133" s="33"/>
      <c r="AD133" s="33"/>
      <c r="AE133" s="33"/>
      <c r="AR133" s="163" t="s">
        <v>228</v>
      </c>
      <c r="AT133" s="163" t="s">
        <v>224</v>
      </c>
      <c r="AU133" s="163" t="s">
        <v>86</v>
      </c>
      <c r="AY133" s="18" t="s">
        <v>222</v>
      </c>
      <c r="BE133" s="164">
        <f>IF(N133="základní",J133,0)</f>
        <v>0</v>
      </c>
      <c r="BF133" s="164">
        <f>IF(N133="snížená",J133,0)</f>
        <v>0</v>
      </c>
      <c r="BG133" s="164">
        <f>IF(N133="zákl. přenesená",J133,0)</f>
        <v>0</v>
      </c>
      <c r="BH133" s="164">
        <f>IF(N133="sníž. přenesená",J133,0)</f>
        <v>0</v>
      </c>
      <c r="BI133" s="164">
        <f>IF(N133="nulová",J133,0)</f>
        <v>0</v>
      </c>
      <c r="BJ133" s="18" t="s">
        <v>84</v>
      </c>
      <c r="BK133" s="164">
        <f>ROUND(I133*H133,2)</f>
        <v>0</v>
      </c>
      <c r="BL133" s="18" t="s">
        <v>228</v>
      </c>
      <c r="BM133" s="163" t="s">
        <v>238</v>
      </c>
    </row>
    <row r="134" spans="1:65" s="2" customFormat="1" ht="19.5">
      <c r="A134" s="33"/>
      <c r="B134" s="34"/>
      <c r="C134" s="33"/>
      <c r="D134" s="166" t="s">
        <v>384</v>
      </c>
      <c r="E134" s="33"/>
      <c r="F134" s="208" t="s">
        <v>5281</v>
      </c>
      <c r="G134" s="33"/>
      <c r="H134" s="33"/>
      <c r="I134" s="209"/>
      <c r="J134" s="33"/>
      <c r="K134" s="33"/>
      <c r="L134" s="34"/>
      <c r="M134" s="210"/>
      <c r="N134" s="211"/>
      <c r="O134" s="59"/>
      <c r="P134" s="59"/>
      <c r="Q134" s="59"/>
      <c r="R134" s="59"/>
      <c r="S134" s="59"/>
      <c r="T134" s="60"/>
      <c r="U134" s="33"/>
      <c r="V134" s="33"/>
      <c r="W134" s="33"/>
      <c r="X134" s="33"/>
      <c r="Y134" s="33"/>
      <c r="Z134" s="33"/>
      <c r="AA134" s="33"/>
      <c r="AB134" s="33"/>
      <c r="AC134" s="33"/>
      <c r="AD134" s="33"/>
      <c r="AE134" s="33"/>
      <c r="AT134" s="18" t="s">
        <v>384</v>
      </c>
      <c r="AU134" s="18" t="s">
        <v>86</v>
      </c>
    </row>
    <row r="135" spans="1:65" s="2" customFormat="1" ht="16.5" customHeight="1">
      <c r="A135" s="33"/>
      <c r="B135" s="150"/>
      <c r="C135" s="151" t="s">
        <v>228</v>
      </c>
      <c r="D135" s="151" t="s">
        <v>224</v>
      </c>
      <c r="E135" s="152" t="s">
        <v>5286</v>
      </c>
      <c r="F135" s="153" t="s">
        <v>5287</v>
      </c>
      <c r="G135" s="154" t="s">
        <v>4342</v>
      </c>
      <c r="H135" s="155">
        <v>1</v>
      </c>
      <c r="I135" s="156"/>
      <c r="J135" s="157">
        <f>ROUND(I135*H135,2)</f>
        <v>0</v>
      </c>
      <c r="K135" s="158"/>
      <c r="L135" s="34"/>
      <c r="M135" s="159" t="s">
        <v>1</v>
      </c>
      <c r="N135" s="160" t="s">
        <v>42</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243</v>
      </c>
    </row>
    <row r="136" spans="1:65" s="2" customFormat="1" ht="19.5">
      <c r="A136" s="33"/>
      <c r="B136" s="34"/>
      <c r="C136" s="33"/>
      <c r="D136" s="166" t="s">
        <v>384</v>
      </c>
      <c r="E136" s="33"/>
      <c r="F136" s="208" t="s">
        <v>5281</v>
      </c>
      <c r="G136" s="33"/>
      <c r="H136" s="33"/>
      <c r="I136" s="209"/>
      <c r="J136" s="33"/>
      <c r="K136" s="33"/>
      <c r="L136" s="34"/>
      <c r="M136" s="210"/>
      <c r="N136" s="211"/>
      <c r="O136" s="59"/>
      <c r="P136" s="59"/>
      <c r="Q136" s="59"/>
      <c r="R136" s="59"/>
      <c r="S136" s="59"/>
      <c r="T136" s="60"/>
      <c r="U136" s="33"/>
      <c r="V136" s="33"/>
      <c r="W136" s="33"/>
      <c r="X136" s="33"/>
      <c r="Y136" s="33"/>
      <c r="Z136" s="33"/>
      <c r="AA136" s="33"/>
      <c r="AB136" s="33"/>
      <c r="AC136" s="33"/>
      <c r="AD136" s="33"/>
      <c r="AE136" s="33"/>
      <c r="AT136" s="18" t="s">
        <v>384</v>
      </c>
      <c r="AU136" s="18" t="s">
        <v>86</v>
      </c>
    </row>
    <row r="137" spans="1:65" s="2" customFormat="1" ht="16.5" customHeight="1">
      <c r="A137" s="33"/>
      <c r="B137" s="150"/>
      <c r="C137" s="151" t="s">
        <v>245</v>
      </c>
      <c r="D137" s="151" t="s">
        <v>224</v>
      </c>
      <c r="E137" s="152" t="s">
        <v>5288</v>
      </c>
      <c r="F137" s="153" t="s">
        <v>5289</v>
      </c>
      <c r="G137" s="154" t="s">
        <v>4342</v>
      </c>
      <c r="H137" s="155">
        <v>1</v>
      </c>
      <c r="I137" s="156"/>
      <c r="J137" s="157">
        <f>ROUND(I137*H137,2)</f>
        <v>0</v>
      </c>
      <c r="K137" s="158"/>
      <c r="L137" s="34"/>
      <c r="M137" s="159" t="s">
        <v>1</v>
      </c>
      <c r="N137" s="160" t="s">
        <v>42</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228</v>
      </c>
      <c r="AT137" s="163" t="s">
        <v>224</v>
      </c>
      <c r="AU137" s="163" t="s">
        <v>86</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248</v>
      </c>
    </row>
    <row r="138" spans="1:65" s="2" customFormat="1" ht="19.5">
      <c r="A138" s="33"/>
      <c r="B138" s="34"/>
      <c r="C138" s="33"/>
      <c r="D138" s="166" t="s">
        <v>384</v>
      </c>
      <c r="E138" s="33"/>
      <c r="F138" s="208" t="s">
        <v>5281</v>
      </c>
      <c r="G138" s="33"/>
      <c r="H138" s="33"/>
      <c r="I138" s="209"/>
      <c r="J138" s="33"/>
      <c r="K138" s="33"/>
      <c r="L138" s="34"/>
      <c r="M138" s="210"/>
      <c r="N138" s="211"/>
      <c r="O138" s="59"/>
      <c r="P138" s="59"/>
      <c r="Q138" s="59"/>
      <c r="R138" s="59"/>
      <c r="S138" s="59"/>
      <c r="T138" s="60"/>
      <c r="U138" s="33"/>
      <c r="V138" s="33"/>
      <c r="W138" s="33"/>
      <c r="X138" s="33"/>
      <c r="Y138" s="33"/>
      <c r="Z138" s="33"/>
      <c r="AA138" s="33"/>
      <c r="AB138" s="33"/>
      <c r="AC138" s="33"/>
      <c r="AD138" s="33"/>
      <c r="AE138" s="33"/>
      <c r="AT138" s="18" t="s">
        <v>384</v>
      </c>
      <c r="AU138" s="18" t="s">
        <v>86</v>
      </c>
    </row>
    <row r="139" spans="1:65" s="2" customFormat="1" ht="16.5" customHeight="1">
      <c r="A139" s="33"/>
      <c r="B139" s="150"/>
      <c r="C139" s="151" t="s">
        <v>238</v>
      </c>
      <c r="D139" s="151" t="s">
        <v>224</v>
      </c>
      <c r="E139" s="152" t="s">
        <v>5290</v>
      </c>
      <c r="F139" s="153" t="s">
        <v>5291</v>
      </c>
      <c r="G139" s="154" t="s">
        <v>4342</v>
      </c>
      <c r="H139" s="155">
        <v>1</v>
      </c>
      <c r="I139" s="156"/>
      <c r="J139" s="157">
        <f>ROUND(I139*H139,2)</f>
        <v>0</v>
      </c>
      <c r="K139" s="158"/>
      <c r="L139" s="34"/>
      <c r="M139" s="159" t="s">
        <v>1</v>
      </c>
      <c r="N139" s="160" t="s">
        <v>42</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228</v>
      </c>
      <c r="AT139" s="163" t="s">
        <v>224</v>
      </c>
      <c r="AU139" s="163" t="s">
        <v>86</v>
      </c>
      <c r="AY139" s="18" t="s">
        <v>222</v>
      </c>
      <c r="BE139" s="164">
        <f>IF(N139="základní",J139,0)</f>
        <v>0</v>
      </c>
      <c r="BF139" s="164">
        <f>IF(N139="snížená",J139,0)</f>
        <v>0</v>
      </c>
      <c r="BG139" s="164">
        <f>IF(N139="zákl. přenesená",J139,0)</f>
        <v>0</v>
      </c>
      <c r="BH139" s="164">
        <f>IF(N139="sníž. přenesená",J139,0)</f>
        <v>0</v>
      </c>
      <c r="BI139" s="164">
        <f>IF(N139="nulová",J139,0)</f>
        <v>0</v>
      </c>
      <c r="BJ139" s="18" t="s">
        <v>84</v>
      </c>
      <c r="BK139" s="164">
        <f>ROUND(I139*H139,2)</f>
        <v>0</v>
      </c>
      <c r="BL139" s="18" t="s">
        <v>228</v>
      </c>
      <c r="BM139" s="163" t="s">
        <v>14</v>
      </c>
    </row>
    <row r="140" spans="1:65" s="2" customFormat="1" ht="19.5">
      <c r="A140" s="33"/>
      <c r="B140" s="34"/>
      <c r="C140" s="33"/>
      <c r="D140" s="166" t="s">
        <v>384</v>
      </c>
      <c r="E140" s="33"/>
      <c r="F140" s="208" t="s">
        <v>5281</v>
      </c>
      <c r="G140" s="33"/>
      <c r="H140" s="33"/>
      <c r="I140" s="209"/>
      <c r="J140" s="33"/>
      <c r="K140" s="33"/>
      <c r="L140" s="34"/>
      <c r="M140" s="210"/>
      <c r="N140" s="211"/>
      <c r="O140" s="59"/>
      <c r="P140" s="59"/>
      <c r="Q140" s="59"/>
      <c r="R140" s="59"/>
      <c r="S140" s="59"/>
      <c r="T140" s="60"/>
      <c r="U140" s="33"/>
      <c r="V140" s="33"/>
      <c r="W140" s="33"/>
      <c r="X140" s="33"/>
      <c r="Y140" s="33"/>
      <c r="Z140" s="33"/>
      <c r="AA140" s="33"/>
      <c r="AB140" s="33"/>
      <c r="AC140" s="33"/>
      <c r="AD140" s="33"/>
      <c r="AE140" s="33"/>
      <c r="AT140" s="18" t="s">
        <v>384</v>
      </c>
      <c r="AU140" s="18" t="s">
        <v>86</v>
      </c>
    </row>
    <row r="141" spans="1:65" s="2" customFormat="1" ht="16.5" customHeight="1">
      <c r="A141" s="33"/>
      <c r="B141" s="150"/>
      <c r="C141" s="151" t="s">
        <v>261</v>
      </c>
      <c r="D141" s="151" t="s">
        <v>224</v>
      </c>
      <c r="E141" s="152" t="s">
        <v>5292</v>
      </c>
      <c r="F141" s="153" t="s">
        <v>5293</v>
      </c>
      <c r="G141" s="154" t="s">
        <v>4342</v>
      </c>
      <c r="H141" s="155">
        <v>1</v>
      </c>
      <c r="I141" s="156"/>
      <c r="J141" s="157">
        <f>ROUND(I141*H141,2)</f>
        <v>0</v>
      </c>
      <c r="K141" s="158"/>
      <c r="L141" s="34"/>
      <c r="M141" s="159" t="s">
        <v>1</v>
      </c>
      <c r="N141" s="160" t="s">
        <v>42</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228</v>
      </c>
      <c r="AT141" s="163" t="s">
        <v>224</v>
      </c>
      <c r="AU141" s="163" t="s">
        <v>86</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321</v>
      </c>
    </row>
    <row r="142" spans="1:65" s="2" customFormat="1" ht="19.5">
      <c r="A142" s="33"/>
      <c r="B142" s="34"/>
      <c r="C142" s="33"/>
      <c r="D142" s="166" t="s">
        <v>384</v>
      </c>
      <c r="E142" s="33"/>
      <c r="F142" s="208" t="s">
        <v>5281</v>
      </c>
      <c r="G142" s="33"/>
      <c r="H142" s="33"/>
      <c r="I142" s="209"/>
      <c r="J142" s="33"/>
      <c r="K142" s="33"/>
      <c r="L142" s="34"/>
      <c r="M142" s="210"/>
      <c r="N142" s="211"/>
      <c r="O142" s="59"/>
      <c r="P142" s="59"/>
      <c r="Q142" s="59"/>
      <c r="R142" s="59"/>
      <c r="S142" s="59"/>
      <c r="T142" s="60"/>
      <c r="U142" s="33"/>
      <c r="V142" s="33"/>
      <c r="W142" s="33"/>
      <c r="X142" s="33"/>
      <c r="Y142" s="33"/>
      <c r="Z142" s="33"/>
      <c r="AA142" s="33"/>
      <c r="AB142" s="33"/>
      <c r="AC142" s="33"/>
      <c r="AD142" s="33"/>
      <c r="AE142" s="33"/>
      <c r="AT142" s="18" t="s">
        <v>384</v>
      </c>
      <c r="AU142" s="18" t="s">
        <v>86</v>
      </c>
    </row>
    <row r="143" spans="1:65" s="2" customFormat="1" ht="16.5" customHeight="1">
      <c r="A143" s="33"/>
      <c r="B143" s="150"/>
      <c r="C143" s="151" t="s">
        <v>243</v>
      </c>
      <c r="D143" s="151" t="s">
        <v>224</v>
      </c>
      <c r="E143" s="152" t="s">
        <v>5294</v>
      </c>
      <c r="F143" s="153" t="s">
        <v>5295</v>
      </c>
      <c r="G143" s="154" t="s">
        <v>4342</v>
      </c>
      <c r="H143" s="155">
        <v>1</v>
      </c>
      <c r="I143" s="156"/>
      <c r="J143" s="157">
        <f>ROUND(I143*H143,2)</f>
        <v>0</v>
      </c>
      <c r="K143" s="158"/>
      <c r="L143" s="34"/>
      <c r="M143" s="159" t="s">
        <v>1</v>
      </c>
      <c r="N143" s="160" t="s">
        <v>42</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228</v>
      </c>
      <c r="AT143" s="163" t="s">
        <v>224</v>
      </c>
      <c r="AU143" s="163" t="s">
        <v>86</v>
      </c>
      <c r="AY143" s="18" t="s">
        <v>222</v>
      </c>
      <c r="BE143" s="164">
        <f>IF(N143="základní",J143,0)</f>
        <v>0</v>
      </c>
      <c r="BF143" s="164">
        <f>IF(N143="snížená",J143,0)</f>
        <v>0</v>
      </c>
      <c r="BG143" s="164">
        <f>IF(N143="zákl. přenesená",J143,0)</f>
        <v>0</v>
      </c>
      <c r="BH143" s="164">
        <f>IF(N143="sníž. přenesená",J143,0)</f>
        <v>0</v>
      </c>
      <c r="BI143" s="164">
        <f>IF(N143="nulová",J143,0)</f>
        <v>0</v>
      </c>
      <c r="BJ143" s="18" t="s">
        <v>84</v>
      </c>
      <c r="BK143" s="164">
        <f>ROUND(I143*H143,2)</f>
        <v>0</v>
      </c>
      <c r="BL143" s="18" t="s">
        <v>228</v>
      </c>
      <c r="BM143" s="163" t="s">
        <v>264</v>
      </c>
    </row>
    <row r="144" spans="1:65" s="2" customFormat="1" ht="19.5">
      <c r="A144" s="33"/>
      <c r="B144" s="34"/>
      <c r="C144" s="33"/>
      <c r="D144" s="166" t="s">
        <v>384</v>
      </c>
      <c r="E144" s="33"/>
      <c r="F144" s="208" t="s">
        <v>5281</v>
      </c>
      <c r="G144" s="33"/>
      <c r="H144" s="33"/>
      <c r="I144" s="209"/>
      <c r="J144" s="33"/>
      <c r="K144" s="33"/>
      <c r="L144" s="34"/>
      <c r="M144" s="210"/>
      <c r="N144" s="211"/>
      <c r="O144" s="59"/>
      <c r="P144" s="59"/>
      <c r="Q144" s="59"/>
      <c r="R144" s="59"/>
      <c r="S144" s="59"/>
      <c r="T144" s="60"/>
      <c r="U144" s="33"/>
      <c r="V144" s="33"/>
      <c r="W144" s="33"/>
      <c r="X144" s="33"/>
      <c r="Y144" s="33"/>
      <c r="Z144" s="33"/>
      <c r="AA144" s="33"/>
      <c r="AB144" s="33"/>
      <c r="AC144" s="33"/>
      <c r="AD144" s="33"/>
      <c r="AE144" s="33"/>
      <c r="AT144" s="18" t="s">
        <v>384</v>
      </c>
      <c r="AU144" s="18" t="s">
        <v>86</v>
      </c>
    </row>
    <row r="145" spans="1:65" s="2" customFormat="1" ht="16.5" customHeight="1">
      <c r="A145" s="33"/>
      <c r="B145" s="150"/>
      <c r="C145" s="151" t="s">
        <v>279</v>
      </c>
      <c r="D145" s="151" t="s">
        <v>224</v>
      </c>
      <c r="E145" s="152" t="s">
        <v>5296</v>
      </c>
      <c r="F145" s="153" t="s">
        <v>5297</v>
      </c>
      <c r="G145" s="154" t="s">
        <v>4342</v>
      </c>
      <c r="H145" s="155">
        <v>1</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86</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341</v>
      </c>
    </row>
    <row r="146" spans="1:65" s="2" customFormat="1" ht="19.5">
      <c r="A146" s="33"/>
      <c r="B146" s="34"/>
      <c r="C146" s="33"/>
      <c r="D146" s="166" t="s">
        <v>384</v>
      </c>
      <c r="E146" s="33"/>
      <c r="F146" s="208" t="s">
        <v>5281</v>
      </c>
      <c r="G146" s="33"/>
      <c r="H146" s="33"/>
      <c r="I146" s="209"/>
      <c r="J146" s="33"/>
      <c r="K146" s="33"/>
      <c r="L146" s="34"/>
      <c r="M146" s="210"/>
      <c r="N146" s="211"/>
      <c r="O146" s="59"/>
      <c r="P146" s="59"/>
      <c r="Q146" s="59"/>
      <c r="R146" s="59"/>
      <c r="S146" s="59"/>
      <c r="T146" s="60"/>
      <c r="U146" s="33"/>
      <c r="V146" s="33"/>
      <c r="W146" s="33"/>
      <c r="X146" s="33"/>
      <c r="Y146" s="33"/>
      <c r="Z146" s="33"/>
      <c r="AA146" s="33"/>
      <c r="AB146" s="33"/>
      <c r="AC146" s="33"/>
      <c r="AD146" s="33"/>
      <c r="AE146" s="33"/>
      <c r="AT146" s="18" t="s">
        <v>384</v>
      </c>
      <c r="AU146" s="18" t="s">
        <v>86</v>
      </c>
    </row>
    <row r="147" spans="1:65" s="2" customFormat="1" ht="24.2" customHeight="1">
      <c r="A147" s="33"/>
      <c r="B147" s="150"/>
      <c r="C147" s="151" t="s">
        <v>248</v>
      </c>
      <c r="D147" s="151" t="s">
        <v>224</v>
      </c>
      <c r="E147" s="152" t="s">
        <v>5298</v>
      </c>
      <c r="F147" s="153" t="s">
        <v>5299</v>
      </c>
      <c r="G147" s="154" t="s">
        <v>4342</v>
      </c>
      <c r="H147" s="155">
        <v>1</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86</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273</v>
      </c>
    </row>
    <row r="148" spans="1:65" s="2" customFormat="1" ht="19.5">
      <c r="A148" s="33"/>
      <c r="B148" s="34"/>
      <c r="C148" s="33"/>
      <c r="D148" s="166" t="s">
        <v>384</v>
      </c>
      <c r="E148" s="33"/>
      <c r="F148" s="208" t="s">
        <v>5300</v>
      </c>
      <c r="G148" s="33"/>
      <c r="H148" s="33"/>
      <c r="I148" s="209"/>
      <c r="J148" s="33"/>
      <c r="K148" s="33"/>
      <c r="L148" s="34"/>
      <c r="M148" s="210"/>
      <c r="N148" s="211"/>
      <c r="O148" s="59"/>
      <c r="P148" s="59"/>
      <c r="Q148" s="59"/>
      <c r="R148" s="59"/>
      <c r="S148" s="59"/>
      <c r="T148" s="60"/>
      <c r="U148" s="33"/>
      <c r="V148" s="33"/>
      <c r="W148" s="33"/>
      <c r="X148" s="33"/>
      <c r="Y148" s="33"/>
      <c r="Z148" s="33"/>
      <c r="AA148" s="33"/>
      <c r="AB148" s="33"/>
      <c r="AC148" s="33"/>
      <c r="AD148" s="33"/>
      <c r="AE148" s="33"/>
      <c r="AT148" s="18" t="s">
        <v>384</v>
      </c>
      <c r="AU148" s="18" t="s">
        <v>86</v>
      </c>
    </row>
    <row r="149" spans="1:65" s="2" customFormat="1" ht="24.2" customHeight="1">
      <c r="A149" s="33"/>
      <c r="B149" s="150"/>
      <c r="C149" s="151" t="s">
        <v>299</v>
      </c>
      <c r="D149" s="151" t="s">
        <v>224</v>
      </c>
      <c r="E149" s="152" t="s">
        <v>5301</v>
      </c>
      <c r="F149" s="153" t="s">
        <v>5302</v>
      </c>
      <c r="G149" s="154" t="s">
        <v>4342</v>
      </c>
      <c r="H149" s="155">
        <v>1</v>
      </c>
      <c r="I149" s="156"/>
      <c r="J149" s="157">
        <f>ROUND(I149*H149,2)</f>
        <v>0</v>
      </c>
      <c r="K149" s="158"/>
      <c r="L149" s="34"/>
      <c r="M149" s="159" t="s">
        <v>1</v>
      </c>
      <c r="N149" s="160" t="s">
        <v>42</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228</v>
      </c>
      <c r="AT149" s="163" t="s">
        <v>224</v>
      </c>
      <c r="AU149" s="163" t="s">
        <v>86</v>
      </c>
      <c r="AY149" s="18" t="s">
        <v>222</v>
      </c>
      <c r="BE149" s="164">
        <f>IF(N149="základní",J149,0)</f>
        <v>0</v>
      </c>
      <c r="BF149" s="164">
        <f>IF(N149="snížená",J149,0)</f>
        <v>0</v>
      </c>
      <c r="BG149" s="164">
        <f>IF(N149="zákl. přenesená",J149,0)</f>
        <v>0</v>
      </c>
      <c r="BH149" s="164">
        <f>IF(N149="sníž. přenesená",J149,0)</f>
        <v>0</v>
      </c>
      <c r="BI149" s="164">
        <f>IF(N149="nulová",J149,0)</f>
        <v>0</v>
      </c>
      <c r="BJ149" s="18" t="s">
        <v>84</v>
      </c>
      <c r="BK149" s="164">
        <f>ROUND(I149*H149,2)</f>
        <v>0</v>
      </c>
      <c r="BL149" s="18" t="s">
        <v>228</v>
      </c>
      <c r="BM149" s="163" t="s">
        <v>358</v>
      </c>
    </row>
    <row r="150" spans="1:65" s="2" customFormat="1" ht="19.5">
      <c r="A150" s="33"/>
      <c r="B150" s="34"/>
      <c r="C150" s="33"/>
      <c r="D150" s="166" t="s">
        <v>384</v>
      </c>
      <c r="E150" s="33"/>
      <c r="F150" s="208" t="s">
        <v>5303</v>
      </c>
      <c r="G150" s="33"/>
      <c r="H150" s="33"/>
      <c r="I150" s="209"/>
      <c r="J150" s="33"/>
      <c r="K150" s="33"/>
      <c r="L150" s="34"/>
      <c r="M150" s="210"/>
      <c r="N150" s="211"/>
      <c r="O150" s="59"/>
      <c r="P150" s="59"/>
      <c r="Q150" s="59"/>
      <c r="R150" s="59"/>
      <c r="S150" s="59"/>
      <c r="T150" s="60"/>
      <c r="U150" s="33"/>
      <c r="V150" s="33"/>
      <c r="W150" s="33"/>
      <c r="X150" s="33"/>
      <c r="Y150" s="33"/>
      <c r="Z150" s="33"/>
      <c r="AA150" s="33"/>
      <c r="AB150" s="33"/>
      <c r="AC150" s="33"/>
      <c r="AD150" s="33"/>
      <c r="AE150" s="33"/>
      <c r="AT150" s="18" t="s">
        <v>384</v>
      </c>
      <c r="AU150" s="18" t="s">
        <v>86</v>
      </c>
    </row>
    <row r="151" spans="1:65" s="2" customFormat="1" ht="16.5" customHeight="1">
      <c r="A151" s="33"/>
      <c r="B151" s="150"/>
      <c r="C151" s="151" t="s">
        <v>14</v>
      </c>
      <c r="D151" s="151" t="s">
        <v>224</v>
      </c>
      <c r="E151" s="152" t="s">
        <v>5304</v>
      </c>
      <c r="F151" s="153" t="s">
        <v>5305</v>
      </c>
      <c r="G151" s="154" t="s">
        <v>4342</v>
      </c>
      <c r="H151" s="155">
        <v>37</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86</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282</v>
      </c>
    </row>
    <row r="152" spans="1:65" s="2" customFormat="1" ht="19.5">
      <c r="A152" s="33"/>
      <c r="B152" s="34"/>
      <c r="C152" s="33"/>
      <c r="D152" s="166" t="s">
        <v>384</v>
      </c>
      <c r="E152" s="33"/>
      <c r="F152" s="208" t="s">
        <v>5306</v>
      </c>
      <c r="G152" s="33"/>
      <c r="H152" s="33"/>
      <c r="I152" s="209"/>
      <c r="J152" s="33"/>
      <c r="K152" s="33"/>
      <c r="L152" s="34"/>
      <c r="M152" s="210"/>
      <c r="N152" s="211"/>
      <c r="O152" s="59"/>
      <c r="P152" s="59"/>
      <c r="Q152" s="59"/>
      <c r="R152" s="59"/>
      <c r="S152" s="59"/>
      <c r="T152" s="60"/>
      <c r="U152" s="33"/>
      <c r="V152" s="33"/>
      <c r="W152" s="33"/>
      <c r="X152" s="33"/>
      <c r="Y152" s="33"/>
      <c r="Z152" s="33"/>
      <c r="AA152" s="33"/>
      <c r="AB152" s="33"/>
      <c r="AC152" s="33"/>
      <c r="AD152" s="33"/>
      <c r="AE152" s="33"/>
      <c r="AT152" s="18" t="s">
        <v>384</v>
      </c>
      <c r="AU152" s="18" t="s">
        <v>86</v>
      </c>
    </row>
    <row r="153" spans="1:65" s="2" customFormat="1" ht="16.5" customHeight="1">
      <c r="A153" s="33"/>
      <c r="B153" s="150"/>
      <c r="C153" s="151" t="s">
        <v>315</v>
      </c>
      <c r="D153" s="151" t="s">
        <v>224</v>
      </c>
      <c r="E153" s="152" t="s">
        <v>5307</v>
      </c>
      <c r="F153" s="153" t="s">
        <v>5308</v>
      </c>
      <c r="G153" s="154" t="s">
        <v>4342</v>
      </c>
      <c r="H153" s="155">
        <v>18</v>
      </c>
      <c r="I153" s="156"/>
      <c r="J153" s="157">
        <f>ROUND(I153*H153,2)</f>
        <v>0</v>
      </c>
      <c r="K153" s="158"/>
      <c r="L153" s="34"/>
      <c r="M153" s="159" t="s">
        <v>1</v>
      </c>
      <c r="N153" s="160" t="s">
        <v>42</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228</v>
      </c>
      <c r="AT153" s="163" t="s">
        <v>224</v>
      </c>
      <c r="AU153" s="163" t="s">
        <v>86</v>
      </c>
      <c r="AY153" s="18" t="s">
        <v>222</v>
      </c>
      <c r="BE153" s="164">
        <f>IF(N153="základní",J153,0)</f>
        <v>0</v>
      </c>
      <c r="BF153" s="164">
        <f>IF(N153="snížená",J153,0)</f>
        <v>0</v>
      </c>
      <c r="BG153" s="164">
        <f>IF(N153="zákl. přenesená",J153,0)</f>
        <v>0</v>
      </c>
      <c r="BH153" s="164">
        <f>IF(N153="sníž. přenesená",J153,0)</f>
        <v>0</v>
      </c>
      <c r="BI153" s="164">
        <f>IF(N153="nulová",J153,0)</f>
        <v>0</v>
      </c>
      <c r="BJ153" s="18" t="s">
        <v>84</v>
      </c>
      <c r="BK153" s="164">
        <f>ROUND(I153*H153,2)</f>
        <v>0</v>
      </c>
      <c r="BL153" s="18" t="s">
        <v>228</v>
      </c>
      <c r="BM153" s="163" t="s">
        <v>292</v>
      </c>
    </row>
    <row r="154" spans="1:65" s="2" customFormat="1" ht="19.5">
      <c r="A154" s="33"/>
      <c r="B154" s="34"/>
      <c r="C154" s="33"/>
      <c r="D154" s="166" t="s">
        <v>384</v>
      </c>
      <c r="E154" s="33"/>
      <c r="F154" s="208" t="s">
        <v>5306</v>
      </c>
      <c r="G154" s="33"/>
      <c r="H154" s="33"/>
      <c r="I154" s="209"/>
      <c r="J154" s="33"/>
      <c r="K154" s="33"/>
      <c r="L154" s="34"/>
      <c r="M154" s="210"/>
      <c r="N154" s="211"/>
      <c r="O154" s="59"/>
      <c r="P154" s="59"/>
      <c r="Q154" s="59"/>
      <c r="R154" s="59"/>
      <c r="S154" s="59"/>
      <c r="T154" s="60"/>
      <c r="U154" s="33"/>
      <c r="V154" s="33"/>
      <c r="W154" s="33"/>
      <c r="X154" s="33"/>
      <c r="Y154" s="33"/>
      <c r="Z154" s="33"/>
      <c r="AA154" s="33"/>
      <c r="AB154" s="33"/>
      <c r="AC154" s="33"/>
      <c r="AD154" s="33"/>
      <c r="AE154" s="33"/>
      <c r="AT154" s="18" t="s">
        <v>384</v>
      </c>
      <c r="AU154" s="18" t="s">
        <v>86</v>
      </c>
    </row>
    <row r="155" spans="1:65" s="2" customFormat="1" ht="16.5" customHeight="1">
      <c r="A155" s="33"/>
      <c r="B155" s="150"/>
      <c r="C155" s="151" t="s">
        <v>321</v>
      </c>
      <c r="D155" s="151" t="s">
        <v>224</v>
      </c>
      <c r="E155" s="152" t="s">
        <v>5309</v>
      </c>
      <c r="F155" s="153" t="s">
        <v>5310</v>
      </c>
      <c r="G155" s="154" t="s">
        <v>4342</v>
      </c>
      <c r="H155" s="155">
        <v>21</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228</v>
      </c>
      <c r="AT155" s="163" t="s">
        <v>224</v>
      </c>
      <c r="AU155" s="163" t="s">
        <v>86</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302</v>
      </c>
    </row>
    <row r="156" spans="1:65" s="2" customFormat="1" ht="19.5">
      <c r="A156" s="33"/>
      <c r="B156" s="34"/>
      <c r="C156" s="33"/>
      <c r="D156" s="166" t="s">
        <v>384</v>
      </c>
      <c r="E156" s="33"/>
      <c r="F156" s="208" t="s">
        <v>5306</v>
      </c>
      <c r="G156" s="33"/>
      <c r="H156" s="33"/>
      <c r="I156" s="209"/>
      <c r="J156" s="33"/>
      <c r="K156" s="33"/>
      <c r="L156" s="34"/>
      <c r="M156" s="210"/>
      <c r="N156" s="211"/>
      <c r="O156" s="59"/>
      <c r="P156" s="59"/>
      <c r="Q156" s="59"/>
      <c r="R156" s="59"/>
      <c r="S156" s="59"/>
      <c r="T156" s="60"/>
      <c r="U156" s="33"/>
      <c r="V156" s="33"/>
      <c r="W156" s="33"/>
      <c r="X156" s="33"/>
      <c r="Y156" s="33"/>
      <c r="Z156" s="33"/>
      <c r="AA156" s="33"/>
      <c r="AB156" s="33"/>
      <c r="AC156" s="33"/>
      <c r="AD156" s="33"/>
      <c r="AE156" s="33"/>
      <c r="AT156" s="18" t="s">
        <v>384</v>
      </c>
      <c r="AU156" s="18" t="s">
        <v>86</v>
      </c>
    </row>
    <row r="157" spans="1:65" s="2" customFormat="1" ht="16.5" customHeight="1">
      <c r="A157" s="33"/>
      <c r="B157" s="150"/>
      <c r="C157" s="151" t="s">
        <v>8</v>
      </c>
      <c r="D157" s="151" t="s">
        <v>224</v>
      </c>
      <c r="E157" s="152" t="s">
        <v>5311</v>
      </c>
      <c r="F157" s="153" t="s">
        <v>5312</v>
      </c>
      <c r="G157" s="154" t="s">
        <v>4342</v>
      </c>
      <c r="H157" s="155">
        <v>14</v>
      </c>
      <c r="I157" s="156"/>
      <c r="J157" s="157">
        <f>ROUND(I157*H157,2)</f>
        <v>0</v>
      </c>
      <c r="K157" s="158"/>
      <c r="L157" s="34"/>
      <c r="M157" s="159" t="s">
        <v>1</v>
      </c>
      <c r="N157" s="160" t="s">
        <v>42</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228</v>
      </c>
      <c r="AT157" s="163" t="s">
        <v>224</v>
      </c>
      <c r="AU157" s="163" t="s">
        <v>86</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228</v>
      </c>
      <c r="BM157" s="163" t="s">
        <v>314</v>
      </c>
    </row>
    <row r="158" spans="1:65" s="2" customFormat="1" ht="19.5">
      <c r="A158" s="33"/>
      <c r="B158" s="34"/>
      <c r="C158" s="33"/>
      <c r="D158" s="166" t="s">
        <v>384</v>
      </c>
      <c r="E158" s="33"/>
      <c r="F158" s="208" t="s">
        <v>5306</v>
      </c>
      <c r="G158" s="33"/>
      <c r="H158" s="33"/>
      <c r="I158" s="209"/>
      <c r="J158" s="33"/>
      <c r="K158" s="33"/>
      <c r="L158" s="34"/>
      <c r="M158" s="210"/>
      <c r="N158" s="211"/>
      <c r="O158" s="59"/>
      <c r="P158" s="59"/>
      <c r="Q158" s="59"/>
      <c r="R158" s="59"/>
      <c r="S158" s="59"/>
      <c r="T158" s="60"/>
      <c r="U158" s="33"/>
      <c r="V158" s="33"/>
      <c r="W158" s="33"/>
      <c r="X158" s="33"/>
      <c r="Y158" s="33"/>
      <c r="Z158" s="33"/>
      <c r="AA158" s="33"/>
      <c r="AB158" s="33"/>
      <c r="AC158" s="33"/>
      <c r="AD158" s="33"/>
      <c r="AE158" s="33"/>
      <c r="AT158" s="18" t="s">
        <v>384</v>
      </c>
      <c r="AU158" s="18" t="s">
        <v>86</v>
      </c>
    </row>
    <row r="159" spans="1:65" s="2" customFormat="1" ht="16.5" customHeight="1">
      <c r="A159" s="33"/>
      <c r="B159" s="150"/>
      <c r="C159" s="151" t="s">
        <v>264</v>
      </c>
      <c r="D159" s="151" t="s">
        <v>224</v>
      </c>
      <c r="E159" s="152" t="s">
        <v>5313</v>
      </c>
      <c r="F159" s="153" t="s">
        <v>5314</v>
      </c>
      <c r="G159" s="154" t="s">
        <v>4342</v>
      </c>
      <c r="H159" s="155">
        <v>28</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86</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318</v>
      </c>
    </row>
    <row r="160" spans="1:65" s="2" customFormat="1" ht="19.5">
      <c r="A160" s="33"/>
      <c r="B160" s="34"/>
      <c r="C160" s="33"/>
      <c r="D160" s="166" t="s">
        <v>384</v>
      </c>
      <c r="E160" s="33"/>
      <c r="F160" s="208" t="s">
        <v>5315</v>
      </c>
      <c r="G160" s="33"/>
      <c r="H160" s="33"/>
      <c r="I160" s="209"/>
      <c r="J160" s="33"/>
      <c r="K160" s="33"/>
      <c r="L160" s="34"/>
      <c r="M160" s="210"/>
      <c r="N160" s="211"/>
      <c r="O160" s="59"/>
      <c r="P160" s="59"/>
      <c r="Q160" s="59"/>
      <c r="R160" s="59"/>
      <c r="S160" s="59"/>
      <c r="T160" s="60"/>
      <c r="U160" s="33"/>
      <c r="V160" s="33"/>
      <c r="W160" s="33"/>
      <c r="X160" s="33"/>
      <c r="Y160" s="33"/>
      <c r="Z160" s="33"/>
      <c r="AA160" s="33"/>
      <c r="AB160" s="33"/>
      <c r="AC160" s="33"/>
      <c r="AD160" s="33"/>
      <c r="AE160" s="33"/>
      <c r="AT160" s="18" t="s">
        <v>384</v>
      </c>
      <c r="AU160" s="18" t="s">
        <v>86</v>
      </c>
    </row>
    <row r="161" spans="1:65" s="2" customFormat="1" ht="16.5" customHeight="1">
      <c r="A161" s="33"/>
      <c r="B161" s="150"/>
      <c r="C161" s="151" t="s">
        <v>337</v>
      </c>
      <c r="D161" s="151" t="s">
        <v>224</v>
      </c>
      <c r="E161" s="152" t="s">
        <v>5316</v>
      </c>
      <c r="F161" s="153" t="s">
        <v>5317</v>
      </c>
      <c r="G161" s="154" t="s">
        <v>4342</v>
      </c>
      <c r="H161" s="155">
        <v>8</v>
      </c>
      <c r="I161" s="156"/>
      <c r="J161" s="157">
        <f>ROUND(I161*H161,2)</f>
        <v>0</v>
      </c>
      <c r="K161" s="158"/>
      <c r="L161" s="34"/>
      <c r="M161" s="159" t="s">
        <v>1</v>
      </c>
      <c r="N161" s="160" t="s">
        <v>42</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228</v>
      </c>
      <c r="AT161" s="163" t="s">
        <v>224</v>
      </c>
      <c r="AU161" s="163" t="s">
        <v>86</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322</v>
      </c>
    </row>
    <row r="162" spans="1:65" s="2" customFormat="1" ht="19.5">
      <c r="A162" s="33"/>
      <c r="B162" s="34"/>
      <c r="C162" s="33"/>
      <c r="D162" s="166" t="s">
        <v>384</v>
      </c>
      <c r="E162" s="33"/>
      <c r="F162" s="208" t="s">
        <v>5315</v>
      </c>
      <c r="G162" s="33"/>
      <c r="H162" s="33"/>
      <c r="I162" s="209"/>
      <c r="J162" s="33"/>
      <c r="K162" s="33"/>
      <c r="L162" s="34"/>
      <c r="M162" s="210"/>
      <c r="N162" s="211"/>
      <c r="O162" s="59"/>
      <c r="P162" s="59"/>
      <c r="Q162" s="59"/>
      <c r="R162" s="59"/>
      <c r="S162" s="59"/>
      <c r="T162" s="60"/>
      <c r="U162" s="33"/>
      <c r="V162" s="33"/>
      <c r="W162" s="33"/>
      <c r="X162" s="33"/>
      <c r="Y162" s="33"/>
      <c r="Z162" s="33"/>
      <c r="AA162" s="33"/>
      <c r="AB162" s="33"/>
      <c r="AC162" s="33"/>
      <c r="AD162" s="33"/>
      <c r="AE162" s="33"/>
      <c r="AT162" s="18" t="s">
        <v>384</v>
      </c>
      <c r="AU162" s="18" t="s">
        <v>86</v>
      </c>
    </row>
    <row r="163" spans="1:65" s="2" customFormat="1" ht="21.75" customHeight="1">
      <c r="A163" s="33"/>
      <c r="B163" s="150"/>
      <c r="C163" s="151" t="s">
        <v>341</v>
      </c>
      <c r="D163" s="151" t="s">
        <v>224</v>
      </c>
      <c r="E163" s="152" t="s">
        <v>5318</v>
      </c>
      <c r="F163" s="153" t="s">
        <v>5319</v>
      </c>
      <c r="G163" s="154" t="s">
        <v>4342</v>
      </c>
      <c r="H163" s="155">
        <v>16</v>
      </c>
      <c r="I163" s="156"/>
      <c r="J163" s="157">
        <f>ROUND(I163*H163,2)</f>
        <v>0</v>
      </c>
      <c r="K163" s="158"/>
      <c r="L163" s="34"/>
      <c r="M163" s="159" t="s">
        <v>1</v>
      </c>
      <c r="N163" s="160" t="s">
        <v>42</v>
      </c>
      <c r="O163" s="59"/>
      <c r="P163" s="161">
        <f>O163*H163</f>
        <v>0</v>
      </c>
      <c r="Q163" s="161">
        <v>0</v>
      </c>
      <c r="R163" s="161">
        <f>Q163*H163</f>
        <v>0</v>
      </c>
      <c r="S163" s="161">
        <v>0</v>
      </c>
      <c r="T163" s="162">
        <f>S163*H163</f>
        <v>0</v>
      </c>
      <c r="U163" s="33"/>
      <c r="V163" s="33"/>
      <c r="W163" s="33"/>
      <c r="X163" s="33"/>
      <c r="Y163" s="33"/>
      <c r="Z163" s="33"/>
      <c r="AA163" s="33"/>
      <c r="AB163" s="33"/>
      <c r="AC163" s="33"/>
      <c r="AD163" s="33"/>
      <c r="AE163" s="33"/>
      <c r="AR163" s="163" t="s">
        <v>228</v>
      </c>
      <c r="AT163" s="163" t="s">
        <v>224</v>
      </c>
      <c r="AU163" s="163" t="s">
        <v>86</v>
      </c>
      <c r="AY163" s="18" t="s">
        <v>222</v>
      </c>
      <c r="BE163" s="164">
        <f>IF(N163="základní",J163,0)</f>
        <v>0</v>
      </c>
      <c r="BF163" s="164">
        <f>IF(N163="snížená",J163,0)</f>
        <v>0</v>
      </c>
      <c r="BG163" s="164">
        <f>IF(N163="zákl. přenesená",J163,0)</f>
        <v>0</v>
      </c>
      <c r="BH163" s="164">
        <f>IF(N163="sníž. přenesená",J163,0)</f>
        <v>0</v>
      </c>
      <c r="BI163" s="164">
        <f>IF(N163="nulová",J163,0)</f>
        <v>0</v>
      </c>
      <c r="BJ163" s="18" t="s">
        <v>84</v>
      </c>
      <c r="BK163" s="164">
        <f>ROUND(I163*H163,2)</f>
        <v>0</v>
      </c>
      <c r="BL163" s="18" t="s">
        <v>228</v>
      </c>
      <c r="BM163" s="163" t="s">
        <v>326</v>
      </c>
    </row>
    <row r="164" spans="1:65" s="2" customFormat="1" ht="19.5">
      <c r="A164" s="33"/>
      <c r="B164" s="34"/>
      <c r="C164" s="33"/>
      <c r="D164" s="166" t="s">
        <v>384</v>
      </c>
      <c r="E164" s="33"/>
      <c r="F164" s="208" t="s">
        <v>5306</v>
      </c>
      <c r="G164" s="33"/>
      <c r="H164" s="33"/>
      <c r="I164" s="209"/>
      <c r="J164" s="33"/>
      <c r="K164" s="33"/>
      <c r="L164" s="34"/>
      <c r="M164" s="210"/>
      <c r="N164" s="211"/>
      <c r="O164" s="59"/>
      <c r="P164" s="59"/>
      <c r="Q164" s="59"/>
      <c r="R164" s="59"/>
      <c r="S164" s="59"/>
      <c r="T164" s="60"/>
      <c r="U164" s="33"/>
      <c r="V164" s="33"/>
      <c r="W164" s="33"/>
      <c r="X164" s="33"/>
      <c r="Y164" s="33"/>
      <c r="Z164" s="33"/>
      <c r="AA164" s="33"/>
      <c r="AB164" s="33"/>
      <c r="AC164" s="33"/>
      <c r="AD164" s="33"/>
      <c r="AE164" s="33"/>
      <c r="AT164" s="18" t="s">
        <v>384</v>
      </c>
      <c r="AU164" s="18" t="s">
        <v>86</v>
      </c>
    </row>
    <row r="165" spans="1:65" s="2" customFormat="1" ht="21.75" customHeight="1">
      <c r="A165" s="33"/>
      <c r="B165" s="150"/>
      <c r="C165" s="151" t="s">
        <v>345</v>
      </c>
      <c r="D165" s="151" t="s">
        <v>224</v>
      </c>
      <c r="E165" s="152" t="s">
        <v>5320</v>
      </c>
      <c r="F165" s="153" t="s">
        <v>5321</v>
      </c>
      <c r="G165" s="154" t="s">
        <v>4342</v>
      </c>
      <c r="H165" s="155">
        <v>65</v>
      </c>
      <c r="I165" s="156"/>
      <c r="J165" s="157">
        <f>ROUND(I165*H165,2)</f>
        <v>0</v>
      </c>
      <c r="K165" s="158"/>
      <c r="L165" s="34"/>
      <c r="M165" s="159" t="s">
        <v>1</v>
      </c>
      <c r="N165" s="160" t="s">
        <v>42</v>
      </c>
      <c r="O165" s="59"/>
      <c r="P165" s="161">
        <f>O165*H165</f>
        <v>0</v>
      </c>
      <c r="Q165" s="161">
        <v>0</v>
      </c>
      <c r="R165" s="161">
        <f>Q165*H165</f>
        <v>0</v>
      </c>
      <c r="S165" s="161">
        <v>0</v>
      </c>
      <c r="T165" s="162">
        <f>S165*H165</f>
        <v>0</v>
      </c>
      <c r="U165" s="33"/>
      <c r="V165" s="33"/>
      <c r="W165" s="33"/>
      <c r="X165" s="33"/>
      <c r="Y165" s="33"/>
      <c r="Z165" s="33"/>
      <c r="AA165" s="33"/>
      <c r="AB165" s="33"/>
      <c r="AC165" s="33"/>
      <c r="AD165" s="33"/>
      <c r="AE165" s="33"/>
      <c r="AR165" s="163" t="s">
        <v>228</v>
      </c>
      <c r="AT165" s="163" t="s">
        <v>224</v>
      </c>
      <c r="AU165" s="163" t="s">
        <v>86</v>
      </c>
      <c r="AY165" s="18" t="s">
        <v>222</v>
      </c>
      <c r="BE165" s="164">
        <f>IF(N165="základní",J165,0)</f>
        <v>0</v>
      </c>
      <c r="BF165" s="164">
        <f>IF(N165="snížená",J165,0)</f>
        <v>0</v>
      </c>
      <c r="BG165" s="164">
        <f>IF(N165="zákl. přenesená",J165,0)</f>
        <v>0</v>
      </c>
      <c r="BH165" s="164">
        <f>IF(N165="sníž. přenesená",J165,0)</f>
        <v>0</v>
      </c>
      <c r="BI165" s="164">
        <f>IF(N165="nulová",J165,0)</f>
        <v>0</v>
      </c>
      <c r="BJ165" s="18" t="s">
        <v>84</v>
      </c>
      <c r="BK165" s="164">
        <f>ROUND(I165*H165,2)</f>
        <v>0</v>
      </c>
      <c r="BL165" s="18" t="s">
        <v>228</v>
      </c>
      <c r="BM165" s="163" t="s">
        <v>329</v>
      </c>
    </row>
    <row r="166" spans="1:65" s="2" customFormat="1" ht="19.5">
      <c r="A166" s="33"/>
      <c r="B166" s="34"/>
      <c r="C166" s="33"/>
      <c r="D166" s="166" t="s">
        <v>384</v>
      </c>
      <c r="E166" s="33"/>
      <c r="F166" s="208" t="s">
        <v>5306</v>
      </c>
      <c r="G166" s="33"/>
      <c r="H166" s="33"/>
      <c r="I166" s="209"/>
      <c r="J166" s="33"/>
      <c r="K166" s="33"/>
      <c r="L166" s="34"/>
      <c r="M166" s="210"/>
      <c r="N166" s="211"/>
      <c r="O166" s="59"/>
      <c r="P166" s="59"/>
      <c r="Q166" s="59"/>
      <c r="R166" s="59"/>
      <c r="S166" s="59"/>
      <c r="T166" s="60"/>
      <c r="U166" s="33"/>
      <c r="V166" s="33"/>
      <c r="W166" s="33"/>
      <c r="X166" s="33"/>
      <c r="Y166" s="33"/>
      <c r="Z166" s="33"/>
      <c r="AA166" s="33"/>
      <c r="AB166" s="33"/>
      <c r="AC166" s="33"/>
      <c r="AD166" s="33"/>
      <c r="AE166" s="33"/>
      <c r="AT166" s="18" t="s">
        <v>384</v>
      </c>
      <c r="AU166" s="18" t="s">
        <v>86</v>
      </c>
    </row>
    <row r="167" spans="1:65" s="2" customFormat="1" ht="16.5" customHeight="1">
      <c r="A167" s="33"/>
      <c r="B167" s="150"/>
      <c r="C167" s="151" t="s">
        <v>273</v>
      </c>
      <c r="D167" s="151" t="s">
        <v>224</v>
      </c>
      <c r="E167" s="152" t="s">
        <v>5322</v>
      </c>
      <c r="F167" s="153" t="s">
        <v>5323</v>
      </c>
      <c r="G167" s="154" t="s">
        <v>4342</v>
      </c>
      <c r="H167" s="155">
        <v>12</v>
      </c>
      <c r="I167" s="156"/>
      <c r="J167" s="157">
        <f>ROUND(I167*H167,2)</f>
        <v>0</v>
      </c>
      <c r="K167" s="158"/>
      <c r="L167" s="34"/>
      <c r="M167" s="159" t="s">
        <v>1</v>
      </c>
      <c r="N167" s="160" t="s">
        <v>42</v>
      </c>
      <c r="O167" s="59"/>
      <c r="P167" s="161">
        <f>O167*H167</f>
        <v>0</v>
      </c>
      <c r="Q167" s="161">
        <v>0</v>
      </c>
      <c r="R167" s="161">
        <f>Q167*H167</f>
        <v>0</v>
      </c>
      <c r="S167" s="161">
        <v>0</v>
      </c>
      <c r="T167" s="162">
        <f>S167*H167</f>
        <v>0</v>
      </c>
      <c r="U167" s="33"/>
      <c r="V167" s="33"/>
      <c r="W167" s="33"/>
      <c r="X167" s="33"/>
      <c r="Y167" s="33"/>
      <c r="Z167" s="33"/>
      <c r="AA167" s="33"/>
      <c r="AB167" s="33"/>
      <c r="AC167" s="33"/>
      <c r="AD167" s="33"/>
      <c r="AE167" s="33"/>
      <c r="AR167" s="163" t="s">
        <v>228</v>
      </c>
      <c r="AT167" s="163" t="s">
        <v>224</v>
      </c>
      <c r="AU167" s="163" t="s">
        <v>86</v>
      </c>
      <c r="AY167" s="18" t="s">
        <v>222</v>
      </c>
      <c r="BE167" s="164">
        <f>IF(N167="základní",J167,0)</f>
        <v>0</v>
      </c>
      <c r="BF167" s="164">
        <f>IF(N167="snížená",J167,0)</f>
        <v>0</v>
      </c>
      <c r="BG167" s="164">
        <f>IF(N167="zákl. přenesená",J167,0)</f>
        <v>0</v>
      </c>
      <c r="BH167" s="164">
        <f>IF(N167="sníž. přenesená",J167,0)</f>
        <v>0</v>
      </c>
      <c r="BI167" s="164">
        <f>IF(N167="nulová",J167,0)</f>
        <v>0</v>
      </c>
      <c r="BJ167" s="18" t="s">
        <v>84</v>
      </c>
      <c r="BK167" s="164">
        <f>ROUND(I167*H167,2)</f>
        <v>0</v>
      </c>
      <c r="BL167" s="18" t="s">
        <v>228</v>
      </c>
      <c r="BM167" s="163" t="s">
        <v>340</v>
      </c>
    </row>
    <row r="168" spans="1:65" s="2" customFormat="1" ht="19.5">
      <c r="A168" s="33"/>
      <c r="B168" s="34"/>
      <c r="C168" s="33"/>
      <c r="D168" s="166" t="s">
        <v>384</v>
      </c>
      <c r="E168" s="33"/>
      <c r="F168" s="208" t="s">
        <v>5306</v>
      </c>
      <c r="G168" s="33"/>
      <c r="H168" s="33"/>
      <c r="I168" s="209"/>
      <c r="J168" s="33"/>
      <c r="K168" s="33"/>
      <c r="L168" s="34"/>
      <c r="M168" s="210"/>
      <c r="N168" s="211"/>
      <c r="O168" s="59"/>
      <c r="P168" s="59"/>
      <c r="Q168" s="59"/>
      <c r="R168" s="59"/>
      <c r="S168" s="59"/>
      <c r="T168" s="60"/>
      <c r="U168" s="33"/>
      <c r="V168" s="33"/>
      <c r="W168" s="33"/>
      <c r="X168" s="33"/>
      <c r="Y168" s="33"/>
      <c r="Z168" s="33"/>
      <c r="AA168" s="33"/>
      <c r="AB168" s="33"/>
      <c r="AC168" s="33"/>
      <c r="AD168" s="33"/>
      <c r="AE168" s="33"/>
      <c r="AT168" s="18" t="s">
        <v>384</v>
      </c>
      <c r="AU168" s="18" t="s">
        <v>86</v>
      </c>
    </row>
    <row r="169" spans="1:65" s="2" customFormat="1" ht="16.5" customHeight="1">
      <c r="A169" s="33"/>
      <c r="B169" s="150"/>
      <c r="C169" s="151" t="s">
        <v>7</v>
      </c>
      <c r="D169" s="151" t="s">
        <v>224</v>
      </c>
      <c r="E169" s="152" t="s">
        <v>5324</v>
      </c>
      <c r="F169" s="153" t="s">
        <v>5325</v>
      </c>
      <c r="G169" s="154" t="s">
        <v>4342</v>
      </c>
      <c r="H169" s="155">
        <v>46</v>
      </c>
      <c r="I169" s="156"/>
      <c r="J169" s="157">
        <f>ROUND(I169*H169,2)</f>
        <v>0</v>
      </c>
      <c r="K169" s="158"/>
      <c r="L169" s="34"/>
      <c r="M169" s="159" t="s">
        <v>1</v>
      </c>
      <c r="N169" s="160" t="s">
        <v>42</v>
      </c>
      <c r="O169" s="59"/>
      <c r="P169" s="161">
        <f>O169*H169</f>
        <v>0</v>
      </c>
      <c r="Q169" s="161">
        <v>0</v>
      </c>
      <c r="R169" s="161">
        <f>Q169*H169</f>
        <v>0</v>
      </c>
      <c r="S169" s="161">
        <v>0</v>
      </c>
      <c r="T169" s="162">
        <f>S169*H169</f>
        <v>0</v>
      </c>
      <c r="U169" s="33"/>
      <c r="V169" s="33"/>
      <c r="W169" s="33"/>
      <c r="X169" s="33"/>
      <c r="Y169" s="33"/>
      <c r="Z169" s="33"/>
      <c r="AA169" s="33"/>
      <c r="AB169" s="33"/>
      <c r="AC169" s="33"/>
      <c r="AD169" s="33"/>
      <c r="AE169" s="33"/>
      <c r="AR169" s="163" t="s">
        <v>228</v>
      </c>
      <c r="AT169" s="163" t="s">
        <v>224</v>
      </c>
      <c r="AU169" s="163" t="s">
        <v>86</v>
      </c>
      <c r="AY169" s="18" t="s">
        <v>222</v>
      </c>
      <c r="BE169" s="164">
        <f>IF(N169="základní",J169,0)</f>
        <v>0</v>
      </c>
      <c r="BF169" s="164">
        <f>IF(N169="snížená",J169,0)</f>
        <v>0</v>
      </c>
      <c r="BG169" s="164">
        <f>IF(N169="zákl. přenesená",J169,0)</f>
        <v>0</v>
      </c>
      <c r="BH169" s="164">
        <f>IF(N169="sníž. přenesená",J169,0)</f>
        <v>0</v>
      </c>
      <c r="BI169" s="164">
        <f>IF(N169="nulová",J169,0)</f>
        <v>0</v>
      </c>
      <c r="BJ169" s="18" t="s">
        <v>84</v>
      </c>
      <c r="BK169" s="164">
        <f>ROUND(I169*H169,2)</f>
        <v>0</v>
      </c>
      <c r="BL169" s="18" t="s">
        <v>228</v>
      </c>
      <c r="BM169" s="163" t="s">
        <v>344</v>
      </c>
    </row>
    <row r="170" spans="1:65" s="2" customFormat="1" ht="19.5">
      <c r="A170" s="33"/>
      <c r="B170" s="34"/>
      <c r="C170" s="33"/>
      <c r="D170" s="166" t="s">
        <v>384</v>
      </c>
      <c r="E170" s="33"/>
      <c r="F170" s="208" t="s">
        <v>5315</v>
      </c>
      <c r="G170" s="33"/>
      <c r="H170" s="33"/>
      <c r="I170" s="209"/>
      <c r="J170" s="33"/>
      <c r="K170" s="33"/>
      <c r="L170" s="34"/>
      <c r="M170" s="210"/>
      <c r="N170" s="211"/>
      <c r="O170" s="59"/>
      <c r="P170" s="59"/>
      <c r="Q170" s="59"/>
      <c r="R170" s="59"/>
      <c r="S170" s="59"/>
      <c r="T170" s="60"/>
      <c r="U170" s="33"/>
      <c r="V170" s="33"/>
      <c r="W170" s="33"/>
      <c r="X170" s="33"/>
      <c r="Y170" s="33"/>
      <c r="Z170" s="33"/>
      <c r="AA170" s="33"/>
      <c r="AB170" s="33"/>
      <c r="AC170" s="33"/>
      <c r="AD170" s="33"/>
      <c r="AE170" s="33"/>
      <c r="AT170" s="18" t="s">
        <v>384</v>
      </c>
      <c r="AU170" s="18" t="s">
        <v>86</v>
      </c>
    </row>
    <row r="171" spans="1:65" s="2" customFormat="1" ht="16.5" customHeight="1">
      <c r="A171" s="33"/>
      <c r="B171" s="150"/>
      <c r="C171" s="151" t="s">
        <v>358</v>
      </c>
      <c r="D171" s="151" t="s">
        <v>224</v>
      </c>
      <c r="E171" s="152" t="s">
        <v>5326</v>
      </c>
      <c r="F171" s="153" t="s">
        <v>5327</v>
      </c>
      <c r="G171" s="154" t="s">
        <v>4342</v>
      </c>
      <c r="H171" s="155">
        <v>53</v>
      </c>
      <c r="I171" s="156"/>
      <c r="J171" s="157">
        <f>ROUND(I171*H171,2)</f>
        <v>0</v>
      </c>
      <c r="K171" s="158"/>
      <c r="L171" s="34"/>
      <c r="M171" s="159" t="s">
        <v>1</v>
      </c>
      <c r="N171" s="160" t="s">
        <v>42</v>
      </c>
      <c r="O171" s="59"/>
      <c r="P171" s="161">
        <f>O171*H171</f>
        <v>0</v>
      </c>
      <c r="Q171" s="161">
        <v>0</v>
      </c>
      <c r="R171" s="161">
        <f>Q171*H171</f>
        <v>0</v>
      </c>
      <c r="S171" s="161">
        <v>0</v>
      </c>
      <c r="T171" s="162">
        <f>S171*H171</f>
        <v>0</v>
      </c>
      <c r="U171" s="33"/>
      <c r="V171" s="33"/>
      <c r="W171" s="33"/>
      <c r="X171" s="33"/>
      <c r="Y171" s="33"/>
      <c r="Z171" s="33"/>
      <c r="AA171" s="33"/>
      <c r="AB171" s="33"/>
      <c r="AC171" s="33"/>
      <c r="AD171" s="33"/>
      <c r="AE171" s="33"/>
      <c r="AR171" s="163" t="s">
        <v>228</v>
      </c>
      <c r="AT171" s="163" t="s">
        <v>224</v>
      </c>
      <c r="AU171" s="163" t="s">
        <v>86</v>
      </c>
      <c r="AY171" s="18" t="s">
        <v>222</v>
      </c>
      <c r="BE171" s="164">
        <f>IF(N171="základní",J171,0)</f>
        <v>0</v>
      </c>
      <c r="BF171" s="164">
        <f>IF(N171="snížená",J171,0)</f>
        <v>0</v>
      </c>
      <c r="BG171" s="164">
        <f>IF(N171="zákl. přenesená",J171,0)</f>
        <v>0</v>
      </c>
      <c r="BH171" s="164">
        <f>IF(N171="sníž. přenesená",J171,0)</f>
        <v>0</v>
      </c>
      <c r="BI171" s="164">
        <f>IF(N171="nulová",J171,0)</f>
        <v>0</v>
      </c>
      <c r="BJ171" s="18" t="s">
        <v>84</v>
      </c>
      <c r="BK171" s="164">
        <f>ROUND(I171*H171,2)</f>
        <v>0</v>
      </c>
      <c r="BL171" s="18" t="s">
        <v>228</v>
      </c>
      <c r="BM171" s="163" t="s">
        <v>349</v>
      </c>
    </row>
    <row r="172" spans="1:65" s="2" customFormat="1" ht="19.5">
      <c r="A172" s="33"/>
      <c r="B172" s="34"/>
      <c r="C172" s="33"/>
      <c r="D172" s="166" t="s">
        <v>384</v>
      </c>
      <c r="E172" s="33"/>
      <c r="F172" s="208" t="s">
        <v>5315</v>
      </c>
      <c r="G172" s="33"/>
      <c r="H172" s="33"/>
      <c r="I172" s="209"/>
      <c r="J172" s="33"/>
      <c r="K172" s="33"/>
      <c r="L172" s="34"/>
      <c r="M172" s="210"/>
      <c r="N172" s="211"/>
      <c r="O172" s="59"/>
      <c r="P172" s="59"/>
      <c r="Q172" s="59"/>
      <c r="R172" s="59"/>
      <c r="S172" s="59"/>
      <c r="T172" s="60"/>
      <c r="U172" s="33"/>
      <c r="V172" s="33"/>
      <c r="W172" s="33"/>
      <c r="X172" s="33"/>
      <c r="Y172" s="33"/>
      <c r="Z172" s="33"/>
      <c r="AA172" s="33"/>
      <c r="AB172" s="33"/>
      <c r="AC172" s="33"/>
      <c r="AD172" s="33"/>
      <c r="AE172" s="33"/>
      <c r="AT172" s="18" t="s">
        <v>384</v>
      </c>
      <c r="AU172" s="18" t="s">
        <v>86</v>
      </c>
    </row>
    <row r="173" spans="1:65" s="2" customFormat="1" ht="16.5" customHeight="1">
      <c r="A173" s="33"/>
      <c r="B173" s="150"/>
      <c r="C173" s="151" t="s">
        <v>363</v>
      </c>
      <c r="D173" s="151" t="s">
        <v>224</v>
      </c>
      <c r="E173" s="152" t="s">
        <v>5328</v>
      </c>
      <c r="F173" s="153" t="s">
        <v>5329</v>
      </c>
      <c r="G173" s="154" t="s">
        <v>4342</v>
      </c>
      <c r="H173" s="155">
        <v>5</v>
      </c>
      <c r="I173" s="156"/>
      <c r="J173" s="157">
        <f>ROUND(I173*H173,2)</f>
        <v>0</v>
      </c>
      <c r="K173" s="158"/>
      <c r="L173" s="34"/>
      <c r="M173" s="159" t="s">
        <v>1</v>
      </c>
      <c r="N173" s="160" t="s">
        <v>42</v>
      </c>
      <c r="O173" s="59"/>
      <c r="P173" s="161">
        <f>O173*H173</f>
        <v>0</v>
      </c>
      <c r="Q173" s="161">
        <v>0</v>
      </c>
      <c r="R173" s="161">
        <f>Q173*H173</f>
        <v>0</v>
      </c>
      <c r="S173" s="161">
        <v>0</v>
      </c>
      <c r="T173" s="162">
        <f>S173*H173</f>
        <v>0</v>
      </c>
      <c r="U173" s="33"/>
      <c r="V173" s="33"/>
      <c r="W173" s="33"/>
      <c r="X173" s="33"/>
      <c r="Y173" s="33"/>
      <c r="Z173" s="33"/>
      <c r="AA173" s="33"/>
      <c r="AB173" s="33"/>
      <c r="AC173" s="33"/>
      <c r="AD173" s="33"/>
      <c r="AE173" s="33"/>
      <c r="AR173" s="163" t="s">
        <v>228</v>
      </c>
      <c r="AT173" s="163" t="s">
        <v>224</v>
      </c>
      <c r="AU173" s="163" t="s">
        <v>86</v>
      </c>
      <c r="AY173" s="18" t="s">
        <v>222</v>
      </c>
      <c r="BE173" s="164">
        <f>IF(N173="základní",J173,0)</f>
        <v>0</v>
      </c>
      <c r="BF173" s="164">
        <f>IF(N173="snížená",J173,0)</f>
        <v>0</v>
      </c>
      <c r="BG173" s="164">
        <f>IF(N173="zákl. přenesená",J173,0)</f>
        <v>0</v>
      </c>
      <c r="BH173" s="164">
        <f>IF(N173="sníž. přenesená",J173,0)</f>
        <v>0</v>
      </c>
      <c r="BI173" s="164">
        <f>IF(N173="nulová",J173,0)</f>
        <v>0</v>
      </c>
      <c r="BJ173" s="18" t="s">
        <v>84</v>
      </c>
      <c r="BK173" s="164">
        <f>ROUND(I173*H173,2)</f>
        <v>0</v>
      </c>
      <c r="BL173" s="18" t="s">
        <v>228</v>
      </c>
      <c r="BM173" s="163" t="s">
        <v>353</v>
      </c>
    </row>
    <row r="174" spans="1:65" s="2" customFormat="1" ht="19.5">
      <c r="A174" s="33"/>
      <c r="B174" s="34"/>
      <c r="C174" s="33"/>
      <c r="D174" s="166" t="s">
        <v>384</v>
      </c>
      <c r="E174" s="33"/>
      <c r="F174" s="208" t="s">
        <v>5306</v>
      </c>
      <c r="G174" s="33"/>
      <c r="H174" s="33"/>
      <c r="I174" s="209"/>
      <c r="J174" s="33"/>
      <c r="K174" s="33"/>
      <c r="L174" s="34"/>
      <c r="M174" s="210"/>
      <c r="N174" s="211"/>
      <c r="O174" s="59"/>
      <c r="P174" s="59"/>
      <c r="Q174" s="59"/>
      <c r="R174" s="59"/>
      <c r="S174" s="59"/>
      <c r="T174" s="60"/>
      <c r="U174" s="33"/>
      <c r="V174" s="33"/>
      <c r="W174" s="33"/>
      <c r="X174" s="33"/>
      <c r="Y174" s="33"/>
      <c r="Z174" s="33"/>
      <c r="AA174" s="33"/>
      <c r="AB174" s="33"/>
      <c r="AC174" s="33"/>
      <c r="AD174" s="33"/>
      <c r="AE174" s="33"/>
      <c r="AT174" s="18" t="s">
        <v>384</v>
      </c>
      <c r="AU174" s="18" t="s">
        <v>86</v>
      </c>
    </row>
    <row r="175" spans="1:65" s="2" customFormat="1" ht="21.75" customHeight="1">
      <c r="A175" s="33"/>
      <c r="B175" s="150"/>
      <c r="C175" s="151" t="s">
        <v>282</v>
      </c>
      <c r="D175" s="151" t="s">
        <v>224</v>
      </c>
      <c r="E175" s="152" t="s">
        <v>5330</v>
      </c>
      <c r="F175" s="153" t="s">
        <v>5331</v>
      </c>
      <c r="G175" s="154" t="s">
        <v>4342</v>
      </c>
      <c r="H175" s="155">
        <v>19</v>
      </c>
      <c r="I175" s="156"/>
      <c r="J175" s="157">
        <f>ROUND(I175*H175,2)</f>
        <v>0</v>
      </c>
      <c r="K175" s="158"/>
      <c r="L175" s="34"/>
      <c r="M175" s="159" t="s">
        <v>1</v>
      </c>
      <c r="N175" s="160" t="s">
        <v>42</v>
      </c>
      <c r="O175" s="59"/>
      <c r="P175" s="161">
        <f>O175*H175</f>
        <v>0</v>
      </c>
      <c r="Q175" s="161">
        <v>0</v>
      </c>
      <c r="R175" s="161">
        <f>Q175*H175</f>
        <v>0</v>
      </c>
      <c r="S175" s="161">
        <v>0</v>
      </c>
      <c r="T175" s="162">
        <f>S175*H175</f>
        <v>0</v>
      </c>
      <c r="U175" s="33"/>
      <c r="V175" s="33"/>
      <c r="W175" s="33"/>
      <c r="X175" s="33"/>
      <c r="Y175" s="33"/>
      <c r="Z175" s="33"/>
      <c r="AA175" s="33"/>
      <c r="AB175" s="33"/>
      <c r="AC175" s="33"/>
      <c r="AD175" s="33"/>
      <c r="AE175" s="33"/>
      <c r="AR175" s="163" t="s">
        <v>228</v>
      </c>
      <c r="AT175" s="163" t="s">
        <v>224</v>
      </c>
      <c r="AU175" s="163" t="s">
        <v>86</v>
      </c>
      <c r="AY175" s="18" t="s">
        <v>222</v>
      </c>
      <c r="BE175" s="164">
        <f>IF(N175="základní",J175,0)</f>
        <v>0</v>
      </c>
      <c r="BF175" s="164">
        <f>IF(N175="snížená",J175,0)</f>
        <v>0</v>
      </c>
      <c r="BG175" s="164">
        <f>IF(N175="zákl. přenesená",J175,0)</f>
        <v>0</v>
      </c>
      <c r="BH175" s="164">
        <f>IF(N175="sníž. přenesená",J175,0)</f>
        <v>0</v>
      </c>
      <c r="BI175" s="164">
        <f>IF(N175="nulová",J175,0)</f>
        <v>0</v>
      </c>
      <c r="BJ175" s="18" t="s">
        <v>84</v>
      </c>
      <c r="BK175" s="164">
        <f>ROUND(I175*H175,2)</f>
        <v>0</v>
      </c>
      <c r="BL175" s="18" t="s">
        <v>228</v>
      </c>
      <c r="BM175" s="163" t="s">
        <v>357</v>
      </c>
    </row>
    <row r="176" spans="1:65" s="2" customFormat="1" ht="19.5">
      <c r="A176" s="33"/>
      <c r="B176" s="34"/>
      <c r="C176" s="33"/>
      <c r="D176" s="166" t="s">
        <v>384</v>
      </c>
      <c r="E176" s="33"/>
      <c r="F176" s="208" t="s">
        <v>5332</v>
      </c>
      <c r="G176" s="33"/>
      <c r="H176" s="33"/>
      <c r="I176" s="209"/>
      <c r="J176" s="33"/>
      <c r="K176" s="33"/>
      <c r="L176" s="34"/>
      <c r="M176" s="210"/>
      <c r="N176" s="211"/>
      <c r="O176" s="59"/>
      <c r="P176" s="59"/>
      <c r="Q176" s="59"/>
      <c r="R176" s="59"/>
      <c r="S176" s="59"/>
      <c r="T176" s="60"/>
      <c r="U176" s="33"/>
      <c r="V176" s="33"/>
      <c r="W176" s="33"/>
      <c r="X176" s="33"/>
      <c r="Y176" s="33"/>
      <c r="Z176" s="33"/>
      <c r="AA176" s="33"/>
      <c r="AB176" s="33"/>
      <c r="AC176" s="33"/>
      <c r="AD176" s="33"/>
      <c r="AE176" s="33"/>
      <c r="AT176" s="18" t="s">
        <v>384</v>
      </c>
      <c r="AU176" s="18" t="s">
        <v>86</v>
      </c>
    </row>
    <row r="177" spans="1:65" s="2" customFormat="1" ht="16.5" customHeight="1">
      <c r="A177" s="33"/>
      <c r="B177" s="150"/>
      <c r="C177" s="151" t="s">
        <v>370</v>
      </c>
      <c r="D177" s="151" t="s">
        <v>224</v>
      </c>
      <c r="E177" s="152" t="s">
        <v>5333</v>
      </c>
      <c r="F177" s="153" t="s">
        <v>5334</v>
      </c>
      <c r="G177" s="154" t="s">
        <v>242</v>
      </c>
      <c r="H177" s="155">
        <v>16</v>
      </c>
      <c r="I177" s="156"/>
      <c r="J177" s="157">
        <f>ROUND(I177*H177,2)</f>
        <v>0</v>
      </c>
      <c r="K177" s="158"/>
      <c r="L177" s="34"/>
      <c r="M177" s="159" t="s">
        <v>1</v>
      </c>
      <c r="N177" s="160" t="s">
        <v>42</v>
      </c>
      <c r="O177" s="59"/>
      <c r="P177" s="161">
        <f>O177*H177</f>
        <v>0</v>
      </c>
      <c r="Q177" s="161">
        <v>0</v>
      </c>
      <c r="R177" s="161">
        <f>Q177*H177</f>
        <v>0</v>
      </c>
      <c r="S177" s="161">
        <v>0</v>
      </c>
      <c r="T177" s="162">
        <f>S177*H177</f>
        <v>0</v>
      </c>
      <c r="U177" s="33"/>
      <c r="V177" s="33"/>
      <c r="W177" s="33"/>
      <c r="X177" s="33"/>
      <c r="Y177" s="33"/>
      <c r="Z177" s="33"/>
      <c r="AA177" s="33"/>
      <c r="AB177" s="33"/>
      <c r="AC177" s="33"/>
      <c r="AD177" s="33"/>
      <c r="AE177" s="33"/>
      <c r="AR177" s="163" t="s">
        <v>228</v>
      </c>
      <c r="AT177" s="163" t="s">
        <v>224</v>
      </c>
      <c r="AU177" s="163" t="s">
        <v>86</v>
      </c>
      <c r="AY177" s="18" t="s">
        <v>222</v>
      </c>
      <c r="BE177" s="164">
        <f>IF(N177="základní",J177,0)</f>
        <v>0</v>
      </c>
      <c r="BF177" s="164">
        <f>IF(N177="snížená",J177,0)</f>
        <v>0</v>
      </c>
      <c r="BG177" s="164">
        <f>IF(N177="zákl. přenesená",J177,0)</f>
        <v>0</v>
      </c>
      <c r="BH177" s="164">
        <f>IF(N177="sníž. přenesená",J177,0)</f>
        <v>0</v>
      </c>
      <c r="BI177" s="164">
        <f>IF(N177="nulová",J177,0)</f>
        <v>0</v>
      </c>
      <c r="BJ177" s="18" t="s">
        <v>84</v>
      </c>
      <c r="BK177" s="164">
        <f>ROUND(I177*H177,2)</f>
        <v>0</v>
      </c>
      <c r="BL177" s="18" t="s">
        <v>228</v>
      </c>
      <c r="BM177" s="163" t="s">
        <v>361</v>
      </c>
    </row>
    <row r="178" spans="1:65" s="2" customFormat="1" ht="19.5">
      <c r="A178" s="33"/>
      <c r="B178" s="34"/>
      <c r="C178" s="33"/>
      <c r="D178" s="166" t="s">
        <v>384</v>
      </c>
      <c r="E178" s="33"/>
      <c r="F178" s="208" t="s">
        <v>5306</v>
      </c>
      <c r="G178" s="33"/>
      <c r="H178" s="33"/>
      <c r="I178" s="209"/>
      <c r="J178" s="33"/>
      <c r="K178" s="33"/>
      <c r="L178" s="34"/>
      <c r="M178" s="210"/>
      <c r="N178" s="211"/>
      <c r="O178" s="59"/>
      <c r="P178" s="59"/>
      <c r="Q178" s="59"/>
      <c r="R178" s="59"/>
      <c r="S178" s="59"/>
      <c r="T178" s="60"/>
      <c r="U178" s="33"/>
      <c r="V178" s="33"/>
      <c r="W178" s="33"/>
      <c r="X178" s="33"/>
      <c r="Y178" s="33"/>
      <c r="Z178" s="33"/>
      <c r="AA178" s="33"/>
      <c r="AB178" s="33"/>
      <c r="AC178" s="33"/>
      <c r="AD178" s="33"/>
      <c r="AE178" s="33"/>
      <c r="AT178" s="18" t="s">
        <v>384</v>
      </c>
      <c r="AU178" s="18" t="s">
        <v>86</v>
      </c>
    </row>
    <row r="179" spans="1:65" s="2" customFormat="1" ht="16.5" customHeight="1">
      <c r="A179" s="33"/>
      <c r="B179" s="150"/>
      <c r="C179" s="151" t="s">
        <v>292</v>
      </c>
      <c r="D179" s="151" t="s">
        <v>224</v>
      </c>
      <c r="E179" s="152" t="s">
        <v>5335</v>
      </c>
      <c r="F179" s="153" t="s">
        <v>5336</v>
      </c>
      <c r="G179" s="154" t="s">
        <v>4342</v>
      </c>
      <c r="H179" s="155">
        <v>7</v>
      </c>
      <c r="I179" s="156"/>
      <c r="J179" s="157">
        <f>ROUND(I179*H179,2)</f>
        <v>0</v>
      </c>
      <c r="K179" s="158"/>
      <c r="L179" s="34"/>
      <c r="M179" s="159" t="s">
        <v>1</v>
      </c>
      <c r="N179" s="160" t="s">
        <v>42</v>
      </c>
      <c r="O179" s="59"/>
      <c r="P179" s="161">
        <f>O179*H179</f>
        <v>0</v>
      </c>
      <c r="Q179" s="161">
        <v>0</v>
      </c>
      <c r="R179" s="161">
        <f>Q179*H179</f>
        <v>0</v>
      </c>
      <c r="S179" s="161">
        <v>0</v>
      </c>
      <c r="T179" s="162">
        <f>S179*H179</f>
        <v>0</v>
      </c>
      <c r="U179" s="33"/>
      <c r="V179" s="33"/>
      <c r="W179" s="33"/>
      <c r="X179" s="33"/>
      <c r="Y179" s="33"/>
      <c r="Z179" s="33"/>
      <c r="AA179" s="33"/>
      <c r="AB179" s="33"/>
      <c r="AC179" s="33"/>
      <c r="AD179" s="33"/>
      <c r="AE179" s="33"/>
      <c r="AR179" s="163" t="s">
        <v>228</v>
      </c>
      <c r="AT179" s="163" t="s">
        <v>224</v>
      </c>
      <c r="AU179" s="163" t="s">
        <v>86</v>
      </c>
      <c r="AY179" s="18" t="s">
        <v>222</v>
      </c>
      <c r="BE179" s="164">
        <f>IF(N179="základní",J179,0)</f>
        <v>0</v>
      </c>
      <c r="BF179" s="164">
        <f>IF(N179="snížená",J179,0)</f>
        <v>0</v>
      </c>
      <c r="BG179" s="164">
        <f>IF(N179="zákl. přenesená",J179,0)</f>
        <v>0</v>
      </c>
      <c r="BH179" s="164">
        <f>IF(N179="sníž. přenesená",J179,0)</f>
        <v>0</v>
      </c>
      <c r="BI179" s="164">
        <f>IF(N179="nulová",J179,0)</f>
        <v>0</v>
      </c>
      <c r="BJ179" s="18" t="s">
        <v>84</v>
      </c>
      <c r="BK179" s="164">
        <f>ROUND(I179*H179,2)</f>
        <v>0</v>
      </c>
      <c r="BL179" s="18" t="s">
        <v>228</v>
      </c>
      <c r="BM179" s="163" t="s">
        <v>366</v>
      </c>
    </row>
    <row r="180" spans="1:65" s="2" customFormat="1" ht="19.5">
      <c r="A180" s="33"/>
      <c r="B180" s="34"/>
      <c r="C180" s="33"/>
      <c r="D180" s="166" t="s">
        <v>384</v>
      </c>
      <c r="E180" s="33"/>
      <c r="F180" s="208" t="s">
        <v>5306</v>
      </c>
      <c r="G180" s="33"/>
      <c r="H180" s="33"/>
      <c r="I180" s="209"/>
      <c r="J180" s="33"/>
      <c r="K180" s="33"/>
      <c r="L180" s="34"/>
      <c r="M180" s="210"/>
      <c r="N180" s="211"/>
      <c r="O180" s="59"/>
      <c r="P180" s="59"/>
      <c r="Q180" s="59"/>
      <c r="R180" s="59"/>
      <c r="S180" s="59"/>
      <c r="T180" s="60"/>
      <c r="U180" s="33"/>
      <c r="V180" s="33"/>
      <c r="W180" s="33"/>
      <c r="X180" s="33"/>
      <c r="Y180" s="33"/>
      <c r="Z180" s="33"/>
      <c r="AA180" s="33"/>
      <c r="AB180" s="33"/>
      <c r="AC180" s="33"/>
      <c r="AD180" s="33"/>
      <c r="AE180" s="33"/>
      <c r="AT180" s="18" t="s">
        <v>384</v>
      </c>
      <c r="AU180" s="18" t="s">
        <v>86</v>
      </c>
    </row>
    <row r="181" spans="1:65" s="2" customFormat="1" ht="16.5" customHeight="1">
      <c r="A181" s="33"/>
      <c r="B181" s="150"/>
      <c r="C181" s="151" t="s">
        <v>377</v>
      </c>
      <c r="D181" s="151" t="s">
        <v>224</v>
      </c>
      <c r="E181" s="152" t="s">
        <v>5337</v>
      </c>
      <c r="F181" s="153" t="s">
        <v>5338</v>
      </c>
      <c r="G181" s="154" t="s">
        <v>4342</v>
      </c>
      <c r="H181" s="155">
        <v>4</v>
      </c>
      <c r="I181" s="156"/>
      <c r="J181" s="157">
        <f>ROUND(I181*H181,2)</f>
        <v>0</v>
      </c>
      <c r="K181" s="158"/>
      <c r="L181" s="34"/>
      <c r="M181" s="159" t="s">
        <v>1</v>
      </c>
      <c r="N181" s="160" t="s">
        <v>42</v>
      </c>
      <c r="O181" s="59"/>
      <c r="P181" s="161">
        <f>O181*H181</f>
        <v>0</v>
      </c>
      <c r="Q181" s="161">
        <v>0</v>
      </c>
      <c r="R181" s="161">
        <f>Q181*H181</f>
        <v>0</v>
      </c>
      <c r="S181" s="161">
        <v>0</v>
      </c>
      <c r="T181" s="162">
        <f>S181*H181</f>
        <v>0</v>
      </c>
      <c r="U181" s="33"/>
      <c r="V181" s="33"/>
      <c r="W181" s="33"/>
      <c r="X181" s="33"/>
      <c r="Y181" s="33"/>
      <c r="Z181" s="33"/>
      <c r="AA181" s="33"/>
      <c r="AB181" s="33"/>
      <c r="AC181" s="33"/>
      <c r="AD181" s="33"/>
      <c r="AE181" s="33"/>
      <c r="AR181" s="163" t="s">
        <v>228</v>
      </c>
      <c r="AT181" s="163" t="s">
        <v>224</v>
      </c>
      <c r="AU181" s="163" t="s">
        <v>86</v>
      </c>
      <c r="AY181" s="18" t="s">
        <v>222</v>
      </c>
      <c r="BE181" s="164">
        <f>IF(N181="základní",J181,0)</f>
        <v>0</v>
      </c>
      <c r="BF181" s="164">
        <f>IF(N181="snížená",J181,0)</f>
        <v>0</v>
      </c>
      <c r="BG181" s="164">
        <f>IF(N181="zákl. přenesená",J181,0)</f>
        <v>0</v>
      </c>
      <c r="BH181" s="164">
        <f>IF(N181="sníž. přenesená",J181,0)</f>
        <v>0</v>
      </c>
      <c r="BI181" s="164">
        <f>IF(N181="nulová",J181,0)</f>
        <v>0</v>
      </c>
      <c r="BJ181" s="18" t="s">
        <v>84</v>
      </c>
      <c r="BK181" s="164">
        <f>ROUND(I181*H181,2)</f>
        <v>0</v>
      </c>
      <c r="BL181" s="18" t="s">
        <v>228</v>
      </c>
      <c r="BM181" s="163" t="s">
        <v>547</v>
      </c>
    </row>
    <row r="182" spans="1:65" s="2" customFormat="1" ht="19.5">
      <c r="A182" s="33"/>
      <c r="B182" s="34"/>
      <c r="C182" s="33"/>
      <c r="D182" s="166" t="s">
        <v>384</v>
      </c>
      <c r="E182" s="33"/>
      <c r="F182" s="208" t="s">
        <v>5339</v>
      </c>
      <c r="G182" s="33"/>
      <c r="H182" s="33"/>
      <c r="I182" s="209"/>
      <c r="J182" s="33"/>
      <c r="K182" s="33"/>
      <c r="L182" s="34"/>
      <c r="M182" s="210"/>
      <c r="N182" s="211"/>
      <c r="O182" s="59"/>
      <c r="P182" s="59"/>
      <c r="Q182" s="59"/>
      <c r="R182" s="59"/>
      <c r="S182" s="59"/>
      <c r="T182" s="60"/>
      <c r="U182" s="33"/>
      <c r="V182" s="33"/>
      <c r="W182" s="33"/>
      <c r="X182" s="33"/>
      <c r="Y182" s="33"/>
      <c r="Z182" s="33"/>
      <c r="AA182" s="33"/>
      <c r="AB182" s="33"/>
      <c r="AC182" s="33"/>
      <c r="AD182" s="33"/>
      <c r="AE182" s="33"/>
      <c r="AT182" s="18" t="s">
        <v>384</v>
      </c>
      <c r="AU182" s="18" t="s">
        <v>86</v>
      </c>
    </row>
    <row r="183" spans="1:65" s="2" customFormat="1" ht="24.2" customHeight="1">
      <c r="A183" s="33"/>
      <c r="B183" s="150"/>
      <c r="C183" s="151" t="s">
        <v>302</v>
      </c>
      <c r="D183" s="151" t="s">
        <v>224</v>
      </c>
      <c r="E183" s="152" t="s">
        <v>5340</v>
      </c>
      <c r="F183" s="153" t="s">
        <v>5341</v>
      </c>
      <c r="G183" s="154" t="s">
        <v>4342</v>
      </c>
      <c r="H183" s="155">
        <v>14</v>
      </c>
      <c r="I183" s="156"/>
      <c r="J183" s="157">
        <f>ROUND(I183*H183,2)</f>
        <v>0</v>
      </c>
      <c r="K183" s="158"/>
      <c r="L183" s="34"/>
      <c r="M183" s="159" t="s">
        <v>1</v>
      </c>
      <c r="N183" s="160" t="s">
        <v>42</v>
      </c>
      <c r="O183" s="59"/>
      <c r="P183" s="161">
        <f>O183*H183</f>
        <v>0</v>
      </c>
      <c r="Q183" s="161">
        <v>0</v>
      </c>
      <c r="R183" s="161">
        <f>Q183*H183</f>
        <v>0</v>
      </c>
      <c r="S183" s="161">
        <v>0</v>
      </c>
      <c r="T183" s="162">
        <f>S183*H183</f>
        <v>0</v>
      </c>
      <c r="U183" s="33"/>
      <c r="V183" s="33"/>
      <c r="W183" s="33"/>
      <c r="X183" s="33"/>
      <c r="Y183" s="33"/>
      <c r="Z183" s="33"/>
      <c r="AA183" s="33"/>
      <c r="AB183" s="33"/>
      <c r="AC183" s="33"/>
      <c r="AD183" s="33"/>
      <c r="AE183" s="33"/>
      <c r="AR183" s="163" t="s">
        <v>228</v>
      </c>
      <c r="AT183" s="163" t="s">
        <v>224</v>
      </c>
      <c r="AU183" s="163" t="s">
        <v>86</v>
      </c>
      <c r="AY183" s="18" t="s">
        <v>222</v>
      </c>
      <c r="BE183" s="164">
        <f>IF(N183="základní",J183,0)</f>
        <v>0</v>
      </c>
      <c r="BF183" s="164">
        <f>IF(N183="snížená",J183,0)</f>
        <v>0</v>
      </c>
      <c r="BG183" s="164">
        <f>IF(N183="zákl. přenesená",J183,0)</f>
        <v>0</v>
      </c>
      <c r="BH183" s="164">
        <f>IF(N183="sníž. přenesená",J183,0)</f>
        <v>0</v>
      </c>
      <c r="BI183" s="164">
        <f>IF(N183="nulová",J183,0)</f>
        <v>0</v>
      </c>
      <c r="BJ183" s="18" t="s">
        <v>84</v>
      </c>
      <c r="BK183" s="164">
        <f>ROUND(I183*H183,2)</f>
        <v>0</v>
      </c>
      <c r="BL183" s="18" t="s">
        <v>228</v>
      </c>
      <c r="BM183" s="163" t="s">
        <v>369</v>
      </c>
    </row>
    <row r="184" spans="1:65" s="2" customFormat="1" ht="19.5">
      <c r="A184" s="33"/>
      <c r="B184" s="34"/>
      <c r="C184" s="33"/>
      <c r="D184" s="166" t="s">
        <v>384</v>
      </c>
      <c r="E184" s="33"/>
      <c r="F184" s="208" t="s">
        <v>5342</v>
      </c>
      <c r="G184" s="33"/>
      <c r="H184" s="33"/>
      <c r="I184" s="209"/>
      <c r="J184" s="33"/>
      <c r="K184" s="33"/>
      <c r="L184" s="34"/>
      <c r="M184" s="210"/>
      <c r="N184" s="211"/>
      <c r="O184" s="59"/>
      <c r="P184" s="59"/>
      <c r="Q184" s="59"/>
      <c r="R184" s="59"/>
      <c r="S184" s="59"/>
      <c r="T184" s="60"/>
      <c r="U184" s="33"/>
      <c r="V184" s="33"/>
      <c r="W184" s="33"/>
      <c r="X184" s="33"/>
      <c r="Y184" s="33"/>
      <c r="Z184" s="33"/>
      <c r="AA184" s="33"/>
      <c r="AB184" s="33"/>
      <c r="AC184" s="33"/>
      <c r="AD184" s="33"/>
      <c r="AE184" s="33"/>
      <c r="AT184" s="18" t="s">
        <v>384</v>
      </c>
      <c r="AU184" s="18" t="s">
        <v>86</v>
      </c>
    </row>
    <row r="185" spans="1:65" s="2" customFormat="1" ht="24.2" customHeight="1">
      <c r="A185" s="33"/>
      <c r="B185" s="150"/>
      <c r="C185" s="151" t="s">
        <v>387</v>
      </c>
      <c r="D185" s="151" t="s">
        <v>224</v>
      </c>
      <c r="E185" s="152" t="s">
        <v>5343</v>
      </c>
      <c r="F185" s="153" t="s">
        <v>5344</v>
      </c>
      <c r="G185" s="154" t="s">
        <v>2075</v>
      </c>
      <c r="H185" s="155">
        <v>1</v>
      </c>
      <c r="I185" s="156"/>
      <c r="J185" s="157">
        <f>ROUND(I185*H185,2)</f>
        <v>0</v>
      </c>
      <c r="K185" s="158"/>
      <c r="L185" s="34"/>
      <c r="M185" s="159" t="s">
        <v>1</v>
      </c>
      <c r="N185" s="160" t="s">
        <v>42</v>
      </c>
      <c r="O185" s="59"/>
      <c r="P185" s="161">
        <f>O185*H185</f>
        <v>0</v>
      </c>
      <c r="Q185" s="161">
        <v>0</v>
      </c>
      <c r="R185" s="161">
        <f>Q185*H185</f>
        <v>0</v>
      </c>
      <c r="S185" s="161">
        <v>0</v>
      </c>
      <c r="T185" s="162">
        <f>S185*H185</f>
        <v>0</v>
      </c>
      <c r="U185" s="33"/>
      <c r="V185" s="33"/>
      <c r="W185" s="33"/>
      <c r="X185" s="33"/>
      <c r="Y185" s="33"/>
      <c r="Z185" s="33"/>
      <c r="AA185" s="33"/>
      <c r="AB185" s="33"/>
      <c r="AC185" s="33"/>
      <c r="AD185" s="33"/>
      <c r="AE185" s="33"/>
      <c r="AR185" s="163" t="s">
        <v>228</v>
      </c>
      <c r="AT185" s="163" t="s">
        <v>224</v>
      </c>
      <c r="AU185" s="163" t="s">
        <v>86</v>
      </c>
      <c r="AY185" s="18" t="s">
        <v>222</v>
      </c>
      <c r="BE185" s="164">
        <f>IF(N185="základní",J185,0)</f>
        <v>0</v>
      </c>
      <c r="BF185" s="164">
        <f>IF(N185="snížená",J185,0)</f>
        <v>0</v>
      </c>
      <c r="BG185" s="164">
        <f>IF(N185="zákl. přenesená",J185,0)</f>
        <v>0</v>
      </c>
      <c r="BH185" s="164">
        <f>IF(N185="sníž. přenesená",J185,0)</f>
        <v>0</v>
      </c>
      <c r="BI185" s="164">
        <f>IF(N185="nulová",J185,0)</f>
        <v>0</v>
      </c>
      <c r="BJ185" s="18" t="s">
        <v>84</v>
      </c>
      <c r="BK185" s="164">
        <f>ROUND(I185*H185,2)</f>
        <v>0</v>
      </c>
      <c r="BL185" s="18" t="s">
        <v>228</v>
      </c>
      <c r="BM185" s="163" t="s">
        <v>373</v>
      </c>
    </row>
    <row r="186" spans="1:65" s="2" customFormat="1" ht="16.5" customHeight="1">
      <c r="A186" s="33"/>
      <c r="B186" s="150"/>
      <c r="C186" s="151" t="s">
        <v>314</v>
      </c>
      <c r="D186" s="151" t="s">
        <v>224</v>
      </c>
      <c r="E186" s="152" t="s">
        <v>5345</v>
      </c>
      <c r="F186" s="153" t="s">
        <v>5346</v>
      </c>
      <c r="G186" s="154" t="s">
        <v>242</v>
      </c>
      <c r="H186" s="155">
        <v>40</v>
      </c>
      <c r="I186" s="156"/>
      <c r="J186" s="157">
        <f>ROUND(I186*H186,2)</f>
        <v>0</v>
      </c>
      <c r="K186" s="158"/>
      <c r="L186" s="34"/>
      <c r="M186" s="159" t="s">
        <v>1</v>
      </c>
      <c r="N186" s="160" t="s">
        <v>42</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228</v>
      </c>
      <c r="AT186" s="163" t="s">
        <v>224</v>
      </c>
      <c r="AU186" s="163" t="s">
        <v>86</v>
      </c>
      <c r="AY186" s="18" t="s">
        <v>222</v>
      </c>
      <c r="BE186" s="164">
        <f>IF(N186="základní",J186,0)</f>
        <v>0</v>
      </c>
      <c r="BF186" s="164">
        <f>IF(N186="snížená",J186,0)</f>
        <v>0</v>
      </c>
      <c r="BG186" s="164">
        <f>IF(N186="zákl. přenesená",J186,0)</f>
        <v>0</v>
      </c>
      <c r="BH186" s="164">
        <f>IF(N186="sníž. přenesená",J186,0)</f>
        <v>0</v>
      </c>
      <c r="BI186" s="164">
        <f>IF(N186="nulová",J186,0)</f>
        <v>0</v>
      </c>
      <c r="BJ186" s="18" t="s">
        <v>84</v>
      </c>
      <c r="BK186" s="164">
        <f>ROUND(I186*H186,2)</f>
        <v>0</v>
      </c>
      <c r="BL186" s="18" t="s">
        <v>228</v>
      </c>
      <c r="BM186" s="163" t="s">
        <v>376</v>
      </c>
    </row>
    <row r="187" spans="1:65" s="2" customFormat="1" ht="19.5">
      <c r="A187" s="33"/>
      <c r="B187" s="34"/>
      <c r="C187" s="33"/>
      <c r="D187" s="166" t="s">
        <v>384</v>
      </c>
      <c r="E187" s="33"/>
      <c r="F187" s="208" t="s">
        <v>5347</v>
      </c>
      <c r="G187" s="33"/>
      <c r="H187" s="33"/>
      <c r="I187" s="209"/>
      <c r="J187" s="33"/>
      <c r="K187" s="33"/>
      <c r="L187" s="34"/>
      <c r="M187" s="210"/>
      <c r="N187" s="211"/>
      <c r="O187" s="59"/>
      <c r="P187" s="59"/>
      <c r="Q187" s="59"/>
      <c r="R187" s="59"/>
      <c r="S187" s="59"/>
      <c r="T187" s="60"/>
      <c r="U187" s="33"/>
      <c r="V187" s="33"/>
      <c r="W187" s="33"/>
      <c r="X187" s="33"/>
      <c r="Y187" s="33"/>
      <c r="Z187" s="33"/>
      <c r="AA187" s="33"/>
      <c r="AB187" s="33"/>
      <c r="AC187" s="33"/>
      <c r="AD187" s="33"/>
      <c r="AE187" s="33"/>
      <c r="AT187" s="18" t="s">
        <v>384</v>
      </c>
      <c r="AU187" s="18" t="s">
        <v>86</v>
      </c>
    </row>
    <row r="188" spans="1:65" s="2" customFormat="1" ht="24.2" customHeight="1">
      <c r="A188" s="33"/>
      <c r="B188" s="150"/>
      <c r="C188" s="151" t="s">
        <v>394</v>
      </c>
      <c r="D188" s="151" t="s">
        <v>224</v>
      </c>
      <c r="E188" s="152" t="s">
        <v>5348</v>
      </c>
      <c r="F188" s="153" t="s">
        <v>5349</v>
      </c>
      <c r="G188" s="154" t="s">
        <v>4342</v>
      </c>
      <c r="H188" s="155">
        <v>9</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86</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380</v>
      </c>
    </row>
    <row r="189" spans="1:65" s="2" customFormat="1" ht="19.5">
      <c r="A189" s="33"/>
      <c r="B189" s="34"/>
      <c r="C189" s="33"/>
      <c r="D189" s="166" t="s">
        <v>384</v>
      </c>
      <c r="E189" s="33"/>
      <c r="F189" s="208" t="s">
        <v>5350</v>
      </c>
      <c r="G189" s="33"/>
      <c r="H189" s="33"/>
      <c r="I189" s="209"/>
      <c r="J189" s="33"/>
      <c r="K189" s="33"/>
      <c r="L189" s="34"/>
      <c r="M189" s="210"/>
      <c r="N189" s="211"/>
      <c r="O189" s="59"/>
      <c r="P189" s="59"/>
      <c r="Q189" s="59"/>
      <c r="R189" s="59"/>
      <c r="S189" s="59"/>
      <c r="T189" s="60"/>
      <c r="U189" s="33"/>
      <c r="V189" s="33"/>
      <c r="W189" s="33"/>
      <c r="X189" s="33"/>
      <c r="Y189" s="33"/>
      <c r="Z189" s="33"/>
      <c r="AA189" s="33"/>
      <c r="AB189" s="33"/>
      <c r="AC189" s="33"/>
      <c r="AD189" s="33"/>
      <c r="AE189" s="33"/>
      <c r="AT189" s="18" t="s">
        <v>384</v>
      </c>
      <c r="AU189" s="18" t="s">
        <v>86</v>
      </c>
    </row>
    <row r="190" spans="1:65" s="2" customFormat="1" ht="21.75" customHeight="1">
      <c r="A190" s="33"/>
      <c r="B190" s="150"/>
      <c r="C190" s="151" t="s">
        <v>318</v>
      </c>
      <c r="D190" s="151" t="s">
        <v>224</v>
      </c>
      <c r="E190" s="152" t="s">
        <v>5351</v>
      </c>
      <c r="F190" s="153" t="s">
        <v>5352</v>
      </c>
      <c r="G190" s="154" t="s">
        <v>5353</v>
      </c>
      <c r="H190" s="155">
        <v>10</v>
      </c>
      <c r="I190" s="156"/>
      <c r="J190" s="157">
        <f>ROUND(I190*H190,2)</f>
        <v>0</v>
      </c>
      <c r="K190" s="158"/>
      <c r="L190" s="34"/>
      <c r="M190" s="159" t="s">
        <v>1</v>
      </c>
      <c r="N190" s="160" t="s">
        <v>42</v>
      </c>
      <c r="O190" s="59"/>
      <c r="P190" s="161">
        <f>O190*H190</f>
        <v>0</v>
      </c>
      <c r="Q190" s="161">
        <v>0</v>
      </c>
      <c r="R190" s="161">
        <f>Q190*H190</f>
        <v>0</v>
      </c>
      <c r="S190" s="161">
        <v>0</v>
      </c>
      <c r="T190" s="162">
        <f>S190*H190</f>
        <v>0</v>
      </c>
      <c r="U190" s="33"/>
      <c r="V190" s="33"/>
      <c r="W190" s="33"/>
      <c r="X190" s="33"/>
      <c r="Y190" s="33"/>
      <c r="Z190" s="33"/>
      <c r="AA190" s="33"/>
      <c r="AB190" s="33"/>
      <c r="AC190" s="33"/>
      <c r="AD190" s="33"/>
      <c r="AE190" s="33"/>
      <c r="AR190" s="163" t="s">
        <v>228</v>
      </c>
      <c r="AT190" s="163" t="s">
        <v>224</v>
      </c>
      <c r="AU190" s="163" t="s">
        <v>86</v>
      </c>
      <c r="AY190" s="18" t="s">
        <v>222</v>
      </c>
      <c r="BE190" s="164">
        <f>IF(N190="základní",J190,0)</f>
        <v>0</v>
      </c>
      <c r="BF190" s="164">
        <f>IF(N190="snížená",J190,0)</f>
        <v>0</v>
      </c>
      <c r="BG190" s="164">
        <f>IF(N190="zákl. přenesená",J190,0)</f>
        <v>0</v>
      </c>
      <c r="BH190" s="164">
        <f>IF(N190="sníž. přenesená",J190,0)</f>
        <v>0</v>
      </c>
      <c r="BI190" s="164">
        <f>IF(N190="nulová",J190,0)</f>
        <v>0</v>
      </c>
      <c r="BJ190" s="18" t="s">
        <v>84</v>
      </c>
      <c r="BK190" s="164">
        <f>ROUND(I190*H190,2)</f>
        <v>0</v>
      </c>
      <c r="BL190" s="18" t="s">
        <v>228</v>
      </c>
      <c r="BM190" s="163" t="s">
        <v>383</v>
      </c>
    </row>
    <row r="191" spans="1:65" s="2" customFormat="1" ht="16.5" customHeight="1">
      <c r="A191" s="33"/>
      <c r="B191" s="150"/>
      <c r="C191" s="151" t="s">
        <v>414</v>
      </c>
      <c r="D191" s="151" t="s">
        <v>224</v>
      </c>
      <c r="E191" s="152" t="s">
        <v>5354</v>
      </c>
      <c r="F191" s="153" t="s">
        <v>5355</v>
      </c>
      <c r="G191" s="154" t="s">
        <v>4342</v>
      </c>
      <c r="H191" s="155">
        <v>36</v>
      </c>
      <c r="I191" s="156"/>
      <c r="J191" s="157">
        <f>ROUND(I191*H191,2)</f>
        <v>0</v>
      </c>
      <c r="K191" s="158"/>
      <c r="L191" s="34"/>
      <c r="M191" s="159" t="s">
        <v>1</v>
      </c>
      <c r="N191" s="160" t="s">
        <v>42</v>
      </c>
      <c r="O191" s="59"/>
      <c r="P191" s="161">
        <f>O191*H191</f>
        <v>0</v>
      </c>
      <c r="Q191" s="161">
        <v>0</v>
      </c>
      <c r="R191" s="161">
        <f>Q191*H191</f>
        <v>0</v>
      </c>
      <c r="S191" s="161">
        <v>0</v>
      </c>
      <c r="T191" s="162">
        <f>S191*H191</f>
        <v>0</v>
      </c>
      <c r="U191" s="33"/>
      <c r="V191" s="33"/>
      <c r="W191" s="33"/>
      <c r="X191" s="33"/>
      <c r="Y191" s="33"/>
      <c r="Z191" s="33"/>
      <c r="AA191" s="33"/>
      <c r="AB191" s="33"/>
      <c r="AC191" s="33"/>
      <c r="AD191" s="33"/>
      <c r="AE191" s="33"/>
      <c r="AR191" s="163" t="s">
        <v>228</v>
      </c>
      <c r="AT191" s="163" t="s">
        <v>224</v>
      </c>
      <c r="AU191" s="163" t="s">
        <v>86</v>
      </c>
      <c r="AY191" s="18" t="s">
        <v>222</v>
      </c>
      <c r="BE191" s="164">
        <f>IF(N191="základní",J191,0)</f>
        <v>0</v>
      </c>
      <c r="BF191" s="164">
        <f>IF(N191="snížená",J191,0)</f>
        <v>0</v>
      </c>
      <c r="BG191" s="164">
        <f>IF(N191="zákl. přenesená",J191,0)</f>
        <v>0</v>
      </c>
      <c r="BH191" s="164">
        <f>IF(N191="sníž. přenesená",J191,0)</f>
        <v>0</v>
      </c>
      <c r="BI191" s="164">
        <f>IF(N191="nulová",J191,0)</f>
        <v>0</v>
      </c>
      <c r="BJ191" s="18" t="s">
        <v>84</v>
      </c>
      <c r="BK191" s="164">
        <f>ROUND(I191*H191,2)</f>
        <v>0</v>
      </c>
      <c r="BL191" s="18" t="s">
        <v>228</v>
      </c>
      <c r="BM191" s="163" t="s">
        <v>390</v>
      </c>
    </row>
    <row r="192" spans="1:65" s="2" customFormat="1" ht="19.5">
      <c r="A192" s="33"/>
      <c r="B192" s="34"/>
      <c r="C192" s="33"/>
      <c r="D192" s="166" t="s">
        <v>384</v>
      </c>
      <c r="E192" s="33"/>
      <c r="F192" s="208" t="s">
        <v>5356</v>
      </c>
      <c r="G192" s="33"/>
      <c r="H192" s="33"/>
      <c r="I192" s="209"/>
      <c r="J192" s="33"/>
      <c r="K192" s="33"/>
      <c r="L192" s="34"/>
      <c r="M192" s="210"/>
      <c r="N192" s="211"/>
      <c r="O192" s="59"/>
      <c r="P192" s="59"/>
      <c r="Q192" s="59"/>
      <c r="R192" s="59"/>
      <c r="S192" s="59"/>
      <c r="T192" s="60"/>
      <c r="U192" s="33"/>
      <c r="V192" s="33"/>
      <c r="W192" s="33"/>
      <c r="X192" s="33"/>
      <c r="Y192" s="33"/>
      <c r="Z192" s="33"/>
      <c r="AA192" s="33"/>
      <c r="AB192" s="33"/>
      <c r="AC192" s="33"/>
      <c r="AD192" s="33"/>
      <c r="AE192" s="33"/>
      <c r="AT192" s="18" t="s">
        <v>384</v>
      </c>
      <c r="AU192" s="18" t="s">
        <v>86</v>
      </c>
    </row>
    <row r="193" spans="1:65" s="2" customFormat="1" ht="16.5" customHeight="1">
      <c r="A193" s="33"/>
      <c r="B193" s="150"/>
      <c r="C193" s="151" t="s">
        <v>322</v>
      </c>
      <c r="D193" s="151" t="s">
        <v>224</v>
      </c>
      <c r="E193" s="152" t="s">
        <v>5357</v>
      </c>
      <c r="F193" s="153" t="s">
        <v>5358</v>
      </c>
      <c r="G193" s="154" t="s">
        <v>4342</v>
      </c>
      <c r="H193" s="155">
        <v>6</v>
      </c>
      <c r="I193" s="156"/>
      <c r="J193" s="157">
        <f>ROUND(I193*H193,2)</f>
        <v>0</v>
      </c>
      <c r="K193" s="158"/>
      <c r="L193" s="34"/>
      <c r="M193" s="159" t="s">
        <v>1</v>
      </c>
      <c r="N193" s="160" t="s">
        <v>42</v>
      </c>
      <c r="O193" s="59"/>
      <c r="P193" s="161">
        <f>O193*H193</f>
        <v>0</v>
      </c>
      <c r="Q193" s="161">
        <v>0</v>
      </c>
      <c r="R193" s="161">
        <f>Q193*H193</f>
        <v>0</v>
      </c>
      <c r="S193" s="161">
        <v>0</v>
      </c>
      <c r="T193" s="162">
        <f>S193*H193</f>
        <v>0</v>
      </c>
      <c r="U193" s="33"/>
      <c r="V193" s="33"/>
      <c r="W193" s="33"/>
      <c r="X193" s="33"/>
      <c r="Y193" s="33"/>
      <c r="Z193" s="33"/>
      <c r="AA193" s="33"/>
      <c r="AB193" s="33"/>
      <c r="AC193" s="33"/>
      <c r="AD193" s="33"/>
      <c r="AE193" s="33"/>
      <c r="AR193" s="163" t="s">
        <v>228</v>
      </c>
      <c r="AT193" s="163" t="s">
        <v>224</v>
      </c>
      <c r="AU193" s="163" t="s">
        <v>86</v>
      </c>
      <c r="AY193" s="18" t="s">
        <v>222</v>
      </c>
      <c r="BE193" s="164">
        <f>IF(N193="základní",J193,0)</f>
        <v>0</v>
      </c>
      <c r="BF193" s="164">
        <f>IF(N193="snížená",J193,0)</f>
        <v>0</v>
      </c>
      <c r="BG193" s="164">
        <f>IF(N193="zákl. přenesená",J193,0)</f>
        <v>0</v>
      </c>
      <c r="BH193" s="164">
        <f>IF(N193="sníž. přenesená",J193,0)</f>
        <v>0</v>
      </c>
      <c r="BI193" s="164">
        <f>IF(N193="nulová",J193,0)</f>
        <v>0</v>
      </c>
      <c r="BJ193" s="18" t="s">
        <v>84</v>
      </c>
      <c r="BK193" s="164">
        <f>ROUND(I193*H193,2)</f>
        <v>0</v>
      </c>
      <c r="BL193" s="18" t="s">
        <v>228</v>
      </c>
      <c r="BM193" s="163" t="s">
        <v>393</v>
      </c>
    </row>
    <row r="194" spans="1:65" s="2" customFormat="1" ht="19.5">
      <c r="A194" s="33"/>
      <c r="B194" s="34"/>
      <c r="C194" s="33"/>
      <c r="D194" s="166" t="s">
        <v>384</v>
      </c>
      <c r="E194" s="33"/>
      <c r="F194" s="208" t="s">
        <v>5356</v>
      </c>
      <c r="G194" s="33"/>
      <c r="H194" s="33"/>
      <c r="I194" s="209"/>
      <c r="J194" s="33"/>
      <c r="K194" s="33"/>
      <c r="L194" s="34"/>
      <c r="M194" s="210"/>
      <c r="N194" s="211"/>
      <c r="O194" s="59"/>
      <c r="P194" s="59"/>
      <c r="Q194" s="59"/>
      <c r="R194" s="59"/>
      <c r="S194" s="59"/>
      <c r="T194" s="60"/>
      <c r="U194" s="33"/>
      <c r="V194" s="33"/>
      <c r="W194" s="33"/>
      <c r="X194" s="33"/>
      <c r="Y194" s="33"/>
      <c r="Z194" s="33"/>
      <c r="AA194" s="33"/>
      <c r="AB194" s="33"/>
      <c r="AC194" s="33"/>
      <c r="AD194" s="33"/>
      <c r="AE194" s="33"/>
      <c r="AT194" s="18" t="s">
        <v>384</v>
      </c>
      <c r="AU194" s="18" t="s">
        <v>86</v>
      </c>
    </row>
    <row r="195" spans="1:65" s="2" customFormat="1" ht="16.5" customHeight="1">
      <c r="A195" s="33"/>
      <c r="B195" s="150"/>
      <c r="C195" s="151" t="s">
        <v>421</v>
      </c>
      <c r="D195" s="151" t="s">
        <v>224</v>
      </c>
      <c r="E195" s="152" t="s">
        <v>5359</v>
      </c>
      <c r="F195" s="153" t="s">
        <v>5360</v>
      </c>
      <c r="G195" s="154" t="s">
        <v>4342</v>
      </c>
      <c r="H195" s="155">
        <v>3</v>
      </c>
      <c r="I195" s="156"/>
      <c r="J195" s="157">
        <f>ROUND(I195*H195,2)</f>
        <v>0</v>
      </c>
      <c r="K195" s="158"/>
      <c r="L195" s="34"/>
      <c r="M195" s="159" t="s">
        <v>1</v>
      </c>
      <c r="N195" s="160" t="s">
        <v>42</v>
      </c>
      <c r="O195" s="59"/>
      <c r="P195" s="161">
        <f>O195*H195</f>
        <v>0</v>
      </c>
      <c r="Q195" s="161">
        <v>0</v>
      </c>
      <c r="R195" s="161">
        <f>Q195*H195</f>
        <v>0</v>
      </c>
      <c r="S195" s="161">
        <v>0</v>
      </c>
      <c r="T195" s="162">
        <f>S195*H195</f>
        <v>0</v>
      </c>
      <c r="U195" s="33"/>
      <c r="V195" s="33"/>
      <c r="W195" s="33"/>
      <c r="X195" s="33"/>
      <c r="Y195" s="33"/>
      <c r="Z195" s="33"/>
      <c r="AA195" s="33"/>
      <c r="AB195" s="33"/>
      <c r="AC195" s="33"/>
      <c r="AD195" s="33"/>
      <c r="AE195" s="33"/>
      <c r="AR195" s="163" t="s">
        <v>228</v>
      </c>
      <c r="AT195" s="163" t="s">
        <v>224</v>
      </c>
      <c r="AU195" s="163" t="s">
        <v>86</v>
      </c>
      <c r="AY195" s="18" t="s">
        <v>222</v>
      </c>
      <c r="BE195" s="164">
        <f>IF(N195="základní",J195,0)</f>
        <v>0</v>
      </c>
      <c r="BF195" s="164">
        <f>IF(N195="snížená",J195,0)</f>
        <v>0</v>
      </c>
      <c r="BG195" s="164">
        <f>IF(N195="zákl. přenesená",J195,0)</f>
        <v>0</v>
      </c>
      <c r="BH195" s="164">
        <f>IF(N195="sníž. přenesená",J195,0)</f>
        <v>0</v>
      </c>
      <c r="BI195" s="164">
        <f>IF(N195="nulová",J195,0)</f>
        <v>0</v>
      </c>
      <c r="BJ195" s="18" t="s">
        <v>84</v>
      </c>
      <c r="BK195" s="164">
        <f>ROUND(I195*H195,2)</f>
        <v>0</v>
      </c>
      <c r="BL195" s="18" t="s">
        <v>228</v>
      </c>
      <c r="BM195" s="163" t="s">
        <v>397</v>
      </c>
    </row>
    <row r="196" spans="1:65" s="2" customFormat="1" ht="19.5">
      <c r="A196" s="33"/>
      <c r="B196" s="34"/>
      <c r="C196" s="33"/>
      <c r="D196" s="166" t="s">
        <v>384</v>
      </c>
      <c r="E196" s="33"/>
      <c r="F196" s="208" t="s">
        <v>5356</v>
      </c>
      <c r="G196" s="33"/>
      <c r="H196" s="33"/>
      <c r="I196" s="209"/>
      <c r="J196" s="33"/>
      <c r="K196" s="33"/>
      <c r="L196" s="34"/>
      <c r="M196" s="210"/>
      <c r="N196" s="211"/>
      <c r="O196" s="59"/>
      <c r="P196" s="59"/>
      <c r="Q196" s="59"/>
      <c r="R196" s="59"/>
      <c r="S196" s="59"/>
      <c r="T196" s="60"/>
      <c r="U196" s="33"/>
      <c r="V196" s="33"/>
      <c r="W196" s="33"/>
      <c r="X196" s="33"/>
      <c r="Y196" s="33"/>
      <c r="Z196" s="33"/>
      <c r="AA196" s="33"/>
      <c r="AB196" s="33"/>
      <c r="AC196" s="33"/>
      <c r="AD196" s="33"/>
      <c r="AE196" s="33"/>
      <c r="AT196" s="18" t="s">
        <v>384</v>
      </c>
      <c r="AU196" s="18" t="s">
        <v>86</v>
      </c>
    </row>
    <row r="197" spans="1:65" s="2" customFormat="1" ht="16.5" customHeight="1">
      <c r="A197" s="33"/>
      <c r="B197" s="150"/>
      <c r="C197" s="151" t="s">
        <v>326</v>
      </c>
      <c r="D197" s="151" t="s">
        <v>224</v>
      </c>
      <c r="E197" s="152" t="s">
        <v>5361</v>
      </c>
      <c r="F197" s="153" t="s">
        <v>5362</v>
      </c>
      <c r="G197" s="154" t="s">
        <v>4342</v>
      </c>
      <c r="H197" s="155">
        <v>45</v>
      </c>
      <c r="I197" s="156"/>
      <c r="J197" s="157">
        <f>ROUND(I197*H197,2)</f>
        <v>0</v>
      </c>
      <c r="K197" s="158"/>
      <c r="L197" s="34"/>
      <c r="M197" s="159" t="s">
        <v>1</v>
      </c>
      <c r="N197" s="160" t="s">
        <v>42</v>
      </c>
      <c r="O197" s="59"/>
      <c r="P197" s="161">
        <f>O197*H197</f>
        <v>0</v>
      </c>
      <c r="Q197" s="161">
        <v>0</v>
      </c>
      <c r="R197" s="161">
        <f>Q197*H197</f>
        <v>0</v>
      </c>
      <c r="S197" s="161">
        <v>0</v>
      </c>
      <c r="T197" s="162">
        <f>S197*H197</f>
        <v>0</v>
      </c>
      <c r="U197" s="33"/>
      <c r="V197" s="33"/>
      <c r="W197" s="33"/>
      <c r="X197" s="33"/>
      <c r="Y197" s="33"/>
      <c r="Z197" s="33"/>
      <c r="AA197" s="33"/>
      <c r="AB197" s="33"/>
      <c r="AC197" s="33"/>
      <c r="AD197" s="33"/>
      <c r="AE197" s="33"/>
      <c r="AR197" s="163" t="s">
        <v>228</v>
      </c>
      <c r="AT197" s="163" t="s">
        <v>224</v>
      </c>
      <c r="AU197" s="163" t="s">
        <v>86</v>
      </c>
      <c r="AY197" s="18" t="s">
        <v>222</v>
      </c>
      <c r="BE197" s="164">
        <f>IF(N197="základní",J197,0)</f>
        <v>0</v>
      </c>
      <c r="BF197" s="164">
        <f>IF(N197="snížená",J197,0)</f>
        <v>0</v>
      </c>
      <c r="BG197" s="164">
        <f>IF(N197="zákl. přenesená",J197,0)</f>
        <v>0</v>
      </c>
      <c r="BH197" s="164">
        <f>IF(N197="sníž. přenesená",J197,0)</f>
        <v>0</v>
      </c>
      <c r="BI197" s="164">
        <f>IF(N197="nulová",J197,0)</f>
        <v>0</v>
      </c>
      <c r="BJ197" s="18" t="s">
        <v>84</v>
      </c>
      <c r="BK197" s="164">
        <f>ROUND(I197*H197,2)</f>
        <v>0</v>
      </c>
      <c r="BL197" s="18" t="s">
        <v>228</v>
      </c>
      <c r="BM197" s="163" t="s">
        <v>404</v>
      </c>
    </row>
    <row r="198" spans="1:65" s="2" customFormat="1" ht="19.5">
      <c r="A198" s="33"/>
      <c r="B198" s="34"/>
      <c r="C198" s="33"/>
      <c r="D198" s="166" t="s">
        <v>384</v>
      </c>
      <c r="E198" s="33"/>
      <c r="F198" s="208" t="s">
        <v>5356</v>
      </c>
      <c r="G198" s="33"/>
      <c r="H198" s="33"/>
      <c r="I198" s="209"/>
      <c r="J198" s="33"/>
      <c r="K198" s="33"/>
      <c r="L198" s="34"/>
      <c r="M198" s="210"/>
      <c r="N198" s="211"/>
      <c r="O198" s="59"/>
      <c r="P198" s="59"/>
      <c r="Q198" s="59"/>
      <c r="R198" s="59"/>
      <c r="S198" s="59"/>
      <c r="T198" s="60"/>
      <c r="U198" s="33"/>
      <c r="V198" s="33"/>
      <c r="W198" s="33"/>
      <c r="X198" s="33"/>
      <c r="Y198" s="33"/>
      <c r="Z198" s="33"/>
      <c r="AA198" s="33"/>
      <c r="AB198" s="33"/>
      <c r="AC198" s="33"/>
      <c r="AD198" s="33"/>
      <c r="AE198" s="33"/>
      <c r="AT198" s="18" t="s">
        <v>384</v>
      </c>
      <c r="AU198" s="18" t="s">
        <v>86</v>
      </c>
    </row>
    <row r="199" spans="1:65" s="2" customFormat="1" ht="16.5" customHeight="1">
      <c r="A199" s="33"/>
      <c r="B199" s="150"/>
      <c r="C199" s="151" t="s">
        <v>429</v>
      </c>
      <c r="D199" s="151" t="s">
        <v>224</v>
      </c>
      <c r="E199" s="152" t="s">
        <v>5363</v>
      </c>
      <c r="F199" s="153" t="s">
        <v>5364</v>
      </c>
      <c r="G199" s="154" t="s">
        <v>4342</v>
      </c>
      <c r="H199" s="155">
        <v>2</v>
      </c>
      <c r="I199" s="156"/>
      <c r="J199" s="157">
        <f>ROUND(I199*H199,2)</f>
        <v>0</v>
      </c>
      <c r="K199" s="158"/>
      <c r="L199" s="34"/>
      <c r="M199" s="159" t="s">
        <v>1</v>
      </c>
      <c r="N199" s="160" t="s">
        <v>42</v>
      </c>
      <c r="O199" s="59"/>
      <c r="P199" s="161">
        <f>O199*H199</f>
        <v>0</v>
      </c>
      <c r="Q199" s="161">
        <v>0</v>
      </c>
      <c r="R199" s="161">
        <f>Q199*H199</f>
        <v>0</v>
      </c>
      <c r="S199" s="161">
        <v>0</v>
      </c>
      <c r="T199" s="162">
        <f>S199*H199</f>
        <v>0</v>
      </c>
      <c r="U199" s="33"/>
      <c r="V199" s="33"/>
      <c r="W199" s="33"/>
      <c r="X199" s="33"/>
      <c r="Y199" s="33"/>
      <c r="Z199" s="33"/>
      <c r="AA199" s="33"/>
      <c r="AB199" s="33"/>
      <c r="AC199" s="33"/>
      <c r="AD199" s="33"/>
      <c r="AE199" s="33"/>
      <c r="AR199" s="163" t="s">
        <v>228</v>
      </c>
      <c r="AT199" s="163" t="s">
        <v>224</v>
      </c>
      <c r="AU199" s="163" t="s">
        <v>86</v>
      </c>
      <c r="AY199" s="18" t="s">
        <v>222</v>
      </c>
      <c r="BE199" s="164">
        <f>IF(N199="základní",J199,0)</f>
        <v>0</v>
      </c>
      <c r="BF199" s="164">
        <f>IF(N199="snížená",J199,0)</f>
        <v>0</v>
      </c>
      <c r="BG199" s="164">
        <f>IF(N199="zákl. přenesená",J199,0)</f>
        <v>0</v>
      </c>
      <c r="BH199" s="164">
        <f>IF(N199="sníž. přenesená",J199,0)</f>
        <v>0</v>
      </c>
      <c r="BI199" s="164">
        <f>IF(N199="nulová",J199,0)</f>
        <v>0</v>
      </c>
      <c r="BJ199" s="18" t="s">
        <v>84</v>
      </c>
      <c r="BK199" s="164">
        <f>ROUND(I199*H199,2)</f>
        <v>0</v>
      </c>
      <c r="BL199" s="18" t="s">
        <v>228</v>
      </c>
      <c r="BM199" s="163" t="s">
        <v>417</v>
      </c>
    </row>
    <row r="200" spans="1:65" s="2" customFormat="1" ht="19.5">
      <c r="A200" s="33"/>
      <c r="B200" s="34"/>
      <c r="C200" s="33"/>
      <c r="D200" s="166" t="s">
        <v>384</v>
      </c>
      <c r="E200" s="33"/>
      <c r="F200" s="208" t="s">
        <v>5356</v>
      </c>
      <c r="G200" s="33"/>
      <c r="H200" s="33"/>
      <c r="I200" s="209"/>
      <c r="J200" s="33"/>
      <c r="K200" s="33"/>
      <c r="L200" s="34"/>
      <c r="M200" s="210"/>
      <c r="N200" s="211"/>
      <c r="O200" s="59"/>
      <c r="P200" s="59"/>
      <c r="Q200" s="59"/>
      <c r="R200" s="59"/>
      <c r="S200" s="59"/>
      <c r="T200" s="60"/>
      <c r="U200" s="33"/>
      <c r="V200" s="33"/>
      <c r="W200" s="33"/>
      <c r="X200" s="33"/>
      <c r="Y200" s="33"/>
      <c r="Z200" s="33"/>
      <c r="AA200" s="33"/>
      <c r="AB200" s="33"/>
      <c r="AC200" s="33"/>
      <c r="AD200" s="33"/>
      <c r="AE200" s="33"/>
      <c r="AT200" s="18" t="s">
        <v>384</v>
      </c>
      <c r="AU200" s="18" t="s">
        <v>86</v>
      </c>
    </row>
    <row r="201" spans="1:65" s="2" customFormat="1" ht="16.5" customHeight="1">
      <c r="A201" s="33"/>
      <c r="B201" s="150"/>
      <c r="C201" s="151" t="s">
        <v>329</v>
      </c>
      <c r="D201" s="151" t="s">
        <v>224</v>
      </c>
      <c r="E201" s="152" t="s">
        <v>5365</v>
      </c>
      <c r="F201" s="153" t="s">
        <v>5366</v>
      </c>
      <c r="G201" s="154" t="s">
        <v>4342</v>
      </c>
      <c r="H201" s="155">
        <v>6</v>
      </c>
      <c r="I201" s="156"/>
      <c r="J201" s="157">
        <f>ROUND(I201*H201,2)</f>
        <v>0</v>
      </c>
      <c r="K201" s="158"/>
      <c r="L201" s="34"/>
      <c r="M201" s="159" t="s">
        <v>1</v>
      </c>
      <c r="N201" s="160" t="s">
        <v>42</v>
      </c>
      <c r="O201" s="59"/>
      <c r="P201" s="161">
        <f>O201*H201</f>
        <v>0</v>
      </c>
      <c r="Q201" s="161">
        <v>0</v>
      </c>
      <c r="R201" s="161">
        <f>Q201*H201</f>
        <v>0</v>
      </c>
      <c r="S201" s="161">
        <v>0</v>
      </c>
      <c r="T201" s="162">
        <f>S201*H201</f>
        <v>0</v>
      </c>
      <c r="U201" s="33"/>
      <c r="V201" s="33"/>
      <c r="W201" s="33"/>
      <c r="X201" s="33"/>
      <c r="Y201" s="33"/>
      <c r="Z201" s="33"/>
      <c r="AA201" s="33"/>
      <c r="AB201" s="33"/>
      <c r="AC201" s="33"/>
      <c r="AD201" s="33"/>
      <c r="AE201" s="33"/>
      <c r="AR201" s="163" t="s">
        <v>228</v>
      </c>
      <c r="AT201" s="163" t="s">
        <v>224</v>
      </c>
      <c r="AU201" s="163" t="s">
        <v>86</v>
      </c>
      <c r="AY201" s="18" t="s">
        <v>222</v>
      </c>
      <c r="BE201" s="164">
        <f>IF(N201="základní",J201,0)</f>
        <v>0</v>
      </c>
      <c r="BF201" s="164">
        <f>IF(N201="snížená",J201,0)</f>
        <v>0</v>
      </c>
      <c r="BG201" s="164">
        <f>IF(N201="zákl. přenesená",J201,0)</f>
        <v>0</v>
      </c>
      <c r="BH201" s="164">
        <f>IF(N201="sníž. přenesená",J201,0)</f>
        <v>0</v>
      </c>
      <c r="BI201" s="164">
        <f>IF(N201="nulová",J201,0)</f>
        <v>0</v>
      </c>
      <c r="BJ201" s="18" t="s">
        <v>84</v>
      </c>
      <c r="BK201" s="164">
        <f>ROUND(I201*H201,2)</f>
        <v>0</v>
      </c>
      <c r="BL201" s="18" t="s">
        <v>228</v>
      </c>
      <c r="BM201" s="163" t="s">
        <v>420</v>
      </c>
    </row>
    <row r="202" spans="1:65" s="2" customFormat="1" ht="19.5">
      <c r="A202" s="33"/>
      <c r="B202" s="34"/>
      <c r="C202" s="33"/>
      <c r="D202" s="166" t="s">
        <v>384</v>
      </c>
      <c r="E202" s="33"/>
      <c r="F202" s="208" t="s">
        <v>5356</v>
      </c>
      <c r="G202" s="33"/>
      <c r="H202" s="33"/>
      <c r="I202" s="209"/>
      <c r="J202" s="33"/>
      <c r="K202" s="33"/>
      <c r="L202" s="34"/>
      <c r="M202" s="210"/>
      <c r="N202" s="211"/>
      <c r="O202" s="59"/>
      <c r="P202" s="59"/>
      <c r="Q202" s="59"/>
      <c r="R202" s="59"/>
      <c r="S202" s="59"/>
      <c r="T202" s="60"/>
      <c r="U202" s="33"/>
      <c r="V202" s="33"/>
      <c r="W202" s="33"/>
      <c r="X202" s="33"/>
      <c r="Y202" s="33"/>
      <c r="Z202" s="33"/>
      <c r="AA202" s="33"/>
      <c r="AB202" s="33"/>
      <c r="AC202" s="33"/>
      <c r="AD202" s="33"/>
      <c r="AE202" s="33"/>
      <c r="AT202" s="18" t="s">
        <v>384</v>
      </c>
      <c r="AU202" s="18" t="s">
        <v>86</v>
      </c>
    </row>
    <row r="203" spans="1:65" s="2" customFormat="1" ht="16.5" customHeight="1">
      <c r="A203" s="33"/>
      <c r="B203" s="150"/>
      <c r="C203" s="151" t="s">
        <v>438</v>
      </c>
      <c r="D203" s="151" t="s">
        <v>224</v>
      </c>
      <c r="E203" s="152" t="s">
        <v>5367</v>
      </c>
      <c r="F203" s="153" t="s">
        <v>5368</v>
      </c>
      <c r="G203" s="154" t="s">
        <v>4342</v>
      </c>
      <c r="H203" s="155">
        <v>1</v>
      </c>
      <c r="I203" s="156"/>
      <c r="J203" s="157">
        <f>ROUND(I203*H203,2)</f>
        <v>0</v>
      </c>
      <c r="K203" s="158"/>
      <c r="L203" s="34"/>
      <c r="M203" s="159" t="s">
        <v>1</v>
      </c>
      <c r="N203" s="160" t="s">
        <v>42</v>
      </c>
      <c r="O203" s="59"/>
      <c r="P203" s="161">
        <f>O203*H203</f>
        <v>0</v>
      </c>
      <c r="Q203" s="161">
        <v>0</v>
      </c>
      <c r="R203" s="161">
        <f>Q203*H203</f>
        <v>0</v>
      </c>
      <c r="S203" s="161">
        <v>0</v>
      </c>
      <c r="T203" s="162">
        <f>S203*H203</f>
        <v>0</v>
      </c>
      <c r="U203" s="33"/>
      <c r="V203" s="33"/>
      <c r="W203" s="33"/>
      <c r="X203" s="33"/>
      <c r="Y203" s="33"/>
      <c r="Z203" s="33"/>
      <c r="AA203" s="33"/>
      <c r="AB203" s="33"/>
      <c r="AC203" s="33"/>
      <c r="AD203" s="33"/>
      <c r="AE203" s="33"/>
      <c r="AR203" s="163" t="s">
        <v>228</v>
      </c>
      <c r="AT203" s="163" t="s">
        <v>224</v>
      </c>
      <c r="AU203" s="163" t="s">
        <v>86</v>
      </c>
      <c r="AY203" s="18" t="s">
        <v>222</v>
      </c>
      <c r="BE203" s="164">
        <f>IF(N203="základní",J203,0)</f>
        <v>0</v>
      </c>
      <c r="BF203" s="164">
        <f>IF(N203="snížená",J203,0)</f>
        <v>0</v>
      </c>
      <c r="BG203" s="164">
        <f>IF(N203="zákl. přenesená",J203,0)</f>
        <v>0</v>
      </c>
      <c r="BH203" s="164">
        <f>IF(N203="sníž. přenesená",J203,0)</f>
        <v>0</v>
      </c>
      <c r="BI203" s="164">
        <f>IF(N203="nulová",J203,0)</f>
        <v>0</v>
      </c>
      <c r="BJ203" s="18" t="s">
        <v>84</v>
      </c>
      <c r="BK203" s="164">
        <f>ROUND(I203*H203,2)</f>
        <v>0</v>
      </c>
      <c r="BL203" s="18" t="s">
        <v>228</v>
      </c>
      <c r="BM203" s="163" t="s">
        <v>424</v>
      </c>
    </row>
    <row r="204" spans="1:65" s="2" customFormat="1" ht="19.5">
      <c r="A204" s="33"/>
      <c r="B204" s="34"/>
      <c r="C204" s="33"/>
      <c r="D204" s="166" t="s">
        <v>384</v>
      </c>
      <c r="E204" s="33"/>
      <c r="F204" s="208" t="s">
        <v>5281</v>
      </c>
      <c r="G204" s="33"/>
      <c r="H204" s="33"/>
      <c r="I204" s="209"/>
      <c r="J204" s="33"/>
      <c r="K204" s="33"/>
      <c r="L204" s="34"/>
      <c r="M204" s="210"/>
      <c r="N204" s="211"/>
      <c r="O204" s="59"/>
      <c r="P204" s="59"/>
      <c r="Q204" s="59"/>
      <c r="R204" s="59"/>
      <c r="S204" s="59"/>
      <c r="T204" s="60"/>
      <c r="U204" s="33"/>
      <c r="V204" s="33"/>
      <c r="W204" s="33"/>
      <c r="X204" s="33"/>
      <c r="Y204" s="33"/>
      <c r="Z204" s="33"/>
      <c r="AA204" s="33"/>
      <c r="AB204" s="33"/>
      <c r="AC204" s="33"/>
      <c r="AD204" s="33"/>
      <c r="AE204" s="33"/>
      <c r="AT204" s="18" t="s">
        <v>384</v>
      </c>
      <c r="AU204" s="18" t="s">
        <v>86</v>
      </c>
    </row>
    <row r="205" spans="1:65" s="12" customFormat="1" ht="22.9" customHeight="1">
      <c r="B205" s="137"/>
      <c r="D205" s="138" t="s">
        <v>76</v>
      </c>
      <c r="E205" s="148" t="s">
        <v>4434</v>
      </c>
      <c r="F205" s="148" t="s">
        <v>5369</v>
      </c>
      <c r="I205" s="140"/>
      <c r="J205" s="149">
        <f>BK205</f>
        <v>0</v>
      </c>
      <c r="L205" s="137"/>
      <c r="M205" s="142"/>
      <c r="N205" s="143"/>
      <c r="O205" s="143"/>
      <c r="P205" s="144">
        <f>SUM(P206:P247)</f>
        <v>0</v>
      </c>
      <c r="Q205" s="143"/>
      <c r="R205" s="144">
        <f>SUM(R206:R247)</f>
        <v>0</v>
      </c>
      <c r="S205" s="143"/>
      <c r="T205" s="145">
        <f>SUM(T206:T247)</f>
        <v>0</v>
      </c>
      <c r="AR205" s="138" t="s">
        <v>84</v>
      </c>
      <c r="AT205" s="146" t="s">
        <v>76</v>
      </c>
      <c r="AU205" s="146" t="s">
        <v>84</v>
      </c>
      <c r="AY205" s="138" t="s">
        <v>222</v>
      </c>
      <c r="BK205" s="147">
        <f>SUM(BK206:BK247)</f>
        <v>0</v>
      </c>
    </row>
    <row r="206" spans="1:65" s="2" customFormat="1" ht="16.5" customHeight="1">
      <c r="A206" s="33"/>
      <c r="B206" s="150"/>
      <c r="C206" s="151" t="s">
        <v>340</v>
      </c>
      <c r="D206" s="151" t="s">
        <v>224</v>
      </c>
      <c r="E206" s="152" t="s">
        <v>5370</v>
      </c>
      <c r="F206" s="153" t="s">
        <v>5371</v>
      </c>
      <c r="G206" s="154" t="s">
        <v>242</v>
      </c>
      <c r="H206" s="155">
        <v>2065</v>
      </c>
      <c r="I206" s="156"/>
      <c r="J206" s="157">
        <f>ROUND(I206*H206,2)</f>
        <v>0</v>
      </c>
      <c r="K206" s="158"/>
      <c r="L206" s="34"/>
      <c r="M206" s="159" t="s">
        <v>1</v>
      </c>
      <c r="N206" s="160" t="s">
        <v>42</v>
      </c>
      <c r="O206" s="59"/>
      <c r="P206" s="161">
        <f>O206*H206</f>
        <v>0</v>
      </c>
      <c r="Q206" s="161">
        <v>0</v>
      </c>
      <c r="R206" s="161">
        <f>Q206*H206</f>
        <v>0</v>
      </c>
      <c r="S206" s="161">
        <v>0</v>
      </c>
      <c r="T206" s="162">
        <f>S206*H206</f>
        <v>0</v>
      </c>
      <c r="U206" s="33"/>
      <c r="V206" s="33"/>
      <c r="W206" s="33"/>
      <c r="X206" s="33"/>
      <c r="Y206" s="33"/>
      <c r="Z206" s="33"/>
      <c r="AA206" s="33"/>
      <c r="AB206" s="33"/>
      <c r="AC206" s="33"/>
      <c r="AD206" s="33"/>
      <c r="AE206" s="33"/>
      <c r="AR206" s="163" t="s">
        <v>228</v>
      </c>
      <c r="AT206" s="163" t="s">
        <v>224</v>
      </c>
      <c r="AU206" s="163" t="s">
        <v>86</v>
      </c>
      <c r="AY206" s="18" t="s">
        <v>222</v>
      </c>
      <c r="BE206" s="164">
        <f>IF(N206="základní",J206,0)</f>
        <v>0</v>
      </c>
      <c r="BF206" s="164">
        <f>IF(N206="snížená",J206,0)</f>
        <v>0</v>
      </c>
      <c r="BG206" s="164">
        <f>IF(N206="zákl. přenesená",J206,0)</f>
        <v>0</v>
      </c>
      <c r="BH206" s="164">
        <f>IF(N206="sníž. přenesená",J206,0)</f>
        <v>0</v>
      </c>
      <c r="BI206" s="164">
        <f>IF(N206="nulová",J206,0)</f>
        <v>0</v>
      </c>
      <c r="BJ206" s="18" t="s">
        <v>84</v>
      </c>
      <c r="BK206" s="164">
        <f>ROUND(I206*H206,2)</f>
        <v>0</v>
      </c>
      <c r="BL206" s="18" t="s">
        <v>228</v>
      </c>
      <c r="BM206" s="163" t="s">
        <v>427</v>
      </c>
    </row>
    <row r="207" spans="1:65" s="2" customFormat="1" ht="19.5">
      <c r="A207" s="33"/>
      <c r="B207" s="34"/>
      <c r="C207" s="33"/>
      <c r="D207" s="166" t="s">
        <v>384</v>
      </c>
      <c r="E207" s="33"/>
      <c r="F207" s="208" t="s">
        <v>5372</v>
      </c>
      <c r="G207" s="33"/>
      <c r="H207" s="33"/>
      <c r="I207" s="209"/>
      <c r="J207" s="33"/>
      <c r="K207" s="33"/>
      <c r="L207" s="34"/>
      <c r="M207" s="210"/>
      <c r="N207" s="211"/>
      <c r="O207" s="59"/>
      <c r="P207" s="59"/>
      <c r="Q207" s="59"/>
      <c r="R207" s="59"/>
      <c r="S207" s="59"/>
      <c r="T207" s="60"/>
      <c r="U207" s="33"/>
      <c r="V207" s="33"/>
      <c r="W207" s="33"/>
      <c r="X207" s="33"/>
      <c r="Y207" s="33"/>
      <c r="Z207" s="33"/>
      <c r="AA207" s="33"/>
      <c r="AB207" s="33"/>
      <c r="AC207" s="33"/>
      <c r="AD207" s="33"/>
      <c r="AE207" s="33"/>
      <c r="AT207" s="18" t="s">
        <v>384</v>
      </c>
      <c r="AU207" s="18" t="s">
        <v>86</v>
      </c>
    </row>
    <row r="208" spans="1:65" s="2" customFormat="1" ht="16.5" customHeight="1">
      <c r="A208" s="33"/>
      <c r="B208" s="150"/>
      <c r="C208" s="151" t="s">
        <v>452</v>
      </c>
      <c r="D208" s="151" t="s">
        <v>224</v>
      </c>
      <c r="E208" s="152" t="s">
        <v>5373</v>
      </c>
      <c r="F208" s="153" t="s">
        <v>5371</v>
      </c>
      <c r="G208" s="154" t="s">
        <v>242</v>
      </c>
      <c r="H208" s="155">
        <v>255</v>
      </c>
      <c r="I208" s="156"/>
      <c r="J208" s="157">
        <f>ROUND(I208*H208,2)</f>
        <v>0</v>
      </c>
      <c r="K208" s="158"/>
      <c r="L208" s="34"/>
      <c r="M208" s="159" t="s">
        <v>1</v>
      </c>
      <c r="N208" s="160" t="s">
        <v>42</v>
      </c>
      <c r="O208" s="59"/>
      <c r="P208" s="161">
        <f>O208*H208</f>
        <v>0</v>
      </c>
      <c r="Q208" s="161">
        <v>0</v>
      </c>
      <c r="R208" s="161">
        <f>Q208*H208</f>
        <v>0</v>
      </c>
      <c r="S208" s="161">
        <v>0</v>
      </c>
      <c r="T208" s="162">
        <f>S208*H208</f>
        <v>0</v>
      </c>
      <c r="U208" s="33"/>
      <c r="V208" s="33"/>
      <c r="W208" s="33"/>
      <c r="X208" s="33"/>
      <c r="Y208" s="33"/>
      <c r="Z208" s="33"/>
      <c r="AA208" s="33"/>
      <c r="AB208" s="33"/>
      <c r="AC208" s="33"/>
      <c r="AD208" s="33"/>
      <c r="AE208" s="33"/>
      <c r="AR208" s="163" t="s">
        <v>228</v>
      </c>
      <c r="AT208" s="163" t="s">
        <v>224</v>
      </c>
      <c r="AU208" s="163" t="s">
        <v>86</v>
      </c>
      <c r="AY208" s="18" t="s">
        <v>222</v>
      </c>
      <c r="BE208" s="164">
        <f>IF(N208="základní",J208,0)</f>
        <v>0</v>
      </c>
      <c r="BF208" s="164">
        <f>IF(N208="snížená",J208,0)</f>
        <v>0</v>
      </c>
      <c r="BG208" s="164">
        <f>IF(N208="zákl. přenesená",J208,0)</f>
        <v>0</v>
      </c>
      <c r="BH208" s="164">
        <f>IF(N208="sníž. přenesená",J208,0)</f>
        <v>0</v>
      </c>
      <c r="BI208" s="164">
        <f>IF(N208="nulová",J208,0)</f>
        <v>0</v>
      </c>
      <c r="BJ208" s="18" t="s">
        <v>84</v>
      </c>
      <c r="BK208" s="164">
        <f>ROUND(I208*H208,2)</f>
        <v>0</v>
      </c>
      <c r="BL208" s="18" t="s">
        <v>228</v>
      </c>
      <c r="BM208" s="163" t="s">
        <v>432</v>
      </c>
    </row>
    <row r="209" spans="1:65" s="2" customFormat="1" ht="19.5">
      <c r="A209" s="33"/>
      <c r="B209" s="34"/>
      <c r="C209" s="33"/>
      <c r="D209" s="166" t="s">
        <v>384</v>
      </c>
      <c r="E209" s="33"/>
      <c r="F209" s="208" t="s">
        <v>5374</v>
      </c>
      <c r="G209" s="33"/>
      <c r="H209" s="33"/>
      <c r="I209" s="209"/>
      <c r="J209" s="33"/>
      <c r="K209" s="33"/>
      <c r="L209" s="34"/>
      <c r="M209" s="210"/>
      <c r="N209" s="211"/>
      <c r="O209" s="59"/>
      <c r="P209" s="59"/>
      <c r="Q209" s="59"/>
      <c r="R209" s="59"/>
      <c r="S209" s="59"/>
      <c r="T209" s="60"/>
      <c r="U209" s="33"/>
      <c r="V209" s="33"/>
      <c r="W209" s="33"/>
      <c r="X209" s="33"/>
      <c r="Y209" s="33"/>
      <c r="Z209" s="33"/>
      <c r="AA209" s="33"/>
      <c r="AB209" s="33"/>
      <c r="AC209" s="33"/>
      <c r="AD209" s="33"/>
      <c r="AE209" s="33"/>
      <c r="AT209" s="18" t="s">
        <v>384</v>
      </c>
      <c r="AU209" s="18" t="s">
        <v>86</v>
      </c>
    </row>
    <row r="210" spans="1:65" s="2" customFormat="1" ht="16.5" customHeight="1">
      <c r="A210" s="33"/>
      <c r="B210" s="150"/>
      <c r="C210" s="151" t="s">
        <v>344</v>
      </c>
      <c r="D210" s="151" t="s">
        <v>224</v>
      </c>
      <c r="E210" s="152" t="s">
        <v>5375</v>
      </c>
      <c r="F210" s="153" t="s">
        <v>5371</v>
      </c>
      <c r="G210" s="154" t="s">
        <v>242</v>
      </c>
      <c r="H210" s="155">
        <v>480</v>
      </c>
      <c r="I210" s="156"/>
      <c r="J210" s="157">
        <f>ROUND(I210*H210,2)</f>
        <v>0</v>
      </c>
      <c r="K210" s="158"/>
      <c r="L210" s="34"/>
      <c r="M210" s="159" t="s">
        <v>1</v>
      </c>
      <c r="N210" s="160" t="s">
        <v>42</v>
      </c>
      <c r="O210" s="59"/>
      <c r="P210" s="161">
        <f>O210*H210</f>
        <v>0</v>
      </c>
      <c r="Q210" s="161">
        <v>0</v>
      </c>
      <c r="R210" s="161">
        <f>Q210*H210</f>
        <v>0</v>
      </c>
      <c r="S210" s="161">
        <v>0</v>
      </c>
      <c r="T210" s="162">
        <f>S210*H210</f>
        <v>0</v>
      </c>
      <c r="U210" s="33"/>
      <c r="V210" s="33"/>
      <c r="W210" s="33"/>
      <c r="X210" s="33"/>
      <c r="Y210" s="33"/>
      <c r="Z210" s="33"/>
      <c r="AA210" s="33"/>
      <c r="AB210" s="33"/>
      <c r="AC210" s="33"/>
      <c r="AD210" s="33"/>
      <c r="AE210" s="33"/>
      <c r="AR210" s="163" t="s">
        <v>228</v>
      </c>
      <c r="AT210" s="163" t="s">
        <v>224</v>
      </c>
      <c r="AU210" s="163" t="s">
        <v>86</v>
      </c>
      <c r="AY210" s="18" t="s">
        <v>222</v>
      </c>
      <c r="BE210" s="164">
        <f>IF(N210="základní",J210,0)</f>
        <v>0</v>
      </c>
      <c r="BF210" s="164">
        <f>IF(N210="snížená",J210,0)</f>
        <v>0</v>
      </c>
      <c r="BG210" s="164">
        <f>IF(N210="zákl. přenesená",J210,0)</f>
        <v>0</v>
      </c>
      <c r="BH210" s="164">
        <f>IF(N210="sníž. přenesená",J210,0)</f>
        <v>0</v>
      </c>
      <c r="BI210" s="164">
        <f>IF(N210="nulová",J210,0)</f>
        <v>0</v>
      </c>
      <c r="BJ210" s="18" t="s">
        <v>84</v>
      </c>
      <c r="BK210" s="164">
        <f>ROUND(I210*H210,2)</f>
        <v>0</v>
      </c>
      <c r="BL210" s="18" t="s">
        <v>228</v>
      </c>
      <c r="BM210" s="163" t="s">
        <v>436</v>
      </c>
    </row>
    <row r="211" spans="1:65" s="2" customFormat="1" ht="19.5">
      <c r="A211" s="33"/>
      <c r="B211" s="34"/>
      <c r="C211" s="33"/>
      <c r="D211" s="166" t="s">
        <v>384</v>
      </c>
      <c r="E211" s="33"/>
      <c r="F211" s="208" t="s">
        <v>5376</v>
      </c>
      <c r="G211" s="33"/>
      <c r="H211" s="33"/>
      <c r="I211" s="209"/>
      <c r="J211" s="33"/>
      <c r="K211" s="33"/>
      <c r="L211" s="34"/>
      <c r="M211" s="210"/>
      <c r="N211" s="211"/>
      <c r="O211" s="59"/>
      <c r="P211" s="59"/>
      <c r="Q211" s="59"/>
      <c r="R211" s="59"/>
      <c r="S211" s="59"/>
      <c r="T211" s="60"/>
      <c r="U211" s="33"/>
      <c r="V211" s="33"/>
      <c r="W211" s="33"/>
      <c r="X211" s="33"/>
      <c r="Y211" s="33"/>
      <c r="Z211" s="33"/>
      <c r="AA211" s="33"/>
      <c r="AB211" s="33"/>
      <c r="AC211" s="33"/>
      <c r="AD211" s="33"/>
      <c r="AE211" s="33"/>
      <c r="AT211" s="18" t="s">
        <v>384</v>
      </c>
      <c r="AU211" s="18" t="s">
        <v>86</v>
      </c>
    </row>
    <row r="212" spans="1:65" s="2" customFormat="1" ht="16.5" customHeight="1">
      <c r="A212" s="33"/>
      <c r="B212" s="150"/>
      <c r="C212" s="151" t="s">
        <v>462</v>
      </c>
      <c r="D212" s="151" t="s">
        <v>224</v>
      </c>
      <c r="E212" s="152" t="s">
        <v>5370</v>
      </c>
      <c r="F212" s="153" t="s">
        <v>5371</v>
      </c>
      <c r="G212" s="154" t="s">
        <v>242</v>
      </c>
      <c r="H212" s="155">
        <v>550</v>
      </c>
      <c r="I212" s="156"/>
      <c r="J212" s="157">
        <f>ROUND(I212*H212,2)</f>
        <v>0</v>
      </c>
      <c r="K212" s="158"/>
      <c r="L212" s="34"/>
      <c r="M212" s="159" t="s">
        <v>1</v>
      </c>
      <c r="N212" s="160" t="s">
        <v>42</v>
      </c>
      <c r="O212" s="59"/>
      <c r="P212" s="161">
        <f>O212*H212</f>
        <v>0</v>
      </c>
      <c r="Q212" s="161">
        <v>0</v>
      </c>
      <c r="R212" s="161">
        <f>Q212*H212</f>
        <v>0</v>
      </c>
      <c r="S212" s="161">
        <v>0</v>
      </c>
      <c r="T212" s="162">
        <f>S212*H212</f>
        <v>0</v>
      </c>
      <c r="U212" s="33"/>
      <c r="V212" s="33"/>
      <c r="W212" s="33"/>
      <c r="X212" s="33"/>
      <c r="Y212" s="33"/>
      <c r="Z212" s="33"/>
      <c r="AA212" s="33"/>
      <c r="AB212" s="33"/>
      <c r="AC212" s="33"/>
      <c r="AD212" s="33"/>
      <c r="AE212" s="33"/>
      <c r="AR212" s="163" t="s">
        <v>228</v>
      </c>
      <c r="AT212" s="163" t="s">
        <v>224</v>
      </c>
      <c r="AU212" s="163" t="s">
        <v>86</v>
      </c>
      <c r="AY212" s="18" t="s">
        <v>222</v>
      </c>
      <c r="BE212" s="164">
        <f>IF(N212="základní",J212,0)</f>
        <v>0</v>
      </c>
      <c r="BF212" s="164">
        <f>IF(N212="snížená",J212,0)</f>
        <v>0</v>
      </c>
      <c r="BG212" s="164">
        <f>IF(N212="zákl. přenesená",J212,0)</f>
        <v>0</v>
      </c>
      <c r="BH212" s="164">
        <f>IF(N212="sníž. přenesená",J212,0)</f>
        <v>0</v>
      </c>
      <c r="BI212" s="164">
        <f>IF(N212="nulová",J212,0)</f>
        <v>0</v>
      </c>
      <c r="BJ212" s="18" t="s">
        <v>84</v>
      </c>
      <c r="BK212" s="164">
        <f>ROUND(I212*H212,2)</f>
        <v>0</v>
      </c>
      <c r="BL212" s="18" t="s">
        <v>228</v>
      </c>
      <c r="BM212" s="163" t="s">
        <v>441</v>
      </c>
    </row>
    <row r="213" spans="1:65" s="2" customFormat="1" ht="19.5">
      <c r="A213" s="33"/>
      <c r="B213" s="34"/>
      <c r="C213" s="33"/>
      <c r="D213" s="166" t="s">
        <v>384</v>
      </c>
      <c r="E213" s="33"/>
      <c r="F213" s="208" t="s">
        <v>5377</v>
      </c>
      <c r="G213" s="33"/>
      <c r="H213" s="33"/>
      <c r="I213" s="209"/>
      <c r="J213" s="33"/>
      <c r="K213" s="33"/>
      <c r="L213" s="34"/>
      <c r="M213" s="210"/>
      <c r="N213" s="211"/>
      <c r="O213" s="59"/>
      <c r="P213" s="59"/>
      <c r="Q213" s="59"/>
      <c r="R213" s="59"/>
      <c r="S213" s="59"/>
      <c r="T213" s="60"/>
      <c r="U213" s="33"/>
      <c r="V213" s="33"/>
      <c r="W213" s="33"/>
      <c r="X213" s="33"/>
      <c r="Y213" s="33"/>
      <c r="Z213" s="33"/>
      <c r="AA213" s="33"/>
      <c r="AB213" s="33"/>
      <c r="AC213" s="33"/>
      <c r="AD213" s="33"/>
      <c r="AE213" s="33"/>
      <c r="AT213" s="18" t="s">
        <v>384</v>
      </c>
      <c r="AU213" s="18" t="s">
        <v>86</v>
      </c>
    </row>
    <row r="214" spans="1:65" s="2" customFormat="1" ht="16.5" customHeight="1">
      <c r="A214" s="33"/>
      <c r="B214" s="150"/>
      <c r="C214" s="151" t="s">
        <v>349</v>
      </c>
      <c r="D214" s="151" t="s">
        <v>224</v>
      </c>
      <c r="E214" s="152" t="s">
        <v>5378</v>
      </c>
      <c r="F214" s="153" t="s">
        <v>5379</v>
      </c>
      <c r="G214" s="154" t="s">
        <v>242</v>
      </c>
      <c r="H214" s="155">
        <v>1450</v>
      </c>
      <c r="I214" s="156"/>
      <c r="J214" s="157">
        <f>ROUND(I214*H214,2)</f>
        <v>0</v>
      </c>
      <c r="K214" s="158"/>
      <c r="L214" s="34"/>
      <c r="M214" s="159" t="s">
        <v>1</v>
      </c>
      <c r="N214" s="160" t="s">
        <v>42</v>
      </c>
      <c r="O214" s="59"/>
      <c r="P214" s="161">
        <f>O214*H214</f>
        <v>0</v>
      </c>
      <c r="Q214" s="161">
        <v>0</v>
      </c>
      <c r="R214" s="161">
        <f>Q214*H214</f>
        <v>0</v>
      </c>
      <c r="S214" s="161">
        <v>0</v>
      </c>
      <c r="T214" s="162">
        <f>S214*H214</f>
        <v>0</v>
      </c>
      <c r="U214" s="33"/>
      <c r="V214" s="33"/>
      <c r="W214" s="33"/>
      <c r="X214" s="33"/>
      <c r="Y214" s="33"/>
      <c r="Z214" s="33"/>
      <c r="AA214" s="33"/>
      <c r="AB214" s="33"/>
      <c r="AC214" s="33"/>
      <c r="AD214" s="33"/>
      <c r="AE214" s="33"/>
      <c r="AR214" s="163" t="s">
        <v>228</v>
      </c>
      <c r="AT214" s="163" t="s">
        <v>224</v>
      </c>
      <c r="AU214" s="163" t="s">
        <v>86</v>
      </c>
      <c r="AY214" s="18" t="s">
        <v>222</v>
      </c>
      <c r="BE214" s="164">
        <f>IF(N214="základní",J214,0)</f>
        <v>0</v>
      </c>
      <c r="BF214" s="164">
        <f>IF(N214="snížená",J214,0)</f>
        <v>0</v>
      </c>
      <c r="BG214" s="164">
        <f>IF(N214="zákl. přenesená",J214,0)</f>
        <v>0</v>
      </c>
      <c r="BH214" s="164">
        <f>IF(N214="sníž. přenesená",J214,0)</f>
        <v>0</v>
      </c>
      <c r="BI214" s="164">
        <f>IF(N214="nulová",J214,0)</f>
        <v>0</v>
      </c>
      <c r="BJ214" s="18" t="s">
        <v>84</v>
      </c>
      <c r="BK214" s="164">
        <f>ROUND(I214*H214,2)</f>
        <v>0</v>
      </c>
      <c r="BL214" s="18" t="s">
        <v>228</v>
      </c>
      <c r="BM214" s="163" t="s">
        <v>451</v>
      </c>
    </row>
    <row r="215" spans="1:65" s="2" customFormat="1" ht="19.5">
      <c r="A215" s="33"/>
      <c r="B215" s="34"/>
      <c r="C215" s="33"/>
      <c r="D215" s="166" t="s">
        <v>384</v>
      </c>
      <c r="E215" s="33"/>
      <c r="F215" s="208" t="s">
        <v>5372</v>
      </c>
      <c r="G215" s="33"/>
      <c r="H215" s="33"/>
      <c r="I215" s="209"/>
      <c r="J215" s="33"/>
      <c r="K215" s="33"/>
      <c r="L215" s="34"/>
      <c r="M215" s="210"/>
      <c r="N215" s="211"/>
      <c r="O215" s="59"/>
      <c r="P215" s="59"/>
      <c r="Q215" s="59"/>
      <c r="R215" s="59"/>
      <c r="S215" s="59"/>
      <c r="T215" s="60"/>
      <c r="U215" s="33"/>
      <c r="V215" s="33"/>
      <c r="W215" s="33"/>
      <c r="X215" s="33"/>
      <c r="Y215" s="33"/>
      <c r="Z215" s="33"/>
      <c r="AA215" s="33"/>
      <c r="AB215" s="33"/>
      <c r="AC215" s="33"/>
      <c r="AD215" s="33"/>
      <c r="AE215" s="33"/>
      <c r="AT215" s="18" t="s">
        <v>384</v>
      </c>
      <c r="AU215" s="18" t="s">
        <v>86</v>
      </c>
    </row>
    <row r="216" spans="1:65" s="2" customFormat="1" ht="21.75" customHeight="1">
      <c r="A216" s="33"/>
      <c r="B216" s="150"/>
      <c r="C216" s="151" t="s">
        <v>472</v>
      </c>
      <c r="D216" s="151" t="s">
        <v>224</v>
      </c>
      <c r="E216" s="152" t="s">
        <v>5380</v>
      </c>
      <c r="F216" s="153" t="s">
        <v>5381</v>
      </c>
      <c r="G216" s="154" t="s">
        <v>242</v>
      </c>
      <c r="H216" s="155">
        <v>350</v>
      </c>
      <c r="I216" s="156"/>
      <c r="J216" s="157">
        <f>ROUND(I216*H216,2)</f>
        <v>0</v>
      </c>
      <c r="K216" s="158"/>
      <c r="L216" s="34"/>
      <c r="M216" s="159" t="s">
        <v>1</v>
      </c>
      <c r="N216" s="160" t="s">
        <v>42</v>
      </c>
      <c r="O216" s="59"/>
      <c r="P216" s="161">
        <f>O216*H216</f>
        <v>0</v>
      </c>
      <c r="Q216" s="161">
        <v>0</v>
      </c>
      <c r="R216" s="161">
        <f>Q216*H216</f>
        <v>0</v>
      </c>
      <c r="S216" s="161">
        <v>0</v>
      </c>
      <c r="T216" s="162">
        <f>S216*H216</f>
        <v>0</v>
      </c>
      <c r="U216" s="33"/>
      <c r="V216" s="33"/>
      <c r="W216" s="33"/>
      <c r="X216" s="33"/>
      <c r="Y216" s="33"/>
      <c r="Z216" s="33"/>
      <c r="AA216" s="33"/>
      <c r="AB216" s="33"/>
      <c r="AC216" s="33"/>
      <c r="AD216" s="33"/>
      <c r="AE216" s="33"/>
      <c r="AR216" s="163" t="s">
        <v>228</v>
      </c>
      <c r="AT216" s="163" t="s">
        <v>224</v>
      </c>
      <c r="AU216" s="163" t="s">
        <v>86</v>
      </c>
      <c r="AY216" s="18" t="s">
        <v>222</v>
      </c>
      <c r="BE216" s="164">
        <f>IF(N216="základní",J216,0)</f>
        <v>0</v>
      </c>
      <c r="BF216" s="164">
        <f>IF(N216="snížená",J216,0)</f>
        <v>0</v>
      </c>
      <c r="BG216" s="164">
        <f>IF(N216="zákl. přenesená",J216,0)</f>
        <v>0</v>
      </c>
      <c r="BH216" s="164">
        <f>IF(N216="sníž. přenesená",J216,0)</f>
        <v>0</v>
      </c>
      <c r="BI216" s="164">
        <f>IF(N216="nulová",J216,0)</f>
        <v>0</v>
      </c>
      <c r="BJ216" s="18" t="s">
        <v>84</v>
      </c>
      <c r="BK216" s="164">
        <f>ROUND(I216*H216,2)</f>
        <v>0</v>
      </c>
      <c r="BL216" s="18" t="s">
        <v>228</v>
      </c>
      <c r="BM216" s="163" t="s">
        <v>455</v>
      </c>
    </row>
    <row r="217" spans="1:65" s="2" customFormat="1" ht="19.5">
      <c r="A217" s="33"/>
      <c r="B217" s="34"/>
      <c r="C217" s="33"/>
      <c r="D217" s="166" t="s">
        <v>384</v>
      </c>
      <c r="E217" s="33"/>
      <c r="F217" s="208" t="s">
        <v>5382</v>
      </c>
      <c r="G217" s="33"/>
      <c r="H217" s="33"/>
      <c r="I217" s="209"/>
      <c r="J217" s="33"/>
      <c r="K217" s="33"/>
      <c r="L217" s="34"/>
      <c r="M217" s="210"/>
      <c r="N217" s="211"/>
      <c r="O217" s="59"/>
      <c r="P217" s="59"/>
      <c r="Q217" s="59"/>
      <c r="R217" s="59"/>
      <c r="S217" s="59"/>
      <c r="T217" s="60"/>
      <c r="U217" s="33"/>
      <c r="V217" s="33"/>
      <c r="W217" s="33"/>
      <c r="X217" s="33"/>
      <c r="Y217" s="33"/>
      <c r="Z217" s="33"/>
      <c r="AA217" s="33"/>
      <c r="AB217" s="33"/>
      <c r="AC217" s="33"/>
      <c r="AD217" s="33"/>
      <c r="AE217" s="33"/>
      <c r="AT217" s="18" t="s">
        <v>384</v>
      </c>
      <c r="AU217" s="18" t="s">
        <v>86</v>
      </c>
    </row>
    <row r="218" spans="1:65" s="2" customFormat="1" ht="21.75" customHeight="1">
      <c r="A218" s="33"/>
      <c r="B218" s="150"/>
      <c r="C218" s="151" t="s">
        <v>353</v>
      </c>
      <c r="D218" s="151" t="s">
        <v>224</v>
      </c>
      <c r="E218" s="152" t="s">
        <v>5383</v>
      </c>
      <c r="F218" s="153" t="s">
        <v>5384</v>
      </c>
      <c r="G218" s="154" t="s">
        <v>4342</v>
      </c>
      <c r="H218" s="155">
        <v>4200</v>
      </c>
      <c r="I218" s="156"/>
      <c r="J218" s="157">
        <f>ROUND(I218*H218,2)</f>
        <v>0</v>
      </c>
      <c r="K218" s="158"/>
      <c r="L218" s="34"/>
      <c r="M218" s="159" t="s">
        <v>1</v>
      </c>
      <c r="N218" s="160" t="s">
        <v>42</v>
      </c>
      <c r="O218" s="59"/>
      <c r="P218" s="161">
        <f>O218*H218</f>
        <v>0</v>
      </c>
      <c r="Q218" s="161">
        <v>0</v>
      </c>
      <c r="R218" s="161">
        <f>Q218*H218</f>
        <v>0</v>
      </c>
      <c r="S218" s="161">
        <v>0</v>
      </c>
      <c r="T218" s="162">
        <f>S218*H218</f>
        <v>0</v>
      </c>
      <c r="U218" s="33"/>
      <c r="V218" s="33"/>
      <c r="W218" s="33"/>
      <c r="X218" s="33"/>
      <c r="Y218" s="33"/>
      <c r="Z218" s="33"/>
      <c r="AA218" s="33"/>
      <c r="AB218" s="33"/>
      <c r="AC218" s="33"/>
      <c r="AD218" s="33"/>
      <c r="AE218" s="33"/>
      <c r="AR218" s="163" t="s">
        <v>228</v>
      </c>
      <c r="AT218" s="163" t="s">
        <v>224</v>
      </c>
      <c r="AU218" s="163" t="s">
        <v>86</v>
      </c>
      <c r="AY218" s="18" t="s">
        <v>222</v>
      </c>
      <c r="BE218" s="164">
        <f>IF(N218="základní",J218,0)</f>
        <v>0</v>
      </c>
      <c r="BF218" s="164">
        <f>IF(N218="snížená",J218,0)</f>
        <v>0</v>
      </c>
      <c r="BG218" s="164">
        <f>IF(N218="zákl. přenesená",J218,0)</f>
        <v>0</v>
      </c>
      <c r="BH218" s="164">
        <f>IF(N218="sníž. přenesená",J218,0)</f>
        <v>0</v>
      </c>
      <c r="BI218" s="164">
        <f>IF(N218="nulová",J218,0)</f>
        <v>0</v>
      </c>
      <c r="BJ218" s="18" t="s">
        <v>84</v>
      </c>
      <c r="BK218" s="164">
        <f>ROUND(I218*H218,2)</f>
        <v>0</v>
      </c>
      <c r="BL218" s="18" t="s">
        <v>228</v>
      </c>
      <c r="BM218" s="163" t="s">
        <v>459</v>
      </c>
    </row>
    <row r="219" spans="1:65" s="2" customFormat="1" ht="19.5">
      <c r="A219" s="33"/>
      <c r="B219" s="34"/>
      <c r="C219" s="33"/>
      <c r="D219" s="166" t="s">
        <v>384</v>
      </c>
      <c r="E219" s="33"/>
      <c r="F219" s="208" t="s">
        <v>5385</v>
      </c>
      <c r="G219" s="33"/>
      <c r="H219" s="33"/>
      <c r="I219" s="209"/>
      <c r="J219" s="33"/>
      <c r="K219" s="33"/>
      <c r="L219" s="34"/>
      <c r="M219" s="210"/>
      <c r="N219" s="211"/>
      <c r="O219" s="59"/>
      <c r="P219" s="59"/>
      <c r="Q219" s="59"/>
      <c r="R219" s="59"/>
      <c r="S219" s="59"/>
      <c r="T219" s="60"/>
      <c r="U219" s="33"/>
      <c r="V219" s="33"/>
      <c r="W219" s="33"/>
      <c r="X219" s="33"/>
      <c r="Y219" s="33"/>
      <c r="Z219" s="33"/>
      <c r="AA219" s="33"/>
      <c r="AB219" s="33"/>
      <c r="AC219" s="33"/>
      <c r="AD219" s="33"/>
      <c r="AE219" s="33"/>
      <c r="AT219" s="18" t="s">
        <v>384</v>
      </c>
      <c r="AU219" s="18" t="s">
        <v>86</v>
      </c>
    </row>
    <row r="220" spans="1:65" s="2" customFormat="1" ht="16.5" customHeight="1">
      <c r="A220" s="33"/>
      <c r="B220" s="150"/>
      <c r="C220" s="151" t="s">
        <v>486</v>
      </c>
      <c r="D220" s="151" t="s">
        <v>224</v>
      </c>
      <c r="E220" s="152" t="s">
        <v>5386</v>
      </c>
      <c r="F220" s="153" t="s">
        <v>5371</v>
      </c>
      <c r="G220" s="154" t="s">
        <v>242</v>
      </c>
      <c r="H220" s="155">
        <v>150</v>
      </c>
      <c r="I220" s="156"/>
      <c r="J220" s="157">
        <f>ROUND(I220*H220,2)</f>
        <v>0</v>
      </c>
      <c r="K220" s="158"/>
      <c r="L220" s="34"/>
      <c r="M220" s="159" t="s">
        <v>1</v>
      </c>
      <c r="N220" s="160" t="s">
        <v>42</v>
      </c>
      <c r="O220" s="59"/>
      <c r="P220" s="161">
        <f>O220*H220</f>
        <v>0</v>
      </c>
      <c r="Q220" s="161">
        <v>0</v>
      </c>
      <c r="R220" s="161">
        <f>Q220*H220</f>
        <v>0</v>
      </c>
      <c r="S220" s="161">
        <v>0</v>
      </c>
      <c r="T220" s="162">
        <f>S220*H220</f>
        <v>0</v>
      </c>
      <c r="U220" s="33"/>
      <c r="V220" s="33"/>
      <c r="W220" s="33"/>
      <c r="X220" s="33"/>
      <c r="Y220" s="33"/>
      <c r="Z220" s="33"/>
      <c r="AA220" s="33"/>
      <c r="AB220" s="33"/>
      <c r="AC220" s="33"/>
      <c r="AD220" s="33"/>
      <c r="AE220" s="33"/>
      <c r="AR220" s="163" t="s">
        <v>228</v>
      </c>
      <c r="AT220" s="163" t="s">
        <v>224</v>
      </c>
      <c r="AU220" s="163" t="s">
        <v>86</v>
      </c>
      <c r="AY220" s="18" t="s">
        <v>222</v>
      </c>
      <c r="BE220" s="164">
        <f>IF(N220="základní",J220,0)</f>
        <v>0</v>
      </c>
      <c r="BF220" s="164">
        <f>IF(N220="snížená",J220,0)</f>
        <v>0</v>
      </c>
      <c r="BG220" s="164">
        <f>IF(N220="zákl. přenesená",J220,0)</f>
        <v>0</v>
      </c>
      <c r="BH220" s="164">
        <f>IF(N220="sníž. přenesená",J220,0)</f>
        <v>0</v>
      </c>
      <c r="BI220" s="164">
        <f>IF(N220="nulová",J220,0)</f>
        <v>0</v>
      </c>
      <c r="BJ220" s="18" t="s">
        <v>84</v>
      </c>
      <c r="BK220" s="164">
        <f>ROUND(I220*H220,2)</f>
        <v>0</v>
      </c>
      <c r="BL220" s="18" t="s">
        <v>228</v>
      </c>
      <c r="BM220" s="163" t="s">
        <v>465</v>
      </c>
    </row>
    <row r="221" spans="1:65" s="2" customFormat="1" ht="19.5">
      <c r="A221" s="33"/>
      <c r="B221" s="34"/>
      <c r="C221" s="33"/>
      <c r="D221" s="166" t="s">
        <v>384</v>
      </c>
      <c r="E221" s="33"/>
      <c r="F221" s="208" t="s">
        <v>5387</v>
      </c>
      <c r="G221" s="33"/>
      <c r="H221" s="33"/>
      <c r="I221" s="209"/>
      <c r="J221" s="33"/>
      <c r="K221" s="33"/>
      <c r="L221" s="34"/>
      <c r="M221" s="210"/>
      <c r="N221" s="211"/>
      <c r="O221" s="59"/>
      <c r="P221" s="59"/>
      <c r="Q221" s="59"/>
      <c r="R221" s="59"/>
      <c r="S221" s="59"/>
      <c r="T221" s="60"/>
      <c r="U221" s="33"/>
      <c r="V221" s="33"/>
      <c r="W221" s="33"/>
      <c r="X221" s="33"/>
      <c r="Y221" s="33"/>
      <c r="Z221" s="33"/>
      <c r="AA221" s="33"/>
      <c r="AB221" s="33"/>
      <c r="AC221" s="33"/>
      <c r="AD221" s="33"/>
      <c r="AE221" s="33"/>
      <c r="AT221" s="18" t="s">
        <v>384</v>
      </c>
      <c r="AU221" s="18" t="s">
        <v>86</v>
      </c>
    </row>
    <row r="222" spans="1:65" s="2" customFormat="1" ht="16.5" customHeight="1">
      <c r="A222" s="33"/>
      <c r="B222" s="150"/>
      <c r="C222" s="151" t="s">
        <v>357</v>
      </c>
      <c r="D222" s="151" t="s">
        <v>224</v>
      </c>
      <c r="E222" s="152" t="s">
        <v>5388</v>
      </c>
      <c r="F222" s="153" t="s">
        <v>5389</v>
      </c>
      <c r="G222" s="154" t="s">
        <v>4342</v>
      </c>
      <c r="H222" s="155">
        <v>125</v>
      </c>
      <c r="I222" s="156"/>
      <c r="J222" s="157">
        <f>ROUND(I222*H222,2)</f>
        <v>0</v>
      </c>
      <c r="K222" s="158"/>
      <c r="L222" s="34"/>
      <c r="M222" s="159" t="s">
        <v>1</v>
      </c>
      <c r="N222" s="160" t="s">
        <v>42</v>
      </c>
      <c r="O222" s="59"/>
      <c r="P222" s="161">
        <f>O222*H222</f>
        <v>0</v>
      </c>
      <c r="Q222" s="161">
        <v>0</v>
      </c>
      <c r="R222" s="161">
        <f>Q222*H222</f>
        <v>0</v>
      </c>
      <c r="S222" s="161">
        <v>0</v>
      </c>
      <c r="T222" s="162">
        <f>S222*H222</f>
        <v>0</v>
      </c>
      <c r="U222" s="33"/>
      <c r="V222" s="33"/>
      <c r="W222" s="33"/>
      <c r="X222" s="33"/>
      <c r="Y222" s="33"/>
      <c r="Z222" s="33"/>
      <c r="AA222" s="33"/>
      <c r="AB222" s="33"/>
      <c r="AC222" s="33"/>
      <c r="AD222" s="33"/>
      <c r="AE222" s="33"/>
      <c r="AR222" s="163" t="s">
        <v>228</v>
      </c>
      <c r="AT222" s="163" t="s">
        <v>224</v>
      </c>
      <c r="AU222" s="163" t="s">
        <v>86</v>
      </c>
      <c r="AY222" s="18" t="s">
        <v>222</v>
      </c>
      <c r="BE222" s="164">
        <f>IF(N222="základní",J222,0)</f>
        <v>0</v>
      </c>
      <c r="BF222" s="164">
        <f>IF(N222="snížená",J222,0)</f>
        <v>0</v>
      </c>
      <c r="BG222" s="164">
        <f>IF(N222="zákl. přenesená",J222,0)</f>
        <v>0</v>
      </c>
      <c r="BH222" s="164">
        <f>IF(N222="sníž. přenesená",J222,0)</f>
        <v>0</v>
      </c>
      <c r="BI222" s="164">
        <f>IF(N222="nulová",J222,0)</f>
        <v>0</v>
      </c>
      <c r="BJ222" s="18" t="s">
        <v>84</v>
      </c>
      <c r="BK222" s="164">
        <f>ROUND(I222*H222,2)</f>
        <v>0</v>
      </c>
      <c r="BL222" s="18" t="s">
        <v>228</v>
      </c>
      <c r="BM222" s="163" t="s">
        <v>468</v>
      </c>
    </row>
    <row r="223" spans="1:65" s="2" customFormat="1" ht="16.5" customHeight="1">
      <c r="A223" s="33"/>
      <c r="B223" s="150"/>
      <c r="C223" s="151" t="s">
        <v>502</v>
      </c>
      <c r="D223" s="151" t="s">
        <v>224</v>
      </c>
      <c r="E223" s="152" t="s">
        <v>5390</v>
      </c>
      <c r="F223" s="153" t="s">
        <v>5391</v>
      </c>
      <c r="G223" s="154" t="s">
        <v>4342</v>
      </c>
      <c r="H223" s="155">
        <v>66</v>
      </c>
      <c r="I223" s="156"/>
      <c r="J223" s="157">
        <f>ROUND(I223*H223,2)</f>
        <v>0</v>
      </c>
      <c r="K223" s="158"/>
      <c r="L223" s="34"/>
      <c r="M223" s="159" t="s">
        <v>1</v>
      </c>
      <c r="N223" s="160" t="s">
        <v>42</v>
      </c>
      <c r="O223" s="59"/>
      <c r="P223" s="161">
        <f>O223*H223</f>
        <v>0</v>
      </c>
      <c r="Q223" s="161">
        <v>0</v>
      </c>
      <c r="R223" s="161">
        <f>Q223*H223</f>
        <v>0</v>
      </c>
      <c r="S223" s="161">
        <v>0</v>
      </c>
      <c r="T223" s="162">
        <f>S223*H223</f>
        <v>0</v>
      </c>
      <c r="U223" s="33"/>
      <c r="V223" s="33"/>
      <c r="W223" s="33"/>
      <c r="X223" s="33"/>
      <c r="Y223" s="33"/>
      <c r="Z223" s="33"/>
      <c r="AA223" s="33"/>
      <c r="AB223" s="33"/>
      <c r="AC223" s="33"/>
      <c r="AD223" s="33"/>
      <c r="AE223" s="33"/>
      <c r="AR223" s="163" t="s">
        <v>228</v>
      </c>
      <c r="AT223" s="163" t="s">
        <v>224</v>
      </c>
      <c r="AU223" s="163" t="s">
        <v>86</v>
      </c>
      <c r="AY223" s="18" t="s">
        <v>222</v>
      </c>
      <c r="BE223" s="164">
        <f>IF(N223="základní",J223,0)</f>
        <v>0</v>
      </c>
      <c r="BF223" s="164">
        <f>IF(N223="snížená",J223,0)</f>
        <v>0</v>
      </c>
      <c r="BG223" s="164">
        <f>IF(N223="zákl. přenesená",J223,0)</f>
        <v>0</v>
      </c>
      <c r="BH223" s="164">
        <f>IF(N223="sníž. přenesená",J223,0)</f>
        <v>0</v>
      </c>
      <c r="BI223" s="164">
        <f>IF(N223="nulová",J223,0)</f>
        <v>0</v>
      </c>
      <c r="BJ223" s="18" t="s">
        <v>84</v>
      </c>
      <c r="BK223" s="164">
        <f>ROUND(I223*H223,2)</f>
        <v>0</v>
      </c>
      <c r="BL223" s="18" t="s">
        <v>228</v>
      </c>
      <c r="BM223" s="163" t="s">
        <v>475</v>
      </c>
    </row>
    <row r="224" spans="1:65" s="2" customFormat="1" ht="19.5">
      <c r="A224" s="33"/>
      <c r="B224" s="34"/>
      <c r="C224" s="33"/>
      <c r="D224" s="166" t="s">
        <v>384</v>
      </c>
      <c r="E224" s="33"/>
      <c r="F224" s="208" t="s">
        <v>5392</v>
      </c>
      <c r="G224" s="33"/>
      <c r="H224" s="33"/>
      <c r="I224" s="209"/>
      <c r="J224" s="33"/>
      <c r="K224" s="33"/>
      <c r="L224" s="34"/>
      <c r="M224" s="210"/>
      <c r="N224" s="211"/>
      <c r="O224" s="59"/>
      <c r="P224" s="59"/>
      <c r="Q224" s="59"/>
      <c r="R224" s="59"/>
      <c r="S224" s="59"/>
      <c r="T224" s="60"/>
      <c r="U224" s="33"/>
      <c r="V224" s="33"/>
      <c r="W224" s="33"/>
      <c r="X224" s="33"/>
      <c r="Y224" s="33"/>
      <c r="Z224" s="33"/>
      <c r="AA224" s="33"/>
      <c r="AB224" s="33"/>
      <c r="AC224" s="33"/>
      <c r="AD224" s="33"/>
      <c r="AE224" s="33"/>
      <c r="AT224" s="18" t="s">
        <v>384</v>
      </c>
      <c r="AU224" s="18" t="s">
        <v>86</v>
      </c>
    </row>
    <row r="225" spans="1:65" s="2" customFormat="1" ht="16.5" customHeight="1">
      <c r="A225" s="33"/>
      <c r="B225" s="150"/>
      <c r="C225" s="151" t="s">
        <v>361</v>
      </c>
      <c r="D225" s="151" t="s">
        <v>224</v>
      </c>
      <c r="E225" s="152" t="s">
        <v>5393</v>
      </c>
      <c r="F225" s="153" t="s">
        <v>5391</v>
      </c>
      <c r="G225" s="154" t="s">
        <v>4342</v>
      </c>
      <c r="H225" s="155">
        <v>14</v>
      </c>
      <c r="I225" s="156"/>
      <c r="J225" s="157">
        <f>ROUND(I225*H225,2)</f>
        <v>0</v>
      </c>
      <c r="K225" s="158"/>
      <c r="L225" s="34"/>
      <c r="M225" s="159" t="s">
        <v>1</v>
      </c>
      <c r="N225" s="160" t="s">
        <v>42</v>
      </c>
      <c r="O225" s="59"/>
      <c r="P225" s="161">
        <f>O225*H225</f>
        <v>0</v>
      </c>
      <c r="Q225" s="161">
        <v>0</v>
      </c>
      <c r="R225" s="161">
        <f>Q225*H225</f>
        <v>0</v>
      </c>
      <c r="S225" s="161">
        <v>0</v>
      </c>
      <c r="T225" s="162">
        <f>S225*H225</f>
        <v>0</v>
      </c>
      <c r="U225" s="33"/>
      <c r="V225" s="33"/>
      <c r="W225" s="33"/>
      <c r="X225" s="33"/>
      <c r="Y225" s="33"/>
      <c r="Z225" s="33"/>
      <c r="AA225" s="33"/>
      <c r="AB225" s="33"/>
      <c r="AC225" s="33"/>
      <c r="AD225" s="33"/>
      <c r="AE225" s="33"/>
      <c r="AR225" s="163" t="s">
        <v>228</v>
      </c>
      <c r="AT225" s="163" t="s">
        <v>224</v>
      </c>
      <c r="AU225" s="163" t="s">
        <v>86</v>
      </c>
      <c r="AY225" s="18" t="s">
        <v>222</v>
      </c>
      <c r="BE225" s="164">
        <f>IF(N225="základní",J225,0)</f>
        <v>0</v>
      </c>
      <c r="BF225" s="164">
        <f>IF(N225="snížená",J225,0)</f>
        <v>0</v>
      </c>
      <c r="BG225" s="164">
        <f>IF(N225="zákl. přenesená",J225,0)</f>
        <v>0</v>
      </c>
      <c r="BH225" s="164">
        <f>IF(N225="sníž. přenesená",J225,0)</f>
        <v>0</v>
      </c>
      <c r="BI225" s="164">
        <f>IF(N225="nulová",J225,0)</f>
        <v>0</v>
      </c>
      <c r="BJ225" s="18" t="s">
        <v>84</v>
      </c>
      <c r="BK225" s="164">
        <f>ROUND(I225*H225,2)</f>
        <v>0</v>
      </c>
      <c r="BL225" s="18" t="s">
        <v>228</v>
      </c>
      <c r="BM225" s="163" t="s">
        <v>485</v>
      </c>
    </row>
    <row r="226" spans="1:65" s="2" customFormat="1" ht="19.5">
      <c r="A226" s="33"/>
      <c r="B226" s="34"/>
      <c r="C226" s="33"/>
      <c r="D226" s="166" t="s">
        <v>384</v>
      </c>
      <c r="E226" s="33"/>
      <c r="F226" s="208" t="s">
        <v>5394</v>
      </c>
      <c r="G226" s="33"/>
      <c r="H226" s="33"/>
      <c r="I226" s="209"/>
      <c r="J226" s="33"/>
      <c r="K226" s="33"/>
      <c r="L226" s="34"/>
      <c r="M226" s="210"/>
      <c r="N226" s="211"/>
      <c r="O226" s="59"/>
      <c r="P226" s="59"/>
      <c r="Q226" s="59"/>
      <c r="R226" s="59"/>
      <c r="S226" s="59"/>
      <c r="T226" s="60"/>
      <c r="U226" s="33"/>
      <c r="V226" s="33"/>
      <c r="W226" s="33"/>
      <c r="X226" s="33"/>
      <c r="Y226" s="33"/>
      <c r="Z226" s="33"/>
      <c r="AA226" s="33"/>
      <c r="AB226" s="33"/>
      <c r="AC226" s="33"/>
      <c r="AD226" s="33"/>
      <c r="AE226" s="33"/>
      <c r="AT226" s="18" t="s">
        <v>384</v>
      </c>
      <c r="AU226" s="18" t="s">
        <v>86</v>
      </c>
    </row>
    <row r="227" spans="1:65" s="2" customFormat="1" ht="16.5" customHeight="1">
      <c r="A227" s="33"/>
      <c r="B227" s="150"/>
      <c r="C227" s="151" t="s">
        <v>517</v>
      </c>
      <c r="D227" s="151" t="s">
        <v>224</v>
      </c>
      <c r="E227" s="152" t="s">
        <v>5395</v>
      </c>
      <c r="F227" s="153" t="s">
        <v>5396</v>
      </c>
      <c r="G227" s="154" t="s">
        <v>4342</v>
      </c>
      <c r="H227" s="155">
        <v>1</v>
      </c>
      <c r="I227" s="156"/>
      <c r="J227" s="157">
        <f>ROUND(I227*H227,2)</f>
        <v>0</v>
      </c>
      <c r="K227" s="158"/>
      <c r="L227" s="34"/>
      <c r="M227" s="159" t="s">
        <v>1</v>
      </c>
      <c r="N227" s="160" t="s">
        <v>42</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228</v>
      </c>
      <c r="AT227" s="163" t="s">
        <v>224</v>
      </c>
      <c r="AU227" s="163" t="s">
        <v>86</v>
      </c>
      <c r="AY227" s="18" t="s">
        <v>222</v>
      </c>
      <c r="BE227" s="164">
        <f>IF(N227="základní",J227,0)</f>
        <v>0</v>
      </c>
      <c r="BF227" s="164">
        <f>IF(N227="snížená",J227,0)</f>
        <v>0</v>
      </c>
      <c r="BG227" s="164">
        <f>IF(N227="zákl. přenesená",J227,0)</f>
        <v>0</v>
      </c>
      <c r="BH227" s="164">
        <f>IF(N227="sníž. přenesená",J227,0)</f>
        <v>0</v>
      </c>
      <c r="BI227" s="164">
        <f>IF(N227="nulová",J227,0)</f>
        <v>0</v>
      </c>
      <c r="BJ227" s="18" t="s">
        <v>84</v>
      </c>
      <c r="BK227" s="164">
        <f>ROUND(I227*H227,2)</f>
        <v>0</v>
      </c>
      <c r="BL227" s="18" t="s">
        <v>228</v>
      </c>
      <c r="BM227" s="163" t="s">
        <v>489</v>
      </c>
    </row>
    <row r="228" spans="1:65" s="2" customFormat="1" ht="19.5">
      <c r="A228" s="33"/>
      <c r="B228" s="34"/>
      <c r="C228" s="33"/>
      <c r="D228" s="166" t="s">
        <v>384</v>
      </c>
      <c r="E228" s="33"/>
      <c r="F228" s="208" t="s">
        <v>5392</v>
      </c>
      <c r="G228" s="33"/>
      <c r="H228" s="33"/>
      <c r="I228" s="209"/>
      <c r="J228" s="33"/>
      <c r="K228" s="33"/>
      <c r="L228" s="34"/>
      <c r="M228" s="210"/>
      <c r="N228" s="211"/>
      <c r="O228" s="59"/>
      <c r="P228" s="59"/>
      <c r="Q228" s="59"/>
      <c r="R228" s="59"/>
      <c r="S228" s="59"/>
      <c r="T228" s="60"/>
      <c r="U228" s="33"/>
      <c r="V228" s="33"/>
      <c r="W228" s="33"/>
      <c r="X228" s="33"/>
      <c r="Y228" s="33"/>
      <c r="Z228" s="33"/>
      <c r="AA228" s="33"/>
      <c r="AB228" s="33"/>
      <c r="AC228" s="33"/>
      <c r="AD228" s="33"/>
      <c r="AE228" s="33"/>
      <c r="AT228" s="18" t="s">
        <v>384</v>
      </c>
      <c r="AU228" s="18" t="s">
        <v>86</v>
      </c>
    </row>
    <row r="229" spans="1:65" s="2" customFormat="1" ht="16.5" customHeight="1">
      <c r="A229" s="33"/>
      <c r="B229" s="150"/>
      <c r="C229" s="151" t="s">
        <v>366</v>
      </c>
      <c r="D229" s="151" t="s">
        <v>224</v>
      </c>
      <c r="E229" s="152" t="s">
        <v>5397</v>
      </c>
      <c r="F229" s="153" t="s">
        <v>5398</v>
      </c>
      <c r="G229" s="154" t="s">
        <v>4342</v>
      </c>
      <c r="H229" s="155">
        <v>14</v>
      </c>
      <c r="I229" s="156"/>
      <c r="J229" s="157">
        <f>ROUND(I229*H229,2)</f>
        <v>0</v>
      </c>
      <c r="K229" s="158"/>
      <c r="L229" s="34"/>
      <c r="M229" s="159" t="s">
        <v>1</v>
      </c>
      <c r="N229" s="160" t="s">
        <v>42</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228</v>
      </c>
      <c r="AT229" s="163" t="s">
        <v>224</v>
      </c>
      <c r="AU229" s="163" t="s">
        <v>86</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495</v>
      </c>
    </row>
    <row r="230" spans="1:65" s="2" customFormat="1" ht="19.5">
      <c r="A230" s="33"/>
      <c r="B230" s="34"/>
      <c r="C230" s="33"/>
      <c r="D230" s="166" t="s">
        <v>384</v>
      </c>
      <c r="E230" s="33"/>
      <c r="F230" s="208" t="s">
        <v>5392</v>
      </c>
      <c r="G230" s="33"/>
      <c r="H230" s="33"/>
      <c r="I230" s="209"/>
      <c r="J230" s="33"/>
      <c r="K230" s="33"/>
      <c r="L230" s="34"/>
      <c r="M230" s="210"/>
      <c r="N230" s="211"/>
      <c r="O230" s="59"/>
      <c r="P230" s="59"/>
      <c r="Q230" s="59"/>
      <c r="R230" s="59"/>
      <c r="S230" s="59"/>
      <c r="T230" s="60"/>
      <c r="U230" s="33"/>
      <c r="V230" s="33"/>
      <c r="W230" s="33"/>
      <c r="X230" s="33"/>
      <c r="Y230" s="33"/>
      <c r="Z230" s="33"/>
      <c r="AA230" s="33"/>
      <c r="AB230" s="33"/>
      <c r="AC230" s="33"/>
      <c r="AD230" s="33"/>
      <c r="AE230" s="33"/>
      <c r="AT230" s="18" t="s">
        <v>384</v>
      </c>
      <c r="AU230" s="18" t="s">
        <v>86</v>
      </c>
    </row>
    <row r="231" spans="1:65" s="2" customFormat="1" ht="16.5" customHeight="1">
      <c r="A231" s="33"/>
      <c r="B231" s="150"/>
      <c r="C231" s="151" t="s">
        <v>543</v>
      </c>
      <c r="D231" s="151" t="s">
        <v>224</v>
      </c>
      <c r="E231" s="152" t="s">
        <v>5399</v>
      </c>
      <c r="F231" s="153" t="s">
        <v>5398</v>
      </c>
      <c r="G231" s="154" t="s">
        <v>4342</v>
      </c>
      <c r="H231" s="155">
        <v>8</v>
      </c>
      <c r="I231" s="156"/>
      <c r="J231" s="157">
        <f>ROUND(I231*H231,2)</f>
        <v>0</v>
      </c>
      <c r="K231" s="158"/>
      <c r="L231" s="34"/>
      <c r="M231" s="159" t="s">
        <v>1</v>
      </c>
      <c r="N231" s="160" t="s">
        <v>42</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228</v>
      </c>
      <c r="AT231" s="163" t="s">
        <v>224</v>
      </c>
      <c r="AU231" s="163" t="s">
        <v>86</v>
      </c>
      <c r="AY231" s="18" t="s">
        <v>222</v>
      </c>
      <c r="BE231" s="164">
        <f>IF(N231="základní",J231,0)</f>
        <v>0</v>
      </c>
      <c r="BF231" s="164">
        <f>IF(N231="snížená",J231,0)</f>
        <v>0</v>
      </c>
      <c r="BG231" s="164">
        <f>IF(N231="zákl. přenesená",J231,0)</f>
        <v>0</v>
      </c>
      <c r="BH231" s="164">
        <f>IF(N231="sníž. přenesená",J231,0)</f>
        <v>0</v>
      </c>
      <c r="BI231" s="164">
        <f>IF(N231="nulová",J231,0)</f>
        <v>0</v>
      </c>
      <c r="BJ231" s="18" t="s">
        <v>84</v>
      </c>
      <c r="BK231" s="164">
        <f>ROUND(I231*H231,2)</f>
        <v>0</v>
      </c>
      <c r="BL231" s="18" t="s">
        <v>228</v>
      </c>
      <c r="BM231" s="163" t="s">
        <v>505</v>
      </c>
    </row>
    <row r="232" spans="1:65" s="2" customFormat="1" ht="19.5">
      <c r="A232" s="33"/>
      <c r="B232" s="34"/>
      <c r="C232" s="33"/>
      <c r="D232" s="166" t="s">
        <v>384</v>
      </c>
      <c r="E232" s="33"/>
      <c r="F232" s="208" t="s">
        <v>5394</v>
      </c>
      <c r="G232" s="33"/>
      <c r="H232" s="33"/>
      <c r="I232" s="209"/>
      <c r="J232" s="33"/>
      <c r="K232" s="33"/>
      <c r="L232" s="34"/>
      <c r="M232" s="210"/>
      <c r="N232" s="211"/>
      <c r="O232" s="59"/>
      <c r="P232" s="59"/>
      <c r="Q232" s="59"/>
      <c r="R232" s="59"/>
      <c r="S232" s="59"/>
      <c r="T232" s="60"/>
      <c r="U232" s="33"/>
      <c r="V232" s="33"/>
      <c r="W232" s="33"/>
      <c r="X232" s="33"/>
      <c r="Y232" s="33"/>
      <c r="Z232" s="33"/>
      <c r="AA232" s="33"/>
      <c r="AB232" s="33"/>
      <c r="AC232" s="33"/>
      <c r="AD232" s="33"/>
      <c r="AE232" s="33"/>
      <c r="AT232" s="18" t="s">
        <v>384</v>
      </c>
      <c r="AU232" s="18" t="s">
        <v>86</v>
      </c>
    </row>
    <row r="233" spans="1:65" s="2" customFormat="1" ht="16.5" customHeight="1">
      <c r="A233" s="33"/>
      <c r="B233" s="150"/>
      <c r="C233" s="151" t="s">
        <v>547</v>
      </c>
      <c r="D233" s="151" t="s">
        <v>224</v>
      </c>
      <c r="E233" s="152" t="s">
        <v>5400</v>
      </c>
      <c r="F233" s="153" t="s">
        <v>5401</v>
      </c>
      <c r="G233" s="154" t="s">
        <v>4342</v>
      </c>
      <c r="H233" s="155">
        <v>2</v>
      </c>
      <c r="I233" s="156"/>
      <c r="J233" s="157">
        <f>ROUND(I233*H233,2)</f>
        <v>0</v>
      </c>
      <c r="K233" s="158"/>
      <c r="L233" s="34"/>
      <c r="M233" s="159" t="s">
        <v>1</v>
      </c>
      <c r="N233" s="160" t="s">
        <v>42</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228</v>
      </c>
      <c r="AT233" s="163" t="s">
        <v>224</v>
      </c>
      <c r="AU233" s="163" t="s">
        <v>86</v>
      </c>
      <c r="AY233" s="18" t="s">
        <v>222</v>
      </c>
      <c r="BE233" s="164">
        <f>IF(N233="základní",J233,0)</f>
        <v>0</v>
      </c>
      <c r="BF233" s="164">
        <f>IF(N233="snížená",J233,0)</f>
        <v>0</v>
      </c>
      <c r="BG233" s="164">
        <f>IF(N233="zákl. přenesená",J233,0)</f>
        <v>0</v>
      </c>
      <c r="BH233" s="164">
        <f>IF(N233="sníž. přenesená",J233,0)</f>
        <v>0</v>
      </c>
      <c r="BI233" s="164">
        <f>IF(N233="nulová",J233,0)</f>
        <v>0</v>
      </c>
      <c r="BJ233" s="18" t="s">
        <v>84</v>
      </c>
      <c r="BK233" s="164">
        <f>ROUND(I233*H233,2)</f>
        <v>0</v>
      </c>
      <c r="BL233" s="18" t="s">
        <v>228</v>
      </c>
      <c r="BM233" s="163" t="s">
        <v>516</v>
      </c>
    </row>
    <row r="234" spans="1:65" s="2" customFormat="1" ht="19.5">
      <c r="A234" s="33"/>
      <c r="B234" s="34"/>
      <c r="C234" s="33"/>
      <c r="D234" s="166" t="s">
        <v>384</v>
      </c>
      <c r="E234" s="33"/>
      <c r="F234" s="208" t="s">
        <v>5402</v>
      </c>
      <c r="G234" s="33"/>
      <c r="H234" s="33"/>
      <c r="I234" s="209"/>
      <c r="J234" s="33"/>
      <c r="K234" s="33"/>
      <c r="L234" s="34"/>
      <c r="M234" s="210"/>
      <c r="N234" s="211"/>
      <c r="O234" s="59"/>
      <c r="P234" s="59"/>
      <c r="Q234" s="59"/>
      <c r="R234" s="59"/>
      <c r="S234" s="59"/>
      <c r="T234" s="60"/>
      <c r="U234" s="33"/>
      <c r="V234" s="33"/>
      <c r="W234" s="33"/>
      <c r="X234" s="33"/>
      <c r="Y234" s="33"/>
      <c r="Z234" s="33"/>
      <c r="AA234" s="33"/>
      <c r="AB234" s="33"/>
      <c r="AC234" s="33"/>
      <c r="AD234" s="33"/>
      <c r="AE234" s="33"/>
      <c r="AT234" s="18" t="s">
        <v>384</v>
      </c>
      <c r="AU234" s="18" t="s">
        <v>86</v>
      </c>
    </row>
    <row r="235" spans="1:65" s="2" customFormat="1" ht="16.5" customHeight="1">
      <c r="A235" s="33"/>
      <c r="B235" s="150"/>
      <c r="C235" s="151" t="s">
        <v>559</v>
      </c>
      <c r="D235" s="151" t="s">
        <v>224</v>
      </c>
      <c r="E235" s="152" t="s">
        <v>5403</v>
      </c>
      <c r="F235" s="153" t="s">
        <v>5404</v>
      </c>
      <c r="G235" s="154" t="s">
        <v>4342</v>
      </c>
      <c r="H235" s="155">
        <v>7</v>
      </c>
      <c r="I235" s="156"/>
      <c r="J235" s="157">
        <f>ROUND(I235*H235,2)</f>
        <v>0</v>
      </c>
      <c r="K235" s="158"/>
      <c r="L235" s="34"/>
      <c r="M235" s="159" t="s">
        <v>1</v>
      </c>
      <c r="N235" s="160" t="s">
        <v>42</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228</v>
      </c>
      <c r="AT235" s="163" t="s">
        <v>224</v>
      </c>
      <c r="AU235" s="163" t="s">
        <v>86</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520</v>
      </c>
    </row>
    <row r="236" spans="1:65" s="2" customFormat="1" ht="19.5">
      <c r="A236" s="33"/>
      <c r="B236" s="34"/>
      <c r="C236" s="33"/>
      <c r="D236" s="166" t="s">
        <v>384</v>
      </c>
      <c r="E236" s="33"/>
      <c r="F236" s="208" t="s">
        <v>5402</v>
      </c>
      <c r="G236" s="33"/>
      <c r="H236" s="33"/>
      <c r="I236" s="209"/>
      <c r="J236" s="33"/>
      <c r="K236" s="33"/>
      <c r="L236" s="34"/>
      <c r="M236" s="210"/>
      <c r="N236" s="211"/>
      <c r="O236" s="59"/>
      <c r="P236" s="59"/>
      <c r="Q236" s="59"/>
      <c r="R236" s="59"/>
      <c r="S236" s="59"/>
      <c r="T236" s="60"/>
      <c r="U236" s="33"/>
      <c r="V236" s="33"/>
      <c r="W236" s="33"/>
      <c r="X236" s="33"/>
      <c r="Y236" s="33"/>
      <c r="Z236" s="33"/>
      <c r="AA236" s="33"/>
      <c r="AB236" s="33"/>
      <c r="AC236" s="33"/>
      <c r="AD236" s="33"/>
      <c r="AE236" s="33"/>
      <c r="AT236" s="18" t="s">
        <v>384</v>
      </c>
      <c r="AU236" s="18" t="s">
        <v>86</v>
      </c>
    </row>
    <row r="237" spans="1:65" s="2" customFormat="1" ht="16.5" customHeight="1">
      <c r="A237" s="33"/>
      <c r="B237" s="150"/>
      <c r="C237" s="151" t="s">
        <v>369</v>
      </c>
      <c r="D237" s="151" t="s">
        <v>224</v>
      </c>
      <c r="E237" s="152" t="s">
        <v>5405</v>
      </c>
      <c r="F237" s="153" t="s">
        <v>5406</v>
      </c>
      <c r="G237" s="154" t="s">
        <v>4342</v>
      </c>
      <c r="H237" s="155">
        <v>3</v>
      </c>
      <c r="I237" s="156"/>
      <c r="J237" s="157">
        <f>ROUND(I237*H237,2)</f>
        <v>0</v>
      </c>
      <c r="K237" s="158"/>
      <c r="L237" s="34"/>
      <c r="M237" s="159" t="s">
        <v>1</v>
      </c>
      <c r="N237" s="160" t="s">
        <v>42</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228</v>
      </c>
      <c r="AT237" s="163" t="s">
        <v>224</v>
      </c>
      <c r="AU237" s="163" t="s">
        <v>86</v>
      </c>
      <c r="AY237" s="18" t="s">
        <v>222</v>
      </c>
      <c r="BE237" s="164">
        <f>IF(N237="základní",J237,0)</f>
        <v>0</v>
      </c>
      <c r="BF237" s="164">
        <f>IF(N237="snížená",J237,0)</f>
        <v>0</v>
      </c>
      <c r="BG237" s="164">
        <f>IF(N237="zákl. přenesená",J237,0)</f>
        <v>0</v>
      </c>
      <c r="BH237" s="164">
        <f>IF(N237="sníž. přenesená",J237,0)</f>
        <v>0</v>
      </c>
      <c r="BI237" s="164">
        <f>IF(N237="nulová",J237,0)</f>
        <v>0</v>
      </c>
      <c r="BJ237" s="18" t="s">
        <v>84</v>
      </c>
      <c r="BK237" s="164">
        <f>ROUND(I237*H237,2)</f>
        <v>0</v>
      </c>
      <c r="BL237" s="18" t="s">
        <v>228</v>
      </c>
      <c r="BM237" s="163" t="s">
        <v>532</v>
      </c>
    </row>
    <row r="238" spans="1:65" s="2" customFormat="1" ht="19.5">
      <c r="A238" s="33"/>
      <c r="B238" s="34"/>
      <c r="C238" s="33"/>
      <c r="D238" s="166" t="s">
        <v>384</v>
      </c>
      <c r="E238" s="33"/>
      <c r="F238" s="208" t="s">
        <v>5407</v>
      </c>
      <c r="G238" s="33"/>
      <c r="H238" s="33"/>
      <c r="I238" s="209"/>
      <c r="J238" s="33"/>
      <c r="K238" s="33"/>
      <c r="L238" s="34"/>
      <c r="M238" s="210"/>
      <c r="N238" s="211"/>
      <c r="O238" s="59"/>
      <c r="P238" s="59"/>
      <c r="Q238" s="59"/>
      <c r="R238" s="59"/>
      <c r="S238" s="59"/>
      <c r="T238" s="60"/>
      <c r="U238" s="33"/>
      <c r="V238" s="33"/>
      <c r="W238" s="33"/>
      <c r="X238" s="33"/>
      <c r="Y238" s="33"/>
      <c r="Z238" s="33"/>
      <c r="AA238" s="33"/>
      <c r="AB238" s="33"/>
      <c r="AC238" s="33"/>
      <c r="AD238" s="33"/>
      <c r="AE238" s="33"/>
      <c r="AT238" s="18" t="s">
        <v>384</v>
      </c>
      <c r="AU238" s="18" t="s">
        <v>86</v>
      </c>
    </row>
    <row r="239" spans="1:65" s="2" customFormat="1" ht="16.5" customHeight="1">
      <c r="A239" s="33"/>
      <c r="B239" s="150"/>
      <c r="C239" s="151" t="s">
        <v>568</v>
      </c>
      <c r="D239" s="151" t="s">
        <v>224</v>
      </c>
      <c r="E239" s="152" t="s">
        <v>5408</v>
      </c>
      <c r="F239" s="153" t="s">
        <v>5409</v>
      </c>
      <c r="G239" s="154" t="s">
        <v>4342</v>
      </c>
      <c r="H239" s="155">
        <v>36</v>
      </c>
      <c r="I239" s="156"/>
      <c r="J239" s="157">
        <f>ROUND(I239*H239,2)</f>
        <v>0</v>
      </c>
      <c r="K239" s="158"/>
      <c r="L239" s="34"/>
      <c r="M239" s="159" t="s">
        <v>1</v>
      </c>
      <c r="N239" s="160" t="s">
        <v>42</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228</v>
      </c>
      <c r="AT239" s="163" t="s">
        <v>224</v>
      </c>
      <c r="AU239" s="163" t="s">
        <v>86</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546</v>
      </c>
    </row>
    <row r="240" spans="1:65" s="2" customFormat="1" ht="19.5">
      <c r="A240" s="33"/>
      <c r="B240" s="34"/>
      <c r="C240" s="33"/>
      <c r="D240" s="166" t="s">
        <v>384</v>
      </c>
      <c r="E240" s="33"/>
      <c r="F240" s="208" t="s">
        <v>5392</v>
      </c>
      <c r="G240" s="33"/>
      <c r="H240" s="33"/>
      <c r="I240" s="209"/>
      <c r="J240" s="33"/>
      <c r="K240" s="33"/>
      <c r="L240" s="34"/>
      <c r="M240" s="210"/>
      <c r="N240" s="211"/>
      <c r="O240" s="59"/>
      <c r="P240" s="59"/>
      <c r="Q240" s="59"/>
      <c r="R240" s="59"/>
      <c r="S240" s="59"/>
      <c r="T240" s="60"/>
      <c r="U240" s="33"/>
      <c r="V240" s="33"/>
      <c r="W240" s="33"/>
      <c r="X240" s="33"/>
      <c r="Y240" s="33"/>
      <c r="Z240" s="33"/>
      <c r="AA240" s="33"/>
      <c r="AB240" s="33"/>
      <c r="AC240" s="33"/>
      <c r="AD240" s="33"/>
      <c r="AE240" s="33"/>
      <c r="AT240" s="18" t="s">
        <v>384</v>
      </c>
      <c r="AU240" s="18" t="s">
        <v>86</v>
      </c>
    </row>
    <row r="241" spans="1:65" s="2" customFormat="1" ht="16.5" customHeight="1">
      <c r="A241" s="33"/>
      <c r="B241" s="150"/>
      <c r="C241" s="151" t="s">
        <v>373</v>
      </c>
      <c r="D241" s="151" t="s">
        <v>224</v>
      </c>
      <c r="E241" s="152" t="s">
        <v>5410</v>
      </c>
      <c r="F241" s="153" t="s">
        <v>5411</v>
      </c>
      <c r="G241" s="154" t="s">
        <v>4342</v>
      </c>
      <c r="H241" s="155">
        <v>8</v>
      </c>
      <c r="I241" s="156"/>
      <c r="J241" s="157">
        <f>ROUND(I241*H241,2)</f>
        <v>0</v>
      </c>
      <c r="K241" s="158"/>
      <c r="L241" s="34"/>
      <c r="M241" s="159" t="s">
        <v>1</v>
      </c>
      <c r="N241" s="160" t="s">
        <v>42</v>
      </c>
      <c r="O241" s="59"/>
      <c r="P241" s="161">
        <f>O241*H241</f>
        <v>0</v>
      </c>
      <c r="Q241" s="161">
        <v>0</v>
      </c>
      <c r="R241" s="161">
        <f>Q241*H241</f>
        <v>0</v>
      </c>
      <c r="S241" s="161">
        <v>0</v>
      </c>
      <c r="T241" s="162">
        <f>S241*H241</f>
        <v>0</v>
      </c>
      <c r="U241" s="33"/>
      <c r="V241" s="33"/>
      <c r="W241" s="33"/>
      <c r="X241" s="33"/>
      <c r="Y241" s="33"/>
      <c r="Z241" s="33"/>
      <c r="AA241" s="33"/>
      <c r="AB241" s="33"/>
      <c r="AC241" s="33"/>
      <c r="AD241" s="33"/>
      <c r="AE241" s="33"/>
      <c r="AR241" s="163" t="s">
        <v>228</v>
      </c>
      <c r="AT241" s="163" t="s">
        <v>224</v>
      </c>
      <c r="AU241" s="163" t="s">
        <v>86</v>
      </c>
      <c r="AY241" s="18" t="s">
        <v>222</v>
      </c>
      <c r="BE241" s="164">
        <f>IF(N241="základní",J241,0)</f>
        <v>0</v>
      </c>
      <c r="BF241" s="164">
        <f>IF(N241="snížená",J241,0)</f>
        <v>0</v>
      </c>
      <c r="BG241" s="164">
        <f>IF(N241="zákl. přenesená",J241,0)</f>
        <v>0</v>
      </c>
      <c r="BH241" s="164">
        <f>IF(N241="sníž. přenesená",J241,0)</f>
        <v>0</v>
      </c>
      <c r="BI241" s="164">
        <f>IF(N241="nulová",J241,0)</f>
        <v>0</v>
      </c>
      <c r="BJ241" s="18" t="s">
        <v>84</v>
      </c>
      <c r="BK241" s="164">
        <f>ROUND(I241*H241,2)</f>
        <v>0</v>
      </c>
      <c r="BL241" s="18" t="s">
        <v>228</v>
      </c>
      <c r="BM241" s="163" t="s">
        <v>550</v>
      </c>
    </row>
    <row r="242" spans="1:65" s="2" customFormat="1" ht="19.5">
      <c r="A242" s="33"/>
      <c r="B242" s="34"/>
      <c r="C242" s="33"/>
      <c r="D242" s="166" t="s">
        <v>384</v>
      </c>
      <c r="E242" s="33"/>
      <c r="F242" s="208" t="s">
        <v>5412</v>
      </c>
      <c r="G242" s="33"/>
      <c r="H242" s="33"/>
      <c r="I242" s="209"/>
      <c r="J242" s="33"/>
      <c r="K242" s="33"/>
      <c r="L242" s="34"/>
      <c r="M242" s="210"/>
      <c r="N242" s="211"/>
      <c r="O242" s="59"/>
      <c r="P242" s="59"/>
      <c r="Q242" s="59"/>
      <c r="R242" s="59"/>
      <c r="S242" s="59"/>
      <c r="T242" s="60"/>
      <c r="U242" s="33"/>
      <c r="V242" s="33"/>
      <c r="W242" s="33"/>
      <c r="X242" s="33"/>
      <c r="Y242" s="33"/>
      <c r="Z242" s="33"/>
      <c r="AA242" s="33"/>
      <c r="AB242" s="33"/>
      <c r="AC242" s="33"/>
      <c r="AD242" s="33"/>
      <c r="AE242" s="33"/>
      <c r="AT242" s="18" t="s">
        <v>384</v>
      </c>
      <c r="AU242" s="18" t="s">
        <v>86</v>
      </c>
    </row>
    <row r="243" spans="1:65" s="2" customFormat="1" ht="16.5" customHeight="1">
      <c r="A243" s="33"/>
      <c r="B243" s="150"/>
      <c r="C243" s="151" t="s">
        <v>580</v>
      </c>
      <c r="D243" s="151" t="s">
        <v>224</v>
      </c>
      <c r="E243" s="152" t="s">
        <v>5413</v>
      </c>
      <c r="F243" s="153" t="s">
        <v>5414</v>
      </c>
      <c r="G243" s="154" t="s">
        <v>4342</v>
      </c>
      <c r="H243" s="155">
        <v>75</v>
      </c>
      <c r="I243" s="156"/>
      <c r="J243" s="157">
        <f>ROUND(I243*H243,2)</f>
        <v>0</v>
      </c>
      <c r="K243" s="158"/>
      <c r="L243" s="34"/>
      <c r="M243" s="159" t="s">
        <v>1</v>
      </c>
      <c r="N243" s="160" t="s">
        <v>42</v>
      </c>
      <c r="O243" s="59"/>
      <c r="P243" s="161">
        <f>O243*H243</f>
        <v>0</v>
      </c>
      <c r="Q243" s="161">
        <v>0</v>
      </c>
      <c r="R243" s="161">
        <f>Q243*H243</f>
        <v>0</v>
      </c>
      <c r="S243" s="161">
        <v>0</v>
      </c>
      <c r="T243" s="162">
        <f>S243*H243</f>
        <v>0</v>
      </c>
      <c r="U243" s="33"/>
      <c r="V243" s="33"/>
      <c r="W243" s="33"/>
      <c r="X243" s="33"/>
      <c r="Y243" s="33"/>
      <c r="Z243" s="33"/>
      <c r="AA243" s="33"/>
      <c r="AB243" s="33"/>
      <c r="AC243" s="33"/>
      <c r="AD243" s="33"/>
      <c r="AE243" s="33"/>
      <c r="AR243" s="163" t="s">
        <v>228</v>
      </c>
      <c r="AT243" s="163" t="s">
        <v>224</v>
      </c>
      <c r="AU243" s="163" t="s">
        <v>86</v>
      </c>
      <c r="AY243" s="18" t="s">
        <v>222</v>
      </c>
      <c r="BE243" s="164">
        <f>IF(N243="základní",J243,0)</f>
        <v>0</v>
      </c>
      <c r="BF243" s="164">
        <f>IF(N243="snížená",J243,0)</f>
        <v>0</v>
      </c>
      <c r="BG243" s="164">
        <f>IF(N243="zákl. přenesená",J243,0)</f>
        <v>0</v>
      </c>
      <c r="BH243" s="164">
        <f>IF(N243="sníž. přenesená",J243,0)</f>
        <v>0</v>
      </c>
      <c r="BI243" s="164">
        <f>IF(N243="nulová",J243,0)</f>
        <v>0</v>
      </c>
      <c r="BJ243" s="18" t="s">
        <v>84</v>
      </c>
      <c r="BK243" s="164">
        <f>ROUND(I243*H243,2)</f>
        <v>0</v>
      </c>
      <c r="BL243" s="18" t="s">
        <v>228</v>
      </c>
      <c r="BM243" s="163" t="s">
        <v>562</v>
      </c>
    </row>
    <row r="244" spans="1:65" s="2" customFormat="1" ht="19.5">
      <c r="A244" s="33"/>
      <c r="B244" s="34"/>
      <c r="C244" s="33"/>
      <c r="D244" s="166" t="s">
        <v>384</v>
      </c>
      <c r="E244" s="33"/>
      <c r="F244" s="208" t="s">
        <v>5415</v>
      </c>
      <c r="G244" s="33"/>
      <c r="H244" s="33"/>
      <c r="I244" s="209"/>
      <c r="J244" s="33"/>
      <c r="K244" s="33"/>
      <c r="L244" s="34"/>
      <c r="M244" s="210"/>
      <c r="N244" s="211"/>
      <c r="O244" s="59"/>
      <c r="P244" s="59"/>
      <c r="Q244" s="59"/>
      <c r="R244" s="59"/>
      <c r="S244" s="59"/>
      <c r="T244" s="60"/>
      <c r="U244" s="33"/>
      <c r="V244" s="33"/>
      <c r="W244" s="33"/>
      <c r="X244" s="33"/>
      <c r="Y244" s="33"/>
      <c r="Z244" s="33"/>
      <c r="AA244" s="33"/>
      <c r="AB244" s="33"/>
      <c r="AC244" s="33"/>
      <c r="AD244" s="33"/>
      <c r="AE244" s="33"/>
      <c r="AT244" s="18" t="s">
        <v>384</v>
      </c>
      <c r="AU244" s="18" t="s">
        <v>86</v>
      </c>
    </row>
    <row r="245" spans="1:65" s="2" customFormat="1" ht="16.5" customHeight="1">
      <c r="A245" s="33"/>
      <c r="B245" s="150"/>
      <c r="C245" s="151" t="s">
        <v>376</v>
      </c>
      <c r="D245" s="151" t="s">
        <v>224</v>
      </c>
      <c r="E245" s="152" t="s">
        <v>5416</v>
      </c>
      <c r="F245" s="153" t="s">
        <v>5417</v>
      </c>
      <c r="G245" s="154" t="s">
        <v>4342</v>
      </c>
      <c r="H245" s="155">
        <v>35</v>
      </c>
      <c r="I245" s="156"/>
      <c r="J245" s="157">
        <f>ROUND(I245*H245,2)</f>
        <v>0</v>
      </c>
      <c r="K245" s="158"/>
      <c r="L245" s="34"/>
      <c r="M245" s="159" t="s">
        <v>1</v>
      </c>
      <c r="N245" s="160" t="s">
        <v>42</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228</v>
      </c>
      <c r="AT245" s="163" t="s">
        <v>224</v>
      </c>
      <c r="AU245" s="163" t="s">
        <v>86</v>
      </c>
      <c r="AY245" s="18" t="s">
        <v>222</v>
      </c>
      <c r="BE245" s="164">
        <f>IF(N245="základní",J245,0)</f>
        <v>0</v>
      </c>
      <c r="BF245" s="164">
        <f>IF(N245="snížená",J245,0)</f>
        <v>0</v>
      </c>
      <c r="BG245" s="164">
        <f>IF(N245="zákl. přenesená",J245,0)</f>
        <v>0</v>
      </c>
      <c r="BH245" s="164">
        <f>IF(N245="sníž. přenesená",J245,0)</f>
        <v>0</v>
      </c>
      <c r="BI245" s="164">
        <f>IF(N245="nulová",J245,0)</f>
        <v>0</v>
      </c>
      <c r="BJ245" s="18" t="s">
        <v>84</v>
      </c>
      <c r="BK245" s="164">
        <f>ROUND(I245*H245,2)</f>
        <v>0</v>
      </c>
      <c r="BL245" s="18" t="s">
        <v>228</v>
      </c>
      <c r="BM245" s="163" t="s">
        <v>565</v>
      </c>
    </row>
    <row r="246" spans="1:65" s="2" customFormat="1" ht="21.75" customHeight="1">
      <c r="A246" s="33"/>
      <c r="B246" s="150"/>
      <c r="C246" s="151" t="s">
        <v>609</v>
      </c>
      <c r="D246" s="151" t="s">
        <v>224</v>
      </c>
      <c r="E246" s="152" t="s">
        <v>5418</v>
      </c>
      <c r="F246" s="153" t="s">
        <v>5419</v>
      </c>
      <c r="G246" s="154" t="s">
        <v>4342</v>
      </c>
      <c r="H246" s="155">
        <v>55</v>
      </c>
      <c r="I246" s="156"/>
      <c r="J246" s="157">
        <f>ROUND(I246*H246,2)</f>
        <v>0</v>
      </c>
      <c r="K246" s="158"/>
      <c r="L246" s="34"/>
      <c r="M246" s="159" t="s">
        <v>1</v>
      </c>
      <c r="N246" s="160"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228</v>
      </c>
      <c r="AT246" s="163" t="s">
        <v>224</v>
      </c>
      <c r="AU246" s="163" t="s">
        <v>86</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571</v>
      </c>
    </row>
    <row r="247" spans="1:65" s="2" customFormat="1" ht="16.5" customHeight="1">
      <c r="A247" s="33"/>
      <c r="B247" s="150"/>
      <c r="C247" s="151" t="s">
        <v>380</v>
      </c>
      <c r="D247" s="151" t="s">
        <v>224</v>
      </c>
      <c r="E247" s="152" t="s">
        <v>5420</v>
      </c>
      <c r="F247" s="153" t="s">
        <v>5421</v>
      </c>
      <c r="G247" s="154" t="s">
        <v>4342</v>
      </c>
      <c r="H247" s="155">
        <v>25000</v>
      </c>
      <c r="I247" s="156"/>
      <c r="J247" s="157">
        <f>ROUND(I247*H247,2)</f>
        <v>0</v>
      </c>
      <c r="K247" s="158"/>
      <c r="L247" s="34"/>
      <c r="M247" s="159" t="s">
        <v>1</v>
      </c>
      <c r="N247" s="160"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228</v>
      </c>
      <c r="AT247" s="163" t="s">
        <v>224</v>
      </c>
      <c r="AU247" s="163" t="s">
        <v>86</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577</v>
      </c>
    </row>
    <row r="248" spans="1:65" s="12" customFormat="1" ht="22.9" customHeight="1">
      <c r="B248" s="137"/>
      <c r="D248" s="138" t="s">
        <v>76</v>
      </c>
      <c r="E248" s="148" t="s">
        <v>4436</v>
      </c>
      <c r="F248" s="148" t="s">
        <v>5422</v>
      </c>
      <c r="I248" s="140"/>
      <c r="J248" s="149">
        <f>BK248</f>
        <v>0</v>
      </c>
      <c r="L248" s="137"/>
      <c r="M248" s="142"/>
      <c r="N248" s="143"/>
      <c r="O248" s="143"/>
      <c r="P248" s="144">
        <f>SUM(P249:P273)</f>
        <v>0</v>
      </c>
      <c r="Q248" s="143"/>
      <c r="R248" s="144">
        <f>SUM(R249:R273)</f>
        <v>0</v>
      </c>
      <c r="S248" s="143"/>
      <c r="T248" s="145">
        <f>SUM(T249:T273)</f>
        <v>0</v>
      </c>
      <c r="AR248" s="138" t="s">
        <v>84</v>
      </c>
      <c r="AT248" s="146" t="s">
        <v>76</v>
      </c>
      <c r="AU248" s="146" t="s">
        <v>84</v>
      </c>
      <c r="AY248" s="138" t="s">
        <v>222</v>
      </c>
      <c r="BK248" s="147">
        <f>SUM(BK249:BK273)</f>
        <v>0</v>
      </c>
    </row>
    <row r="249" spans="1:65" s="2" customFormat="1" ht="16.5" customHeight="1">
      <c r="A249" s="33"/>
      <c r="B249" s="150"/>
      <c r="C249" s="151" t="s">
        <v>636</v>
      </c>
      <c r="D249" s="151" t="s">
        <v>224</v>
      </c>
      <c r="E249" s="152" t="s">
        <v>5423</v>
      </c>
      <c r="F249" s="153" t="s">
        <v>5371</v>
      </c>
      <c r="G249" s="154" t="s">
        <v>242</v>
      </c>
      <c r="H249" s="155">
        <v>2150</v>
      </c>
      <c r="I249" s="156"/>
      <c r="J249" s="157">
        <f>ROUND(I249*H249,2)</f>
        <v>0</v>
      </c>
      <c r="K249" s="158"/>
      <c r="L249" s="34"/>
      <c r="M249" s="159" t="s">
        <v>1</v>
      </c>
      <c r="N249" s="160" t="s">
        <v>42</v>
      </c>
      <c r="O249" s="59"/>
      <c r="P249" s="161">
        <f>O249*H249</f>
        <v>0</v>
      </c>
      <c r="Q249" s="161">
        <v>0</v>
      </c>
      <c r="R249" s="161">
        <f>Q249*H249</f>
        <v>0</v>
      </c>
      <c r="S249" s="161">
        <v>0</v>
      </c>
      <c r="T249" s="162">
        <f>S249*H249</f>
        <v>0</v>
      </c>
      <c r="U249" s="33"/>
      <c r="V249" s="33"/>
      <c r="W249" s="33"/>
      <c r="X249" s="33"/>
      <c r="Y249" s="33"/>
      <c r="Z249" s="33"/>
      <c r="AA249" s="33"/>
      <c r="AB249" s="33"/>
      <c r="AC249" s="33"/>
      <c r="AD249" s="33"/>
      <c r="AE249" s="33"/>
      <c r="AR249" s="163" t="s">
        <v>228</v>
      </c>
      <c r="AT249" s="163" t="s">
        <v>224</v>
      </c>
      <c r="AU249" s="163" t="s">
        <v>86</v>
      </c>
      <c r="AY249" s="18" t="s">
        <v>222</v>
      </c>
      <c r="BE249" s="164">
        <f>IF(N249="základní",J249,0)</f>
        <v>0</v>
      </c>
      <c r="BF249" s="164">
        <f>IF(N249="snížená",J249,0)</f>
        <v>0</v>
      </c>
      <c r="BG249" s="164">
        <f>IF(N249="zákl. přenesená",J249,0)</f>
        <v>0</v>
      </c>
      <c r="BH249" s="164">
        <f>IF(N249="sníž. přenesená",J249,0)</f>
        <v>0</v>
      </c>
      <c r="BI249" s="164">
        <f>IF(N249="nulová",J249,0)</f>
        <v>0</v>
      </c>
      <c r="BJ249" s="18" t="s">
        <v>84</v>
      </c>
      <c r="BK249" s="164">
        <f>ROUND(I249*H249,2)</f>
        <v>0</v>
      </c>
      <c r="BL249" s="18" t="s">
        <v>228</v>
      </c>
      <c r="BM249" s="163" t="s">
        <v>583</v>
      </c>
    </row>
    <row r="250" spans="1:65" s="2" customFormat="1" ht="19.5">
      <c r="A250" s="33"/>
      <c r="B250" s="34"/>
      <c r="C250" s="33"/>
      <c r="D250" s="166" t="s">
        <v>384</v>
      </c>
      <c r="E250" s="33"/>
      <c r="F250" s="208" t="s">
        <v>5424</v>
      </c>
      <c r="G250" s="33"/>
      <c r="H250" s="33"/>
      <c r="I250" s="209"/>
      <c r="J250" s="33"/>
      <c r="K250" s="33"/>
      <c r="L250" s="34"/>
      <c r="M250" s="210"/>
      <c r="N250" s="211"/>
      <c r="O250" s="59"/>
      <c r="P250" s="59"/>
      <c r="Q250" s="59"/>
      <c r="R250" s="59"/>
      <c r="S250" s="59"/>
      <c r="T250" s="60"/>
      <c r="U250" s="33"/>
      <c r="V250" s="33"/>
      <c r="W250" s="33"/>
      <c r="X250" s="33"/>
      <c r="Y250" s="33"/>
      <c r="Z250" s="33"/>
      <c r="AA250" s="33"/>
      <c r="AB250" s="33"/>
      <c r="AC250" s="33"/>
      <c r="AD250" s="33"/>
      <c r="AE250" s="33"/>
      <c r="AT250" s="18" t="s">
        <v>384</v>
      </c>
      <c r="AU250" s="18" t="s">
        <v>86</v>
      </c>
    </row>
    <row r="251" spans="1:65" s="2" customFormat="1" ht="16.5" customHeight="1">
      <c r="A251" s="33"/>
      <c r="B251" s="150"/>
      <c r="C251" s="151" t="s">
        <v>383</v>
      </c>
      <c r="D251" s="151" t="s">
        <v>224</v>
      </c>
      <c r="E251" s="152" t="s">
        <v>5386</v>
      </c>
      <c r="F251" s="153" t="s">
        <v>5371</v>
      </c>
      <c r="G251" s="154" t="s">
        <v>242</v>
      </c>
      <c r="H251" s="155">
        <v>150</v>
      </c>
      <c r="I251" s="156"/>
      <c r="J251" s="157">
        <f>ROUND(I251*H251,2)</f>
        <v>0</v>
      </c>
      <c r="K251" s="158"/>
      <c r="L251" s="34"/>
      <c r="M251" s="159" t="s">
        <v>1</v>
      </c>
      <c r="N251" s="160" t="s">
        <v>42</v>
      </c>
      <c r="O251" s="59"/>
      <c r="P251" s="161">
        <f>O251*H251</f>
        <v>0</v>
      </c>
      <c r="Q251" s="161">
        <v>0</v>
      </c>
      <c r="R251" s="161">
        <f>Q251*H251</f>
        <v>0</v>
      </c>
      <c r="S251" s="161">
        <v>0</v>
      </c>
      <c r="T251" s="162">
        <f>S251*H251</f>
        <v>0</v>
      </c>
      <c r="U251" s="33"/>
      <c r="V251" s="33"/>
      <c r="W251" s="33"/>
      <c r="X251" s="33"/>
      <c r="Y251" s="33"/>
      <c r="Z251" s="33"/>
      <c r="AA251" s="33"/>
      <c r="AB251" s="33"/>
      <c r="AC251" s="33"/>
      <c r="AD251" s="33"/>
      <c r="AE251" s="33"/>
      <c r="AR251" s="163" t="s">
        <v>228</v>
      </c>
      <c r="AT251" s="163" t="s">
        <v>224</v>
      </c>
      <c r="AU251" s="163" t="s">
        <v>86</v>
      </c>
      <c r="AY251" s="18" t="s">
        <v>222</v>
      </c>
      <c r="BE251" s="164">
        <f>IF(N251="základní",J251,0)</f>
        <v>0</v>
      </c>
      <c r="BF251" s="164">
        <f>IF(N251="snížená",J251,0)</f>
        <v>0</v>
      </c>
      <c r="BG251" s="164">
        <f>IF(N251="zákl. přenesená",J251,0)</f>
        <v>0</v>
      </c>
      <c r="BH251" s="164">
        <f>IF(N251="sníž. přenesená",J251,0)</f>
        <v>0</v>
      </c>
      <c r="BI251" s="164">
        <f>IF(N251="nulová",J251,0)</f>
        <v>0</v>
      </c>
      <c r="BJ251" s="18" t="s">
        <v>84</v>
      </c>
      <c r="BK251" s="164">
        <f>ROUND(I251*H251,2)</f>
        <v>0</v>
      </c>
      <c r="BL251" s="18" t="s">
        <v>228</v>
      </c>
      <c r="BM251" s="163" t="s">
        <v>599</v>
      </c>
    </row>
    <row r="252" spans="1:65" s="2" customFormat="1" ht="19.5">
      <c r="A252" s="33"/>
      <c r="B252" s="34"/>
      <c r="C252" s="33"/>
      <c r="D252" s="166" t="s">
        <v>384</v>
      </c>
      <c r="E252" s="33"/>
      <c r="F252" s="208" t="s">
        <v>5387</v>
      </c>
      <c r="G252" s="33"/>
      <c r="H252" s="33"/>
      <c r="I252" s="209"/>
      <c r="J252" s="33"/>
      <c r="K252" s="33"/>
      <c r="L252" s="34"/>
      <c r="M252" s="210"/>
      <c r="N252" s="211"/>
      <c r="O252" s="59"/>
      <c r="P252" s="59"/>
      <c r="Q252" s="59"/>
      <c r="R252" s="59"/>
      <c r="S252" s="59"/>
      <c r="T252" s="60"/>
      <c r="U252" s="33"/>
      <c r="V252" s="33"/>
      <c r="W252" s="33"/>
      <c r="X252" s="33"/>
      <c r="Y252" s="33"/>
      <c r="Z252" s="33"/>
      <c r="AA252" s="33"/>
      <c r="AB252" s="33"/>
      <c r="AC252" s="33"/>
      <c r="AD252" s="33"/>
      <c r="AE252" s="33"/>
      <c r="AT252" s="18" t="s">
        <v>384</v>
      </c>
      <c r="AU252" s="18" t="s">
        <v>86</v>
      </c>
    </row>
    <row r="253" spans="1:65" s="2" customFormat="1" ht="16.5" customHeight="1">
      <c r="A253" s="33"/>
      <c r="B253" s="150"/>
      <c r="C253" s="151" t="s">
        <v>660</v>
      </c>
      <c r="D253" s="151" t="s">
        <v>224</v>
      </c>
      <c r="E253" s="152" t="s">
        <v>5425</v>
      </c>
      <c r="F253" s="153" t="s">
        <v>5426</v>
      </c>
      <c r="G253" s="154" t="s">
        <v>4342</v>
      </c>
      <c r="H253" s="155">
        <v>57</v>
      </c>
      <c r="I253" s="156"/>
      <c r="J253" s="157">
        <f>ROUND(I253*H253,2)</f>
        <v>0</v>
      </c>
      <c r="K253" s="158"/>
      <c r="L253" s="34"/>
      <c r="M253" s="159" t="s">
        <v>1</v>
      </c>
      <c r="N253" s="160" t="s">
        <v>42</v>
      </c>
      <c r="O253" s="59"/>
      <c r="P253" s="161">
        <f>O253*H253</f>
        <v>0</v>
      </c>
      <c r="Q253" s="161">
        <v>0</v>
      </c>
      <c r="R253" s="161">
        <f>Q253*H253</f>
        <v>0</v>
      </c>
      <c r="S253" s="161">
        <v>0</v>
      </c>
      <c r="T253" s="162">
        <f>S253*H253</f>
        <v>0</v>
      </c>
      <c r="U253" s="33"/>
      <c r="V253" s="33"/>
      <c r="W253" s="33"/>
      <c r="X253" s="33"/>
      <c r="Y253" s="33"/>
      <c r="Z253" s="33"/>
      <c r="AA253" s="33"/>
      <c r="AB253" s="33"/>
      <c r="AC253" s="33"/>
      <c r="AD253" s="33"/>
      <c r="AE253" s="33"/>
      <c r="AR253" s="163" t="s">
        <v>228</v>
      </c>
      <c r="AT253" s="163" t="s">
        <v>224</v>
      </c>
      <c r="AU253" s="163" t="s">
        <v>86</v>
      </c>
      <c r="AY253" s="18" t="s">
        <v>222</v>
      </c>
      <c r="BE253" s="164">
        <f>IF(N253="základní",J253,0)</f>
        <v>0</v>
      </c>
      <c r="BF253" s="164">
        <f>IF(N253="snížená",J253,0)</f>
        <v>0</v>
      </c>
      <c r="BG253" s="164">
        <f>IF(N253="zákl. přenesená",J253,0)</f>
        <v>0</v>
      </c>
      <c r="BH253" s="164">
        <f>IF(N253="sníž. přenesená",J253,0)</f>
        <v>0</v>
      </c>
      <c r="BI253" s="164">
        <f>IF(N253="nulová",J253,0)</f>
        <v>0</v>
      </c>
      <c r="BJ253" s="18" t="s">
        <v>84</v>
      </c>
      <c r="BK253" s="164">
        <f>ROUND(I253*H253,2)</f>
        <v>0</v>
      </c>
      <c r="BL253" s="18" t="s">
        <v>228</v>
      </c>
      <c r="BM253" s="163" t="s">
        <v>612</v>
      </c>
    </row>
    <row r="254" spans="1:65" s="2" customFormat="1" ht="24.2" customHeight="1">
      <c r="A254" s="33"/>
      <c r="B254" s="150"/>
      <c r="C254" s="151" t="s">
        <v>390</v>
      </c>
      <c r="D254" s="151" t="s">
        <v>224</v>
      </c>
      <c r="E254" s="152" t="s">
        <v>5427</v>
      </c>
      <c r="F254" s="153" t="s">
        <v>5428</v>
      </c>
      <c r="G254" s="154" t="s">
        <v>4342</v>
      </c>
      <c r="H254" s="155">
        <v>51</v>
      </c>
      <c r="I254" s="156"/>
      <c r="J254" s="157">
        <f>ROUND(I254*H254,2)</f>
        <v>0</v>
      </c>
      <c r="K254" s="158"/>
      <c r="L254" s="34"/>
      <c r="M254" s="159" t="s">
        <v>1</v>
      </c>
      <c r="N254" s="160" t="s">
        <v>42</v>
      </c>
      <c r="O254" s="59"/>
      <c r="P254" s="161">
        <f>O254*H254</f>
        <v>0</v>
      </c>
      <c r="Q254" s="161">
        <v>0</v>
      </c>
      <c r="R254" s="161">
        <f>Q254*H254</f>
        <v>0</v>
      </c>
      <c r="S254" s="161">
        <v>0</v>
      </c>
      <c r="T254" s="162">
        <f>S254*H254</f>
        <v>0</v>
      </c>
      <c r="U254" s="33"/>
      <c r="V254" s="33"/>
      <c r="W254" s="33"/>
      <c r="X254" s="33"/>
      <c r="Y254" s="33"/>
      <c r="Z254" s="33"/>
      <c r="AA254" s="33"/>
      <c r="AB254" s="33"/>
      <c r="AC254" s="33"/>
      <c r="AD254" s="33"/>
      <c r="AE254" s="33"/>
      <c r="AR254" s="163" t="s">
        <v>228</v>
      </c>
      <c r="AT254" s="163" t="s">
        <v>224</v>
      </c>
      <c r="AU254" s="163" t="s">
        <v>86</v>
      </c>
      <c r="AY254" s="18" t="s">
        <v>222</v>
      </c>
      <c r="BE254" s="164">
        <f>IF(N254="základní",J254,0)</f>
        <v>0</v>
      </c>
      <c r="BF254" s="164">
        <f>IF(N254="snížená",J254,0)</f>
        <v>0</v>
      </c>
      <c r="BG254" s="164">
        <f>IF(N254="zákl. přenesená",J254,0)</f>
        <v>0</v>
      </c>
      <c r="BH254" s="164">
        <f>IF(N254="sníž. přenesená",J254,0)</f>
        <v>0</v>
      </c>
      <c r="BI254" s="164">
        <f>IF(N254="nulová",J254,0)</f>
        <v>0</v>
      </c>
      <c r="BJ254" s="18" t="s">
        <v>84</v>
      </c>
      <c r="BK254" s="164">
        <f>ROUND(I254*H254,2)</f>
        <v>0</v>
      </c>
      <c r="BL254" s="18" t="s">
        <v>228</v>
      </c>
      <c r="BM254" s="163" t="s">
        <v>616</v>
      </c>
    </row>
    <row r="255" spans="1:65" s="2" customFormat="1" ht="19.5">
      <c r="A255" s="33"/>
      <c r="B255" s="34"/>
      <c r="C255" s="33"/>
      <c r="D255" s="166" t="s">
        <v>384</v>
      </c>
      <c r="E255" s="33"/>
      <c r="F255" s="208" t="s">
        <v>5429</v>
      </c>
      <c r="G255" s="33"/>
      <c r="H255" s="33"/>
      <c r="I255" s="209"/>
      <c r="J255" s="33"/>
      <c r="K255" s="33"/>
      <c r="L255" s="34"/>
      <c r="M255" s="210"/>
      <c r="N255" s="211"/>
      <c r="O255" s="59"/>
      <c r="P255" s="59"/>
      <c r="Q255" s="59"/>
      <c r="R255" s="59"/>
      <c r="S255" s="59"/>
      <c r="T255" s="60"/>
      <c r="U255" s="33"/>
      <c r="V255" s="33"/>
      <c r="W255" s="33"/>
      <c r="X255" s="33"/>
      <c r="Y255" s="33"/>
      <c r="Z255" s="33"/>
      <c r="AA255" s="33"/>
      <c r="AB255" s="33"/>
      <c r="AC255" s="33"/>
      <c r="AD255" s="33"/>
      <c r="AE255" s="33"/>
      <c r="AT255" s="18" t="s">
        <v>384</v>
      </c>
      <c r="AU255" s="18" t="s">
        <v>86</v>
      </c>
    </row>
    <row r="256" spans="1:65" s="2" customFormat="1" ht="16.5" customHeight="1">
      <c r="A256" s="33"/>
      <c r="B256" s="150"/>
      <c r="C256" s="151" t="s">
        <v>700</v>
      </c>
      <c r="D256" s="151" t="s">
        <v>224</v>
      </c>
      <c r="E256" s="152" t="s">
        <v>5430</v>
      </c>
      <c r="F256" s="153" t="s">
        <v>5431</v>
      </c>
      <c r="G256" s="154" t="s">
        <v>4342</v>
      </c>
      <c r="H256" s="155">
        <v>10</v>
      </c>
      <c r="I256" s="156"/>
      <c r="J256" s="157">
        <f>ROUND(I256*H256,2)</f>
        <v>0</v>
      </c>
      <c r="K256" s="158"/>
      <c r="L256" s="34"/>
      <c r="M256" s="159" t="s">
        <v>1</v>
      </c>
      <c r="N256" s="160" t="s">
        <v>42</v>
      </c>
      <c r="O256" s="59"/>
      <c r="P256" s="161">
        <f>O256*H256</f>
        <v>0</v>
      </c>
      <c r="Q256" s="161">
        <v>0</v>
      </c>
      <c r="R256" s="161">
        <f>Q256*H256</f>
        <v>0</v>
      </c>
      <c r="S256" s="161">
        <v>0</v>
      </c>
      <c r="T256" s="162">
        <f>S256*H256</f>
        <v>0</v>
      </c>
      <c r="U256" s="33"/>
      <c r="V256" s="33"/>
      <c r="W256" s="33"/>
      <c r="X256" s="33"/>
      <c r="Y256" s="33"/>
      <c r="Z256" s="33"/>
      <c r="AA256" s="33"/>
      <c r="AB256" s="33"/>
      <c r="AC256" s="33"/>
      <c r="AD256" s="33"/>
      <c r="AE256" s="33"/>
      <c r="AR256" s="163" t="s">
        <v>228</v>
      </c>
      <c r="AT256" s="163" t="s">
        <v>224</v>
      </c>
      <c r="AU256" s="163" t="s">
        <v>86</v>
      </c>
      <c r="AY256" s="18" t="s">
        <v>222</v>
      </c>
      <c r="BE256" s="164">
        <f>IF(N256="základní",J256,0)</f>
        <v>0</v>
      </c>
      <c r="BF256" s="164">
        <f>IF(N256="snížená",J256,0)</f>
        <v>0</v>
      </c>
      <c r="BG256" s="164">
        <f>IF(N256="zákl. přenesená",J256,0)</f>
        <v>0</v>
      </c>
      <c r="BH256" s="164">
        <f>IF(N256="sníž. přenesená",J256,0)</f>
        <v>0</v>
      </c>
      <c r="BI256" s="164">
        <f>IF(N256="nulová",J256,0)</f>
        <v>0</v>
      </c>
      <c r="BJ256" s="18" t="s">
        <v>84</v>
      </c>
      <c r="BK256" s="164">
        <f>ROUND(I256*H256,2)</f>
        <v>0</v>
      </c>
      <c r="BL256" s="18" t="s">
        <v>228</v>
      </c>
      <c r="BM256" s="163" t="s">
        <v>639</v>
      </c>
    </row>
    <row r="257" spans="1:65" s="2" customFormat="1" ht="19.5">
      <c r="A257" s="33"/>
      <c r="B257" s="34"/>
      <c r="C257" s="33"/>
      <c r="D257" s="166" t="s">
        <v>384</v>
      </c>
      <c r="E257" s="33"/>
      <c r="F257" s="208" t="s">
        <v>5432</v>
      </c>
      <c r="G257" s="33"/>
      <c r="H257" s="33"/>
      <c r="I257" s="209"/>
      <c r="J257" s="33"/>
      <c r="K257" s="33"/>
      <c r="L257" s="34"/>
      <c r="M257" s="210"/>
      <c r="N257" s="211"/>
      <c r="O257" s="59"/>
      <c r="P257" s="59"/>
      <c r="Q257" s="59"/>
      <c r="R257" s="59"/>
      <c r="S257" s="59"/>
      <c r="T257" s="60"/>
      <c r="U257" s="33"/>
      <c r="V257" s="33"/>
      <c r="W257" s="33"/>
      <c r="X257" s="33"/>
      <c r="Y257" s="33"/>
      <c r="Z257" s="33"/>
      <c r="AA257" s="33"/>
      <c r="AB257" s="33"/>
      <c r="AC257" s="33"/>
      <c r="AD257" s="33"/>
      <c r="AE257" s="33"/>
      <c r="AT257" s="18" t="s">
        <v>384</v>
      </c>
      <c r="AU257" s="18" t="s">
        <v>86</v>
      </c>
    </row>
    <row r="258" spans="1:65" s="2" customFormat="1" ht="16.5" customHeight="1">
      <c r="A258" s="33"/>
      <c r="B258" s="150"/>
      <c r="C258" s="151" t="s">
        <v>393</v>
      </c>
      <c r="D258" s="151" t="s">
        <v>224</v>
      </c>
      <c r="E258" s="152" t="s">
        <v>5433</v>
      </c>
      <c r="F258" s="153" t="s">
        <v>5431</v>
      </c>
      <c r="G258" s="154" t="s">
        <v>4342</v>
      </c>
      <c r="H258" s="155">
        <v>1</v>
      </c>
      <c r="I258" s="156"/>
      <c r="J258" s="157">
        <f>ROUND(I258*H258,2)</f>
        <v>0</v>
      </c>
      <c r="K258" s="158"/>
      <c r="L258" s="34"/>
      <c r="M258" s="159" t="s">
        <v>1</v>
      </c>
      <c r="N258" s="160" t="s">
        <v>42</v>
      </c>
      <c r="O258" s="59"/>
      <c r="P258" s="161">
        <f>O258*H258</f>
        <v>0</v>
      </c>
      <c r="Q258" s="161">
        <v>0</v>
      </c>
      <c r="R258" s="161">
        <f>Q258*H258</f>
        <v>0</v>
      </c>
      <c r="S258" s="161">
        <v>0</v>
      </c>
      <c r="T258" s="162">
        <f>S258*H258</f>
        <v>0</v>
      </c>
      <c r="U258" s="33"/>
      <c r="V258" s="33"/>
      <c r="W258" s="33"/>
      <c r="X258" s="33"/>
      <c r="Y258" s="33"/>
      <c r="Z258" s="33"/>
      <c r="AA258" s="33"/>
      <c r="AB258" s="33"/>
      <c r="AC258" s="33"/>
      <c r="AD258" s="33"/>
      <c r="AE258" s="33"/>
      <c r="AR258" s="163" t="s">
        <v>228</v>
      </c>
      <c r="AT258" s="163" t="s">
        <v>224</v>
      </c>
      <c r="AU258" s="163" t="s">
        <v>86</v>
      </c>
      <c r="AY258" s="18" t="s">
        <v>222</v>
      </c>
      <c r="BE258" s="164">
        <f>IF(N258="základní",J258,0)</f>
        <v>0</v>
      </c>
      <c r="BF258" s="164">
        <f>IF(N258="snížená",J258,0)</f>
        <v>0</v>
      </c>
      <c r="BG258" s="164">
        <f>IF(N258="zákl. přenesená",J258,0)</f>
        <v>0</v>
      </c>
      <c r="BH258" s="164">
        <f>IF(N258="sníž. přenesená",J258,0)</f>
        <v>0</v>
      </c>
      <c r="BI258" s="164">
        <f>IF(N258="nulová",J258,0)</f>
        <v>0</v>
      </c>
      <c r="BJ258" s="18" t="s">
        <v>84</v>
      </c>
      <c r="BK258" s="164">
        <f>ROUND(I258*H258,2)</f>
        <v>0</v>
      </c>
      <c r="BL258" s="18" t="s">
        <v>228</v>
      </c>
      <c r="BM258" s="163" t="s">
        <v>656</v>
      </c>
    </row>
    <row r="259" spans="1:65" s="2" customFormat="1" ht="19.5">
      <c r="A259" s="33"/>
      <c r="B259" s="34"/>
      <c r="C259" s="33"/>
      <c r="D259" s="166" t="s">
        <v>384</v>
      </c>
      <c r="E259" s="33"/>
      <c r="F259" s="208" t="s">
        <v>5434</v>
      </c>
      <c r="G259" s="33"/>
      <c r="H259" s="33"/>
      <c r="I259" s="209"/>
      <c r="J259" s="33"/>
      <c r="K259" s="33"/>
      <c r="L259" s="34"/>
      <c r="M259" s="210"/>
      <c r="N259" s="211"/>
      <c r="O259" s="59"/>
      <c r="P259" s="59"/>
      <c r="Q259" s="59"/>
      <c r="R259" s="59"/>
      <c r="S259" s="59"/>
      <c r="T259" s="60"/>
      <c r="U259" s="33"/>
      <c r="V259" s="33"/>
      <c r="W259" s="33"/>
      <c r="X259" s="33"/>
      <c r="Y259" s="33"/>
      <c r="Z259" s="33"/>
      <c r="AA259" s="33"/>
      <c r="AB259" s="33"/>
      <c r="AC259" s="33"/>
      <c r="AD259" s="33"/>
      <c r="AE259" s="33"/>
      <c r="AT259" s="18" t="s">
        <v>384</v>
      </c>
      <c r="AU259" s="18" t="s">
        <v>86</v>
      </c>
    </row>
    <row r="260" spans="1:65" s="2" customFormat="1" ht="16.5" customHeight="1">
      <c r="A260" s="33"/>
      <c r="B260" s="150"/>
      <c r="C260" s="151" t="s">
        <v>710</v>
      </c>
      <c r="D260" s="151" t="s">
        <v>224</v>
      </c>
      <c r="E260" s="152" t="s">
        <v>5435</v>
      </c>
      <c r="F260" s="153" t="s">
        <v>5436</v>
      </c>
      <c r="G260" s="154" t="s">
        <v>4342</v>
      </c>
      <c r="H260" s="155">
        <v>6</v>
      </c>
      <c r="I260" s="156"/>
      <c r="J260" s="157">
        <f>ROUND(I260*H260,2)</f>
        <v>0</v>
      </c>
      <c r="K260" s="158"/>
      <c r="L260" s="34"/>
      <c r="M260" s="159" t="s">
        <v>1</v>
      </c>
      <c r="N260" s="160" t="s">
        <v>42</v>
      </c>
      <c r="O260" s="59"/>
      <c r="P260" s="161">
        <f>O260*H260</f>
        <v>0</v>
      </c>
      <c r="Q260" s="161">
        <v>0</v>
      </c>
      <c r="R260" s="161">
        <f>Q260*H260</f>
        <v>0</v>
      </c>
      <c r="S260" s="161">
        <v>0</v>
      </c>
      <c r="T260" s="162">
        <f>S260*H260</f>
        <v>0</v>
      </c>
      <c r="U260" s="33"/>
      <c r="V260" s="33"/>
      <c r="W260" s="33"/>
      <c r="X260" s="33"/>
      <c r="Y260" s="33"/>
      <c r="Z260" s="33"/>
      <c r="AA260" s="33"/>
      <c r="AB260" s="33"/>
      <c r="AC260" s="33"/>
      <c r="AD260" s="33"/>
      <c r="AE260" s="33"/>
      <c r="AR260" s="163" t="s">
        <v>228</v>
      </c>
      <c r="AT260" s="163" t="s">
        <v>224</v>
      </c>
      <c r="AU260" s="163" t="s">
        <v>86</v>
      </c>
      <c r="AY260" s="18" t="s">
        <v>222</v>
      </c>
      <c r="BE260" s="164">
        <f>IF(N260="základní",J260,0)</f>
        <v>0</v>
      </c>
      <c r="BF260" s="164">
        <f>IF(N260="snížená",J260,0)</f>
        <v>0</v>
      </c>
      <c r="BG260" s="164">
        <f>IF(N260="zákl. přenesená",J260,0)</f>
        <v>0</v>
      </c>
      <c r="BH260" s="164">
        <f>IF(N260="sníž. přenesená",J260,0)</f>
        <v>0</v>
      </c>
      <c r="BI260" s="164">
        <f>IF(N260="nulová",J260,0)</f>
        <v>0</v>
      </c>
      <c r="BJ260" s="18" t="s">
        <v>84</v>
      </c>
      <c r="BK260" s="164">
        <f>ROUND(I260*H260,2)</f>
        <v>0</v>
      </c>
      <c r="BL260" s="18" t="s">
        <v>228</v>
      </c>
      <c r="BM260" s="163" t="s">
        <v>663</v>
      </c>
    </row>
    <row r="261" spans="1:65" s="2" customFormat="1" ht="19.5">
      <c r="A261" s="33"/>
      <c r="B261" s="34"/>
      <c r="C261" s="33"/>
      <c r="D261" s="166" t="s">
        <v>384</v>
      </c>
      <c r="E261" s="33"/>
      <c r="F261" s="208" t="s">
        <v>5429</v>
      </c>
      <c r="G261" s="33"/>
      <c r="H261" s="33"/>
      <c r="I261" s="209"/>
      <c r="J261" s="33"/>
      <c r="K261" s="33"/>
      <c r="L261" s="34"/>
      <c r="M261" s="210"/>
      <c r="N261" s="211"/>
      <c r="O261" s="59"/>
      <c r="P261" s="59"/>
      <c r="Q261" s="59"/>
      <c r="R261" s="59"/>
      <c r="S261" s="59"/>
      <c r="T261" s="60"/>
      <c r="U261" s="33"/>
      <c r="V261" s="33"/>
      <c r="W261" s="33"/>
      <c r="X261" s="33"/>
      <c r="Y261" s="33"/>
      <c r="Z261" s="33"/>
      <c r="AA261" s="33"/>
      <c r="AB261" s="33"/>
      <c r="AC261" s="33"/>
      <c r="AD261" s="33"/>
      <c r="AE261" s="33"/>
      <c r="AT261" s="18" t="s">
        <v>384</v>
      </c>
      <c r="AU261" s="18" t="s">
        <v>86</v>
      </c>
    </row>
    <row r="262" spans="1:65" s="2" customFormat="1" ht="16.5" customHeight="1">
      <c r="A262" s="33"/>
      <c r="B262" s="150"/>
      <c r="C262" s="151" t="s">
        <v>397</v>
      </c>
      <c r="D262" s="151" t="s">
        <v>224</v>
      </c>
      <c r="E262" s="152" t="s">
        <v>5437</v>
      </c>
      <c r="F262" s="153" t="s">
        <v>5438</v>
      </c>
      <c r="G262" s="154" t="s">
        <v>4342</v>
      </c>
      <c r="H262" s="155">
        <v>25</v>
      </c>
      <c r="I262" s="156"/>
      <c r="J262" s="157">
        <f>ROUND(I262*H262,2)</f>
        <v>0</v>
      </c>
      <c r="K262" s="158"/>
      <c r="L262" s="34"/>
      <c r="M262" s="159" t="s">
        <v>1</v>
      </c>
      <c r="N262" s="160" t="s">
        <v>42</v>
      </c>
      <c r="O262" s="59"/>
      <c r="P262" s="161">
        <f>O262*H262</f>
        <v>0</v>
      </c>
      <c r="Q262" s="161">
        <v>0</v>
      </c>
      <c r="R262" s="161">
        <f>Q262*H262</f>
        <v>0</v>
      </c>
      <c r="S262" s="161">
        <v>0</v>
      </c>
      <c r="T262" s="162">
        <f>S262*H262</f>
        <v>0</v>
      </c>
      <c r="U262" s="33"/>
      <c r="V262" s="33"/>
      <c r="W262" s="33"/>
      <c r="X262" s="33"/>
      <c r="Y262" s="33"/>
      <c r="Z262" s="33"/>
      <c r="AA262" s="33"/>
      <c r="AB262" s="33"/>
      <c r="AC262" s="33"/>
      <c r="AD262" s="33"/>
      <c r="AE262" s="33"/>
      <c r="AR262" s="163" t="s">
        <v>228</v>
      </c>
      <c r="AT262" s="163" t="s">
        <v>224</v>
      </c>
      <c r="AU262" s="163" t="s">
        <v>86</v>
      </c>
      <c r="AY262" s="18" t="s">
        <v>222</v>
      </c>
      <c r="BE262" s="164">
        <f>IF(N262="základní",J262,0)</f>
        <v>0</v>
      </c>
      <c r="BF262" s="164">
        <f>IF(N262="snížená",J262,0)</f>
        <v>0</v>
      </c>
      <c r="BG262" s="164">
        <f>IF(N262="zákl. přenesená",J262,0)</f>
        <v>0</v>
      </c>
      <c r="BH262" s="164">
        <f>IF(N262="sníž. přenesená",J262,0)</f>
        <v>0</v>
      </c>
      <c r="BI262" s="164">
        <f>IF(N262="nulová",J262,0)</f>
        <v>0</v>
      </c>
      <c r="BJ262" s="18" t="s">
        <v>84</v>
      </c>
      <c r="BK262" s="164">
        <f>ROUND(I262*H262,2)</f>
        <v>0</v>
      </c>
      <c r="BL262" s="18" t="s">
        <v>228</v>
      </c>
      <c r="BM262" s="163" t="s">
        <v>699</v>
      </c>
    </row>
    <row r="263" spans="1:65" s="2" customFormat="1" ht="19.5">
      <c r="A263" s="33"/>
      <c r="B263" s="34"/>
      <c r="C263" s="33"/>
      <c r="D263" s="166" t="s">
        <v>384</v>
      </c>
      <c r="E263" s="33"/>
      <c r="F263" s="208" t="s">
        <v>5439</v>
      </c>
      <c r="G263" s="33"/>
      <c r="H263" s="33"/>
      <c r="I263" s="209"/>
      <c r="J263" s="33"/>
      <c r="K263" s="33"/>
      <c r="L263" s="34"/>
      <c r="M263" s="210"/>
      <c r="N263" s="211"/>
      <c r="O263" s="59"/>
      <c r="P263" s="59"/>
      <c r="Q263" s="59"/>
      <c r="R263" s="59"/>
      <c r="S263" s="59"/>
      <c r="T263" s="60"/>
      <c r="U263" s="33"/>
      <c r="V263" s="33"/>
      <c r="W263" s="33"/>
      <c r="X263" s="33"/>
      <c r="Y263" s="33"/>
      <c r="Z263" s="33"/>
      <c r="AA263" s="33"/>
      <c r="AB263" s="33"/>
      <c r="AC263" s="33"/>
      <c r="AD263" s="33"/>
      <c r="AE263" s="33"/>
      <c r="AT263" s="18" t="s">
        <v>384</v>
      </c>
      <c r="AU263" s="18" t="s">
        <v>86</v>
      </c>
    </row>
    <row r="264" spans="1:65" s="2" customFormat="1" ht="16.5" customHeight="1">
      <c r="A264" s="33"/>
      <c r="B264" s="150"/>
      <c r="C264" s="151" t="s">
        <v>719</v>
      </c>
      <c r="D264" s="151" t="s">
        <v>224</v>
      </c>
      <c r="E264" s="152" t="s">
        <v>5440</v>
      </c>
      <c r="F264" s="153" t="s">
        <v>5441</v>
      </c>
      <c r="G264" s="154" t="s">
        <v>4342</v>
      </c>
      <c r="H264" s="155">
        <v>15</v>
      </c>
      <c r="I264" s="156"/>
      <c r="J264" s="157">
        <f>ROUND(I264*H264,2)</f>
        <v>0</v>
      </c>
      <c r="K264" s="158"/>
      <c r="L264" s="34"/>
      <c r="M264" s="159" t="s">
        <v>1</v>
      </c>
      <c r="N264" s="160" t="s">
        <v>42</v>
      </c>
      <c r="O264" s="59"/>
      <c r="P264" s="161">
        <f>O264*H264</f>
        <v>0</v>
      </c>
      <c r="Q264" s="161">
        <v>0</v>
      </c>
      <c r="R264" s="161">
        <f>Q264*H264</f>
        <v>0</v>
      </c>
      <c r="S264" s="161">
        <v>0</v>
      </c>
      <c r="T264" s="162">
        <f>S264*H264</f>
        <v>0</v>
      </c>
      <c r="U264" s="33"/>
      <c r="V264" s="33"/>
      <c r="W264" s="33"/>
      <c r="X264" s="33"/>
      <c r="Y264" s="33"/>
      <c r="Z264" s="33"/>
      <c r="AA264" s="33"/>
      <c r="AB264" s="33"/>
      <c r="AC264" s="33"/>
      <c r="AD264" s="33"/>
      <c r="AE264" s="33"/>
      <c r="AR264" s="163" t="s">
        <v>228</v>
      </c>
      <c r="AT264" s="163" t="s">
        <v>224</v>
      </c>
      <c r="AU264" s="163" t="s">
        <v>86</v>
      </c>
      <c r="AY264" s="18" t="s">
        <v>222</v>
      </c>
      <c r="BE264" s="164">
        <f>IF(N264="základní",J264,0)</f>
        <v>0</v>
      </c>
      <c r="BF264" s="164">
        <f>IF(N264="snížená",J264,0)</f>
        <v>0</v>
      </c>
      <c r="BG264" s="164">
        <f>IF(N264="zákl. přenesená",J264,0)</f>
        <v>0</v>
      </c>
      <c r="BH264" s="164">
        <f>IF(N264="sníž. přenesená",J264,0)</f>
        <v>0</v>
      </c>
      <c r="BI264" s="164">
        <f>IF(N264="nulová",J264,0)</f>
        <v>0</v>
      </c>
      <c r="BJ264" s="18" t="s">
        <v>84</v>
      </c>
      <c r="BK264" s="164">
        <f>ROUND(I264*H264,2)</f>
        <v>0</v>
      </c>
      <c r="BL264" s="18" t="s">
        <v>228</v>
      </c>
      <c r="BM264" s="163" t="s">
        <v>703</v>
      </c>
    </row>
    <row r="265" spans="1:65" s="2" customFormat="1" ht="19.5">
      <c r="A265" s="33"/>
      <c r="B265" s="34"/>
      <c r="C265" s="33"/>
      <c r="D265" s="166" t="s">
        <v>384</v>
      </c>
      <c r="E265" s="33"/>
      <c r="F265" s="208" t="s">
        <v>5442</v>
      </c>
      <c r="G265" s="33"/>
      <c r="H265" s="33"/>
      <c r="I265" s="209"/>
      <c r="J265" s="33"/>
      <c r="K265" s="33"/>
      <c r="L265" s="34"/>
      <c r="M265" s="210"/>
      <c r="N265" s="211"/>
      <c r="O265" s="59"/>
      <c r="P265" s="59"/>
      <c r="Q265" s="59"/>
      <c r="R265" s="59"/>
      <c r="S265" s="59"/>
      <c r="T265" s="60"/>
      <c r="U265" s="33"/>
      <c r="V265" s="33"/>
      <c r="W265" s="33"/>
      <c r="X265" s="33"/>
      <c r="Y265" s="33"/>
      <c r="Z265" s="33"/>
      <c r="AA265" s="33"/>
      <c r="AB265" s="33"/>
      <c r="AC265" s="33"/>
      <c r="AD265" s="33"/>
      <c r="AE265" s="33"/>
      <c r="AT265" s="18" t="s">
        <v>384</v>
      </c>
      <c r="AU265" s="18" t="s">
        <v>86</v>
      </c>
    </row>
    <row r="266" spans="1:65" s="2" customFormat="1" ht="24.2" customHeight="1">
      <c r="A266" s="33"/>
      <c r="B266" s="150"/>
      <c r="C266" s="151" t="s">
        <v>404</v>
      </c>
      <c r="D266" s="151" t="s">
        <v>224</v>
      </c>
      <c r="E266" s="152" t="s">
        <v>5443</v>
      </c>
      <c r="F266" s="153" t="s">
        <v>5444</v>
      </c>
      <c r="G266" s="154" t="s">
        <v>4342</v>
      </c>
      <c r="H266" s="155">
        <v>1</v>
      </c>
      <c r="I266" s="156"/>
      <c r="J266" s="157">
        <f>ROUND(I266*H266,2)</f>
        <v>0</v>
      </c>
      <c r="K266" s="158"/>
      <c r="L266" s="34"/>
      <c r="M266" s="159" t="s">
        <v>1</v>
      </c>
      <c r="N266" s="160" t="s">
        <v>42</v>
      </c>
      <c r="O266" s="59"/>
      <c r="P266" s="161">
        <f>O266*H266</f>
        <v>0</v>
      </c>
      <c r="Q266" s="161">
        <v>0</v>
      </c>
      <c r="R266" s="161">
        <f>Q266*H266</f>
        <v>0</v>
      </c>
      <c r="S266" s="161">
        <v>0</v>
      </c>
      <c r="T266" s="162">
        <f>S266*H266</f>
        <v>0</v>
      </c>
      <c r="U266" s="33"/>
      <c r="V266" s="33"/>
      <c r="W266" s="33"/>
      <c r="X266" s="33"/>
      <c r="Y266" s="33"/>
      <c r="Z266" s="33"/>
      <c r="AA266" s="33"/>
      <c r="AB266" s="33"/>
      <c r="AC266" s="33"/>
      <c r="AD266" s="33"/>
      <c r="AE266" s="33"/>
      <c r="AR266" s="163" t="s">
        <v>228</v>
      </c>
      <c r="AT266" s="163" t="s">
        <v>224</v>
      </c>
      <c r="AU266" s="163" t="s">
        <v>86</v>
      </c>
      <c r="AY266" s="18" t="s">
        <v>222</v>
      </c>
      <c r="BE266" s="164">
        <f>IF(N266="základní",J266,0)</f>
        <v>0</v>
      </c>
      <c r="BF266" s="164">
        <f>IF(N266="snížená",J266,0)</f>
        <v>0</v>
      </c>
      <c r="BG266" s="164">
        <f>IF(N266="zákl. přenesená",J266,0)</f>
        <v>0</v>
      </c>
      <c r="BH266" s="164">
        <f>IF(N266="sníž. přenesená",J266,0)</f>
        <v>0</v>
      </c>
      <c r="BI266" s="164">
        <f>IF(N266="nulová",J266,0)</f>
        <v>0</v>
      </c>
      <c r="BJ266" s="18" t="s">
        <v>84</v>
      </c>
      <c r="BK266" s="164">
        <f>ROUND(I266*H266,2)</f>
        <v>0</v>
      </c>
      <c r="BL266" s="18" t="s">
        <v>228</v>
      </c>
      <c r="BM266" s="163" t="s">
        <v>706</v>
      </c>
    </row>
    <row r="267" spans="1:65" s="2" customFormat="1" ht="19.5">
      <c r="A267" s="33"/>
      <c r="B267" s="34"/>
      <c r="C267" s="33"/>
      <c r="D267" s="166" t="s">
        <v>384</v>
      </c>
      <c r="E267" s="33"/>
      <c r="F267" s="208" t="s">
        <v>5445</v>
      </c>
      <c r="G267" s="33"/>
      <c r="H267" s="33"/>
      <c r="I267" s="209"/>
      <c r="J267" s="33"/>
      <c r="K267" s="33"/>
      <c r="L267" s="34"/>
      <c r="M267" s="210"/>
      <c r="N267" s="211"/>
      <c r="O267" s="59"/>
      <c r="P267" s="59"/>
      <c r="Q267" s="59"/>
      <c r="R267" s="59"/>
      <c r="S267" s="59"/>
      <c r="T267" s="60"/>
      <c r="U267" s="33"/>
      <c r="V267" s="33"/>
      <c r="W267" s="33"/>
      <c r="X267" s="33"/>
      <c r="Y267" s="33"/>
      <c r="Z267" s="33"/>
      <c r="AA267" s="33"/>
      <c r="AB267" s="33"/>
      <c r="AC267" s="33"/>
      <c r="AD267" s="33"/>
      <c r="AE267" s="33"/>
      <c r="AT267" s="18" t="s">
        <v>384</v>
      </c>
      <c r="AU267" s="18" t="s">
        <v>86</v>
      </c>
    </row>
    <row r="268" spans="1:65" s="2" customFormat="1" ht="21.75" customHeight="1">
      <c r="A268" s="33"/>
      <c r="B268" s="150"/>
      <c r="C268" s="151" t="s">
        <v>729</v>
      </c>
      <c r="D268" s="151" t="s">
        <v>224</v>
      </c>
      <c r="E268" s="152" t="s">
        <v>5446</v>
      </c>
      <c r="F268" s="153" t="s">
        <v>5447</v>
      </c>
      <c r="G268" s="154" t="s">
        <v>4342</v>
      </c>
      <c r="H268" s="155">
        <v>4</v>
      </c>
      <c r="I268" s="156"/>
      <c r="J268" s="157">
        <f>ROUND(I268*H268,2)</f>
        <v>0</v>
      </c>
      <c r="K268" s="158"/>
      <c r="L268" s="34"/>
      <c r="M268" s="159" t="s">
        <v>1</v>
      </c>
      <c r="N268" s="160" t="s">
        <v>42</v>
      </c>
      <c r="O268" s="59"/>
      <c r="P268" s="161">
        <f>O268*H268</f>
        <v>0</v>
      </c>
      <c r="Q268" s="161">
        <v>0</v>
      </c>
      <c r="R268" s="161">
        <f>Q268*H268</f>
        <v>0</v>
      </c>
      <c r="S268" s="161">
        <v>0</v>
      </c>
      <c r="T268" s="162">
        <f>S268*H268</f>
        <v>0</v>
      </c>
      <c r="U268" s="33"/>
      <c r="V268" s="33"/>
      <c r="W268" s="33"/>
      <c r="X268" s="33"/>
      <c r="Y268" s="33"/>
      <c r="Z268" s="33"/>
      <c r="AA268" s="33"/>
      <c r="AB268" s="33"/>
      <c r="AC268" s="33"/>
      <c r="AD268" s="33"/>
      <c r="AE268" s="33"/>
      <c r="AR268" s="163" t="s">
        <v>228</v>
      </c>
      <c r="AT268" s="163" t="s">
        <v>224</v>
      </c>
      <c r="AU268" s="163" t="s">
        <v>86</v>
      </c>
      <c r="AY268" s="18" t="s">
        <v>222</v>
      </c>
      <c r="BE268" s="164">
        <f>IF(N268="základní",J268,0)</f>
        <v>0</v>
      </c>
      <c r="BF268" s="164">
        <f>IF(N268="snížená",J268,0)</f>
        <v>0</v>
      </c>
      <c r="BG268" s="164">
        <f>IF(N268="zákl. přenesená",J268,0)</f>
        <v>0</v>
      </c>
      <c r="BH268" s="164">
        <f>IF(N268="sníž. přenesená",J268,0)</f>
        <v>0</v>
      </c>
      <c r="BI268" s="164">
        <f>IF(N268="nulová",J268,0)</f>
        <v>0</v>
      </c>
      <c r="BJ268" s="18" t="s">
        <v>84</v>
      </c>
      <c r="BK268" s="164">
        <f>ROUND(I268*H268,2)</f>
        <v>0</v>
      </c>
      <c r="BL268" s="18" t="s">
        <v>228</v>
      </c>
      <c r="BM268" s="163" t="s">
        <v>713</v>
      </c>
    </row>
    <row r="269" spans="1:65" s="2" customFormat="1" ht="19.5">
      <c r="A269" s="33"/>
      <c r="B269" s="34"/>
      <c r="C269" s="33"/>
      <c r="D269" s="166" t="s">
        <v>384</v>
      </c>
      <c r="E269" s="33"/>
      <c r="F269" s="208" t="s">
        <v>5448</v>
      </c>
      <c r="G269" s="33"/>
      <c r="H269" s="33"/>
      <c r="I269" s="209"/>
      <c r="J269" s="33"/>
      <c r="K269" s="33"/>
      <c r="L269" s="34"/>
      <c r="M269" s="210"/>
      <c r="N269" s="211"/>
      <c r="O269" s="59"/>
      <c r="P269" s="59"/>
      <c r="Q269" s="59"/>
      <c r="R269" s="59"/>
      <c r="S269" s="59"/>
      <c r="T269" s="60"/>
      <c r="U269" s="33"/>
      <c r="V269" s="33"/>
      <c r="W269" s="33"/>
      <c r="X269" s="33"/>
      <c r="Y269" s="33"/>
      <c r="Z269" s="33"/>
      <c r="AA269" s="33"/>
      <c r="AB269" s="33"/>
      <c r="AC269" s="33"/>
      <c r="AD269" s="33"/>
      <c r="AE269" s="33"/>
      <c r="AT269" s="18" t="s">
        <v>384</v>
      </c>
      <c r="AU269" s="18" t="s">
        <v>86</v>
      </c>
    </row>
    <row r="270" spans="1:65" s="2" customFormat="1" ht="16.5" customHeight="1">
      <c r="A270" s="33"/>
      <c r="B270" s="150"/>
      <c r="C270" s="151" t="s">
        <v>417</v>
      </c>
      <c r="D270" s="151" t="s">
        <v>224</v>
      </c>
      <c r="E270" s="152" t="s">
        <v>5449</v>
      </c>
      <c r="F270" s="153" t="s">
        <v>5450</v>
      </c>
      <c r="G270" s="154" t="s">
        <v>4342</v>
      </c>
      <c r="H270" s="155">
        <v>1</v>
      </c>
      <c r="I270" s="156"/>
      <c r="J270" s="157">
        <f>ROUND(I270*H270,2)</f>
        <v>0</v>
      </c>
      <c r="K270" s="158"/>
      <c r="L270" s="34"/>
      <c r="M270" s="159" t="s">
        <v>1</v>
      </c>
      <c r="N270" s="160" t="s">
        <v>42</v>
      </c>
      <c r="O270" s="59"/>
      <c r="P270" s="161">
        <f>O270*H270</f>
        <v>0</v>
      </c>
      <c r="Q270" s="161">
        <v>0</v>
      </c>
      <c r="R270" s="161">
        <f>Q270*H270</f>
        <v>0</v>
      </c>
      <c r="S270" s="161">
        <v>0</v>
      </c>
      <c r="T270" s="162">
        <f>S270*H270</f>
        <v>0</v>
      </c>
      <c r="U270" s="33"/>
      <c r="V270" s="33"/>
      <c r="W270" s="33"/>
      <c r="X270" s="33"/>
      <c r="Y270" s="33"/>
      <c r="Z270" s="33"/>
      <c r="AA270" s="33"/>
      <c r="AB270" s="33"/>
      <c r="AC270" s="33"/>
      <c r="AD270" s="33"/>
      <c r="AE270" s="33"/>
      <c r="AR270" s="163" t="s">
        <v>228</v>
      </c>
      <c r="AT270" s="163" t="s">
        <v>224</v>
      </c>
      <c r="AU270" s="163" t="s">
        <v>86</v>
      </c>
      <c r="AY270" s="18" t="s">
        <v>222</v>
      </c>
      <c r="BE270" s="164">
        <f>IF(N270="základní",J270,0)</f>
        <v>0</v>
      </c>
      <c r="BF270" s="164">
        <f>IF(N270="snížená",J270,0)</f>
        <v>0</v>
      </c>
      <c r="BG270" s="164">
        <f>IF(N270="zákl. přenesená",J270,0)</f>
        <v>0</v>
      </c>
      <c r="BH270" s="164">
        <f>IF(N270="sníž. přenesená",J270,0)</f>
        <v>0</v>
      </c>
      <c r="BI270" s="164">
        <f>IF(N270="nulová",J270,0)</f>
        <v>0</v>
      </c>
      <c r="BJ270" s="18" t="s">
        <v>84</v>
      </c>
      <c r="BK270" s="164">
        <f>ROUND(I270*H270,2)</f>
        <v>0</v>
      </c>
      <c r="BL270" s="18" t="s">
        <v>228</v>
      </c>
      <c r="BM270" s="163" t="s">
        <v>717</v>
      </c>
    </row>
    <row r="271" spans="1:65" s="2" customFormat="1" ht="16.5" customHeight="1">
      <c r="A271" s="33"/>
      <c r="B271" s="150"/>
      <c r="C271" s="151" t="s">
        <v>736</v>
      </c>
      <c r="D271" s="151" t="s">
        <v>224</v>
      </c>
      <c r="E271" s="152" t="s">
        <v>5451</v>
      </c>
      <c r="F271" s="153" t="s">
        <v>5452</v>
      </c>
      <c r="G271" s="154" t="s">
        <v>4342</v>
      </c>
      <c r="H271" s="155">
        <v>1</v>
      </c>
      <c r="I271" s="156"/>
      <c r="J271" s="157">
        <f>ROUND(I271*H271,2)</f>
        <v>0</v>
      </c>
      <c r="K271" s="158"/>
      <c r="L271" s="34"/>
      <c r="M271" s="159" t="s">
        <v>1</v>
      </c>
      <c r="N271" s="160" t="s">
        <v>42</v>
      </c>
      <c r="O271" s="59"/>
      <c r="P271" s="161">
        <f>O271*H271</f>
        <v>0</v>
      </c>
      <c r="Q271" s="161">
        <v>0</v>
      </c>
      <c r="R271" s="161">
        <f>Q271*H271</f>
        <v>0</v>
      </c>
      <c r="S271" s="161">
        <v>0</v>
      </c>
      <c r="T271" s="162">
        <f>S271*H271</f>
        <v>0</v>
      </c>
      <c r="U271" s="33"/>
      <c r="V271" s="33"/>
      <c r="W271" s="33"/>
      <c r="X271" s="33"/>
      <c r="Y271" s="33"/>
      <c r="Z271" s="33"/>
      <c r="AA271" s="33"/>
      <c r="AB271" s="33"/>
      <c r="AC271" s="33"/>
      <c r="AD271" s="33"/>
      <c r="AE271" s="33"/>
      <c r="AR271" s="163" t="s">
        <v>228</v>
      </c>
      <c r="AT271" s="163" t="s">
        <v>224</v>
      </c>
      <c r="AU271" s="163" t="s">
        <v>86</v>
      </c>
      <c r="AY271" s="18" t="s">
        <v>222</v>
      </c>
      <c r="BE271" s="164">
        <f>IF(N271="základní",J271,0)</f>
        <v>0</v>
      </c>
      <c r="BF271" s="164">
        <f>IF(N271="snížená",J271,0)</f>
        <v>0</v>
      </c>
      <c r="BG271" s="164">
        <f>IF(N271="zákl. přenesená",J271,0)</f>
        <v>0</v>
      </c>
      <c r="BH271" s="164">
        <f>IF(N271="sníž. přenesená",J271,0)</f>
        <v>0</v>
      </c>
      <c r="BI271" s="164">
        <f>IF(N271="nulová",J271,0)</f>
        <v>0</v>
      </c>
      <c r="BJ271" s="18" t="s">
        <v>84</v>
      </c>
      <c r="BK271" s="164">
        <f>ROUND(I271*H271,2)</f>
        <v>0</v>
      </c>
      <c r="BL271" s="18" t="s">
        <v>228</v>
      </c>
      <c r="BM271" s="163" t="s">
        <v>722</v>
      </c>
    </row>
    <row r="272" spans="1:65" s="2" customFormat="1" ht="16.5" customHeight="1">
      <c r="A272" s="33"/>
      <c r="B272" s="150"/>
      <c r="C272" s="151" t="s">
        <v>420</v>
      </c>
      <c r="D272" s="151" t="s">
        <v>224</v>
      </c>
      <c r="E272" s="152" t="s">
        <v>5453</v>
      </c>
      <c r="F272" s="153" t="s">
        <v>5454</v>
      </c>
      <c r="G272" s="154" t="s">
        <v>242</v>
      </c>
      <c r="H272" s="155">
        <v>60</v>
      </c>
      <c r="I272" s="156"/>
      <c r="J272" s="157">
        <f>ROUND(I272*H272,2)</f>
        <v>0</v>
      </c>
      <c r="K272" s="158"/>
      <c r="L272" s="34"/>
      <c r="M272" s="159" t="s">
        <v>1</v>
      </c>
      <c r="N272" s="160" t="s">
        <v>42</v>
      </c>
      <c r="O272" s="59"/>
      <c r="P272" s="161">
        <f>O272*H272</f>
        <v>0</v>
      </c>
      <c r="Q272" s="161">
        <v>0</v>
      </c>
      <c r="R272" s="161">
        <f>Q272*H272</f>
        <v>0</v>
      </c>
      <c r="S272" s="161">
        <v>0</v>
      </c>
      <c r="T272" s="162">
        <f>S272*H272</f>
        <v>0</v>
      </c>
      <c r="U272" s="33"/>
      <c r="V272" s="33"/>
      <c r="W272" s="33"/>
      <c r="X272" s="33"/>
      <c r="Y272" s="33"/>
      <c r="Z272" s="33"/>
      <c r="AA272" s="33"/>
      <c r="AB272" s="33"/>
      <c r="AC272" s="33"/>
      <c r="AD272" s="33"/>
      <c r="AE272" s="33"/>
      <c r="AR272" s="163" t="s">
        <v>228</v>
      </c>
      <c r="AT272" s="163" t="s">
        <v>224</v>
      </c>
      <c r="AU272" s="163" t="s">
        <v>86</v>
      </c>
      <c r="AY272" s="18" t="s">
        <v>222</v>
      </c>
      <c r="BE272" s="164">
        <f>IF(N272="základní",J272,0)</f>
        <v>0</v>
      </c>
      <c r="BF272" s="164">
        <f>IF(N272="snížená",J272,0)</f>
        <v>0</v>
      </c>
      <c r="BG272" s="164">
        <f>IF(N272="zákl. přenesená",J272,0)</f>
        <v>0</v>
      </c>
      <c r="BH272" s="164">
        <f>IF(N272="sníž. přenesená",J272,0)</f>
        <v>0</v>
      </c>
      <c r="BI272" s="164">
        <f>IF(N272="nulová",J272,0)</f>
        <v>0</v>
      </c>
      <c r="BJ272" s="18" t="s">
        <v>84</v>
      </c>
      <c r="BK272" s="164">
        <f>ROUND(I272*H272,2)</f>
        <v>0</v>
      </c>
      <c r="BL272" s="18" t="s">
        <v>228</v>
      </c>
      <c r="BM272" s="163" t="s">
        <v>726</v>
      </c>
    </row>
    <row r="273" spans="1:65" s="2" customFormat="1" ht="19.5">
      <c r="A273" s="33"/>
      <c r="B273" s="34"/>
      <c r="C273" s="33"/>
      <c r="D273" s="166" t="s">
        <v>384</v>
      </c>
      <c r="E273" s="33"/>
      <c r="F273" s="208" t="s">
        <v>5455</v>
      </c>
      <c r="G273" s="33"/>
      <c r="H273" s="33"/>
      <c r="I273" s="209"/>
      <c r="J273" s="33"/>
      <c r="K273" s="33"/>
      <c r="L273" s="34"/>
      <c r="M273" s="210"/>
      <c r="N273" s="211"/>
      <c r="O273" s="59"/>
      <c r="P273" s="59"/>
      <c r="Q273" s="59"/>
      <c r="R273" s="59"/>
      <c r="S273" s="59"/>
      <c r="T273" s="60"/>
      <c r="U273" s="33"/>
      <c r="V273" s="33"/>
      <c r="W273" s="33"/>
      <c r="X273" s="33"/>
      <c r="Y273" s="33"/>
      <c r="Z273" s="33"/>
      <c r="AA273" s="33"/>
      <c r="AB273" s="33"/>
      <c r="AC273" s="33"/>
      <c r="AD273" s="33"/>
      <c r="AE273" s="33"/>
      <c r="AT273" s="18" t="s">
        <v>384</v>
      </c>
      <c r="AU273" s="18" t="s">
        <v>86</v>
      </c>
    </row>
    <row r="274" spans="1:65" s="12" customFormat="1" ht="22.9" customHeight="1">
      <c r="B274" s="137"/>
      <c r="D274" s="138" t="s">
        <v>76</v>
      </c>
      <c r="E274" s="148" t="s">
        <v>4468</v>
      </c>
      <c r="F274" s="148" t="s">
        <v>5456</v>
      </c>
      <c r="I274" s="140"/>
      <c r="J274" s="149">
        <f>BK274</f>
        <v>0</v>
      </c>
      <c r="L274" s="137"/>
      <c r="M274" s="142"/>
      <c r="N274" s="143"/>
      <c r="O274" s="143"/>
      <c r="P274" s="144">
        <f>SUM(P275:P291)</f>
        <v>0</v>
      </c>
      <c r="Q274" s="143"/>
      <c r="R274" s="144">
        <f>SUM(R275:R291)</f>
        <v>0</v>
      </c>
      <c r="S274" s="143"/>
      <c r="T274" s="145">
        <f>SUM(T275:T291)</f>
        <v>0</v>
      </c>
      <c r="AR274" s="138" t="s">
        <v>84</v>
      </c>
      <c r="AT274" s="146" t="s">
        <v>76</v>
      </c>
      <c r="AU274" s="146" t="s">
        <v>84</v>
      </c>
      <c r="AY274" s="138" t="s">
        <v>222</v>
      </c>
      <c r="BK274" s="147">
        <f>SUM(BK275:BK291)</f>
        <v>0</v>
      </c>
    </row>
    <row r="275" spans="1:65" s="2" customFormat="1" ht="16.5" customHeight="1">
      <c r="A275" s="33"/>
      <c r="B275" s="150"/>
      <c r="C275" s="151" t="s">
        <v>743</v>
      </c>
      <c r="D275" s="151" t="s">
        <v>224</v>
      </c>
      <c r="E275" s="152" t="s">
        <v>5457</v>
      </c>
      <c r="F275" s="153" t="s">
        <v>5458</v>
      </c>
      <c r="G275" s="154" t="s">
        <v>4342</v>
      </c>
      <c r="H275" s="155">
        <v>30</v>
      </c>
      <c r="I275" s="156"/>
      <c r="J275" s="157">
        <f>ROUND(I275*H275,2)</f>
        <v>0</v>
      </c>
      <c r="K275" s="158"/>
      <c r="L275" s="34"/>
      <c r="M275" s="159" t="s">
        <v>1</v>
      </c>
      <c r="N275" s="160" t="s">
        <v>42</v>
      </c>
      <c r="O275" s="59"/>
      <c r="P275" s="161">
        <f>O275*H275</f>
        <v>0</v>
      </c>
      <c r="Q275" s="161">
        <v>0</v>
      </c>
      <c r="R275" s="161">
        <f>Q275*H275</f>
        <v>0</v>
      </c>
      <c r="S275" s="161">
        <v>0</v>
      </c>
      <c r="T275" s="162">
        <f>S275*H275</f>
        <v>0</v>
      </c>
      <c r="U275" s="33"/>
      <c r="V275" s="33"/>
      <c r="W275" s="33"/>
      <c r="X275" s="33"/>
      <c r="Y275" s="33"/>
      <c r="Z275" s="33"/>
      <c r="AA275" s="33"/>
      <c r="AB275" s="33"/>
      <c r="AC275" s="33"/>
      <c r="AD275" s="33"/>
      <c r="AE275" s="33"/>
      <c r="AR275" s="163" t="s">
        <v>228</v>
      </c>
      <c r="AT275" s="163" t="s">
        <v>224</v>
      </c>
      <c r="AU275" s="163" t="s">
        <v>86</v>
      </c>
      <c r="AY275" s="18" t="s">
        <v>222</v>
      </c>
      <c r="BE275" s="164">
        <f>IF(N275="základní",J275,0)</f>
        <v>0</v>
      </c>
      <c r="BF275" s="164">
        <f>IF(N275="snížená",J275,0)</f>
        <v>0</v>
      </c>
      <c r="BG275" s="164">
        <f>IF(N275="zákl. přenesená",J275,0)</f>
        <v>0</v>
      </c>
      <c r="BH275" s="164">
        <f>IF(N275="sníž. přenesená",J275,0)</f>
        <v>0</v>
      </c>
      <c r="BI275" s="164">
        <f>IF(N275="nulová",J275,0)</f>
        <v>0</v>
      </c>
      <c r="BJ275" s="18" t="s">
        <v>84</v>
      </c>
      <c r="BK275" s="164">
        <f>ROUND(I275*H275,2)</f>
        <v>0</v>
      </c>
      <c r="BL275" s="18" t="s">
        <v>228</v>
      </c>
      <c r="BM275" s="163" t="s">
        <v>732</v>
      </c>
    </row>
    <row r="276" spans="1:65" s="2" customFormat="1" ht="16.5" customHeight="1">
      <c r="A276" s="33"/>
      <c r="B276" s="150"/>
      <c r="C276" s="151" t="s">
        <v>424</v>
      </c>
      <c r="D276" s="151" t="s">
        <v>224</v>
      </c>
      <c r="E276" s="152" t="s">
        <v>5459</v>
      </c>
      <c r="F276" s="153" t="s">
        <v>5460</v>
      </c>
      <c r="G276" s="154" t="s">
        <v>242</v>
      </c>
      <c r="H276" s="155">
        <v>115</v>
      </c>
      <c r="I276" s="156"/>
      <c r="J276" s="157">
        <f>ROUND(I276*H276,2)</f>
        <v>0</v>
      </c>
      <c r="K276" s="158"/>
      <c r="L276" s="34"/>
      <c r="M276" s="159" t="s">
        <v>1</v>
      </c>
      <c r="N276" s="160" t="s">
        <v>42</v>
      </c>
      <c r="O276" s="59"/>
      <c r="P276" s="161">
        <f>O276*H276</f>
        <v>0</v>
      </c>
      <c r="Q276" s="161">
        <v>0</v>
      </c>
      <c r="R276" s="161">
        <f>Q276*H276</f>
        <v>0</v>
      </c>
      <c r="S276" s="161">
        <v>0</v>
      </c>
      <c r="T276" s="162">
        <f>S276*H276</f>
        <v>0</v>
      </c>
      <c r="U276" s="33"/>
      <c r="V276" s="33"/>
      <c r="W276" s="33"/>
      <c r="X276" s="33"/>
      <c r="Y276" s="33"/>
      <c r="Z276" s="33"/>
      <c r="AA276" s="33"/>
      <c r="AB276" s="33"/>
      <c r="AC276" s="33"/>
      <c r="AD276" s="33"/>
      <c r="AE276" s="33"/>
      <c r="AR276" s="163" t="s">
        <v>228</v>
      </c>
      <c r="AT276" s="163" t="s">
        <v>224</v>
      </c>
      <c r="AU276" s="163" t="s">
        <v>86</v>
      </c>
      <c r="AY276" s="18" t="s">
        <v>222</v>
      </c>
      <c r="BE276" s="164">
        <f>IF(N276="základní",J276,0)</f>
        <v>0</v>
      </c>
      <c r="BF276" s="164">
        <f>IF(N276="snížená",J276,0)</f>
        <v>0</v>
      </c>
      <c r="BG276" s="164">
        <f>IF(N276="zákl. přenesená",J276,0)</f>
        <v>0</v>
      </c>
      <c r="BH276" s="164">
        <f>IF(N276="sníž. přenesená",J276,0)</f>
        <v>0</v>
      </c>
      <c r="BI276" s="164">
        <f>IF(N276="nulová",J276,0)</f>
        <v>0</v>
      </c>
      <c r="BJ276" s="18" t="s">
        <v>84</v>
      </c>
      <c r="BK276" s="164">
        <f>ROUND(I276*H276,2)</f>
        <v>0</v>
      </c>
      <c r="BL276" s="18" t="s">
        <v>228</v>
      </c>
      <c r="BM276" s="163" t="s">
        <v>735</v>
      </c>
    </row>
    <row r="277" spans="1:65" s="2" customFormat="1" ht="19.5">
      <c r="A277" s="33"/>
      <c r="B277" s="34"/>
      <c r="C277" s="33"/>
      <c r="D277" s="166" t="s">
        <v>384</v>
      </c>
      <c r="E277" s="33"/>
      <c r="F277" s="208" t="s">
        <v>5461</v>
      </c>
      <c r="G277" s="33"/>
      <c r="H277" s="33"/>
      <c r="I277" s="209"/>
      <c r="J277" s="33"/>
      <c r="K277" s="33"/>
      <c r="L277" s="34"/>
      <c r="M277" s="210"/>
      <c r="N277" s="211"/>
      <c r="O277" s="59"/>
      <c r="P277" s="59"/>
      <c r="Q277" s="59"/>
      <c r="R277" s="59"/>
      <c r="S277" s="59"/>
      <c r="T277" s="60"/>
      <c r="U277" s="33"/>
      <c r="V277" s="33"/>
      <c r="W277" s="33"/>
      <c r="X277" s="33"/>
      <c r="Y277" s="33"/>
      <c r="Z277" s="33"/>
      <c r="AA277" s="33"/>
      <c r="AB277" s="33"/>
      <c r="AC277" s="33"/>
      <c r="AD277" s="33"/>
      <c r="AE277" s="33"/>
      <c r="AT277" s="18" t="s">
        <v>384</v>
      </c>
      <c r="AU277" s="18" t="s">
        <v>86</v>
      </c>
    </row>
    <row r="278" spans="1:65" s="2" customFormat="1" ht="16.5" customHeight="1">
      <c r="A278" s="33"/>
      <c r="B278" s="150"/>
      <c r="C278" s="151" t="s">
        <v>750</v>
      </c>
      <c r="D278" s="151" t="s">
        <v>224</v>
      </c>
      <c r="E278" s="152" t="s">
        <v>5462</v>
      </c>
      <c r="F278" s="153" t="s">
        <v>5463</v>
      </c>
      <c r="G278" s="154" t="s">
        <v>4342</v>
      </c>
      <c r="H278" s="155">
        <v>10</v>
      </c>
      <c r="I278" s="156"/>
      <c r="J278" s="157">
        <f>ROUND(I278*H278,2)</f>
        <v>0</v>
      </c>
      <c r="K278" s="158"/>
      <c r="L278" s="34"/>
      <c r="M278" s="159" t="s">
        <v>1</v>
      </c>
      <c r="N278" s="160" t="s">
        <v>42</v>
      </c>
      <c r="O278" s="59"/>
      <c r="P278" s="161">
        <f>O278*H278</f>
        <v>0</v>
      </c>
      <c r="Q278" s="161">
        <v>0</v>
      </c>
      <c r="R278" s="161">
        <f>Q278*H278</f>
        <v>0</v>
      </c>
      <c r="S278" s="161">
        <v>0</v>
      </c>
      <c r="T278" s="162">
        <f>S278*H278</f>
        <v>0</v>
      </c>
      <c r="U278" s="33"/>
      <c r="V278" s="33"/>
      <c r="W278" s="33"/>
      <c r="X278" s="33"/>
      <c r="Y278" s="33"/>
      <c r="Z278" s="33"/>
      <c r="AA278" s="33"/>
      <c r="AB278" s="33"/>
      <c r="AC278" s="33"/>
      <c r="AD278" s="33"/>
      <c r="AE278" s="33"/>
      <c r="AR278" s="163" t="s">
        <v>228</v>
      </c>
      <c r="AT278" s="163" t="s">
        <v>224</v>
      </c>
      <c r="AU278" s="163" t="s">
        <v>86</v>
      </c>
      <c r="AY278" s="18" t="s">
        <v>222</v>
      </c>
      <c r="BE278" s="164">
        <f>IF(N278="základní",J278,0)</f>
        <v>0</v>
      </c>
      <c r="BF278" s="164">
        <f>IF(N278="snížená",J278,0)</f>
        <v>0</v>
      </c>
      <c r="BG278" s="164">
        <f>IF(N278="zákl. přenesená",J278,0)</f>
        <v>0</v>
      </c>
      <c r="BH278" s="164">
        <f>IF(N278="sníž. přenesená",J278,0)</f>
        <v>0</v>
      </c>
      <c r="BI278" s="164">
        <f>IF(N278="nulová",J278,0)</f>
        <v>0</v>
      </c>
      <c r="BJ278" s="18" t="s">
        <v>84</v>
      </c>
      <c r="BK278" s="164">
        <f>ROUND(I278*H278,2)</f>
        <v>0</v>
      </c>
      <c r="BL278" s="18" t="s">
        <v>228</v>
      </c>
      <c r="BM278" s="163" t="s">
        <v>739</v>
      </c>
    </row>
    <row r="279" spans="1:65" s="2" customFormat="1" ht="19.5">
      <c r="A279" s="33"/>
      <c r="B279" s="34"/>
      <c r="C279" s="33"/>
      <c r="D279" s="166" t="s">
        <v>384</v>
      </c>
      <c r="E279" s="33"/>
      <c r="F279" s="208" t="s">
        <v>5464</v>
      </c>
      <c r="G279" s="33"/>
      <c r="H279" s="33"/>
      <c r="I279" s="209"/>
      <c r="J279" s="33"/>
      <c r="K279" s="33"/>
      <c r="L279" s="34"/>
      <c r="M279" s="210"/>
      <c r="N279" s="211"/>
      <c r="O279" s="59"/>
      <c r="P279" s="59"/>
      <c r="Q279" s="59"/>
      <c r="R279" s="59"/>
      <c r="S279" s="59"/>
      <c r="T279" s="60"/>
      <c r="U279" s="33"/>
      <c r="V279" s="33"/>
      <c r="W279" s="33"/>
      <c r="X279" s="33"/>
      <c r="Y279" s="33"/>
      <c r="Z279" s="33"/>
      <c r="AA279" s="33"/>
      <c r="AB279" s="33"/>
      <c r="AC279" s="33"/>
      <c r="AD279" s="33"/>
      <c r="AE279" s="33"/>
      <c r="AT279" s="18" t="s">
        <v>384</v>
      </c>
      <c r="AU279" s="18" t="s">
        <v>86</v>
      </c>
    </row>
    <row r="280" spans="1:65" s="2" customFormat="1" ht="16.5" customHeight="1">
      <c r="A280" s="33"/>
      <c r="B280" s="150"/>
      <c r="C280" s="151" t="s">
        <v>427</v>
      </c>
      <c r="D280" s="151" t="s">
        <v>224</v>
      </c>
      <c r="E280" s="152" t="s">
        <v>5465</v>
      </c>
      <c r="F280" s="153" t="s">
        <v>5466</v>
      </c>
      <c r="G280" s="154" t="s">
        <v>4342</v>
      </c>
      <c r="H280" s="155">
        <v>55</v>
      </c>
      <c r="I280" s="156"/>
      <c r="J280" s="157">
        <f>ROUND(I280*H280,2)</f>
        <v>0</v>
      </c>
      <c r="K280" s="158"/>
      <c r="L280" s="34"/>
      <c r="M280" s="159" t="s">
        <v>1</v>
      </c>
      <c r="N280" s="160" t="s">
        <v>42</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228</v>
      </c>
      <c r="AT280" s="163" t="s">
        <v>224</v>
      </c>
      <c r="AU280" s="163" t="s">
        <v>86</v>
      </c>
      <c r="AY280" s="18" t="s">
        <v>222</v>
      </c>
      <c r="BE280" s="164">
        <f>IF(N280="základní",J280,0)</f>
        <v>0</v>
      </c>
      <c r="BF280" s="164">
        <f>IF(N280="snížená",J280,0)</f>
        <v>0</v>
      </c>
      <c r="BG280" s="164">
        <f>IF(N280="zákl. přenesená",J280,0)</f>
        <v>0</v>
      </c>
      <c r="BH280" s="164">
        <f>IF(N280="sníž. přenesená",J280,0)</f>
        <v>0</v>
      </c>
      <c r="BI280" s="164">
        <f>IF(N280="nulová",J280,0)</f>
        <v>0</v>
      </c>
      <c r="BJ280" s="18" t="s">
        <v>84</v>
      </c>
      <c r="BK280" s="164">
        <f>ROUND(I280*H280,2)</f>
        <v>0</v>
      </c>
      <c r="BL280" s="18" t="s">
        <v>228</v>
      </c>
      <c r="BM280" s="163" t="s">
        <v>742</v>
      </c>
    </row>
    <row r="281" spans="1:65" s="2" customFormat="1" ht="16.5" customHeight="1">
      <c r="A281" s="33"/>
      <c r="B281" s="150"/>
      <c r="C281" s="151" t="s">
        <v>757</v>
      </c>
      <c r="D281" s="151" t="s">
        <v>224</v>
      </c>
      <c r="E281" s="152" t="s">
        <v>5467</v>
      </c>
      <c r="F281" s="153" t="s">
        <v>5468</v>
      </c>
      <c r="G281" s="154" t="s">
        <v>4342</v>
      </c>
      <c r="H281" s="155">
        <v>15</v>
      </c>
      <c r="I281" s="156"/>
      <c r="J281" s="157">
        <f>ROUND(I281*H281,2)</f>
        <v>0</v>
      </c>
      <c r="K281" s="158"/>
      <c r="L281" s="34"/>
      <c r="M281" s="159" t="s">
        <v>1</v>
      </c>
      <c r="N281" s="160" t="s">
        <v>42</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228</v>
      </c>
      <c r="AT281" s="163" t="s">
        <v>224</v>
      </c>
      <c r="AU281" s="163" t="s">
        <v>86</v>
      </c>
      <c r="AY281" s="18" t="s">
        <v>222</v>
      </c>
      <c r="BE281" s="164">
        <f>IF(N281="základní",J281,0)</f>
        <v>0</v>
      </c>
      <c r="BF281" s="164">
        <f>IF(N281="snížená",J281,0)</f>
        <v>0</v>
      </c>
      <c r="BG281" s="164">
        <f>IF(N281="zákl. přenesená",J281,0)</f>
        <v>0</v>
      </c>
      <c r="BH281" s="164">
        <f>IF(N281="sníž. přenesená",J281,0)</f>
        <v>0</v>
      </c>
      <c r="BI281" s="164">
        <f>IF(N281="nulová",J281,0)</f>
        <v>0</v>
      </c>
      <c r="BJ281" s="18" t="s">
        <v>84</v>
      </c>
      <c r="BK281" s="164">
        <f>ROUND(I281*H281,2)</f>
        <v>0</v>
      </c>
      <c r="BL281" s="18" t="s">
        <v>228</v>
      </c>
      <c r="BM281" s="163" t="s">
        <v>746</v>
      </c>
    </row>
    <row r="282" spans="1:65" s="2" customFormat="1" ht="16.5" customHeight="1">
      <c r="A282" s="33"/>
      <c r="B282" s="150"/>
      <c r="C282" s="151" t="s">
        <v>432</v>
      </c>
      <c r="D282" s="151" t="s">
        <v>224</v>
      </c>
      <c r="E282" s="152" t="s">
        <v>5469</v>
      </c>
      <c r="F282" s="153" t="s">
        <v>5470</v>
      </c>
      <c r="G282" s="154" t="s">
        <v>4342</v>
      </c>
      <c r="H282" s="155">
        <v>3</v>
      </c>
      <c r="I282" s="156"/>
      <c r="J282" s="157">
        <f>ROUND(I282*H282,2)</f>
        <v>0</v>
      </c>
      <c r="K282" s="158"/>
      <c r="L282" s="34"/>
      <c r="M282" s="159" t="s">
        <v>1</v>
      </c>
      <c r="N282" s="160" t="s">
        <v>42</v>
      </c>
      <c r="O282" s="59"/>
      <c r="P282" s="161">
        <f>O282*H282</f>
        <v>0</v>
      </c>
      <c r="Q282" s="161">
        <v>0</v>
      </c>
      <c r="R282" s="161">
        <f>Q282*H282</f>
        <v>0</v>
      </c>
      <c r="S282" s="161">
        <v>0</v>
      </c>
      <c r="T282" s="162">
        <f>S282*H282</f>
        <v>0</v>
      </c>
      <c r="U282" s="33"/>
      <c r="V282" s="33"/>
      <c r="W282" s="33"/>
      <c r="X282" s="33"/>
      <c r="Y282" s="33"/>
      <c r="Z282" s="33"/>
      <c r="AA282" s="33"/>
      <c r="AB282" s="33"/>
      <c r="AC282" s="33"/>
      <c r="AD282" s="33"/>
      <c r="AE282" s="33"/>
      <c r="AR282" s="163" t="s">
        <v>228</v>
      </c>
      <c r="AT282" s="163" t="s">
        <v>224</v>
      </c>
      <c r="AU282" s="163" t="s">
        <v>86</v>
      </c>
      <c r="AY282" s="18" t="s">
        <v>222</v>
      </c>
      <c r="BE282" s="164">
        <f>IF(N282="základní",J282,0)</f>
        <v>0</v>
      </c>
      <c r="BF282" s="164">
        <f>IF(N282="snížená",J282,0)</f>
        <v>0</v>
      </c>
      <c r="BG282" s="164">
        <f>IF(N282="zákl. přenesená",J282,0)</f>
        <v>0</v>
      </c>
      <c r="BH282" s="164">
        <f>IF(N282="sníž. přenesená",J282,0)</f>
        <v>0</v>
      </c>
      <c r="BI282" s="164">
        <f>IF(N282="nulová",J282,0)</f>
        <v>0</v>
      </c>
      <c r="BJ282" s="18" t="s">
        <v>84</v>
      </c>
      <c r="BK282" s="164">
        <f>ROUND(I282*H282,2)</f>
        <v>0</v>
      </c>
      <c r="BL282" s="18" t="s">
        <v>228</v>
      </c>
      <c r="BM282" s="163" t="s">
        <v>753</v>
      </c>
    </row>
    <row r="283" spans="1:65" s="2" customFormat="1" ht="16.5" customHeight="1">
      <c r="A283" s="33"/>
      <c r="B283" s="150"/>
      <c r="C283" s="151" t="s">
        <v>764</v>
      </c>
      <c r="D283" s="151" t="s">
        <v>224</v>
      </c>
      <c r="E283" s="152" t="s">
        <v>5420</v>
      </c>
      <c r="F283" s="153" t="s">
        <v>5421</v>
      </c>
      <c r="G283" s="154" t="s">
        <v>4342</v>
      </c>
      <c r="H283" s="155">
        <v>10200</v>
      </c>
      <c r="I283" s="156"/>
      <c r="J283" s="157">
        <f>ROUND(I283*H283,2)</f>
        <v>0</v>
      </c>
      <c r="K283" s="158"/>
      <c r="L283" s="34"/>
      <c r="M283" s="159" t="s">
        <v>1</v>
      </c>
      <c r="N283" s="160" t="s">
        <v>42</v>
      </c>
      <c r="O283" s="59"/>
      <c r="P283" s="161">
        <f>O283*H283</f>
        <v>0</v>
      </c>
      <c r="Q283" s="161">
        <v>0</v>
      </c>
      <c r="R283" s="161">
        <f>Q283*H283</f>
        <v>0</v>
      </c>
      <c r="S283" s="161">
        <v>0</v>
      </c>
      <c r="T283" s="162">
        <f>S283*H283</f>
        <v>0</v>
      </c>
      <c r="U283" s="33"/>
      <c r="V283" s="33"/>
      <c r="W283" s="33"/>
      <c r="X283" s="33"/>
      <c r="Y283" s="33"/>
      <c r="Z283" s="33"/>
      <c r="AA283" s="33"/>
      <c r="AB283" s="33"/>
      <c r="AC283" s="33"/>
      <c r="AD283" s="33"/>
      <c r="AE283" s="33"/>
      <c r="AR283" s="163" t="s">
        <v>228</v>
      </c>
      <c r="AT283" s="163" t="s">
        <v>224</v>
      </c>
      <c r="AU283" s="163" t="s">
        <v>86</v>
      </c>
      <c r="AY283" s="18" t="s">
        <v>222</v>
      </c>
      <c r="BE283" s="164">
        <f>IF(N283="základní",J283,0)</f>
        <v>0</v>
      </c>
      <c r="BF283" s="164">
        <f>IF(N283="snížená",J283,0)</f>
        <v>0</v>
      </c>
      <c r="BG283" s="164">
        <f>IF(N283="zákl. přenesená",J283,0)</f>
        <v>0</v>
      </c>
      <c r="BH283" s="164">
        <f>IF(N283="sníž. přenesená",J283,0)</f>
        <v>0</v>
      </c>
      <c r="BI283" s="164">
        <f>IF(N283="nulová",J283,0)</f>
        <v>0</v>
      </c>
      <c r="BJ283" s="18" t="s">
        <v>84</v>
      </c>
      <c r="BK283" s="164">
        <f>ROUND(I283*H283,2)</f>
        <v>0</v>
      </c>
      <c r="BL283" s="18" t="s">
        <v>228</v>
      </c>
      <c r="BM283" s="163" t="s">
        <v>749</v>
      </c>
    </row>
    <row r="284" spans="1:65" s="2" customFormat="1" ht="16.5" customHeight="1">
      <c r="A284" s="33"/>
      <c r="B284" s="150"/>
      <c r="C284" s="151" t="s">
        <v>436</v>
      </c>
      <c r="D284" s="151" t="s">
        <v>224</v>
      </c>
      <c r="E284" s="152" t="s">
        <v>5471</v>
      </c>
      <c r="F284" s="153" t="s">
        <v>5472</v>
      </c>
      <c r="G284" s="154" t="s">
        <v>4342</v>
      </c>
      <c r="H284" s="155">
        <v>10</v>
      </c>
      <c r="I284" s="156"/>
      <c r="J284" s="157">
        <f>ROUND(I284*H284,2)</f>
        <v>0</v>
      </c>
      <c r="K284" s="158"/>
      <c r="L284" s="34"/>
      <c r="M284" s="159" t="s">
        <v>1</v>
      </c>
      <c r="N284" s="160" t="s">
        <v>42</v>
      </c>
      <c r="O284" s="59"/>
      <c r="P284" s="161">
        <f>O284*H284</f>
        <v>0</v>
      </c>
      <c r="Q284" s="161">
        <v>0</v>
      </c>
      <c r="R284" s="161">
        <f>Q284*H284</f>
        <v>0</v>
      </c>
      <c r="S284" s="161">
        <v>0</v>
      </c>
      <c r="T284" s="162">
        <f>S284*H284</f>
        <v>0</v>
      </c>
      <c r="U284" s="33"/>
      <c r="V284" s="33"/>
      <c r="W284" s="33"/>
      <c r="X284" s="33"/>
      <c r="Y284" s="33"/>
      <c r="Z284" s="33"/>
      <c r="AA284" s="33"/>
      <c r="AB284" s="33"/>
      <c r="AC284" s="33"/>
      <c r="AD284" s="33"/>
      <c r="AE284" s="33"/>
      <c r="AR284" s="163" t="s">
        <v>228</v>
      </c>
      <c r="AT284" s="163" t="s">
        <v>224</v>
      </c>
      <c r="AU284" s="163" t="s">
        <v>86</v>
      </c>
      <c r="AY284" s="18" t="s">
        <v>222</v>
      </c>
      <c r="BE284" s="164">
        <f>IF(N284="základní",J284,0)</f>
        <v>0</v>
      </c>
      <c r="BF284" s="164">
        <f>IF(N284="snížená",J284,0)</f>
        <v>0</v>
      </c>
      <c r="BG284" s="164">
        <f>IF(N284="zákl. přenesená",J284,0)</f>
        <v>0</v>
      </c>
      <c r="BH284" s="164">
        <f>IF(N284="sníž. přenesená",J284,0)</f>
        <v>0</v>
      </c>
      <c r="BI284" s="164">
        <f>IF(N284="nulová",J284,0)</f>
        <v>0</v>
      </c>
      <c r="BJ284" s="18" t="s">
        <v>84</v>
      </c>
      <c r="BK284" s="164">
        <f>ROUND(I284*H284,2)</f>
        <v>0</v>
      </c>
      <c r="BL284" s="18" t="s">
        <v>228</v>
      </c>
      <c r="BM284" s="163" t="s">
        <v>756</v>
      </c>
    </row>
    <row r="285" spans="1:65" s="2" customFormat="1" ht="19.5">
      <c r="A285" s="33"/>
      <c r="B285" s="34"/>
      <c r="C285" s="33"/>
      <c r="D285" s="166" t="s">
        <v>384</v>
      </c>
      <c r="E285" s="33"/>
      <c r="F285" s="208" t="s">
        <v>5473</v>
      </c>
      <c r="G285" s="33"/>
      <c r="H285" s="33"/>
      <c r="I285" s="209"/>
      <c r="J285" s="33"/>
      <c r="K285" s="33"/>
      <c r="L285" s="34"/>
      <c r="M285" s="210"/>
      <c r="N285" s="211"/>
      <c r="O285" s="59"/>
      <c r="P285" s="59"/>
      <c r="Q285" s="59"/>
      <c r="R285" s="59"/>
      <c r="S285" s="59"/>
      <c r="T285" s="60"/>
      <c r="U285" s="33"/>
      <c r="V285" s="33"/>
      <c r="W285" s="33"/>
      <c r="X285" s="33"/>
      <c r="Y285" s="33"/>
      <c r="Z285" s="33"/>
      <c r="AA285" s="33"/>
      <c r="AB285" s="33"/>
      <c r="AC285" s="33"/>
      <c r="AD285" s="33"/>
      <c r="AE285" s="33"/>
      <c r="AT285" s="18" t="s">
        <v>384</v>
      </c>
      <c r="AU285" s="18" t="s">
        <v>86</v>
      </c>
    </row>
    <row r="286" spans="1:65" s="2" customFormat="1" ht="24.2" customHeight="1">
      <c r="A286" s="33"/>
      <c r="B286" s="150"/>
      <c r="C286" s="151" t="s">
        <v>771</v>
      </c>
      <c r="D286" s="151" t="s">
        <v>224</v>
      </c>
      <c r="E286" s="152" t="s">
        <v>5474</v>
      </c>
      <c r="F286" s="153" t="s">
        <v>5475</v>
      </c>
      <c r="G286" s="154" t="s">
        <v>4342</v>
      </c>
      <c r="H286" s="155">
        <v>30</v>
      </c>
      <c r="I286" s="156"/>
      <c r="J286" s="157">
        <f>ROUND(I286*H286,2)</f>
        <v>0</v>
      </c>
      <c r="K286" s="158"/>
      <c r="L286" s="34"/>
      <c r="M286" s="159" t="s">
        <v>1</v>
      </c>
      <c r="N286" s="160" t="s">
        <v>42</v>
      </c>
      <c r="O286" s="59"/>
      <c r="P286" s="161">
        <f>O286*H286</f>
        <v>0</v>
      </c>
      <c r="Q286" s="161">
        <v>0</v>
      </c>
      <c r="R286" s="161">
        <f>Q286*H286</f>
        <v>0</v>
      </c>
      <c r="S286" s="161">
        <v>0</v>
      </c>
      <c r="T286" s="162">
        <f>S286*H286</f>
        <v>0</v>
      </c>
      <c r="U286" s="33"/>
      <c r="V286" s="33"/>
      <c r="W286" s="33"/>
      <c r="X286" s="33"/>
      <c r="Y286" s="33"/>
      <c r="Z286" s="33"/>
      <c r="AA286" s="33"/>
      <c r="AB286" s="33"/>
      <c r="AC286" s="33"/>
      <c r="AD286" s="33"/>
      <c r="AE286" s="33"/>
      <c r="AR286" s="163" t="s">
        <v>228</v>
      </c>
      <c r="AT286" s="163" t="s">
        <v>224</v>
      </c>
      <c r="AU286" s="163" t="s">
        <v>86</v>
      </c>
      <c r="AY286" s="18" t="s">
        <v>222</v>
      </c>
      <c r="BE286" s="164">
        <f>IF(N286="základní",J286,0)</f>
        <v>0</v>
      </c>
      <c r="BF286" s="164">
        <f>IF(N286="snížená",J286,0)</f>
        <v>0</v>
      </c>
      <c r="BG286" s="164">
        <f>IF(N286="zákl. přenesená",J286,0)</f>
        <v>0</v>
      </c>
      <c r="BH286" s="164">
        <f>IF(N286="sníž. přenesená",J286,0)</f>
        <v>0</v>
      </c>
      <c r="BI286" s="164">
        <f>IF(N286="nulová",J286,0)</f>
        <v>0</v>
      </c>
      <c r="BJ286" s="18" t="s">
        <v>84</v>
      </c>
      <c r="BK286" s="164">
        <f>ROUND(I286*H286,2)</f>
        <v>0</v>
      </c>
      <c r="BL286" s="18" t="s">
        <v>228</v>
      </c>
      <c r="BM286" s="163" t="s">
        <v>760</v>
      </c>
    </row>
    <row r="287" spans="1:65" s="2" customFormat="1" ht="19.5">
      <c r="A287" s="33"/>
      <c r="B287" s="34"/>
      <c r="C287" s="33"/>
      <c r="D287" s="166" t="s">
        <v>384</v>
      </c>
      <c r="E287" s="33"/>
      <c r="F287" s="208" t="s">
        <v>5476</v>
      </c>
      <c r="G287" s="33"/>
      <c r="H287" s="33"/>
      <c r="I287" s="209"/>
      <c r="J287" s="33"/>
      <c r="K287" s="33"/>
      <c r="L287" s="34"/>
      <c r="M287" s="210"/>
      <c r="N287" s="211"/>
      <c r="O287" s="59"/>
      <c r="P287" s="59"/>
      <c r="Q287" s="59"/>
      <c r="R287" s="59"/>
      <c r="S287" s="59"/>
      <c r="T287" s="60"/>
      <c r="U287" s="33"/>
      <c r="V287" s="33"/>
      <c r="W287" s="33"/>
      <c r="X287" s="33"/>
      <c r="Y287" s="33"/>
      <c r="Z287" s="33"/>
      <c r="AA287" s="33"/>
      <c r="AB287" s="33"/>
      <c r="AC287" s="33"/>
      <c r="AD287" s="33"/>
      <c r="AE287" s="33"/>
      <c r="AT287" s="18" t="s">
        <v>384</v>
      </c>
      <c r="AU287" s="18" t="s">
        <v>86</v>
      </c>
    </row>
    <row r="288" spans="1:65" s="2" customFormat="1" ht="21.75" customHeight="1">
      <c r="A288" s="33"/>
      <c r="B288" s="150"/>
      <c r="C288" s="151" t="s">
        <v>441</v>
      </c>
      <c r="D288" s="151" t="s">
        <v>224</v>
      </c>
      <c r="E288" s="152" t="s">
        <v>5477</v>
      </c>
      <c r="F288" s="153" t="s">
        <v>5478</v>
      </c>
      <c r="G288" s="154" t="s">
        <v>242</v>
      </c>
      <c r="H288" s="155">
        <v>250</v>
      </c>
      <c r="I288" s="156"/>
      <c r="J288" s="157">
        <f>ROUND(I288*H288,2)</f>
        <v>0</v>
      </c>
      <c r="K288" s="158"/>
      <c r="L288" s="34"/>
      <c r="M288" s="159" t="s">
        <v>1</v>
      </c>
      <c r="N288" s="160" t="s">
        <v>42</v>
      </c>
      <c r="O288" s="59"/>
      <c r="P288" s="161">
        <f>O288*H288</f>
        <v>0</v>
      </c>
      <c r="Q288" s="161">
        <v>0</v>
      </c>
      <c r="R288" s="161">
        <f>Q288*H288</f>
        <v>0</v>
      </c>
      <c r="S288" s="161">
        <v>0</v>
      </c>
      <c r="T288" s="162">
        <f>S288*H288</f>
        <v>0</v>
      </c>
      <c r="U288" s="33"/>
      <c r="V288" s="33"/>
      <c r="W288" s="33"/>
      <c r="X288" s="33"/>
      <c r="Y288" s="33"/>
      <c r="Z288" s="33"/>
      <c r="AA288" s="33"/>
      <c r="AB288" s="33"/>
      <c r="AC288" s="33"/>
      <c r="AD288" s="33"/>
      <c r="AE288" s="33"/>
      <c r="AR288" s="163" t="s">
        <v>228</v>
      </c>
      <c r="AT288" s="163" t="s">
        <v>224</v>
      </c>
      <c r="AU288" s="163" t="s">
        <v>86</v>
      </c>
      <c r="AY288" s="18" t="s">
        <v>222</v>
      </c>
      <c r="BE288" s="164">
        <f>IF(N288="základní",J288,0)</f>
        <v>0</v>
      </c>
      <c r="BF288" s="164">
        <f>IF(N288="snížená",J288,0)</f>
        <v>0</v>
      </c>
      <c r="BG288" s="164">
        <f>IF(N288="zákl. přenesená",J288,0)</f>
        <v>0</v>
      </c>
      <c r="BH288" s="164">
        <f>IF(N288="sníž. přenesená",J288,0)</f>
        <v>0</v>
      </c>
      <c r="BI288" s="164">
        <f>IF(N288="nulová",J288,0)</f>
        <v>0</v>
      </c>
      <c r="BJ288" s="18" t="s">
        <v>84</v>
      </c>
      <c r="BK288" s="164">
        <f>ROUND(I288*H288,2)</f>
        <v>0</v>
      </c>
      <c r="BL288" s="18" t="s">
        <v>228</v>
      </c>
      <c r="BM288" s="163" t="s">
        <v>763</v>
      </c>
    </row>
    <row r="289" spans="1:65" s="2" customFormat="1" ht="19.5">
      <c r="A289" s="33"/>
      <c r="B289" s="34"/>
      <c r="C289" s="33"/>
      <c r="D289" s="166" t="s">
        <v>384</v>
      </c>
      <c r="E289" s="33"/>
      <c r="F289" s="208" t="s">
        <v>5479</v>
      </c>
      <c r="G289" s="33"/>
      <c r="H289" s="33"/>
      <c r="I289" s="209"/>
      <c r="J289" s="33"/>
      <c r="K289" s="33"/>
      <c r="L289" s="34"/>
      <c r="M289" s="210"/>
      <c r="N289" s="211"/>
      <c r="O289" s="59"/>
      <c r="P289" s="59"/>
      <c r="Q289" s="59"/>
      <c r="R289" s="59"/>
      <c r="S289" s="59"/>
      <c r="T289" s="60"/>
      <c r="U289" s="33"/>
      <c r="V289" s="33"/>
      <c r="W289" s="33"/>
      <c r="X289" s="33"/>
      <c r="Y289" s="33"/>
      <c r="Z289" s="33"/>
      <c r="AA289" s="33"/>
      <c r="AB289" s="33"/>
      <c r="AC289" s="33"/>
      <c r="AD289" s="33"/>
      <c r="AE289" s="33"/>
      <c r="AT289" s="18" t="s">
        <v>384</v>
      </c>
      <c r="AU289" s="18" t="s">
        <v>86</v>
      </c>
    </row>
    <row r="290" spans="1:65" s="2" customFormat="1" ht="16.5" customHeight="1">
      <c r="A290" s="33"/>
      <c r="B290" s="150"/>
      <c r="C290" s="151" t="s">
        <v>778</v>
      </c>
      <c r="D290" s="151" t="s">
        <v>224</v>
      </c>
      <c r="E290" s="152" t="s">
        <v>5480</v>
      </c>
      <c r="F290" s="153" t="s">
        <v>5481</v>
      </c>
      <c r="G290" s="154" t="s">
        <v>5353</v>
      </c>
      <c r="H290" s="155">
        <v>55</v>
      </c>
      <c r="I290" s="156"/>
      <c r="J290" s="157">
        <f>ROUND(I290*H290,2)</f>
        <v>0</v>
      </c>
      <c r="K290" s="158"/>
      <c r="L290" s="34"/>
      <c r="M290" s="159" t="s">
        <v>1</v>
      </c>
      <c r="N290" s="160" t="s">
        <v>42</v>
      </c>
      <c r="O290" s="59"/>
      <c r="P290" s="161">
        <f>O290*H290</f>
        <v>0</v>
      </c>
      <c r="Q290" s="161">
        <v>0</v>
      </c>
      <c r="R290" s="161">
        <f>Q290*H290</f>
        <v>0</v>
      </c>
      <c r="S290" s="161">
        <v>0</v>
      </c>
      <c r="T290" s="162">
        <f>S290*H290</f>
        <v>0</v>
      </c>
      <c r="U290" s="33"/>
      <c r="V290" s="33"/>
      <c r="W290" s="33"/>
      <c r="X290" s="33"/>
      <c r="Y290" s="33"/>
      <c r="Z290" s="33"/>
      <c r="AA290" s="33"/>
      <c r="AB290" s="33"/>
      <c r="AC290" s="33"/>
      <c r="AD290" s="33"/>
      <c r="AE290" s="33"/>
      <c r="AR290" s="163" t="s">
        <v>228</v>
      </c>
      <c r="AT290" s="163" t="s">
        <v>224</v>
      </c>
      <c r="AU290" s="163" t="s">
        <v>86</v>
      </c>
      <c r="AY290" s="18" t="s">
        <v>222</v>
      </c>
      <c r="BE290" s="164">
        <f>IF(N290="základní",J290,0)</f>
        <v>0</v>
      </c>
      <c r="BF290" s="164">
        <f>IF(N290="snížená",J290,0)</f>
        <v>0</v>
      </c>
      <c r="BG290" s="164">
        <f>IF(N290="zákl. přenesená",J290,0)</f>
        <v>0</v>
      </c>
      <c r="BH290" s="164">
        <f>IF(N290="sníž. přenesená",J290,0)</f>
        <v>0</v>
      </c>
      <c r="BI290" s="164">
        <f>IF(N290="nulová",J290,0)</f>
        <v>0</v>
      </c>
      <c r="BJ290" s="18" t="s">
        <v>84</v>
      </c>
      <c r="BK290" s="164">
        <f>ROUND(I290*H290,2)</f>
        <v>0</v>
      </c>
      <c r="BL290" s="18" t="s">
        <v>228</v>
      </c>
      <c r="BM290" s="163" t="s">
        <v>767</v>
      </c>
    </row>
    <row r="291" spans="1:65" s="2" customFormat="1" ht="24.2" customHeight="1">
      <c r="A291" s="33"/>
      <c r="B291" s="150"/>
      <c r="C291" s="151" t="s">
        <v>451</v>
      </c>
      <c r="D291" s="151" t="s">
        <v>224</v>
      </c>
      <c r="E291" s="152" t="s">
        <v>5482</v>
      </c>
      <c r="F291" s="153" t="s">
        <v>5483</v>
      </c>
      <c r="G291" s="154" t="s">
        <v>4342</v>
      </c>
      <c r="H291" s="155">
        <v>3</v>
      </c>
      <c r="I291" s="156"/>
      <c r="J291" s="157">
        <f>ROUND(I291*H291,2)</f>
        <v>0</v>
      </c>
      <c r="K291" s="158"/>
      <c r="L291" s="34"/>
      <c r="M291" s="159" t="s">
        <v>1</v>
      </c>
      <c r="N291" s="160" t="s">
        <v>42</v>
      </c>
      <c r="O291" s="59"/>
      <c r="P291" s="161">
        <f>O291*H291</f>
        <v>0</v>
      </c>
      <c r="Q291" s="161">
        <v>0</v>
      </c>
      <c r="R291" s="161">
        <f>Q291*H291</f>
        <v>0</v>
      </c>
      <c r="S291" s="161">
        <v>0</v>
      </c>
      <c r="T291" s="162">
        <f>S291*H291</f>
        <v>0</v>
      </c>
      <c r="U291" s="33"/>
      <c r="V291" s="33"/>
      <c r="W291" s="33"/>
      <c r="X291" s="33"/>
      <c r="Y291" s="33"/>
      <c r="Z291" s="33"/>
      <c r="AA291" s="33"/>
      <c r="AB291" s="33"/>
      <c r="AC291" s="33"/>
      <c r="AD291" s="33"/>
      <c r="AE291" s="33"/>
      <c r="AR291" s="163" t="s">
        <v>228</v>
      </c>
      <c r="AT291" s="163" t="s">
        <v>224</v>
      </c>
      <c r="AU291" s="163" t="s">
        <v>86</v>
      </c>
      <c r="AY291" s="18" t="s">
        <v>222</v>
      </c>
      <c r="BE291" s="164">
        <f>IF(N291="základní",J291,0)</f>
        <v>0</v>
      </c>
      <c r="BF291" s="164">
        <f>IF(N291="snížená",J291,0)</f>
        <v>0</v>
      </c>
      <c r="BG291" s="164">
        <f>IF(N291="zákl. přenesená",J291,0)</f>
        <v>0</v>
      </c>
      <c r="BH291" s="164">
        <f>IF(N291="sníž. přenesená",J291,0)</f>
        <v>0</v>
      </c>
      <c r="BI291" s="164">
        <f>IF(N291="nulová",J291,0)</f>
        <v>0</v>
      </c>
      <c r="BJ291" s="18" t="s">
        <v>84</v>
      </c>
      <c r="BK291" s="164">
        <f>ROUND(I291*H291,2)</f>
        <v>0</v>
      </c>
      <c r="BL291" s="18" t="s">
        <v>228</v>
      </c>
      <c r="BM291" s="163" t="s">
        <v>770</v>
      </c>
    </row>
    <row r="292" spans="1:65" s="12" customFormat="1" ht="22.9" customHeight="1">
      <c r="B292" s="137"/>
      <c r="D292" s="138" t="s">
        <v>76</v>
      </c>
      <c r="E292" s="148" t="s">
        <v>4474</v>
      </c>
      <c r="F292" s="148" t="s">
        <v>5484</v>
      </c>
      <c r="I292" s="140"/>
      <c r="J292" s="149">
        <f>BK292</f>
        <v>0</v>
      </c>
      <c r="L292" s="137"/>
      <c r="M292" s="142"/>
      <c r="N292" s="143"/>
      <c r="O292" s="143"/>
      <c r="P292" s="144">
        <f>SUM(P293:P444)</f>
        <v>0</v>
      </c>
      <c r="Q292" s="143"/>
      <c r="R292" s="144">
        <f>SUM(R293:R444)</f>
        <v>0</v>
      </c>
      <c r="S292" s="143"/>
      <c r="T292" s="145">
        <f>SUM(T293:T444)</f>
        <v>0</v>
      </c>
      <c r="AR292" s="138" t="s">
        <v>84</v>
      </c>
      <c r="AT292" s="146" t="s">
        <v>76</v>
      </c>
      <c r="AU292" s="146" t="s">
        <v>84</v>
      </c>
      <c r="AY292" s="138" t="s">
        <v>222</v>
      </c>
      <c r="BK292" s="147">
        <f>SUM(BK293:BK444)</f>
        <v>0</v>
      </c>
    </row>
    <row r="293" spans="1:65" s="2" customFormat="1" ht="16.5" customHeight="1">
      <c r="A293" s="33"/>
      <c r="B293" s="150"/>
      <c r="C293" s="151" t="s">
        <v>785</v>
      </c>
      <c r="D293" s="151" t="s">
        <v>224</v>
      </c>
      <c r="E293" s="152" t="s">
        <v>5485</v>
      </c>
      <c r="F293" s="153" t="s">
        <v>5486</v>
      </c>
      <c r="G293" s="154" t="s">
        <v>242</v>
      </c>
      <c r="H293" s="155">
        <v>50</v>
      </c>
      <c r="I293" s="156"/>
      <c r="J293" s="157">
        <f>ROUND(I293*H293,2)</f>
        <v>0</v>
      </c>
      <c r="K293" s="158"/>
      <c r="L293" s="34"/>
      <c r="M293" s="159" t="s">
        <v>1</v>
      </c>
      <c r="N293" s="160" t="s">
        <v>42</v>
      </c>
      <c r="O293" s="59"/>
      <c r="P293" s="161">
        <f>O293*H293</f>
        <v>0</v>
      </c>
      <c r="Q293" s="161">
        <v>0</v>
      </c>
      <c r="R293" s="161">
        <f>Q293*H293</f>
        <v>0</v>
      </c>
      <c r="S293" s="161">
        <v>0</v>
      </c>
      <c r="T293" s="162">
        <f>S293*H293</f>
        <v>0</v>
      </c>
      <c r="U293" s="33"/>
      <c r="V293" s="33"/>
      <c r="W293" s="33"/>
      <c r="X293" s="33"/>
      <c r="Y293" s="33"/>
      <c r="Z293" s="33"/>
      <c r="AA293" s="33"/>
      <c r="AB293" s="33"/>
      <c r="AC293" s="33"/>
      <c r="AD293" s="33"/>
      <c r="AE293" s="33"/>
      <c r="AR293" s="163" t="s">
        <v>228</v>
      </c>
      <c r="AT293" s="163" t="s">
        <v>224</v>
      </c>
      <c r="AU293" s="163" t="s">
        <v>86</v>
      </c>
      <c r="AY293" s="18" t="s">
        <v>222</v>
      </c>
      <c r="BE293" s="164">
        <f>IF(N293="základní",J293,0)</f>
        <v>0</v>
      </c>
      <c r="BF293" s="164">
        <f>IF(N293="snížená",J293,0)</f>
        <v>0</v>
      </c>
      <c r="BG293" s="164">
        <f>IF(N293="zákl. přenesená",J293,0)</f>
        <v>0</v>
      </c>
      <c r="BH293" s="164">
        <f>IF(N293="sníž. přenesená",J293,0)</f>
        <v>0</v>
      </c>
      <c r="BI293" s="164">
        <f>IF(N293="nulová",J293,0)</f>
        <v>0</v>
      </c>
      <c r="BJ293" s="18" t="s">
        <v>84</v>
      </c>
      <c r="BK293" s="164">
        <f>ROUND(I293*H293,2)</f>
        <v>0</v>
      </c>
      <c r="BL293" s="18" t="s">
        <v>228</v>
      </c>
      <c r="BM293" s="163" t="s">
        <v>784</v>
      </c>
    </row>
    <row r="294" spans="1:65" s="2" customFormat="1" ht="19.5">
      <c r="A294" s="33"/>
      <c r="B294" s="34"/>
      <c r="C294" s="33"/>
      <c r="D294" s="166" t="s">
        <v>384</v>
      </c>
      <c r="E294" s="33"/>
      <c r="F294" s="208" t="s">
        <v>5487</v>
      </c>
      <c r="G294" s="33"/>
      <c r="H294" s="33"/>
      <c r="I294" s="209"/>
      <c r="J294" s="33"/>
      <c r="K294" s="33"/>
      <c r="L294" s="34"/>
      <c r="M294" s="210"/>
      <c r="N294" s="211"/>
      <c r="O294" s="59"/>
      <c r="P294" s="59"/>
      <c r="Q294" s="59"/>
      <c r="R294" s="59"/>
      <c r="S294" s="59"/>
      <c r="T294" s="60"/>
      <c r="U294" s="33"/>
      <c r="V294" s="33"/>
      <c r="W294" s="33"/>
      <c r="X294" s="33"/>
      <c r="Y294" s="33"/>
      <c r="Z294" s="33"/>
      <c r="AA294" s="33"/>
      <c r="AB294" s="33"/>
      <c r="AC294" s="33"/>
      <c r="AD294" s="33"/>
      <c r="AE294" s="33"/>
      <c r="AT294" s="18" t="s">
        <v>384</v>
      </c>
      <c r="AU294" s="18" t="s">
        <v>86</v>
      </c>
    </row>
    <row r="295" spans="1:65" s="2" customFormat="1" ht="16.5" customHeight="1">
      <c r="A295" s="33"/>
      <c r="B295" s="150"/>
      <c r="C295" s="151" t="s">
        <v>455</v>
      </c>
      <c r="D295" s="151" t="s">
        <v>224</v>
      </c>
      <c r="E295" s="152" t="s">
        <v>5488</v>
      </c>
      <c r="F295" s="153" t="s">
        <v>5489</v>
      </c>
      <c r="G295" s="154" t="s">
        <v>242</v>
      </c>
      <c r="H295" s="155">
        <v>50</v>
      </c>
      <c r="I295" s="156"/>
      <c r="J295" s="157">
        <f>ROUND(I295*H295,2)</f>
        <v>0</v>
      </c>
      <c r="K295" s="158"/>
      <c r="L295" s="34"/>
      <c r="M295" s="159" t="s">
        <v>1</v>
      </c>
      <c r="N295" s="160" t="s">
        <v>42</v>
      </c>
      <c r="O295" s="59"/>
      <c r="P295" s="161">
        <f>O295*H295</f>
        <v>0</v>
      </c>
      <c r="Q295" s="161">
        <v>0</v>
      </c>
      <c r="R295" s="161">
        <f>Q295*H295</f>
        <v>0</v>
      </c>
      <c r="S295" s="161">
        <v>0</v>
      </c>
      <c r="T295" s="162">
        <f>S295*H295</f>
        <v>0</v>
      </c>
      <c r="U295" s="33"/>
      <c r="V295" s="33"/>
      <c r="W295" s="33"/>
      <c r="X295" s="33"/>
      <c r="Y295" s="33"/>
      <c r="Z295" s="33"/>
      <c r="AA295" s="33"/>
      <c r="AB295" s="33"/>
      <c r="AC295" s="33"/>
      <c r="AD295" s="33"/>
      <c r="AE295" s="33"/>
      <c r="AR295" s="163" t="s">
        <v>228</v>
      </c>
      <c r="AT295" s="163" t="s">
        <v>224</v>
      </c>
      <c r="AU295" s="163" t="s">
        <v>86</v>
      </c>
      <c r="AY295" s="18" t="s">
        <v>222</v>
      </c>
      <c r="BE295" s="164">
        <f>IF(N295="základní",J295,0)</f>
        <v>0</v>
      </c>
      <c r="BF295" s="164">
        <f>IF(N295="snížená",J295,0)</f>
        <v>0</v>
      </c>
      <c r="BG295" s="164">
        <f>IF(N295="zákl. přenesená",J295,0)</f>
        <v>0</v>
      </c>
      <c r="BH295" s="164">
        <f>IF(N295="sníž. přenesená",J295,0)</f>
        <v>0</v>
      </c>
      <c r="BI295" s="164">
        <f>IF(N295="nulová",J295,0)</f>
        <v>0</v>
      </c>
      <c r="BJ295" s="18" t="s">
        <v>84</v>
      </c>
      <c r="BK295" s="164">
        <f>ROUND(I295*H295,2)</f>
        <v>0</v>
      </c>
      <c r="BL295" s="18" t="s">
        <v>228</v>
      </c>
      <c r="BM295" s="163" t="s">
        <v>788</v>
      </c>
    </row>
    <row r="296" spans="1:65" s="2" customFormat="1" ht="19.5">
      <c r="A296" s="33"/>
      <c r="B296" s="34"/>
      <c r="C296" s="33"/>
      <c r="D296" s="166" t="s">
        <v>384</v>
      </c>
      <c r="E296" s="33"/>
      <c r="F296" s="208" t="s">
        <v>5490</v>
      </c>
      <c r="G296" s="33"/>
      <c r="H296" s="33"/>
      <c r="I296" s="209"/>
      <c r="J296" s="33"/>
      <c r="K296" s="33"/>
      <c r="L296" s="34"/>
      <c r="M296" s="210"/>
      <c r="N296" s="211"/>
      <c r="O296" s="59"/>
      <c r="P296" s="59"/>
      <c r="Q296" s="59"/>
      <c r="R296" s="59"/>
      <c r="S296" s="59"/>
      <c r="T296" s="60"/>
      <c r="U296" s="33"/>
      <c r="V296" s="33"/>
      <c r="W296" s="33"/>
      <c r="X296" s="33"/>
      <c r="Y296" s="33"/>
      <c r="Z296" s="33"/>
      <c r="AA296" s="33"/>
      <c r="AB296" s="33"/>
      <c r="AC296" s="33"/>
      <c r="AD296" s="33"/>
      <c r="AE296" s="33"/>
      <c r="AT296" s="18" t="s">
        <v>384</v>
      </c>
      <c r="AU296" s="18" t="s">
        <v>86</v>
      </c>
    </row>
    <row r="297" spans="1:65" s="2" customFormat="1" ht="16.5" customHeight="1">
      <c r="A297" s="33"/>
      <c r="B297" s="150"/>
      <c r="C297" s="151" t="s">
        <v>793</v>
      </c>
      <c r="D297" s="151" t="s">
        <v>224</v>
      </c>
      <c r="E297" s="152" t="s">
        <v>5491</v>
      </c>
      <c r="F297" s="153" t="s">
        <v>5492</v>
      </c>
      <c r="G297" s="154" t="s">
        <v>242</v>
      </c>
      <c r="H297" s="155">
        <v>25</v>
      </c>
      <c r="I297" s="156"/>
      <c r="J297" s="157">
        <f>ROUND(I297*H297,2)</f>
        <v>0</v>
      </c>
      <c r="K297" s="158"/>
      <c r="L297" s="34"/>
      <c r="M297" s="159" t="s">
        <v>1</v>
      </c>
      <c r="N297" s="160" t="s">
        <v>42</v>
      </c>
      <c r="O297" s="59"/>
      <c r="P297" s="161">
        <f>O297*H297</f>
        <v>0</v>
      </c>
      <c r="Q297" s="161">
        <v>0</v>
      </c>
      <c r="R297" s="161">
        <f>Q297*H297</f>
        <v>0</v>
      </c>
      <c r="S297" s="161">
        <v>0</v>
      </c>
      <c r="T297" s="162">
        <f>S297*H297</f>
        <v>0</v>
      </c>
      <c r="U297" s="33"/>
      <c r="V297" s="33"/>
      <c r="W297" s="33"/>
      <c r="X297" s="33"/>
      <c r="Y297" s="33"/>
      <c r="Z297" s="33"/>
      <c r="AA297" s="33"/>
      <c r="AB297" s="33"/>
      <c r="AC297" s="33"/>
      <c r="AD297" s="33"/>
      <c r="AE297" s="33"/>
      <c r="AR297" s="163" t="s">
        <v>228</v>
      </c>
      <c r="AT297" s="163" t="s">
        <v>224</v>
      </c>
      <c r="AU297" s="163" t="s">
        <v>86</v>
      </c>
      <c r="AY297" s="18" t="s">
        <v>222</v>
      </c>
      <c r="BE297" s="164">
        <f>IF(N297="základní",J297,0)</f>
        <v>0</v>
      </c>
      <c r="BF297" s="164">
        <f>IF(N297="snížená",J297,0)</f>
        <v>0</v>
      </c>
      <c r="BG297" s="164">
        <f>IF(N297="zákl. přenesená",J297,0)</f>
        <v>0</v>
      </c>
      <c r="BH297" s="164">
        <f>IF(N297="sníž. přenesená",J297,0)</f>
        <v>0</v>
      </c>
      <c r="BI297" s="164">
        <f>IF(N297="nulová",J297,0)</f>
        <v>0</v>
      </c>
      <c r="BJ297" s="18" t="s">
        <v>84</v>
      </c>
      <c r="BK297" s="164">
        <f>ROUND(I297*H297,2)</f>
        <v>0</v>
      </c>
      <c r="BL297" s="18" t="s">
        <v>228</v>
      </c>
      <c r="BM297" s="163" t="s">
        <v>791</v>
      </c>
    </row>
    <row r="298" spans="1:65" s="2" customFormat="1" ht="19.5">
      <c r="A298" s="33"/>
      <c r="B298" s="34"/>
      <c r="C298" s="33"/>
      <c r="D298" s="166" t="s">
        <v>384</v>
      </c>
      <c r="E298" s="33"/>
      <c r="F298" s="208" t="s">
        <v>5493</v>
      </c>
      <c r="G298" s="33"/>
      <c r="H298" s="33"/>
      <c r="I298" s="209"/>
      <c r="J298" s="33"/>
      <c r="K298" s="33"/>
      <c r="L298" s="34"/>
      <c r="M298" s="210"/>
      <c r="N298" s="211"/>
      <c r="O298" s="59"/>
      <c r="P298" s="59"/>
      <c r="Q298" s="59"/>
      <c r="R298" s="59"/>
      <c r="S298" s="59"/>
      <c r="T298" s="60"/>
      <c r="U298" s="33"/>
      <c r="V298" s="33"/>
      <c r="W298" s="33"/>
      <c r="X298" s="33"/>
      <c r="Y298" s="33"/>
      <c r="Z298" s="33"/>
      <c r="AA298" s="33"/>
      <c r="AB298" s="33"/>
      <c r="AC298" s="33"/>
      <c r="AD298" s="33"/>
      <c r="AE298" s="33"/>
      <c r="AT298" s="18" t="s">
        <v>384</v>
      </c>
      <c r="AU298" s="18" t="s">
        <v>86</v>
      </c>
    </row>
    <row r="299" spans="1:65" s="2" customFormat="1" ht="16.5" customHeight="1">
      <c r="A299" s="33"/>
      <c r="B299" s="150"/>
      <c r="C299" s="151" t="s">
        <v>459</v>
      </c>
      <c r="D299" s="151" t="s">
        <v>224</v>
      </c>
      <c r="E299" s="152" t="s">
        <v>5494</v>
      </c>
      <c r="F299" s="153" t="s">
        <v>5495</v>
      </c>
      <c r="G299" s="154" t="s">
        <v>242</v>
      </c>
      <c r="H299" s="155">
        <v>25</v>
      </c>
      <c r="I299" s="156"/>
      <c r="J299" s="157">
        <f>ROUND(I299*H299,2)</f>
        <v>0</v>
      </c>
      <c r="K299" s="158"/>
      <c r="L299" s="34"/>
      <c r="M299" s="159" t="s">
        <v>1</v>
      </c>
      <c r="N299" s="160" t="s">
        <v>42</v>
      </c>
      <c r="O299" s="59"/>
      <c r="P299" s="161">
        <f>O299*H299</f>
        <v>0</v>
      </c>
      <c r="Q299" s="161">
        <v>0</v>
      </c>
      <c r="R299" s="161">
        <f>Q299*H299</f>
        <v>0</v>
      </c>
      <c r="S299" s="161">
        <v>0</v>
      </c>
      <c r="T299" s="162">
        <f>S299*H299</f>
        <v>0</v>
      </c>
      <c r="U299" s="33"/>
      <c r="V299" s="33"/>
      <c r="W299" s="33"/>
      <c r="X299" s="33"/>
      <c r="Y299" s="33"/>
      <c r="Z299" s="33"/>
      <c r="AA299" s="33"/>
      <c r="AB299" s="33"/>
      <c r="AC299" s="33"/>
      <c r="AD299" s="33"/>
      <c r="AE299" s="33"/>
      <c r="AR299" s="163" t="s">
        <v>228</v>
      </c>
      <c r="AT299" s="163" t="s">
        <v>224</v>
      </c>
      <c r="AU299" s="163" t="s">
        <v>86</v>
      </c>
      <c r="AY299" s="18" t="s">
        <v>222</v>
      </c>
      <c r="BE299" s="164">
        <f>IF(N299="základní",J299,0)</f>
        <v>0</v>
      </c>
      <c r="BF299" s="164">
        <f>IF(N299="snížená",J299,0)</f>
        <v>0</v>
      </c>
      <c r="BG299" s="164">
        <f>IF(N299="zákl. přenesená",J299,0)</f>
        <v>0</v>
      </c>
      <c r="BH299" s="164">
        <f>IF(N299="sníž. přenesená",J299,0)</f>
        <v>0</v>
      </c>
      <c r="BI299" s="164">
        <f>IF(N299="nulová",J299,0)</f>
        <v>0</v>
      </c>
      <c r="BJ299" s="18" t="s">
        <v>84</v>
      </c>
      <c r="BK299" s="164">
        <f>ROUND(I299*H299,2)</f>
        <v>0</v>
      </c>
      <c r="BL299" s="18" t="s">
        <v>228</v>
      </c>
      <c r="BM299" s="163" t="s">
        <v>796</v>
      </c>
    </row>
    <row r="300" spans="1:65" s="2" customFormat="1" ht="19.5">
      <c r="A300" s="33"/>
      <c r="B300" s="34"/>
      <c r="C300" s="33"/>
      <c r="D300" s="166" t="s">
        <v>384</v>
      </c>
      <c r="E300" s="33"/>
      <c r="F300" s="208" t="s">
        <v>5496</v>
      </c>
      <c r="G300" s="33"/>
      <c r="H300" s="33"/>
      <c r="I300" s="209"/>
      <c r="J300" s="33"/>
      <c r="K300" s="33"/>
      <c r="L300" s="34"/>
      <c r="M300" s="210"/>
      <c r="N300" s="211"/>
      <c r="O300" s="59"/>
      <c r="P300" s="59"/>
      <c r="Q300" s="59"/>
      <c r="R300" s="59"/>
      <c r="S300" s="59"/>
      <c r="T300" s="60"/>
      <c r="U300" s="33"/>
      <c r="V300" s="33"/>
      <c r="W300" s="33"/>
      <c r="X300" s="33"/>
      <c r="Y300" s="33"/>
      <c r="Z300" s="33"/>
      <c r="AA300" s="33"/>
      <c r="AB300" s="33"/>
      <c r="AC300" s="33"/>
      <c r="AD300" s="33"/>
      <c r="AE300" s="33"/>
      <c r="AT300" s="18" t="s">
        <v>384</v>
      </c>
      <c r="AU300" s="18" t="s">
        <v>86</v>
      </c>
    </row>
    <row r="301" spans="1:65" s="2" customFormat="1" ht="16.5" customHeight="1">
      <c r="A301" s="33"/>
      <c r="B301" s="150"/>
      <c r="C301" s="151" t="s">
        <v>800</v>
      </c>
      <c r="D301" s="151" t="s">
        <v>224</v>
      </c>
      <c r="E301" s="152" t="s">
        <v>5497</v>
      </c>
      <c r="F301" s="153" t="s">
        <v>5498</v>
      </c>
      <c r="G301" s="154" t="s">
        <v>242</v>
      </c>
      <c r="H301" s="155">
        <v>60</v>
      </c>
      <c r="I301" s="156"/>
      <c r="J301" s="157">
        <f>ROUND(I301*H301,2)</f>
        <v>0</v>
      </c>
      <c r="K301" s="158"/>
      <c r="L301" s="34"/>
      <c r="M301" s="159" t="s">
        <v>1</v>
      </c>
      <c r="N301" s="160" t="s">
        <v>42</v>
      </c>
      <c r="O301" s="59"/>
      <c r="P301" s="161">
        <f>O301*H301</f>
        <v>0</v>
      </c>
      <c r="Q301" s="161">
        <v>0</v>
      </c>
      <c r="R301" s="161">
        <f>Q301*H301</f>
        <v>0</v>
      </c>
      <c r="S301" s="161">
        <v>0</v>
      </c>
      <c r="T301" s="162">
        <f>S301*H301</f>
        <v>0</v>
      </c>
      <c r="U301" s="33"/>
      <c r="V301" s="33"/>
      <c r="W301" s="33"/>
      <c r="X301" s="33"/>
      <c r="Y301" s="33"/>
      <c r="Z301" s="33"/>
      <c r="AA301" s="33"/>
      <c r="AB301" s="33"/>
      <c r="AC301" s="33"/>
      <c r="AD301" s="33"/>
      <c r="AE301" s="33"/>
      <c r="AR301" s="163" t="s">
        <v>228</v>
      </c>
      <c r="AT301" s="163" t="s">
        <v>224</v>
      </c>
      <c r="AU301" s="163" t="s">
        <v>86</v>
      </c>
      <c r="AY301" s="18" t="s">
        <v>222</v>
      </c>
      <c r="BE301" s="164">
        <f>IF(N301="základní",J301,0)</f>
        <v>0</v>
      </c>
      <c r="BF301" s="164">
        <f>IF(N301="snížená",J301,0)</f>
        <v>0</v>
      </c>
      <c r="BG301" s="164">
        <f>IF(N301="zákl. přenesená",J301,0)</f>
        <v>0</v>
      </c>
      <c r="BH301" s="164">
        <f>IF(N301="sníž. přenesená",J301,0)</f>
        <v>0</v>
      </c>
      <c r="BI301" s="164">
        <f>IF(N301="nulová",J301,0)</f>
        <v>0</v>
      </c>
      <c r="BJ301" s="18" t="s">
        <v>84</v>
      </c>
      <c r="BK301" s="164">
        <f>ROUND(I301*H301,2)</f>
        <v>0</v>
      </c>
      <c r="BL301" s="18" t="s">
        <v>228</v>
      </c>
      <c r="BM301" s="163" t="s">
        <v>799</v>
      </c>
    </row>
    <row r="302" spans="1:65" s="2" customFormat="1" ht="19.5">
      <c r="A302" s="33"/>
      <c r="B302" s="34"/>
      <c r="C302" s="33"/>
      <c r="D302" s="166" t="s">
        <v>384</v>
      </c>
      <c r="E302" s="33"/>
      <c r="F302" s="208" t="s">
        <v>5487</v>
      </c>
      <c r="G302" s="33"/>
      <c r="H302" s="33"/>
      <c r="I302" s="209"/>
      <c r="J302" s="33"/>
      <c r="K302" s="33"/>
      <c r="L302" s="34"/>
      <c r="M302" s="210"/>
      <c r="N302" s="211"/>
      <c r="O302" s="59"/>
      <c r="P302" s="59"/>
      <c r="Q302" s="59"/>
      <c r="R302" s="59"/>
      <c r="S302" s="59"/>
      <c r="T302" s="60"/>
      <c r="U302" s="33"/>
      <c r="V302" s="33"/>
      <c r="W302" s="33"/>
      <c r="X302" s="33"/>
      <c r="Y302" s="33"/>
      <c r="Z302" s="33"/>
      <c r="AA302" s="33"/>
      <c r="AB302" s="33"/>
      <c r="AC302" s="33"/>
      <c r="AD302" s="33"/>
      <c r="AE302" s="33"/>
      <c r="AT302" s="18" t="s">
        <v>384</v>
      </c>
      <c r="AU302" s="18" t="s">
        <v>86</v>
      </c>
    </row>
    <row r="303" spans="1:65" s="2" customFormat="1" ht="16.5" customHeight="1">
      <c r="A303" s="33"/>
      <c r="B303" s="150"/>
      <c r="C303" s="151" t="s">
        <v>465</v>
      </c>
      <c r="D303" s="151" t="s">
        <v>224</v>
      </c>
      <c r="E303" s="152" t="s">
        <v>5499</v>
      </c>
      <c r="F303" s="153" t="s">
        <v>5500</v>
      </c>
      <c r="G303" s="154" t="s">
        <v>242</v>
      </c>
      <c r="H303" s="155">
        <v>20</v>
      </c>
      <c r="I303" s="156"/>
      <c r="J303" s="157">
        <f>ROUND(I303*H303,2)</f>
        <v>0</v>
      </c>
      <c r="K303" s="158"/>
      <c r="L303" s="34"/>
      <c r="M303" s="159" t="s">
        <v>1</v>
      </c>
      <c r="N303" s="160" t="s">
        <v>42</v>
      </c>
      <c r="O303" s="59"/>
      <c r="P303" s="161">
        <f>O303*H303</f>
        <v>0</v>
      </c>
      <c r="Q303" s="161">
        <v>0</v>
      </c>
      <c r="R303" s="161">
        <f>Q303*H303</f>
        <v>0</v>
      </c>
      <c r="S303" s="161">
        <v>0</v>
      </c>
      <c r="T303" s="162">
        <f>S303*H303</f>
        <v>0</v>
      </c>
      <c r="U303" s="33"/>
      <c r="V303" s="33"/>
      <c r="W303" s="33"/>
      <c r="X303" s="33"/>
      <c r="Y303" s="33"/>
      <c r="Z303" s="33"/>
      <c r="AA303" s="33"/>
      <c r="AB303" s="33"/>
      <c r="AC303" s="33"/>
      <c r="AD303" s="33"/>
      <c r="AE303" s="33"/>
      <c r="AR303" s="163" t="s">
        <v>228</v>
      </c>
      <c r="AT303" s="163" t="s">
        <v>224</v>
      </c>
      <c r="AU303" s="163" t="s">
        <v>86</v>
      </c>
      <c r="AY303" s="18" t="s">
        <v>222</v>
      </c>
      <c r="BE303" s="164">
        <f>IF(N303="základní",J303,0)</f>
        <v>0</v>
      </c>
      <c r="BF303" s="164">
        <f>IF(N303="snížená",J303,0)</f>
        <v>0</v>
      </c>
      <c r="BG303" s="164">
        <f>IF(N303="zákl. přenesená",J303,0)</f>
        <v>0</v>
      </c>
      <c r="BH303" s="164">
        <f>IF(N303="sníž. přenesená",J303,0)</f>
        <v>0</v>
      </c>
      <c r="BI303" s="164">
        <f>IF(N303="nulová",J303,0)</f>
        <v>0</v>
      </c>
      <c r="BJ303" s="18" t="s">
        <v>84</v>
      </c>
      <c r="BK303" s="164">
        <f>ROUND(I303*H303,2)</f>
        <v>0</v>
      </c>
      <c r="BL303" s="18" t="s">
        <v>228</v>
      </c>
      <c r="BM303" s="163" t="s">
        <v>803</v>
      </c>
    </row>
    <row r="304" spans="1:65" s="2" customFormat="1" ht="19.5">
      <c r="A304" s="33"/>
      <c r="B304" s="34"/>
      <c r="C304" s="33"/>
      <c r="D304" s="166" t="s">
        <v>384</v>
      </c>
      <c r="E304" s="33"/>
      <c r="F304" s="208" t="s">
        <v>5501</v>
      </c>
      <c r="G304" s="33"/>
      <c r="H304" s="33"/>
      <c r="I304" s="209"/>
      <c r="J304" s="33"/>
      <c r="K304" s="33"/>
      <c r="L304" s="34"/>
      <c r="M304" s="210"/>
      <c r="N304" s="211"/>
      <c r="O304" s="59"/>
      <c r="P304" s="59"/>
      <c r="Q304" s="59"/>
      <c r="R304" s="59"/>
      <c r="S304" s="59"/>
      <c r="T304" s="60"/>
      <c r="U304" s="33"/>
      <c r="V304" s="33"/>
      <c r="W304" s="33"/>
      <c r="X304" s="33"/>
      <c r="Y304" s="33"/>
      <c r="Z304" s="33"/>
      <c r="AA304" s="33"/>
      <c r="AB304" s="33"/>
      <c r="AC304" s="33"/>
      <c r="AD304" s="33"/>
      <c r="AE304" s="33"/>
      <c r="AT304" s="18" t="s">
        <v>384</v>
      </c>
      <c r="AU304" s="18" t="s">
        <v>86</v>
      </c>
    </row>
    <row r="305" spans="1:65" s="2" customFormat="1" ht="16.5" customHeight="1">
      <c r="A305" s="33"/>
      <c r="B305" s="150"/>
      <c r="C305" s="151" t="s">
        <v>809</v>
      </c>
      <c r="D305" s="151" t="s">
        <v>224</v>
      </c>
      <c r="E305" s="152" t="s">
        <v>5502</v>
      </c>
      <c r="F305" s="153" t="s">
        <v>5503</v>
      </c>
      <c r="G305" s="154" t="s">
        <v>242</v>
      </c>
      <c r="H305" s="155">
        <v>70</v>
      </c>
      <c r="I305" s="156"/>
      <c r="J305" s="157">
        <f>ROUND(I305*H305,2)</f>
        <v>0</v>
      </c>
      <c r="K305" s="158"/>
      <c r="L305" s="34"/>
      <c r="M305" s="159" t="s">
        <v>1</v>
      </c>
      <c r="N305" s="160" t="s">
        <v>42</v>
      </c>
      <c r="O305" s="59"/>
      <c r="P305" s="161">
        <f>O305*H305</f>
        <v>0</v>
      </c>
      <c r="Q305" s="161">
        <v>0</v>
      </c>
      <c r="R305" s="161">
        <f>Q305*H305</f>
        <v>0</v>
      </c>
      <c r="S305" s="161">
        <v>0</v>
      </c>
      <c r="T305" s="162">
        <f>S305*H305</f>
        <v>0</v>
      </c>
      <c r="U305" s="33"/>
      <c r="V305" s="33"/>
      <c r="W305" s="33"/>
      <c r="X305" s="33"/>
      <c r="Y305" s="33"/>
      <c r="Z305" s="33"/>
      <c r="AA305" s="33"/>
      <c r="AB305" s="33"/>
      <c r="AC305" s="33"/>
      <c r="AD305" s="33"/>
      <c r="AE305" s="33"/>
      <c r="AR305" s="163" t="s">
        <v>228</v>
      </c>
      <c r="AT305" s="163" t="s">
        <v>224</v>
      </c>
      <c r="AU305" s="163" t="s">
        <v>86</v>
      </c>
      <c r="AY305" s="18" t="s">
        <v>222</v>
      </c>
      <c r="BE305" s="164">
        <f>IF(N305="základní",J305,0)</f>
        <v>0</v>
      </c>
      <c r="BF305" s="164">
        <f>IF(N305="snížená",J305,0)</f>
        <v>0</v>
      </c>
      <c r="BG305" s="164">
        <f>IF(N305="zákl. přenesená",J305,0)</f>
        <v>0</v>
      </c>
      <c r="BH305" s="164">
        <f>IF(N305="sníž. přenesená",J305,0)</f>
        <v>0</v>
      </c>
      <c r="BI305" s="164">
        <f>IF(N305="nulová",J305,0)</f>
        <v>0</v>
      </c>
      <c r="BJ305" s="18" t="s">
        <v>84</v>
      </c>
      <c r="BK305" s="164">
        <f>ROUND(I305*H305,2)</f>
        <v>0</v>
      </c>
      <c r="BL305" s="18" t="s">
        <v>228</v>
      </c>
      <c r="BM305" s="163" t="s">
        <v>807</v>
      </c>
    </row>
    <row r="306" spans="1:65" s="2" customFormat="1" ht="19.5">
      <c r="A306" s="33"/>
      <c r="B306" s="34"/>
      <c r="C306" s="33"/>
      <c r="D306" s="166" t="s">
        <v>384</v>
      </c>
      <c r="E306" s="33"/>
      <c r="F306" s="208" t="s">
        <v>5504</v>
      </c>
      <c r="G306" s="33"/>
      <c r="H306" s="33"/>
      <c r="I306" s="209"/>
      <c r="J306" s="33"/>
      <c r="K306" s="33"/>
      <c r="L306" s="34"/>
      <c r="M306" s="210"/>
      <c r="N306" s="211"/>
      <c r="O306" s="59"/>
      <c r="P306" s="59"/>
      <c r="Q306" s="59"/>
      <c r="R306" s="59"/>
      <c r="S306" s="59"/>
      <c r="T306" s="60"/>
      <c r="U306" s="33"/>
      <c r="V306" s="33"/>
      <c r="W306" s="33"/>
      <c r="X306" s="33"/>
      <c r="Y306" s="33"/>
      <c r="Z306" s="33"/>
      <c r="AA306" s="33"/>
      <c r="AB306" s="33"/>
      <c r="AC306" s="33"/>
      <c r="AD306" s="33"/>
      <c r="AE306" s="33"/>
      <c r="AT306" s="18" t="s">
        <v>384</v>
      </c>
      <c r="AU306" s="18" t="s">
        <v>86</v>
      </c>
    </row>
    <row r="307" spans="1:65" s="2" customFormat="1" ht="21.75" customHeight="1">
      <c r="A307" s="33"/>
      <c r="B307" s="150"/>
      <c r="C307" s="151" t="s">
        <v>468</v>
      </c>
      <c r="D307" s="151" t="s">
        <v>224</v>
      </c>
      <c r="E307" s="152" t="s">
        <v>5505</v>
      </c>
      <c r="F307" s="153" t="s">
        <v>5506</v>
      </c>
      <c r="G307" s="154" t="s">
        <v>242</v>
      </c>
      <c r="H307" s="155">
        <v>105</v>
      </c>
      <c r="I307" s="156"/>
      <c r="J307" s="157">
        <f>ROUND(I307*H307,2)</f>
        <v>0</v>
      </c>
      <c r="K307" s="158"/>
      <c r="L307" s="34"/>
      <c r="M307" s="159" t="s">
        <v>1</v>
      </c>
      <c r="N307" s="160" t="s">
        <v>42</v>
      </c>
      <c r="O307" s="59"/>
      <c r="P307" s="161">
        <f>O307*H307</f>
        <v>0</v>
      </c>
      <c r="Q307" s="161">
        <v>0</v>
      </c>
      <c r="R307" s="161">
        <f>Q307*H307</f>
        <v>0</v>
      </c>
      <c r="S307" s="161">
        <v>0</v>
      </c>
      <c r="T307" s="162">
        <f>S307*H307</f>
        <v>0</v>
      </c>
      <c r="U307" s="33"/>
      <c r="V307" s="33"/>
      <c r="W307" s="33"/>
      <c r="X307" s="33"/>
      <c r="Y307" s="33"/>
      <c r="Z307" s="33"/>
      <c r="AA307" s="33"/>
      <c r="AB307" s="33"/>
      <c r="AC307" s="33"/>
      <c r="AD307" s="33"/>
      <c r="AE307" s="33"/>
      <c r="AR307" s="163" t="s">
        <v>228</v>
      </c>
      <c r="AT307" s="163" t="s">
        <v>224</v>
      </c>
      <c r="AU307" s="163" t="s">
        <v>86</v>
      </c>
      <c r="AY307" s="18" t="s">
        <v>222</v>
      </c>
      <c r="BE307" s="164">
        <f>IF(N307="základní",J307,0)</f>
        <v>0</v>
      </c>
      <c r="BF307" s="164">
        <f>IF(N307="snížená",J307,0)</f>
        <v>0</v>
      </c>
      <c r="BG307" s="164">
        <f>IF(N307="zákl. přenesená",J307,0)</f>
        <v>0</v>
      </c>
      <c r="BH307" s="164">
        <f>IF(N307="sníž. přenesená",J307,0)</f>
        <v>0</v>
      </c>
      <c r="BI307" s="164">
        <f>IF(N307="nulová",J307,0)</f>
        <v>0</v>
      </c>
      <c r="BJ307" s="18" t="s">
        <v>84</v>
      </c>
      <c r="BK307" s="164">
        <f>ROUND(I307*H307,2)</f>
        <v>0</v>
      </c>
      <c r="BL307" s="18" t="s">
        <v>228</v>
      </c>
      <c r="BM307" s="163" t="s">
        <v>812</v>
      </c>
    </row>
    <row r="308" spans="1:65" s="2" customFormat="1" ht="19.5">
      <c r="A308" s="33"/>
      <c r="B308" s="34"/>
      <c r="C308" s="33"/>
      <c r="D308" s="166" t="s">
        <v>384</v>
      </c>
      <c r="E308" s="33"/>
      <c r="F308" s="208" t="s">
        <v>5507</v>
      </c>
      <c r="G308" s="33"/>
      <c r="H308" s="33"/>
      <c r="I308" s="209"/>
      <c r="J308" s="33"/>
      <c r="K308" s="33"/>
      <c r="L308" s="34"/>
      <c r="M308" s="210"/>
      <c r="N308" s="211"/>
      <c r="O308" s="59"/>
      <c r="P308" s="59"/>
      <c r="Q308" s="59"/>
      <c r="R308" s="59"/>
      <c r="S308" s="59"/>
      <c r="T308" s="60"/>
      <c r="U308" s="33"/>
      <c r="V308" s="33"/>
      <c r="W308" s="33"/>
      <c r="X308" s="33"/>
      <c r="Y308" s="33"/>
      <c r="Z308" s="33"/>
      <c r="AA308" s="33"/>
      <c r="AB308" s="33"/>
      <c r="AC308" s="33"/>
      <c r="AD308" s="33"/>
      <c r="AE308" s="33"/>
      <c r="AT308" s="18" t="s">
        <v>384</v>
      </c>
      <c r="AU308" s="18" t="s">
        <v>86</v>
      </c>
    </row>
    <row r="309" spans="1:65" s="2" customFormat="1" ht="21.75" customHeight="1">
      <c r="A309" s="33"/>
      <c r="B309" s="150"/>
      <c r="C309" s="151" t="s">
        <v>836</v>
      </c>
      <c r="D309" s="151" t="s">
        <v>224</v>
      </c>
      <c r="E309" s="152" t="s">
        <v>5508</v>
      </c>
      <c r="F309" s="153" t="s">
        <v>5506</v>
      </c>
      <c r="G309" s="154" t="s">
        <v>242</v>
      </c>
      <c r="H309" s="155">
        <v>820</v>
      </c>
      <c r="I309" s="156"/>
      <c r="J309" s="157">
        <f>ROUND(I309*H309,2)</f>
        <v>0</v>
      </c>
      <c r="K309" s="158"/>
      <c r="L309" s="34"/>
      <c r="M309" s="159" t="s">
        <v>1</v>
      </c>
      <c r="N309" s="160" t="s">
        <v>42</v>
      </c>
      <c r="O309" s="59"/>
      <c r="P309" s="161">
        <f>O309*H309</f>
        <v>0</v>
      </c>
      <c r="Q309" s="161">
        <v>0</v>
      </c>
      <c r="R309" s="161">
        <f>Q309*H309</f>
        <v>0</v>
      </c>
      <c r="S309" s="161">
        <v>0</v>
      </c>
      <c r="T309" s="162">
        <f>S309*H309</f>
        <v>0</v>
      </c>
      <c r="U309" s="33"/>
      <c r="V309" s="33"/>
      <c r="W309" s="33"/>
      <c r="X309" s="33"/>
      <c r="Y309" s="33"/>
      <c r="Z309" s="33"/>
      <c r="AA309" s="33"/>
      <c r="AB309" s="33"/>
      <c r="AC309" s="33"/>
      <c r="AD309" s="33"/>
      <c r="AE309" s="33"/>
      <c r="AR309" s="163" t="s">
        <v>228</v>
      </c>
      <c r="AT309" s="163" t="s">
        <v>224</v>
      </c>
      <c r="AU309" s="163" t="s">
        <v>86</v>
      </c>
      <c r="AY309" s="18" t="s">
        <v>222</v>
      </c>
      <c r="BE309" s="164">
        <f>IF(N309="základní",J309,0)</f>
        <v>0</v>
      </c>
      <c r="BF309" s="164">
        <f>IF(N309="snížená",J309,0)</f>
        <v>0</v>
      </c>
      <c r="BG309" s="164">
        <f>IF(N309="zákl. přenesená",J309,0)</f>
        <v>0</v>
      </c>
      <c r="BH309" s="164">
        <f>IF(N309="sníž. přenesená",J309,0)</f>
        <v>0</v>
      </c>
      <c r="BI309" s="164">
        <f>IF(N309="nulová",J309,0)</f>
        <v>0</v>
      </c>
      <c r="BJ309" s="18" t="s">
        <v>84</v>
      </c>
      <c r="BK309" s="164">
        <f>ROUND(I309*H309,2)</f>
        <v>0</v>
      </c>
      <c r="BL309" s="18" t="s">
        <v>228</v>
      </c>
      <c r="BM309" s="163" t="s">
        <v>816</v>
      </c>
    </row>
    <row r="310" spans="1:65" s="2" customFormat="1" ht="19.5">
      <c r="A310" s="33"/>
      <c r="B310" s="34"/>
      <c r="C310" s="33"/>
      <c r="D310" s="166" t="s">
        <v>384</v>
      </c>
      <c r="E310" s="33"/>
      <c r="F310" s="208" t="s">
        <v>5509</v>
      </c>
      <c r="G310" s="33"/>
      <c r="H310" s="33"/>
      <c r="I310" s="209"/>
      <c r="J310" s="33"/>
      <c r="K310" s="33"/>
      <c r="L310" s="34"/>
      <c r="M310" s="210"/>
      <c r="N310" s="211"/>
      <c r="O310" s="59"/>
      <c r="P310" s="59"/>
      <c r="Q310" s="59"/>
      <c r="R310" s="59"/>
      <c r="S310" s="59"/>
      <c r="T310" s="60"/>
      <c r="U310" s="33"/>
      <c r="V310" s="33"/>
      <c r="W310" s="33"/>
      <c r="X310" s="33"/>
      <c r="Y310" s="33"/>
      <c r="Z310" s="33"/>
      <c r="AA310" s="33"/>
      <c r="AB310" s="33"/>
      <c r="AC310" s="33"/>
      <c r="AD310" s="33"/>
      <c r="AE310" s="33"/>
      <c r="AT310" s="18" t="s">
        <v>384</v>
      </c>
      <c r="AU310" s="18" t="s">
        <v>86</v>
      </c>
    </row>
    <row r="311" spans="1:65" s="2" customFormat="1" ht="21.75" customHeight="1">
      <c r="A311" s="33"/>
      <c r="B311" s="150"/>
      <c r="C311" s="151" t="s">
        <v>475</v>
      </c>
      <c r="D311" s="151" t="s">
        <v>224</v>
      </c>
      <c r="E311" s="152" t="s">
        <v>5510</v>
      </c>
      <c r="F311" s="153" t="s">
        <v>5506</v>
      </c>
      <c r="G311" s="154" t="s">
        <v>242</v>
      </c>
      <c r="H311" s="155">
        <v>605</v>
      </c>
      <c r="I311" s="156"/>
      <c r="J311" s="157">
        <f>ROUND(I311*H311,2)</f>
        <v>0</v>
      </c>
      <c r="K311" s="158"/>
      <c r="L311" s="34"/>
      <c r="M311" s="159" t="s">
        <v>1</v>
      </c>
      <c r="N311" s="160" t="s">
        <v>42</v>
      </c>
      <c r="O311" s="59"/>
      <c r="P311" s="161">
        <f>O311*H311</f>
        <v>0</v>
      </c>
      <c r="Q311" s="161">
        <v>0</v>
      </c>
      <c r="R311" s="161">
        <f>Q311*H311</f>
        <v>0</v>
      </c>
      <c r="S311" s="161">
        <v>0</v>
      </c>
      <c r="T311" s="162">
        <f>S311*H311</f>
        <v>0</v>
      </c>
      <c r="U311" s="33"/>
      <c r="V311" s="33"/>
      <c r="W311" s="33"/>
      <c r="X311" s="33"/>
      <c r="Y311" s="33"/>
      <c r="Z311" s="33"/>
      <c r="AA311" s="33"/>
      <c r="AB311" s="33"/>
      <c r="AC311" s="33"/>
      <c r="AD311" s="33"/>
      <c r="AE311" s="33"/>
      <c r="AR311" s="163" t="s">
        <v>228</v>
      </c>
      <c r="AT311" s="163" t="s">
        <v>224</v>
      </c>
      <c r="AU311" s="163" t="s">
        <v>86</v>
      </c>
      <c r="AY311" s="18" t="s">
        <v>222</v>
      </c>
      <c r="BE311" s="164">
        <f>IF(N311="základní",J311,0)</f>
        <v>0</v>
      </c>
      <c r="BF311" s="164">
        <f>IF(N311="snížená",J311,0)</f>
        <v>0</v>
      </c>
      <c r="BG311" s="164">
        <f>IF(N311="zákl. přenesená",J311,0)</f>
        <v>0</v>
      </c>
      <c r="BH311" s="164">
        <f>IF(N311="sníž. přenesená",J311,0)</f>
        <v>0</v>
      </c>
      <c r="BI311" s="164">
        <f>IF(N311="nulová",J311,0)</f>
        <v>0</v>
      </c>
      <c r="BJ311" s="18" t="s">
        <v>84</v>
      </c>
      <c r="BK311" s="164">
        <f>ROUND(I311*H311,2)</f>
        <v>0</v>
      </c>
      <c r="BL311" s="18" t="s">
        <v>228</v>
      </c>
      <c r="BM311" s="163" t="s">
        <v>843</v>
      </c>
    </row>
    <row r="312" spans="1:65" s="2" customFormat="1" ht="19.5">
      <c r="A312" s="33"/>
      <c r="B312" s="34"/>
      <c r="C312" s="33"/>
      <c r="D312" s="166" t="s">
        <v>384</v>
      </c>
      <c r="E312" s="33"/>
      <c r="F312" s="208" t="s">
        <v>5511</v>
      </c>
      <c r="G312" s="33"/>
      <c r="H312" s="33"/>
      <c r="I312" s="209"/>
      <c r="J312" s="33"/>
      <c r="K312" s="33"/>
      <c r="L312" s="34"/>
      <c r="M312" s="210"/>
      <c r="N312" s="211"/>
      <c r="O312" s="59"/>
      <c r="P312" s="59"/>
      <c r="Q312" s="59"/>
      <c r="R312" s="59"/>
      <c r="S312" s="59"/>
      <c r="T312" s="60"/>
      <c r="U312" s="33"/>
      <c r="V312" s="33"/>
      <c r="W312" s="33"/>
      <c r="X312" s="33"/>
      <c r="Y312" s="33"/>
      <c r="Z312" s="33"/>
      <c r="AA312" s="33"/>
      <c r="AB312" s="33"/>
      <c r="AC312" s="33"/>
      <c r="AD312" s="33"/>
      <c r="AE312" s="33"/>
      <c r="AT312" s="18" t="s">
        <v>384</v>
      </c>
      <c r="AU312" s="18" t="s">
        <v>86</v>
      </c>
    </row>
    <row r="313" spans="1:65" s="2" customFormat="1" ht="21.75" customHeight="1">
      <c r="A313" s="33"/>
      <c r="B313" s="150"/>
      <c r="C313" s="151" t="s">
        <v>845</v>
      </c>
      <c r="D313" s="151" t="s">
        <v>224</v>
      </c>
      <c r="E313" s="152" t="s">
        <v>5512</v>
      </c>
      <c r="F313" s="153" t="s">
        <v>5506</v>
      </c>
      <c r="G313" s="154" t="s">
        <v>242</v>
      </c>
      <c r="H313" s="155">
        <v>40</v>
      </c>
      <c r="I313" s="156"/>
      <c r="J313" s="157">
        <f>ROUND(I313*H313,2)</f>
        <v>0</v>
      </c>
      <c r="K313" s="158"/>
      <c r="L313" s="34"/>
      <c r="M313" s="159" t="s">
        <v>1</v>
      </c>
      <c r="N313" s="160" t="s">
        <v>42</v>
      </c>
      <c r="O313" s="59"/>
      <c r="P313" s="161">
        <f>O313*H313</f>
        <v>0</v>
      </c>
      <c r="Q313" s="161">
        <v>0</v>
      </c>
      <c r="R313" s="161">
        <f>Q313*H313</f>
        <v>0</v>
      </c>
      <c r="S313" s="161">
        <v>0</v>
      </c>
      <c r="T313" s="162">
        <f>S313*H313</f>
        <v>0</v>
      </c>
      <c r="U313" s="33"/>
      <c r="V313" s="33"/>
      <c r="W313" s="33"/>
      <c r="X313" s="33"/>
      <c r="Y313" s="33"/>
      <c r="Z313" s="33"/>
      <c r="AA313" s="33"/>
      <c r="AB313" s="33"/>
      <c r="AC313" s="33"/>
      <c r="AD313" s="33"/>
      <c r="AE313" s="33"/>
      <c r="AR313" s="163" t="s">
        <v>228</v>
      </c>
      <c r="AT313" s="163" t="s">
        <v>224</v>
      </c>
      <c r="AU313" s="163" t="s">
        <v>86</v>
      </c>
      <c r="AY313" s="18" t="s">
        <v>222</v>
      </c>
      <c r="BE313" s="164">
        <f>IF(N313="základní",J313,0)</f>
        <v>0</v>
      </c>
      <c r="BF313" s="164">
        <f>IF(N313="snížená",J313,0)</f>
        <v>0</v>
      </c>
      <c r="BG313" s="164">
        <f>IF(N313="zákl. přenesená",J313,0)</f>
        <v>0</v>
      </c>
      <c r="BH313" s="164">
        <f>IF(N313="sníž. přenesená",J313,0)</f>
        <v>0</v>
      </c>
      <c r="BI313" s="164">
        <f>IF(N313="nulová",J313,0)</f>
        <v>0</v>
      </c>
      <c r="BJ313" s="18" t="s">
        <v>84</v>
      </c>
      <c r="BK313" s="164">
        <f>ROUND(I313*H313,2)</f>
        <v>0</v>
      </c>
      <c r="BL313" s="18" t="s">
        <v>228</v>
      </c>
      <c r="BM313" s="163" t="s">
        <v>848</v>
      </c>
    </row>
    <row r="314" spans="1:65" s="2" customFormat="1" ht="19.5">
      <c r="A314" s="33"/>
      <c r="B314" s="34"/>
      <c r="C314" s="33"/>
      <c r="D314" s="166" t="s">
        <v>384</v>
      </c>
      <c r="E314" s="33"/>
      <c r="F314" s="208" t="s">
        <v>5504</v>
      </c>
      <c r="G314" s="33"/>
      <c r="H314" s="33"/>
      <c r="I314" s="209"/>
      <c r="J314" s="33"/>
      <c r="K314" s="33"/>
      <c r="L314" s="34"/>
      <c r="M314" s="210"/>
      <c r="N314" s="211"/>
      <c r="O314" s="59"/>
      <c r="P314" s="59"/>
      <c r="Q314" s="59"/>
      <c r="R314" s="59"/>
      <c r="S314" s="59"/>
      <c r="T314" s="60"/>
      <c r="U314" s="33"/>
      <c r="V314" s="33"/>
      <c r="W314" s="33"/>
      <c r="X314" s="33"/>
      <c r="Y314" s="33"/>
      <c r="Z314" s="33"/>
      <c r="AA314" s="33"/>
      <c r="AB314" s="33"/>
      <c r="AC314" s="33"/>
      <c r="AD314" s="33"/>
      <c r="AE314" s="33"/>
      <c r="AT314" s="18" t="s">
        <v>384</v>
      </c>
      <c r="AU314" s="18" t="s">
        <v>86</v>
      </c>
    </row>
    <row r="315" spans="1:65" s="2" customFormat="1" ht="21.75" customHeight="1">
      <c r="A315" s="33"/>
      <c r="B315" s="150"/>
      <c r="C315" s="151" t="s">
        <v>485</v>
      </c>
      <c r="D315" s="151" t="s">
        <v>224</v>
      </c>
      <c r="E315" s="152" t="s">
        <v>5513</v>
      </c>
      <c r="F315" s="153" t="s">
        <v>5506</v>
      </c>
      <c r="G315" s="154" t="s">
        <v>242</v>
      </c>
      <c r="H315" s="155">
        <v>40</v>
      </c>
      <c r="I315" s="156"/>
      <c r="J315" s="157">
        <f>ROUND(I315*H315,2)</f>
        <v>0</v>
      </c>
      <c r="K315" s="158"/>
      <c r="L315" s="34"/>
      <c r="M315" s="159" t="s">
        <v>1</v>
      </c>
      <c r="N315" s="160" t="s">
        <v>42</v>
      </c>
      <c r="O315" s="59"/>
      <c r="P315" s="161">
        <f>O315*H315</f>
        <v>0</v>
      </c>
      <c r="Q315" s="161">
        <v>0</v>
      </c>
      <c r="R315" s="161">
        <f>Q315*H315</f>
        <v>0</v>
      </c>
      <c r="S315" s="161">
        <v>0</v>
      </c>
      <c r="T315" s="162">
        <f>S315*H315</f>
        <v>0</v>
      </c>
      <c r="U315" s="33"/>
      <c r="V315" s="33"/>
      <c r="W315" s="33"/>
      <c r="X315" s="33"/>
      <c r="Y315" s="33"/>
      <c r="Z315" s="33"/>
      <c r="AA315" s="33"/>
      <c r="AB315" s="33"/>
      <c r="AC315" s="33"/>
      <c r="AD315" s="33"/>
      <c r="AE315" s="33"/>
      <c r="AR315" s="163" t="s">
        <v>228</v>
      </c>
      <c r="AT315" s="163" t="s">
        <v>224</v>
      </c>
      <c r="AU315" s="163" t="s">
        <v>86</v>
      </c>
      <c r="AY315" s="18" t="s">
        <v>222</v>
      </c>
      <c r="BE315" s="164">
        <f>IF(N315="základní",J315,0)</f>
        <v>0</v>
      </c>
      <c r="BF315" s="164">
        <f>IF(N315="snížená",J315,0)</f>
        <v>0</v>
      </c>
      <c r="BG315" s="164">
        <f>IF(N315="zákl. přenesená",J315,0)</f>
        <v>0</v>
      </c>
      <c r="BH315" s="164">
        <f>IF(N315="sníž. přenesená",J315,0)</f>
        <v>0</v>
      </c>
      <c r="BI315" s="164">
        <f>IF(N315="nulová",J315,0)</f>
        <v>0</v>
      </c>
      <c r="BJ315" s="18" t="s">
        <v>84</v>
      </c>
      <c r="BK315" s="164">
        <f>ROUND(I315*H315,2)</f>
        <v>0</v>
      </c>
      <c r="BL315" s="18" t="s">
        <v>228</v>
      </c>
      <c r="BM315" s="163" t="s">
        <v>856</v>
      </c>
    </row>
    <row r="316" spans="1:65" s="2" customFormat="1" ht="19.5">
      <c r="A316" s="33"/>
      <c r="B316" s="34"/>
      <c r="C316" s="33"/>
      <c r="D316" s="166" t="s">
        <v>384</v>
      </c>
      <c r="E316" s="33"/>
      <c r="F316" s="208" t="s">
        <v>5514</v>
      </c>
      <c r="G316" s="33"/>
      <c r="H316" s="33"/>
      <c r="I316" s="209"/>
      <c r="J316" s="33"/>
      <c r="K316" s="33"/>
      <c r="L316" s="34"/>
      <c r="M316" s="210"/>
      <c r="N316" s="211"/>
      <c r="O316" s="59"/>
      <c r="P316" s="59"/>
      <c r="Q316" s="59"/>
      <c r="R316" s="59"/>
      <c r="S316" s="59"/>
      <c r="T316" s="60"/>
      <c r="U316" s="33"/>
      <c r="V316" s="33"/>
      <c r="W316" s="33"/>
      <c r="X316" s="33"/>
      <c r="Y316" s="33"/>
      <c r="Z316" s="33"/>
      <c r="AA316" s="33"/>
      <c r="AB316" s="33"/>
      <c r="AC316" s="33"/>
      <c r="AD316" s="33"/>
      <c r="AE316" s="33"/>
      <c r="AT316" s="18" t="s">
        <v>384</v>
      </c>
      <c r="AU316" s="18" t="s">
        <v>86</v>
      </c>
    </row>
    <row r="317" spans="1:65" s="2" customFormat="1" ht="21.75" customHeight="1">
      <c r="A317" s="33"/>
      <c r="B317" s="150"/>
      <c r="C317" s="151" t="s">
        <v>862</v>
      </c>
      <c r="D317" s="151" t="s">
        <v>224</v>
      </c>
      <c r="E317" s="152" t="s">
        <v>5515</v>
      </c>
      <c r="F317" s="153" t="s">
        <v>5506</v>
      </c>
      <c r="G317" s="154" t="s">
        <v>242</v>
      </c>
      <c r="H317" s="155">
        <v>80</v>
      </c>
      <c r="I317" s="156"/>
      <c r="J317" s="157">
        <f>ROUND(I317*H317,2)</f>
        <v>0</v>
      </c>
      <c r="K317" s="158"/>
      <c r="L317" s="34"/>
      <c r="M317" s="159" t="s">
        <v>1</v>
      </c>
      <c r="N317" s="160" t="s">
        <v>42</v>
      </c>
      <c r="O317" s="59"/>
      <c r="P317" s="161">
        <f>O317*H317</f>
        <v>0</v>
      </c>
      <c r="Q317" s="161">
        <v>0</v>
      </c>
      <c r="R317" s="161">
        <f>Q317*H317</f>
        <v>0</v>
      </c>
      <c r="S317" s="161">
        <v>0</v>
      </c>
      <c r="T317" s="162">
        <f>S317*H317</f>
        <v>0</v>
      </c>
      <c r="U317" s="33"/>
      <c r="V317" s="33"/>
      <c r="W317" s="33"/>
      <c r="X317" s="33"/>
      <c r="Y317" s="33"/>
      <c r="Z317" s="33"/>
      <c r="AA317" s="33"/>
      <c r="AB317" s="33"/>
      <c r="AC317" s="33"/>
      <c r="AD317" s="33"/>
      <c r="AE317" s="33"/>
      <c r="AR317" s="163" t="s">
        <v>228</v>
      </c>
      <c r="AT317" s="163" t="s">
        <v>224</v>
      </c>
      <c r="AU317" s="163" t="s">
        <v>86</v>
      </c>
      <c r="AY317" s="18" t="s">
        <v>222</v>
      </c>
      <c r="BE317" s="164">
        <f>IF(N317="základní",J317,0)</f>
        <v>0</v>
      </c>
      <c r="BF317" s="164">
        <f>IF(N317="snížená",J317,0)</f>
        <v>0</v>
      </c>
      <c r="BG317" s="164">
        <f>IF(N317="zákl. přenesená",J317,0)</f>
        <v>0</v>
      </c>
      <c r="BH317" s="164">
        <f>IF(N317="sníž. přenesená",J317,0)</f>
        <v>0</v>
      </c>
      <c r="BI317" s="164">
        <f>IF(N317="nulová",J317,0)</f>
        <v>0</v>
      </c>
      <c r="BJ317" s="18" t="s">
        <v>84</v>
      </c>
      <c r="BK317" s="164">
        <f>ROUND(I317*H317,2)</f>
        <v>0</v>
      </c>
      <c r="BL317" s="18" t="s">
        <v>228</v>
      </c>
      <c r="BM317" s="163" t="s">
        <v>865</v>
      </c>
    </row>
    <row r="318" spans="1:65" s="2" customFormat="1" ht="19.5">
      <c r="A318" s="33"/>
      <c r="B318" s="34"/>
      <c r="C318" s="33"/>
      <c r="D318" s="166" t="s">
        <v>384</v>
      </c>
      <c r="E318" s="33"/>
      <c r="F318" s="208" t="s">
        <v>5516</v>
      </c>
      <c r="G318" s="33"/>
      <c r="H318" s="33"/>
      <c r="I318" s="209"/>
      <c r="J318" s="33"/>
      <c r="K318" s="33"/>
      <c r="L318" s="34"/>
      <c r="M318" s="210"/>
      <c r="N318" s="211"/>
      <c r="O318" s="59"/>
      <c r="P318" s="59"/>
      <c r="Q318" s="59"/>
      <c r="R318" s="59"/>
      <c r="S318" s="59"/>
      <c r="T318" s="60"/>
      <c r="U318" s="33"/>
      <c r="V318" s="33"/>
      <c r="W318" s="33"/>
      <c r="X318" s="33"/>
      <c r="Y318" s="33"/>
      <c r="Z318" s="33"/>
      <c r="AA318" s="33"/>
      <c r="AB318" s="33"/>
      <c r="AC318" s="33"/>
      <c r="AD318" s="33"/>
      <c r="AE318" s="33"/>
      <c r="AT318" s="18" t="s">
        <v>384</v>
      </c>
      <c r="AU318" s="18" t="s">
        <v>86</v>
      </c>
    </row>
    <row r="319" spans="1:65" s="2" customFormat="1" ht="21.75" customHeight="1">
      <c r="A319" s="33"/>
      <c r="B319" s="150"/>
      <c r="C319" s="151" t="s">
        <v>489</v>
      </c>
      <c r="D319" s="151" t="s">
        <v>224</v>
      </c>
      <c r="E319" s="152" t="s">
        <v>5517</v>
      </c>
      <c r="F319" s="153" t="s">
        <v>5506</v>
      </c>
      <c r="G319" s="154" t="s">
        <v>242</v>
      </c>
      <c r="H319" s="155">
        <v>95</v>
      </c>
      <c r="I319" s="156"/>
      <c r="J319" s="157">
        <f>ROUND(I319*H319,2)</f>
        <v>0</v>
      </c>
      <c r="K319" s="158"/>
      <c r="L319" s="34"/>
      <c r="M319" s="159" t="s">
        <v>1</v>
      </c>
      <c r="N319" s="160" t="s">
        <v>42</v>
      </c>
      <c r="O319" s="59"/>
      <c r="P319" s="161">
        <f>O319*H319</f>
        <v>0</v>
      </c>
      <c r="Q319" s="161">
        <v>0</v>
      </c>
      <c r="R319" s="161">
        <f>Q319*H319</f>
        <v>0</v>
      </c>
      <c r="S319" s="161">
        <v>0</v>
      </c>
      <c r="T319" s="162">
        <f>S319*H319</f>
        <v>0</v>
      </c>
      <c r="U319" s="33"/>
      <c r="V319" s="33"/>
      <c r="W319" s="33"/>
      <c r="X319" s="33"/>
      <c r="Y319" s="33"/>
      <c r="Z319" s="33"/>
      <c r="AA319" s="33"/>
      <c r="AB319" s="33"/>
      <c r="AC319" s="33"/>
      <c r="AD319" s="33"/>
      <c r="AE319" s="33"/>
      <c r="AR319" s="163" t="s">
        <v>228</v>
      </c>
      <c r="AT319" s="163" t="s">
        <v>224</v>
      </c>
      <c r="AU319" s="163" t="s">
        <v>86</v>
      </c>
      <c r="AY319" s="18" t="s">
        <v>222</v>
      </c>
      <c r="BE319" s="164">
        <f>IF(N319="základní",J319,0)</f>
        <v>0</v>
      </c>
      <c r="BF319" s="164">
        <f>IF(N319="snížená",J319,0)</f>
        <v>0</v>
      </c>
      <c r="BG319" s="164">
        <f>IF(N319="zákl. přenesená",J319,0)</f>
        <v>0</v>
      </c>
      <c r="BH319" s="164">
        <f>IF(N319="sníž. přenesená",J319,0)</f>
        <v>0</v>
      </c>
      <c r="BI319" s="164">
        <f>IF(N319="nulová",J319,0)</f>
        <v>0</v>
      </c>
      <c r="BJ319" s="18" t="s">
        <v>84</v>
      </c>
      <c r="BK319" s="164">
        <f>ROUND(I319*H319,2)</f>
        <v>0</v>
      </c>
      <c r="BL319" s="18" t="s">
        <v>228</v>
      </c>
      <c r="BM319" s="163" t="s">
        <v>868</v>
      </c>
    </row>
    <row r="320" spans="1:65" s="2" customFormat="1" ht="19.5">
      <c r="A320" s="33"/>
      <c r="B320" s="34"/>
      <c r="C320" s="33"/>
      <c r="D320" s="166" t="s">
        <v>384</v>
      </c>
      <c r="E320" s="33"/>
      <c r="F320" s="208" t="s">
        <v>5518</v>
      </c>
      <c r="G320" s="33"/>
      <c r="H320" s="33"/>
      <c r="I320" s="209"/>
      <c r="J320" s="33"/>
      <c r="K320" s="33"/>
      <c r="L320" s="34"/>
      <c r="M320" s="210"/>
      <c r="N320" s="211"/>
      <c r="O320" s="59"/>
      <c r="P320" s="59"/>
      <c r="Q320" s="59"/>
      <c r="R320" s="59"/>
      <c r="S320" s="59"/>
      <c r="T320" s="60"/>
      <c r="U320" s="33"/>
      <c r="V320" s="33"/>
      <c r="W320" s="33"/>
      <c r="X320" s="33"/>
      <c r="Y320" s="33"/>
      <c r="Z320" s="33"/>
      <c r="AA320" s="33"/>
      <c r="AB320" s="33"/>
      <c r="AC320" s="33"/>
      <c r="AD320" s="33"/>
      <c r="AE320" s="33"/>
      <c r="AT320" s="18" t="s">
        <v>384</v>
      </c>
      <c r="AU320" s="18" t="s">
        <v>86</v>
      </c>
    </row>
    <row r="321" spans="1:65" s="2" customFormat="1" ht="21.75" customHeight="1">
      <c r="A321" s="33"/>
      <c r="B321" s="150"/>
      <c r="C321" s="151" t="s">
        <v>870</v>
      </c>
      <c r="D321" s="151" t="s">
        <v>224</v>
      </c>
      <c r="E321" s="152" t="s">
        <v>5519</v>
      </c>
      <c r="F321" s="153" t="s">
        <v>5506</v>
      </c>
      <c r="G321" s="154" t="s">
        <v>242</v>
      </c>
      <c r="H321" s="155">
        <v>125</v>
      </c>
      <c r="I321" s="156"/>
      <c r="J321" s="157">
        <f>ROUND(I321*H321,2)</f>
        <v>0</v>
      </c>
      <c r="K321" s="158"/>
      <c r="L321" s="34"/>
      <c r="M321" s="159" t="s">
        <v>1</v>
      </c>
      <c r="N321" s="160" t="s">
        <v>42</v>
      </c>
      <c r="O321" s="59"/>
      <c r="P321" s="161">
        <f>O321*H321</f>
        <v>0</v>
      </c>
      <c r="Q321" s="161">
        <v>0</v>
      </c>
      <c r="R321" s="161">
        <f>Q321*H321</f>
        <v>0</v>
      </c>
      <c r="S321" s="161">
        <v>0</v>
      </c>
      <c r="T321" s="162">
        <f>S321*H321</f>
        <v>0</v>
      </c>
      <c r="U321" s="33"/>
      <c r="V321" s="33"/>
      <c r="W321" s="33"/>
      <c r="X321" s="33"/>
      <c r="Y321" s="33"/>
      <c r="Z321" s="33"/>
      <c r="AA321" s="33"/>
      <c r="AB321" s="33"/>
      <c r="AC321" s="33"/>
      <c r="AD321" s="33"/>
      <c r="AE321" s="33"/>
      <c r="AR321" s="163" t="s">
        <v>228</v>
      </c>
      <c r="AT321" s="163" t="s">
        <v>224</v>
      </c>
      <c r="AU321" s="163" t="s">
        <v>86</v>
      </c>
      <c r="AY321" s="18" t="s">
        <v>222</v>
      </c>
      <c r="BE321" s="164">
        <f>IF(N321="základní",J321,0)</f>
        <v>0</v>
      </c>
      <c r="BF321" s="164">
        <f>IF(N321="snížená",J321,0)</f>
        <v>0</v>
      </c>
      <c r="BG321" s="164">
        <f>IF(N321="zákl. přenesená",J321,0)</f>
        <v>0</v>
      </c>
      <c r="BH321" s="164">
        <f>IF(N321="sníž. přenesená",J321,0)</f>
        <v>0</v>
      </c>
      <c r="BI321" s="164">
        <f>IF(N321="nulová",J321,0)</f>
        <v>0</v>
      </c>
      <c r="BJ321" s="18" t="s">
        <v>84</v>
      </c>
      <c r="BK321" s="164">
        <f>ROUND(I321*H321,2)</f>
        <v>0</v>
      </c>
      <c r="BL321" s="18" t="s">
        <v>228</v>
      </c>
      <c r="BM321" s="163" t="s">
        <v>873</v>
      </c>
    </row>
    <row r="322" spans="1:65" s="2" customFormat="1" ht="19.5">
      <c r="A322" s="33"/>
      <c r="B322" s="34"/>
      <c r="C322" s="33"/>
      <c r="D322" s="166" t="s">
        <v>384</v>
      </c>
      <c r="E322" s="33"/>
      <c r="F322" s="208" t="s">
        <v>5520</v>
      </c>
      <c r="G322" s="33"/>
      <c r="H322" s="33"/>
      <c r="I322" s="209"/>
      <c r="J322" s="33"/>
      <c r="K322" s="33"/>
      <c r="L322" s="34"/>
      <c r="M322" s="210"/>
      <c r="N322" s="211"/>
      <c r="O322" s="59"/>
      <c r="P322" s="59"/>
      <c r="Q322" s="59"/>
      <c r="R322" s="59"/>
      <c r="S322" s="59"/>
      <c r="T322" s="60"/>
      <c r="U322" s="33"/>
      <c r="V322" s="33"/>
      <c r="W322" s="33"/>
      <c r="X322" s="33"/>
      <c r="Y322" s="33"/>
      <c r="Z322" s="33"/>
      <c r="AA322" s="33"/>
      <c r="AB322" s="33"/>
      <c r="AC322" s="33"/>
      <c r="AD322" s="33"/>
      <c r="AE322" s="33"/>
      <c r="AT322" s="18" t="s">
        <v>384</v>
      </c>
      <c r="AU322" s="18" t="s">
        <v>86</v>
      </c>
    </row>
    <row r="323" spans="1:65" s="2" customFormat="1" ht="24.2" customHeight="1">
      <c r="A323" s="33"/>
      <c r="B323" s="150"/>
      <c r="C323" s="151" t="s">
        <v>495</v>
      </c>
      <c r="D323" s="151" t="s">
        <v>224</v>
      </c>
      <c r="E323" s="152" t="s">
        <v>5521</v>
      </c>
      <c r="F323" s="153" t="s">
        <v>5522</v>
      </c>
      <c r="G323" s="154" t="s">
        <v>4342</v>
      </c>
      <c r="H323" s="155">
        <v>1</v>
      </c>
      <c r="I323" s="156"/>
      <c r="J323" s="157">
        <f>ROUND(I323*H323,2)</f>
        <v>0</v>
      </c>
      <c r="K323" s="158"/>
      <c r="L323" s="34"/>
      <c r="M323" s="159" t="s">
        <v>1</v>
      </c>
      <c r="N323" s="160" t="s">
        <v>42</v>
      </c>
      <c r="O323" s="59"/>
      <c r="P323" s="161">
        <f>O323*H323</f>
        <v>0</v>
      </c>
      <c r="Q323" s="161">
        <v>0</v>
      </c>
      <c r="R323" s="161">
        <f>Q323*H323</f>
        <v>0</v>
      </c>
      <c r="S323" s="161">
        <v>0</v>
      </c>
      <c r="T323" s="162">
        <f>S323*H323</f>
        <v>0</v>
      </c>
      <c r="U323" s="33"/>
      <c r="V323" s="33"/>
      <c r="W323" s="33"/>
      <c r="X323" s="33"/>
      <c r="Y323" s="33"/>
      <c r="Z323" s="33"/>
      <c r="AA323" s="33"/>
      <c r="AB323" s="33"/>
      <c r="AC323" s="33"/>
      <c r="AD323" s="33"/>
      <c r="AE323" s="33"/>
      <c r="AR323" s="163" t="s">
        <v>228</v>
      </c>
      <c r="AT323" s="163" t="s">
        <v>224</v>
      </c>
      <c r="AU323" s="163" t="s">
        <v>86</v>
      </c>
      <c r="AY323" s="18" t="s">
        <v>222</v>
      </c>
      <c r="BE323" s="164">
        <f>IF(N323="základní",J323,0)</f>
        <v>0</v>
      </c>
      <c r="BF323" s="164">
        <f>IF(N323="snížená",J323,0)</f>
        <v>0</v>
      </c>
      <c r="BG323" s="164">
        <f>IF(N323="zákl. přenesená",J323,0)</f>
        <v>0</v>
      </c>
      <c r="BH323" s="164">
        <f>IF(N323="sníž. přenesená",J323,0)</f>
        <v>0</v>
      </c>
      <c r="BI323" s="164">
        <f>IF(N323="nulová",J323,0)</f>
        <v>0</v>
      </c>
      <c r="BJ323" s="18" t="s">
        <v>84</v>
      </c>
      <c r="BK323" s="164">
        <f>ROUND(I323*H323,2)</f>
        <v>0</v>
      </c>
      <c r="BL323" s="18" t="s">
        <v>228</v>
      </c>
      <c r="BM323" s="163" t="s">
        <v>880</v>
      </c>
    </row>
    <row r="324" spans="1:65" s="2" customFormat="1" ht="19.5">
      <c r="A324" s="33"/>
      <c r="B324" s="34"/>
      <c r="C324" s="33"/>
      <c r="D324" s="166" t="s">
        <v>384</v>
      </c>
      <c r="E324" s="33"/>
      <c r="F324" s="208" t="s">
        <v>5523</v>
      </c>
      <c r="G324" s="33"/>
      <c r="H324" s="33"/>
      <c r="I324" s="209"/>
      <c r="J324" s="33"/>
      <c r="K324" s="33"/>
      <c r="L324" s="34"/>
      <c r="M324" s="210"/>
      <c r="N324" s="211"/>
      <c r="O324" s="59"/>
      <c r="P324" s="59"/>
      <c r="Q324" s="59"/>
      <c r="R324" s="59"/>
      <c r="S324" s="59"/>
      <c r="T324" s="60"/>
      <c r="U324" s="33"/>
      <c r="V324" s="33"/>
      <c r="W324" s="33"/>
      <c r="X324" s="33"/>
      <c r="Y324" s="33"/>
      <c r="Z324" s="33"/>
      <c r="AA324" s="33"/>
      <c r="AB324" s="33"/>
      <c r="AC324" s="33"/>
      <c r="AD324" s="33"/>
      <c r="AE324" s="33"/>
      <c r="AT324" s="18" t="s">
        <v>384</v>
      </c>
      <c r="AU324" s="18" t="s">
        <v>86</v>
      </c>
    </row>
    <row r="325" spans="1:65" s="2" customFormat="1" ht="24.2" customHeight="1">
      <c r="A325" s="33"/>
      <c r="B325" s="150"/>
      <c r="C325" s="151" t="s">
        <v>882</v>
      </c>
      <c r="D325" s="151" t="s">
        <v>224</v>
      </c>
      <c r="E325" s="152" t="s">
        <v>5524</v>
      </c>
      <c r="F325" s="153" t="s">
        <v>5522</v>
      </c>
      <c r="G325" s="154" t="s">
        <v>4342</v>
      </c>
      <c r="H325" s="155">
        <v>1</v>
      </c>
      <c r="I325" s="156"/>
      <c r="J325" s="157">
        <f>ROUND(I325*H325,2)</f>
        <v>0</v>
      </c>
      <c r="K325" s="158"/>
      <c r="L325" s="34"/>
      <c r="M325" s="159" t="s">
        <v>1</v>
      </c>
      <c r="N325" s="160" t="s">
        <v>42</v>
      </c>
      <c r="O325" s="59"/>
      <c r="P325" s="161">
        <f>O325*H325</f>
        <v>0</v>
      </c>
      <c r="Q325" s="161">
        <v>0</v>
      </c>
      <c r="R325" s="161">
        <f>Q325*H325</f>
        <v>0</v>
      </c>
      <c r="S325" s="161">
        <v>0</v>
      </c>
      <c r="T325" s="162">
        <f>S325*H325</f>
        <v>0</v>
      </c>
      <c r="U325" s="33"/>
      <c r="V325" s="33"/>
      <c r="W325" s="33"/>
      <c r="X325" s="33"/>
      <c r="Y325" s="33"/>
      <c r="Z325" s="33"/>
      <c r="AA325" s="33"/>
      <c r="AB325" s="33"/>
      <c r="AC325" s="33"/>
      <c r="AD325" s="33"/>
      <c r="AE325" s="33"/>
      <c r="AR325" s="163" t="s">
        <v>228</v>
      </c>
      <c r="AT325" s="163" t="s">
        <v>224</v>
      </c>
      <c r="AU325" s="163" t="s">
        <v>86</v>
      </c>
      <c r="AY325" s="18" t="s">
        <v>222</v>
      </c>
      <c r="BE325" s="164">
        <f>IF(N325="základní",J325,0)</f>
        <v>0</v>
      </c>
      <c r="BF325" s="164">
        <f>IF(N325="snížená",J325,0)</f>
        <v>0</v>
      </c>
      <c r="BG325" s="164">
        <f>IF(N325="zákl. přenesená",J325,0)</f>
        <v>0</v>
      </c>
      <c r="BH325" s="164">
        <f>IF(N325="sníž. přenesená",J325,0)</f>
        <v>0</v>
      </c>
      <c r="BI325" s="164">
        <f>IF(N325="nulová",J325,0)</f>
        <v>0</v>
      </c>
      <c r="BJ325" s="18" t="s">
        <v>84</v>
      </c>
      <c r="BK325" s="164">
        <f>ROUND(I325*H325,2)</f>
        <v>0</v>
      </c>
      <c r="BL325" s="18" t="s">
        <v>228</v>
      </c>
      <c r="BM325" s="163" t="s">
        <v>885</v>
      </c>
    </row>
    <row r="326" spans="1:65" s="2" customFormat="1" ht="19.5">
      <c r="A326" s="33"/>
      <c r="B326" s="34"/>
      <c r="C326" s="33"/>
      <c r="D326" s="166" t="s">
        <v>384</v>
      </c>
      <c r="E326" s="33"/>
      <c r="F326" s="208" t="s">
        <v>5525</v>
      </c>
      <c r="G326" s="33"/>
      <c r="H326" s="33"/>
      <c r="I326" s="209"/>
      <c r="J326" s="33"/>
      <c r="K326" s="33"/>
      <c r="L326" s="34"/>
      <c r="M326" s="210"/>
      <c r="N326" s="211"/>
      <c r="O326" s="59"/>
      <c r="P326" s="59"/>
      <c r="Q326" s="59"/>
      <c r="R326" s="59"/>
      <c r="S326" s="59"/>
      <c r="T326" s="60"/>
      <c r="U326" s="33"/>
      <c r="V326" s="33"/>
      <c r="W326" s="33"/>
      <c r="X326" s="33"/>
      <c r="Y326" s="33"/>
      <c r="Z326" s="33"/>
      <c r="AA326" s="33"/>
      <c r="AB326" s="33"/>
      <c r="AC326" s="33"/>
      <c r="AD326" s="33"/>
      <c r="AE326" s="33"/>
      <c r="AT326" s="18" t="s">
        <v>384</v>
      </c>
      <c r="AU326" s="18" t="s">
        <v>86</v>
      </c>
    </row>
    <row r="327" spans="1:65" s="2" customFormat="1" ht="24.2" customHeight="1">
      <c r="A327" s="33"/>
      <c r="B327" s="150"/>
      <c r="C327" s="151" t="s">
        <v>505</v>
      </c>
      <c r="D327" s="151" t="s">
        <v>224</v>
      </c>
      <c r="E327" s="152" t="s">
        <v>5526</v>
      </c>
      <c r="F327" s="153" t="s">
        <v>5522</v>
      </c>
      <c r="G327" s="154" t="s">
        <v>4342</v>
      </c>
      <c r="H327" s="155">
        <v>2</v>
      </c>
      <c r="I327" s="156"/>
      <c r="J327" s="157">
        <f>ROUND(I327*H327,2)</f>
        <v>0</v>
      </c>
      <c r="K327" s="158"/>
      <c r="L327" s="34"/>
      <c r="M327" s="159" t="s">
        <v>1</v>
      </c>
      <c r="N327" s="160" t="s">
        <v>42</v>
      </c>
      <c r="O327" s="59"/>
      <c r="P327" s="161">
        <f>O327*H327</f>
        <v>0</v>
      </c>
      <c r="Q327" s="161">
        <v>0</v>
      </c>
      <c r="R327" s="161">
        <f>Q327*H327</f>
        <v>0</v>
      </c>
      <c r="S327" s="161">
        <v>0</v>
      </c>
      <c r="T327" s="162">
        <f>S327*H327</f>
        <v>0</v>
      </c>
      <c r="U327" s="33"/>
      <c r="V327" s="33"/>
      <c r="W327" s="33"/>
      <c r="X327" s="33"/>
      <c r="Y327" s="33"/>
      <c r="Z327" s="33"/>
      <c r="AA327" s="33"/>
      <c r="AB327" s="33"/>
      <c r="AC327" s="33"/>
      <c r="AD327" s="33"/>
      <c r="AE327" s="33"/>
      <c r="AR327" s="163" t="s">
        <v>228</v>
      </c>
      <c r="AT327" s="163" t="s">
        <v>224</v>
      </c>
      <c r="AU327" s="163" t="s">
        <v>86</v>
      </c>
      <c r="AY327" s="18" t="s">
        <v>222</v>
      </c>
      <c r="BE327" s="164">
        <f>IF(N327="základní",J327,0)</f>
        <v>0</v>
      </c>
      <c r="BF327" s="164">
        <f>IF(N327="snížená",J327,0)</f>
        <v>0</v>
      </c>
      <c r="BG327" s="164">
        <f>IF(N327="zákl. přenesená",J327,0)</f>
        <v>0</v>
      </c>
      <c r="BH327" s="164">
        <f>IF(N327="sníž. přenesená",J327,0)</f>
        <v>0</v>
      </c>
      <c r="BI327" s="164">
        <f>IF(N327="nulová",J327,0)</f>
        <v>0</v>
      </c>
      <c r="BJ327" s="18" t="s">
        <v>84</v>
      </c>
      <c r="BK327" s="164">
        <f>ROUND(I327*H327,2)</f>
        <v>0</v>
      </c>
      <c r="BL327" s="18" t="s">
        <v>228</v>
      </c>
      <c r="BM327" s="163" t="s">
        <v>892</v>
      </c>
    </row>
    <row r="328" spans="1:65" s="2" customFormat="1" ht="19.5">
      <c r="A328" s="33"/>
      <c r="B328" s="34"/>
      <c r="C328" s="33"/>
      <c r="D328" s="166" t="s">
        <v>384</v>
      </c>
      <c r="E328" s="33"/>
      <c r="F328" s="208" t="s">
        <v>5527</v>
      </c>
      <c r="G328" s="33"/>
      <c r="H328" s="33"/>
      <c r="I328" s="209"/>
      <c r="J328" s="33"/>
      <c r="K328" s="33"/>
      <c r="L328" s="34"/>
      <c r="M328" s="210"/>
      <c r="N328" s="211"/>
      <c r="O328" s="59"/>
      <c r="P328" s="59"/>
      <c r="Q328" s="59"/>
      <c r="R328" s="59"/>
      <c r="S328" s="59"/>
      <c r="T328" s="60"/>
      <c r="U328" s="33"/>
      <c r="V328" s="33"/>
      <c r="W328" s="33"/>
      <c r="X328" s="33"/>
      <c r="Y328" s="33"/>
      <c r="Z328" s="33"/>
      <c r="AA328" s="33"/>
      <c r="AB328" s="33"/>
      <c r="AC328" s="33"/>
      <c r="AD328" s="33"/>
      <c r="AE328" s="33"/>
      <c r="AT328" s="18" t="s">
        <v>384</v>
      </c>
      <c r="AU328" s="18" t="s">
        <v>86</v>
      </c>
    </row>
    <row r="329" spans="1:65" s="2" customFormat="1" ht="24.2" customHeight="1">
      <c r="A329" s="33"/>
      <c r="B329" s="150"/>
      <c r="C329" s="151" t="s">
        <v>893</v>
      </c>
      <c r="D329" s="151" t="s">
        <v>224</v>
      </c>
      <c r="E329" s="152" t="s">
        <v>5528</v>
      </c>
      <c r="F329" s="153" t="s">
        <v>5522</v>
      </c>
      <c r="G329" s="154" t="s">
        <v>4342</v>
      </c>
      <c r="H329" s="155">
        <v>4</v>
      </c>
      <c r="I329" s="156"/>
      <c r="J329" s="157">
        <f>ROUND(I329*H329,2)</f>
        <v>0</v>
      </c>
      <c r="K329" s="158"/>
      <c r="L329" s="34"/>
      <c r="M329" s="159" t="s">
        <v>1</v>
      </c>
      <c r="N329" s="160" t="s">
        <v>42</v>
      </c>
      <c r="O329" s="59"/>
      <c r="P329" s="161">
        <f>O329*H329</f>
        <v>0</v>
      </c>
      <c r="Q329" s="161">
        <v>0</v>
      </c>
      <c r="R329" s="161">
        <f>Q329*H329</f>
        <v>0</v>
      </c>
      <c r="S329" s="161">
        <v>0</v>
      </c>
      <c r="T329" s="162">
        <f>S329*H329</f>
        <v>0</v>
      </c>
      <c r="U329" s="33"/>
      <c r="V329" s="33"/>
      <c r="W329" s="33"/>
      <c r="X329" s="33"/>
      <c r="Y329" s="33"/>
      <c r="Z329" s="33"/>
      <c r="AA329" s="33"/>
      <c r="AB329" s="33"/>
      <c r="AC329" s="33"/>
      <c r="AD329" s="33"/>
      <c r="AE329" s="33"/>
      <c r="AR329" s="163" t="s">
        <v>228</v>
      </c>
      <c r="AT329" s="163" t="s">
        <v>224</v>
      </c>
      <c r="AU329" s="163" t="s">
        <v>86</v>
      </c>
      <c r="AY329" s="18" t="s">
        <v>222</v>
      </c>
      <c r="BE329" s="164">
        <f>IF(N329="základní",J329,0)</f>
        <v>0</v>
      </c>
      <c r="BF329" s="164">
        <f>IF(N329="snížená",J329,0)</f>
        <v>0</v>
      </c>
      <c r="BG329" s="164">
        <f>IF(N329="zákl. přenesená",J329,0)</f>
        <v>0</v>
      </c>
      <c r="BH329" s="164">
        <f>IF(N329="sníž. přenesená",J329,0)</f>
        <v>0</v>
      </c>
      <c r="BI329" s="164">
        <f>IF(N329="nulová",J329,0)</f>
        <v>0</v>
      </c>
      <c r="BJ329" s="18" t="s">
        <v>84</v>
      </c>
      <c r="BK329" s="164">
        <f>ROUND(I329*H329,2)</f>
        <v>0</v>
      </c>
      <c r="BL329" s="18" t="s">
        <v>228</v>
      </c>
      <c r="BM329" s="163" t="s">
        <v>896</v>
      </c>
    </row>
    <row r="330" spans="1:65" s="2" customFormat="1" ht="19.5">
      <c r="A330" s="33"/>
      <c r="B330" s="34"/>
      <c r="C330" s="33"/>
      <c r="D330" s="166" t="s">
        <v>384</v>
      </c>
      <c r="E330" s="33"/>
      <c r="F330" s="208" t="s">
        <v>5529</v>
      </c>
      <c r="G330" s="33"/>
      <c r="H330" s="33"/>
      <c r="I330" s="209"/>
      <c r="J330" s="33"/>
      <c r="K330" s="33"/>
      <c r="L330" s="34"/>
      <c r="M330" s="210"/>
      <c r="N330" s="211"/>
      <c r="O330" s="59"/>
      <c r="P330" s="59"/>
      <c r="Q330" s="59"/>
      <c r="R330" s="59"/>
      <c r="S330" s="59"/>
      <c r="T330" s="60"/>
      <c r="U330" s="33"/>
      <c r="V330" s="33"/>
      <c r="W330" s="33"/>
      <c r="X330" s="33"/>
      <c r="Y330" s="33"/>
      <c r="Z330" s="33"/>
      <c r="AA330" s="33"/>
      <c r="AB330" s="33"/>
      <c r="AC330" s="33"/>
      <c r="AD330" s="33"/>
      <c r="AE330" s="33"/>
      <c r="AT330" s="18" t="s">
        <v>384</v>
      </c>
      <c r="AU330" s="18" t="s">
        <v>86</v>
      </c>
    </row>
    <row r="331" spans="1:65" s="2" customFormat="1" ht="24.2" customHeight="1">
      <c r="A331" s="33"/>
      <c r="B331" s="150"/>
      <c r="C331" s="151" t="s">
        <v>516</v>
      </c>
      <c r="D331" s="151" t="s">
        <v>224</v>
      </c>
      <c r="E331" s="152" t="s">
        <v>5530</v>
      </c>
      <c r="F331" s="153" t="s">
        <v>5522</v>
      </c>
      <c r="G331" s="154" t="s">
        <v>4342</v>
      </c>
      <c r="H331" s="155">
        <v>2</v>
      </c>
      <c r="I331" s="156"/>
      <c r="J331" s="157">
        <f>ROUND(I331*H331,2)</f>
        <v>0</v>
      </c>
      <c r="K331" s="158"/>
      <c r="L331" s="34"/>
      <c r="M331" s="159" t="s">
        <v>1</v>
      </c>
      <c r="N331" s="160" t="s">
        <v>42</v>
      </c>
      <c r="O331" s="59"/>
      <c r="P331" s="161">
        <f>O331*H331</f>
        <v>0</v>
      </c>
      <c r="Q331" s="161">
        <v>0</v>
      </c>
      <c r="R331" s="161">
        <f>Q331*H331</f>
        <v>0</v>
      </c>
      <c r="S331" s="161">
        <v>0</v>
      </c>
      <c r="T331" s="162">
        <f>S331*H331</f>
        <v>0</v>
      </c>
      <c r="U331" s="33"/>
      <c r="V331" s="33"/>
      <c r="W331" s="33"/>
      <c r="X331" s="33"/>
      <c r="Y331" s="33"/>
      <c r="Z331" s="33"/>
      <c r="AA331" s="33"/>
      <c r="AB331" s="33"/>
      <c r="AC331" s="33"/>
      <c r="AD331" s="33"/>
      <c r="AE331" s="33"/>
      <c r="AR331" s="163" t="s">
        <v>228</v>
      </c>
      <c r="AT331" s="163" t="s">
        <v>224</v>
      </c>
      <c r="AU331" s="163" t="s">
        <v>86</v>
      </c>
      <c r="AY331" s="18" t="s">
        <v>222</v>
      </c>
      <c r="BE331" s="164">
        <f>IF(N331="základní",J331,0)</f>
        <v>0</v>
      </c>
      <c r="BF331" s="164">
        <f>IF(N331="snížená",J331,0)</f>
        <v>0</v>
      </c>
      <c r="BG331" s="164">
        <f>IF(N331="zákl. přenesená",J331,0)</f>
        <v>0</v>
      </c>
      <c r="BH331" s="164">
        <f>IF(N331="sníž. přenesená",J331,0)</f>
        <v>0</v>
      </c>
      <c r="BI331" s="164">
        <f>IF(N331="nulová",J331,0)</f>
        <v>0</v>
      </c>
      <c r="BJ331" s="18" t="s">
        <v>84</v>
      </c>
      <c r="BK331" s="164">
        <f>ROUND(I331*H331,2)</f>
        <v>0</v>
      </c>
      <c r="BL331" s="18" t="s">
        <v>228</v>
      </c>
      <c r="BM331" s="163" t="s">
        <v>899</v>
      </c>
    </row>
    <row r="332" spans="1:65" s="2" customFormat="1" ht="19.5">
      <c r="A332" s="33"/>
      <c r="B332" s="34"/>
      <c r="C332" s="33"/>
      <c r="D332" s="166" t="s">
        <v>384</v>
      </c>
      <c r="E332" s="33"/>
      <c r="F332" s="208" t="s">
        <v>5531</v>
      </c>
      <c r="G332" s="33"/>
      <c r="H332" s="33"/>
      <c r="I332" s="209"/>
      <c r="J332" s="33"/>
      <c r="K332" s="33"/>
      <c r="L332" s="34"/>
      <c r="M332" s="210"/>
      <c r="N332" s="211"/>
      <c r="O332" s="59"/>
      <c r="P332" s="59"/>
      <c r="Q332" s="59"/>
      <c r="R332" s="59"/>
      <c r="S332" s="59"/>
      <c r="T332" s="60"/>
      <c r="U332" s="33"/>
      <c r="V332" s="33"/>
      <c r="W332" s="33"/>
      <c r="X332" s="33"/>
      <c r="Y332" s="33"/>
      <c r="Z332" s="33"/>
      <c r="AA332" s="33"/>
      <c r="AB332" s="33"/>
      <c r="AC332" s="33"/>
      <c r="AD332" s="33"/>
      <c r="AE332" s="33"/>
      <c r="AT332" s="18" t="s">
        <v>384</v>
      </c>
      <c r="AU332" s="18" t="s">
        <v>86</v>
      </c>
    </row>
    <row r="333" spans="1:65" s="2" customFormat="1" ht="24.2" customHeight="1">
      <c r="A333" s="33"/>
      <c r="B333" s="150"/>
      <c r="C333" s="151" t="s">
        <v>902</v>
      </c>
      <c r="D333" s="151" t="s">
        <v>224</v>
      </c>
      <c r="E333" s="152" t="s">
        <v>5532</v>
      </c>
      <c r="F333" s="153" t="s">
        <v>5533</v>
      </c>
      <c r="G333" s="154" t="s">
        <v>242</v>
      </c>
      <c r="H333" s="155">
        <v>10</v>
      </c>
      <c r="I333" s="156"/>
      <c r="J333" s="157">
        <f>ROUND(I333*H333,2)</f>
        <v>0</v>
      </c>
      <c r="K333" s="158"/>
      <c r="L333" s="34"/>
      <c r="M333" s="159" t="s">
        <v>1</v>
      </c>
      <c r="N333" s="160" t="s">
        <v>42</v>
      </c>
      <c r="O333" s="59"/>
      <c r="P333" s="161">
        <f>O333*H333</f>
        <v>0</v>
      </c>
      <c r="Q333" s="161">
        <v>0</v>
      </c>
      <c r="R333" s="161">
        <f>Q333*H333</f>
        <v>0</v>
      </c>
      <c r="S333" s="161">
        <v>0</v>
      </c>
      <c r="T333" s="162">
        <f>S333*H333</f>
        <v>0</v>
      </c>
      <c r="U333" s="33"/>
      <c r="V333" s="33"/>
      <c r="W333" s="33"/>
      <c r="X333" s="33"/>
      <c r="Y333" s="33"/>
      <c r="Z333" s="33"/>
      <c r="AA333" s="33"/>
      <c r="AB333" s="33"/>
      <c r="AC333" s="33"/>
      <c r="AD333" s="33"/>
      <c r="AE333" s="33"/>
      <c r="AR333" s="163" t="s">
        <v>228</v>
      </c>
      <c r="AT333" s="163" t="s">
        <v>224</v>
      </c>
      <c r="AU333" s="163" t="s">
        <v>86</v>
      </c>
      <c r="AY333" s="18" t="s">
        <v>222</v>
      </c>
      <c r="BE333" s="164">
        <f>IF(N333="základní",J333,0)</f>
        <v>0</v>
      </c>
      <c r="BF333" s="164">
        <f>IF(N333="snížená",J333,0)</f>
        <v>0</v>
      </c>
      <c r="BG333" s="164">
        <f>IF(N333="zákl. přenesená",J333,0)</f>
        <v>0</v>
      </c>
      <c r="BH333" s="164">
        <f>IF(N333="sníž. přenesená",J333,0)</f>
        <v>0</v>
      </c>
      <c r="BI333" s="164">
        <f>IF(N333="nulová",J333,0)</f>
        <v>0</v>
      </c>
      <c r="BJ333" s="18" t="s">
        <v>84</v>
      </c>
      <c r="BK333" s="164">
        <f>ROUND(I333*H333,2)</f>
        <v>0</v>
      </c>
      <c r="BL333" s="18" t="s">
        <v>228</v>
      </c>
      <c r="BM333" s="163" t="s">
        <v>905</v>
      </c>
    </row>
    <row r="334" spans="1:65" s="2" customFormat="1" ht="19.5">
      <c r="A334" s="33"/>
      <c r="B334" s="34"/>
      <c r="C334" s="33"/>
      <c r="D334" s="166" t="s">
        <v>384</v>
      </c>
      <c r="E334" s="33"/>
      <c r="F334" s="208" t="s">
        <v>5534</v>
      </c>
      <c r="G334" s="33"/>
      <c r="H334" s="33"/>
      <c r="I334" s="209"/>
      <c r="J334" s="33"/>
      <c r="K334" s="33"/>
      <c r="L334" s="34"/>
      <c r="M334" s="210"/>
      <c r="N334" s="211"/>
      <c r="O334" s="59"/>
      <c r="P334" s="59"/>
      <c r="Q334" s="59"/>
      <c r="R334" s="59"/>
      <c r="S334" s="59"/>
      <c r="T334" s="60"/>
      <c r="U334" s="33"/>
      <c r="V334" s="33"/>
      <c r="W334" s="33"/>
      <c r="X334" s="33"/>
      <c r="Y334" s="33"/>
      <c r="Z334" s="33"/>
      <c r="AA334" s="33"/>
      <c r="AB334" s="33"/>
      <c r="AC334" s="33"/>
      <c r="AD334" s="33"/>
      <c r="AE334" s="33"/>
      <c r="AT334" s="18" t="s">
        <v>384</v>
      </c>
      <c r="AU334" s="18" t="s">
        <v>86</v>
      </c>
    </row>
    <row r="335" spans="1:65" s="2" customFormat="1" ht="24.2" customHeight="1">
      <c r="A335" s="33"/>
      <c r="B335" s="150"/>
      <c r="C335" s="151" t="s">
        <v>520</v>
      </c>
      <c r="D335" s="151" t="s">
        <v>224</v>
      </c>
      <c r="E335" s="152" t="s">
        <v>5535</v>
      </c>
      <c r="F335" s="153" t="s">
        <v>5533</v>
      </c>
      <c r="G335" s="154" t="s">
        <v>242</v>
      </c>
      <c r="H335" s="155">
        <v>15</v>
      </c>
      <c r="I335" s="156"/>
      <c r="J335" s="157">
        <f>ROUND(I335*H335,2)</f>
        <v>0</v>
      </c>
      <c r="K335" s="158"/>
      <c r="L335" s="34"/>
      <c r="M335" s="159" t="s">
        <v>1</v>
      </c>
      <c r="N335" s="160" t="s">
        <v>42</v>
      </c>
      <c r="O335" s="59"/>
      <c r="P335" s="161">
        <f>O335*H335</f>
        <v>0</v>
      </c>
      <c r="Q335" s="161">
        <v>0</v>
      </c>
      <c r="R335" s="161">
        <f>Q335*H335</f>
        <v>0</v>
      </c>
      <c r="S335" s="161">
        <v>0</v>
      </c>
      <c r="T335" s="162">
        <f>S335*H335</f>
        <v>0</v>
      </c>
      <c r="U335" s="33"/>
      <c r="V335" s="33"/>
      <c r="W335" s="33"/>
      <c r="X335" s="33"/>
      <c r="Y335" s="33"/>
      <c r="Z335" s="33"/>
      <c r="AA335" s="33"/>
      <c r="AB335" s="33"/>
      <c r="AC335" s="33"/>
      <c r="AD335" s="33"/>
      <c r="AE335" s="33"/>
      <c r="AR335" s="163" t="s">
        <v>228</v>
      </c>
      <c r="AT335" s="163" t="s">
        <v>224</v>
      </c>
      <c r="AU335" s="163" t="s">
        <v>86</v>
      </c>
      <c r="AY335" s="18" t="s">
        <v>222</v>
      </c>
      <c r="BE335" s="164">
        <f>IF(N335="základní",J335,0)</f>
        <v>0</v>
      </c>
      <c r="BF335" s="164">
        <f>IF(N335="snížená",J335,0)</f>
        <v>0</v>
      </c>
      <c r="BG335" s="164">
        <f>IF(N335="zákl. přenesená",J335,0)</f>
        <v>0</v>
      </c>
      <c r="BH335" s="164">
        <f>IF(N335="sníž. přenesená",J335,0)</f>
        <v>0</v>
      </c>
      <c r="BI335" s="164">
        <f>IF(N335="nulová",J335,0)</f>
        <v>0</v>
      </c>
      <c r="BJ335" s="18" t="s">
        <v>84</v>
      </c>
      <c r="BK335" s="164">
        <f>ROUND(I335*H335,2)</f>
        <v>0</v>
      </c>
      <c r="BL335" s="18" t="s">
        <v>228</v>
      </c>
      <c r="BM335" s="163" t="s">
        <v>911</v>
      </c>
    </row>
    <row r="336" spans="1:65" s="2" customFormat="1" ht="19.5">
      <c r="A336" s="33"/>
      <c r="B336" s="34"/>
      <c r="C336" s="33"/>
      <c r="D336" s="166" t="s">
        <v>384</v>
      </c>
      <c r="E336" s="33"/>
      <c r="F336" s="208" t="s">
        <v>5536</v>
      </c>
      <c r="G336" s="33"/>
      <c r="H336" s="33"/>
      <c r="I336" s="209"/>
      <c r="J336" s="33"/>
      <c r="K336" s="33"/>
      <c r="L336" s="34"/>
      <c r="M336" s="210"/>
      <c r="N336" s="211"/>
      <c r="O336" s="59"/>
      <c r="P336" s="59"/>
      <c r="Q336" s="59"/>
      <c r="R336" s="59"/>
      <c r="S336" s="59"/>
      <c r="T336" s="60"/>
      <c r="U336" s="33"/>
      <c r="V336" s="33"/>
      <c r="W336" s="33"/>
      <c r="X336" s="33"/>
      <c r="Y336" s="33"/>
      <c r="Z336" s="33"/>
      <c r="AA336" s="33"/>
      <c r="AB336" s="33"/>
      <c r="AC336" s="33"/>
      <c r="AD336" s="33"/>
      <c r="AE336" s="33"/>
      <c r="AT336" s="18" t="s">
        <v>384</v>
      </c>
      <c r="AU336" s="18" t="s">
        <v>86</v>
      </c>
    </row>
    <row r="337" spans="1:65" s="2" customFormat="1" ht="24.2" customHeight="1">
      <c r="A337" s="33"/>
      <c r="B337" s="150"/>
      <c r="C337" s="151" t="s">
        <v>917</v>
      </c>
      <c r="D337" s="151" t="s">
        <v>224</v>
      </c>
      <c r="E337" s="152" t="s">
        <v>5537</v>
      </c>
      <c r="F337" s="153" t="s">
        <v>5533</v>
      </c>
      <c r="G337" s="154" t="s">
        <v>242</v>
      </c>
      <c r="H337" s="155">
        <v>15</v>
      </c>
      <c r="I337" s="156"/>
      <c r="J337" s="157">
        <f>ROUND(I337*H337,2)</f>
        <v>0</v>
      </c>
      <c r="K337" s="158"/>
      <c r="L337" s="34"/>
      <c r="M337" s="159" t="s">
        <v>1</v>
      </c>
      <c r="N337" s="160" t="s">
        <v>42</v>
      </c>
      <c r="O337" s="59"/>
      <c r="P337" s="161">
        <f>O337*H337</f>
        <v>0</v>
      </c>
      <c r="Q337" s="161">
        <v>0</v>
      </c>
      <c r="R337" s="161">
        <f>Q337*H337</f>
        <v>0</v>
      </c>
      <c r="S337" s="161">
        <v>0</v>
      </c>
      <c r="T337" s="162">
        <f>S337*H337</f>
        <v>0</v>
      </c>
      <c r="U337" s="33"/>
      <c r="V337" s="33"/>
      <c r="W337" s="33"/>
      <c r="X337" s="33"/>
      <c r="Y337" s="33"/>
      <c r="Z337" s="33"/>
      <c r="AA337" s="33"/>
      <c r="AB337" s="33"/>
      <c r="AC337" s="33"/>
      <c r="AD337" s="33"/>
      <c r="AE337" s="33"/>
      <c r="AR337" s="163" t="s">
        <v>228</v>
      </c>
      <c r="AT337" s="163" t="s">
        <v>224</v>
      </c>
      <c r="AU337" s="163" t="s">
        <v>86</v>
      </c>
      <c r="AY337" s="18" t="s">
        <v>222</v>
      </c>
      <c r="BE337" s="164">
        <f>IF(N337="základní",J337,0)</f>
        <v>0</v>
      </c>
      <c r="BF337" s="164">
        <f>IF(N337="snížená",J337,0)</f>
        <v>0</v>
      </c>
      <c r="BG337" s="164">
        <f>IF(N337="zákl. přenesená",J337,0)</f>
        <v>0</v>
      </c>
      <c r="BH337" s="164">
        <f>IF(N337="sníž. přenesená",J337,0)</f>
        <v>0</v>
      </c>
      <c r="BI337" s="164">
        <f>IF(N337="nulová",J337,0)</f>
        <v>0</v>
      </c>
      <c r="BJ337" s="18" t="s">
        <v>84</v>
      </c>
      <c r="BK337" s="164">
        <f>ROUND(I337*H337,2)</f>
        <v>0</v>
      </c>
      <c r="BL337" s="18" t="s">
        <v>228</v>
      </c>
      <c r="BM337" s="163" t="s">
        <v>920</v>
      </c>
    </row>
    <row r="338" spans="1:65" s="2" customFormat="1" ht="19.5">
      <c r="A338" s="33"/>
      <c r="B338" s="34"/>
      <c r="C338" s="33"/>
      <c r="D338" s="166" t="s">
        <v>384</v>
      </c>
      <c r="E338" s="33"/>
      <c r="F338" s="208" t="s">
        <v>5538</v>
      </c>
      <c r="G338" s="33"/>
      <c r="H338" s="33"/>
      <c r="I338" s="209"/>
      <c r="J338" s="33"/>
      <c r="K338" s="33"/>
      <c r="L338" s="34"/>
      <c r="M338" s="210"/>
      <c r="N338" s="211"/>
      <c r="O338" s="59"/>
      <c r="P338" s="59"/>
      <c r="Q338" s="59"/>
      <c r="R338" s="59"/>
      <c r="S338" s="59"/>
      <c r="T338" s="60"/>
      <c r="U338" s="33"/>
      <c r="V338" s="33"/>
      <c r="W338" s="33"/>
      <c r="X338" s="33"/>
      <c r="Y338" s="33"/>
      <c r="Z338" s="33"/>
      <c r="AA338" s="33"/>
      <c r="AB338" s="33"/>
      <c r="AC338" s="33"/>
      <c r="AD338" s="33"/>
      <c r="AE338" s="33"/>
      <c r="AT338" s="18" t="s">
        <v>384</v>
      </c>
      <c r="AU338" s="18" t="s">
        <v>86</v>
      </c>
    </row>
    <row r="339" spans="1:65" s="2" customFormat="1" ht="24.2" customHeight="1">
      <c r="A339" s="33"/>
      <c r="B339" s="150"/>
      <c r="C339" s="151" t="s">
        <v>532</v>
      </c>
      <c r="D339" s="151" t="s">
        <v>224</v>
      </c>
      <c r="E339" s="152" t="s">
        <v>5539</v>
      </c>
      <c r="F339" s="153" t="s">
        <v>5533</v>
      </c>
      <c r="G339" s="154" t="s">
        <v>242</v>
      </c>
      <c r="H339" s="155">
        <v>20</v>
      </c>
      <c r="I339" s="156"/>
      <c r="J339" s="157">
        <f>ROUND(I339*H339,2)</f>
        <v>0</v>
      </c>
      <c r="K339" s="158"/>
      <c r="L339" s="34"/>
      <c r="M339" s="159" t="s">
        <v>1</v>
      </c>
      <c r="N339" s="160" t="s">
        <v>42</v>
      </c>
      <c r="O339" s="59"/>
      <c r="P339" s="161">
        <f>O339*H339</f>
        <v>0</v>
      </c>
      <c r="Q339" s="161">
        <v>0</v>
      </c>
      <c r="R339" s="161">
        <f>Q339*H339</f>
        <v>0</v>
      </c>
      <c r="S339" s="161">
        <v>0</v>
      </c>
      <c r="T339" s="162">
        <f>S339*H339</f>
        <v>0</v>
      </c>
      <c r="U339" s="33"/>
      <c r="V339" s="33"/>
      <c r="W339" s="33"/>
      <c r="X339" s="33"/>
      <c r="Y339" s="33"/>
      <c r="Z339" s="33"/>
      <c r="AA339" s="33"/>
      <c r="AB339" s="33"/>
      <c r="AC339" s="33"/>
      <c r="AD339" s="33"/>
      <c r="AE339" s="33"/>
      <c r="AR339" s="163" t="s">
        <v>228</v>
      </c>
      <c r="AT339" s="163" t="s">
        <v>224</v>
      </c>
      <c r="AU339" s="163" t="s">
        <v>86</v>
      </c>
      <c r="AY339" s="18" t="s">
        <v>222</v>
      </c>
      <c r="BE339" s="164">
        <f>IF(N339="základní",J339,0)</f>
        <v>0</v>
      </c>
      <c r="BF339" s="164">
        <f>IF(N339="snížená",J339,0)</f>
        <v>0</v>
      </c>
      <c r="BG339" s="164">
        <f>IF(N339="zákl. přenesená",J339,0)</f>
        <v>0</v>
      </c>
      <c r="BH339" s="164">
        <f>IF(N339="sníž. přenesená",J339,0)</f>
        <v>0</v>
      </c>
      <c r="BI339" s="164">
        <f>IF(N339="nulová",J339,0)</f>
        <v>0</v>
      </c>
      <c r="BJ339" s="18" t="s">
        <v>84</v>
      </c>
      <c r="BK339" s="164">
        <f>ROUND(I339*H339,2)</f>
        <v>0</v>
      </c>
      <c r="BL339" s="18" t="s">
        <v>228</v>
      </c>
      <c r="BM339" s="163" t="s">
        <v>924</v>
      </c>
    </row>
    <row r="340" spans="1:65" s="2" customFormat="1" ht="19.5">
      <c r="A340" s="33"/>
      <c r="B340" s="34"/>
      <c r="C340" s="33"/>
      <c r="D340" s="166" t="s">
        <v>384</v>
      </c>
      <c r="E340" s="33"/>
      <c r="F340" s="208" t="s">
        <v>5501</v>
      </c>
      <c r="G340" s="33"/>
      <c r="H340" s="33"/>
      <c r="I340" s="209"/>
      <c r="J340" s="33"/>
      <c r="K340" s="33"/>
      <c r="L340" s="34"/>
      <c r="M340" s="210"/>
      <c r="N340" s="211"/>
      <c r="O340" s="59"/>
      <c r="P340" s="59"/>
      <c r="Q340" s="59"/>
      <c r="R340" s="59"/>
      <c r="S340" s="59"/>
      <c r="T340" s="60"/>
      <c r="U340" s="33"/>
      <c r="V340" s="33"/>
      <c r="W340" s="33"/>
      <c r="X340" s="33"/>
      <c r="Y340" s="33"/>
      <c r="Z340" s="33"/>
      <c r="AA340" s="33"/>
      <c r="AB340" s="33"/>
      <c r="AC340" s="33"/>
      <c r="AD340" s="33"/>
      <c r="AE340" s="33"/>
      <c r="AT340" s="18" t="s">
        <v>384</v>
      </c>
      <c r="AU340" s="18" t="s">
        <v>86</v>
      </c>
    </row>
    <row r="341" spans="1:65" s="2" customFormat="1" ht="24.2" customHeight="1">
      <c r="A341" s="33"/>
      <c r="B341" s="150"/>
      <c r="C341" s="151" t="s">
        <v>927</v>
      </c>
      <c r="D341" s="151" t="s">
        <v>224</v>
      </c>
      <c r="E341" s="152" t="s">
        <v>5540</v>
      </c>
      <c r="F341" s="153" t="s">
        <v>5533</v>
      </c>
      <c r="G341" s="154" t="s">
        <v>242</v>
      </c>
      <c r="H341" s="155">
        <v>30</v>
      </c>
      <c r="I341" s="156"/>
      <c r="J341" s="157">
        <f>ROUND(I341*H341,2)</f>
        <v>0</v>
      </c>
      <c r="K341" s="158"/>
      <c r="L341" s="34"/>
      <c r="M341" s="159" t="s">
        <v>1</v>
      </c>
      <c r="N341" s="160" t="s">
        <v>42</v>
      </c>
      <c r="O341" s="59"/>
      <c r="P341" s="161">
        <f>O341*H341</f>
        <v>0</v>
      </c>
      <c r="Q341" s="161">
        <v>0</v>
      </c>
      <c r="R341" s="161">
        <f>Q341*H341</f>
        <v>0</v>
      </c>
      <c r="S341" s="161">
        <v>0</v>
      </c>
      <c r="T341" s="162">
        <f>S341*H341</f>
        <v>0</v>
      </c>
      <c r="U341" s="33"/>
      <c r="V341" s="33"/>
      <c r="W341" s="33"/>
      <c r="X341" s="33"/>
      <c r="Y341" s="33"/>
      <c r="Z341" s="33"/>
      <c r="AA341" s="33"/>
      <c r="AB341" s="33"/>
      <c r="AC341" s="33"/>
      <c r="AD341" s="33"/>
      <c r="AE341" s="33"/>
      <c r="AR341" s="163" t="s">
        <v>228</v>
      </c>
      <c r="AT341" s="163" t="s">
        <v>224</v>
      </c>
      <c r="AU341" s="163" t="s">
        <v>86</v>
      </c>
      <c r="AY341" s="18" t="s">
        <v>222</v>
      </c>
      <c r="BE341" s="164">
        <f>IF(N341="základní",J341,0)</f>
        <v>0</v>
      </c>
      <c r="BF341" s="164">
        <f>IF(N341="snížená",J341,0)</f>
        <v>0</v>
      </c>
      <c r="BG341" s="164">
        <f>IF(N341="zákl. přenesená",J341,0)</f>
        <v>0</v>
      </c>
      <c r="BH341" s="164">
        <f>IF(N341="sníž. přenesená",J341,0)</f>
        <v>0</v>
      </c>
      <c r="BI341" s="164">
        <f>IF(N341="nulová",J341,0)</f>
        <v>0</v>
      </c>
      <c r="BJ341" s="18" t="s">
        <v>84</v>
      </c>
      <c r="BK341" s="164">
        <f>ROUND(I341*H341,2)</f>
        <v>0</v>
      </c>
      <c r="BL341" s="18" t="s">
        <v>228</v>
      </c>
      <c r="BM341" s="163" t="s">
        <v>930</v>
      </c>
    </row>
    <row r="342" spans="1:65" s="2" customFormat="1" ht="19.5">
      <c r="A342" s="33"/>
      <c r="B342" s="34"/>
      <c r="C342" s="33"/>
      <c r="D342" s="166" t="s">
        <v>384</v>
      </c>
      <c r="E342" s="33"/>
      <c r="F342" s="208" t="s">
        <v>5541</v>
      </c>
      <c r="G342" s="33"/>
      <c r="H342" s="33"/>
      <c r="I342" s="209"/>
      <c r="J342" s="33"/>
      <c r="K342" s="33"/>
      <c r="L342" s="34"/>
      <c r="M342" s="210"/>
      <c r="N342" s="211"/>
      <c r="O342" s="59"/>
      <c r="P342" s="59"/>
      <c r="Q342" s="59"/>
      <c r="R342" s="59"/>
      <c r="S342" s="59"/>
      <c r="T342" s="60"/>
      <c r="U342" s="33"/>
      <c r="V342" s="33"/>
      <c r="W342" s="33"/>
      <c r="X342" s="33"/>
      <c r="Y342" s="33"/>
      <c r="Z342" s="33"/>
      <c r="AA342" s="33"/>
      <c r="AB342" s="33"/>
      <c r="AC342" s="33"/>
      <c r="AD342" s="33"/>
      <c r="AE342" s="33"/>
      <c r="AT342" s="18" t="s">
        <v>384</v>
      </c>
      <c r="AU342" s="18" t="s">
        <v>86</v>
      </c>
    </row>
    <row r="343" spans="1:65" s="2" customFormat="1" ht="16.5" customHeight="1">
      <c r="A343" s="33"/>
      <c r="B343" s="150"/>
      <c r="C343" s="151" t="s">
        <v>546</v>
      </c>
      <c r="D343" s="151" t="s">
        <v>224</v>
      </c>
      <c r="E343" s="152" t="s">
        <v>5542</v>
      </c>
      <c r="F343" s="153" t="s">
        <v>5543</v>
      </c>
      <c r="G343" s="154" t="s">
        <v>242</v>
      </c>
      <c r="H343" s="155">
        <v>20</v>
      </c>
      <c r="I343" s="156"/>
      <c r="J343" s="157">
        <f>ROUND(I343*H343,2)</f>
        <v>0</v>
      </c>
      <c r="K343" s="158"/>
      <c r="L343" s="34"/>
      <c r="M343" s="159" t="s">
        <v>1</v>
      </c>
      <c r="N343" s="160" t="s">
        <v>42</v>
      </c>
      <c r="O343" s="59"/>
      <c r="P343" s="161">
        <f>O343*H343</f>
        <v>0</v>
      </c>
      <c r="Q343" s="161">
        <v>0</v>
      </c>
      <c r="R343" s="161">
        <f>Q343*H343</f>
        <v>0</v>
      </c>
      <c r="S343" s="161">
        <v>0</v>
      </c>
      <c r="T343" s="162">
        <f>S343*H343</f>
        <v>0</v>
      </c>
      <c r="U343" s="33"/>
      <c r="V343" s="33"/>
      <c r="W343" s="33"/>
      <c r="X343" s="33"/>
      <c r="Y343" s="33"/>
      <c r="Z343" s="33"/>
      <c r="AA343" s="33"/>
      <c r="AB343" s="33"/>
      <c r="AC343" s="33"/>
      <c r="AD343" s="33"/>
      <c r="AE343" s="33"/>
      <c r="AR343" s="163" t="s">
        <v>228</v>
      </c>
      <c r="AT343" s="163" t="s">
        <v>224</v>
      </c>
      <c r="AU343" s="163" t="s">
        <v>86</v>
      </c>
      <c r="AY343" s="18" t="s">
        <v>222</v>
      </c>
      <c r="BE343" s="164">
        <f>IF(N343="základní",J343,0)</f>
        <v>0</v>
      </c>
      <c r="BF343" s="164">
        <f>IF(N343="snížená",J343,0)</f>
        <v>0</v>
      </c>
      <c r="BG343" s="164">
        <f>IF(N343="zákl. přenesená",J343,0)</f>
        <v>0</v>
      </c>
      <c r="BH343" s="164">
        <f>IF(N343="sníž. přenesená",J343,0)</f>
        <v>0</v>
      </c>
      <c r="BI343" s="164">
        <f>IF(N343="nulová",J343,0)</f>
        <v>0</v>
      </c>
      <c r="BJ343" s="18" t="s">
        <v>84</v>
      </c>
      <c r="BK343" s="164">
        <f>ROUND(I343*H343,2)</f>
        <v>0</v>
      </c>
      <c r="BL343" s="18" t="s">
        <v>228</v>
      </c>
      <c r="BM343" s="163" t="s">
        <v>932</v>
      </c>
    </row>
    <row r="344" spans="1:65" s="2" customFormat="1" ht="19.5">
      <c r="A344" s="33"/>
      <c r="B344" s="34"/>
      <c r="C344" s="33"/>
      <c r="D344" s="166" t="s">
        <v>384</v>
      </c>
      <c r="E344" s="33"/>
      <c r="F344" s="208" t="s">
        <v>5544</v>
      </c>
      <c r="G344" s="33"/>
      <c r="H344" s="33"/>
      <c r="I344" s="209"/>
      <c r="J344" s="33"/>
      <c r="K344" s="33"/>
      <c r="L344" s="34"/>
      <c r="M344" s="210"/>
      <c r="N344" s="211"/>
      <c r="O344" s="59"/>
      <c r="P344" s="59"/>
      <c r="Q344" s="59"/>
      <c r="R344" s="59"/>
      <c r="S344" s="59"/>
      <c r="T344" s="60"/>
      <c r="U344" s="33"/>
      <c r="V344" s="33"/>
      <c r="W344" s="33"/>
      <c r="X344" s="33"/>
      <c r="Y344" s="33"/>
      <c r="Z344" s="33"/>
      <c r="AA344" s="33"/>
      <c r="AB344" s="33"/>
      <c r="AC344" s="33"/>
      <c r="AD344" s="33"/>
      <c r="AE344" s="33"/>
      <c r="AT344" s="18" t="s">
        <v>384</v>
      </c>
      <c r="AU344" s="18" t="s">
        <v>86</v>
      </c>
    </row>
    <row r="345" spans="1:65" s="2" customFormat="1" ht="16.5" customHeight="1">
      <c r="A345" s="33"/>
      <c r="B345" s="150"/>
      <c r="C345" s="151" t="s">
        <v>934</v>
      </c>
      <c r="D345" s="151" t="s">
        <v>224</v>
      </c>
      <c r="E345" s="152" t="s">
        <v>5545</v>
      </c>
      <c r="F345" s="153" t="s">
        <v>5546</v>
      </c>
      <c r="G345" s="154" t="s">
        <v>242</v>
      </c>
      <c r="H345" s="155">
        <v>105</v>
      </c>
      <c r="I345" s="156"/>
      <c r="J345" s="157">
        <f>ROUND(I345*H345,2)</f>
        <v>0</v>
      </c>
      <c r="K345" s="158"/>
      <c r="L345" s="34"/>
      <c r="M345" s="159" t="s">
        <v>1</v>
      </c>
      <c r="N345" s="160" t="s">
        <v>42</v>
      </c>
      <c r="O345" s="59"/>
      <c r="P345" s="161">
        <f>O345*H345</f>
        <v>0</v>
      </c>
      <c r="Q345" s="161">
        <v>0</v>
      </c>
      <c r="R345" s="161">
        <f>Q345*H345</f>
        <v>0</v>
      </c>
      <c r="S345" s="161">
        <v>0</v>
      </c>
      <c r="T345" s="162">
        <f>S345*H345</f>
        <v>0</v>
      </c>
      <c r="U345" s="33"/>
      <c r="V345" s="33"/>
      <c r="W345" s="33"/>
      <c r="X345" s="33"/>
      <c r="Y345" s="33"/>
      <c r="Z345" s="33"/>
      <c r="AA345" s="33"/>
      <c r="AB345" s="33"/>
      <c r="AC345" s="33"/>
      <c r="AD345" s="33"/>
      <c r="AE345" s="33"/>
      <c r="AR345" s="163" t="s">
        <v>228</v>
      </c>
      <c r="AT345" s="163" t="s">
        <v>224</v>
      </c>
      <c r="AU345" s="163" t="s">
        <v>86</v>
      </c>
      <c r="AY345" s="18" t="s">
        <v>222</v>
      </c>
      <c r="BE345" s="164">
        <f>IF(N345="základní",J345,0)</f>
        <v>0</v>
      </c>
      <c r="BF345" s="164">
        <f>IF(N345="snížená",J345,0)</f>
        <v>0</v>
      </c>
      <c r="BG345" s="164">
        <f>IF(N345="zákl. přenesená",J345,0)</f>
        <v>0</v>
      </c>
      <c r="BH345" s="164">
        <f>IF(N345="sníž. přenesená",J345,0)</f>
        <v>0</v>
      </c>
      <c r="BI345" s="164">
        <f>IF(N345="nulová",J345,0)</f>
        <v>0</v>
      </c>
      <c r="BJ345" s="18" t="s">
        <v>84</v>
      </c>
      <c r="BK345" s="164">
        <f>ROUND(I345*H345,2)</f>
        <v>0</v>
      </c>
      <c r="BL345" s="18" t="s">
        <v>228</v>
      </c>
      <c r="BM345" s="163" t="s">
        <v>937</v>
      </c>
    </row>
    <row r="346" spans="1:65" s="2" customFormat="1" ht="19.5">
      <c r="A346" s="33"/>
      <c r="B346" s="34"/>
      <c r="C346" s="33"/>
      <c r="D346" s="166" t="s">
        <v>384</v>
      </c>
      <c r="E346" s="33"/>
      <c r="F346" s="208" t="s">
        <v>5507</v>
      </c>
      <c r="G346" s="33"/>
      <c r="H346" s="33"/>
      <c r="I346" s="209"/>
      <c r="J346" s="33"/>
      <c r="K346" s="33"/>
      <c r="L346" s="34"/>
      <c r="M346" s="210"/>
      <c r="N346" s="211"/>
      <c r="O346" s="59"/>
      <c r="P346" s="59"/>
      <c r="Q346" s="59"/>
      <c r="R346" s="59"/>
      <c r="S346" s="59"/>
      <c r="T346" s="60"/>
      <c r="U346" s="33"/>
      <c r="V346" s="33"/>
      <c r="W346" s="33"/>
      <c r="X346" s="33"/>
      <c r="Y346" s="33"/>
      <c r="Z346" s="33"/>
      <c r="AA346" s="33"/>
      <c r="AB346" s="33"/>
      <c r="AC346" s="33"/>
      <c r="AD346" s="33"/>
      <c r="AE346" s="33"/>
      <c r="AT346" s="18" t="s">
        <v>384</v>
      </c>
      <c r="AU346" s="18" t="s">
        <v>86</v>
      </c>
    </row>
    <row r="347" spans="1:65" s="2" customFormat="1" ht="21.75" customHeight="1">
      <c r="A347" s="33"/>
      <c r="B347" s="150"/>
      <c r="C347" s="151" t="s">
        <v>550</v>
      </c>
      <c r="D347" s="151" t="s">
        <v>224</v>
      </c>
      <c r="E347" s="152" t="s">
        <v>5547</v>
      </c>
      <c r="F347" s="153" t="s">
        <v>5548</v>
      </c>
      <c r="G347" s="154" t="s">
        <v>4342</v>
      </c>
      <c r="H347" s="155">
        <v>1</v>
      </c>
      <c r="I347" s="156"/>
      <c r="J347" s="157">
        <f>ROUND(I347*H347,2)</f>
        <v>0</v>
      </c>
      <c r="K347" s="158"/>
      <c r="L347" s="34"/>
      <c r="M347" s="159" t="s">
        <v>1</v>
      </c>
      <c r="N347" s="160" t="s">
        <v>42</v>
      </c>
      <c r="O347" s="59"/>
      <c r="P347" s="161">
        <f>O347*H347</f>
        <v>0</v>
      </c>
      <c r="Q347" s="161">
        <v>0</v>
      </c>
      <c r="R347" s="161">
        <f>Q347*H347</f>
        <v>0</v>
      </c>
      <c r="S347" s="161">
        <v>0</v>
      </c>
      <c r="T347" s="162">
        <f>S347*H347</f>
        <v>0</v>
      </c>
      <c r="U347" s="33"/>
      <c r="V347" s="33"/>
      <c r="W347" s="33"/>
      <c r="X347" s="33"/>
      <c r="Y347" s="33"/>
      <c r="Z347" s="33"/>
      <c r="AA347" s="33"/>
      <c r="AB347" s="33"/>
      <c r="AC347" s="33"/>
      <c r="AD347" s="33"/>
      <c r="AE347" s="33"/>
      <c r="AR347" s="163" t="s">
        <v>228</v>
      </c>
      <c r="AT347" s="163" t="s">
        <v>224</v>
      </c>
      <c r="AU347" s="163" t="s">
        <v>86</v>
      </c>
      <c r="AY347" s="18" t="s">
        <v>222</v>
      </c>
      <c r="BE347" s="164">
        <f>IF(N347="základní",J347,0)</f>
        <v>0</v>
      </c>
      <c r="BF347" s="164">
        <f>IF(N347="snížená",J347,0)</f>
        <v>0</v>
      </c>
      <c r="BG347" s="164">
        <f>IF(N347="zákl. přenesená",J347,0)</f>
        <v>0</v>
      </c>
      <c r="BH347" s="164">
        <f>IF(N347="sníž. přenesená",J347,0)</f>
        <v>0</v>
      </c>
      <c r="BI347" s="164">
        <f>IF(N347="nulová",J347,0)</f>
        <v>0</v>
      </c>
      <c r="BJ347" s="18" t="s">
        <v>84</v>
      </c>
      <c r="BK347" s="164">
        <f>ROUND(I347*H347,2)</f>
        <v>0</v>
      </c>
      <c r="BL347" s="18" t="s">
        <v>228</v>
      </c>
      <c r="BM347" s="163" t="s">
        <v>943</v>
      </c>
    </row>
    <row r="348" spans="1:65" s="2" customFormat="1" ht="21.75" customHeight="1">
      <c r="A348" s="33"/>
      <c r="B348" s="150"/>
      <c r="C348" s="151" t="s">
        <v>963</v>
      </c>
      <c r="D348" s="151" t="s">
        <v>224</v>
      </c>
      <c r="E348" s="152" t="s">
        <v>5549</v>
      </c>
      <c r="F348" s="153" t="s">
        <v>5550</v>
      </c>
      <c r="G348" s="154" t="s">
        <v>242</v>
      </c>
      <c r="H348" s="155">
        <v>70</v>
      </c>
      <c r="I348" s="156"/>
      <c r="J348" s="157">
        <f>ROUND(I348*H348,2)</f>
        <v>0</v>
      </c>
      <c r="K348" s="158"/>
      <c r="L348" s="34"/>
      <c r="M348" s="159" t="s">
        <v>1</v>
      </c>
      <c r="N348" s="160" t="s">
        <v>42</v>
      </c>
      <c r="O348" s="59"/>
      <c r="P348" s="161">
        <f>O348*H348</f>
        <v>0</v>
      </c>
      <c r="Q348" s="161">
        <v>0</v>
      </c>
      <c r="R348" s="161">
        <f>Q348*H348</f>
        <v>0</v>
      </c>
      <c r="S348" s="161">
        <v>0</v>
      </c>
      <c r="T348" s="162">
        <f>S348*H348</f>
        <v>0</v>
      </c>
      <c r="U348" s="33"/>
      <c r="V348" s="33"/>
      <c r="W348" s="33"/>
      <c r="X348" s="33"/>
      <c r="Y348" s="33"/>
      <c r="Z348" s="33"/>
      <c r="AA348" s="33"/>
      <c r="AB348" s="33"/>
      <c r="AC348" s="33"/>
      <c r="AD348" s="33"/>
      <c r="AE348" s="33"/>
      <c r="AR348" s="163" t="s">
        <v>228</v>
      </c>
      <c r="AT348" s="163" t="s">
        <v>224</v>
      </c>
      <c r="AU348" s="163" t="s">
        <v>86</v>
      </c>
      <c r="AY348" s="18" t="s">
        <v>222</v>
      </c>
      <c r="BE348" s="164">
        <f>IF(N348="základní",J348,0)</f>
        <v>0</v>
      </c>
      <c r="BF348" s="164">
        <f>IF(N348="snížená",J348,0)</f>
        <v>0</v>
      </c>
      <c r="BG348" s="164">
        <f>IF(N348="zákl. přenesená",J348,0)</f>
        <v>0</v>
      </c>
      <c r="BH348" s="164">
        <f>IF(N348="sníž. přenesená",J348,0)</f>
        <v>0</v>
      </c>
      <c r="BI348" s="164">
        <f>IF(N348="nulová",J348,0)</f>
        <v>0</v>
      </c>
      <c r="BJ348" s="18" t="s">
        <v>84</v>
      </c>
      <c r="BK348" s="164">
        <f>ROUND(I348*H348,2)</f>
        <v>0</v>
      </c>
      <c r="BL348" s="18" t="s">
        <v>228</v>
      </c>
      <c r="BM348" s="163" t="s">
        <v>966</v>
      </c>
    </row>
    <row r="349" spans="1:65" s="2" customFormat="1" ht="19.5">
      <c r="A349" s="33"/>
      <c r="B349" s="34"/>
      <c r="C349" s="33"/>
      <c r="D349" s="166" t="s">
        <v>384</v>
      </c>
      <c r="E349" s="33"/>
      <c r="F349" s="208" t="s">
        <v>5551</v>
      </c>
      <c r="G349" s="33"/>
      <c r="H349" s="33"/>
      <c r="I349" s="209"/>
      <c r="J349" s="33"/>
      <c r="K349" s="33"/>
      <c r="L349" s="34"/>
      <c r="M349" s="210"/>
      <c r="N349" s="211"/>
      <c r="O349" s="59"/>
      <c r="P349" s="59"/>
      <c r="Q349" s="59"/>
      <c r="R349" s="59"/>
      <c r="S349" s="59"/>
      <c r="T349" s="60"/>
      <c r="U349" s="33"/>
      <c r="V349" s="33"/>
      <c r="W349" s="33"/>
      <c r="X349" s="33"/>
      <c r="Y349" s="33"/>
      <c r="Z349" s="33"/>
      <c r="AA349" s="33"/>
      <c r="AB349" s="33"/>
      <c r="AC349" s="33"/>
      <c r="AD349" s="33"/>
      <c r="AE349" s="33"/>
      <c r="AT349" s="18" t="s">
        <v>384</v>
      </c>
      <c r="AU349" s="18" t="s">
        <v>86</v>
      </c>
    </row>
    <row r="350" spans="1:65" s="2" customFormat="1" ht="24.2" customHeight="1">
      <c r="A350" s="33"/>
      <c r="B350" s="150"/>
      <c r="C350" s="151" t="s">
        <v>562</v>
      </c>
      <c r="D350" s="151" t="s">
        <v>224</v>
      </c>
      <c r="E350" s="152" t="s">
        <v>5552</v>
      </c>
      <c r="F350" s="153" t="s">
        <v>5553</v>
      </c>
      <c r="G350" s="154" t="s">
        <v>242</v>
      </c>
      <c r="H350" s="155">
        <v>380</v>
      </c>
      <c r="I350" s="156"/>
      <c r="J350" s="157">
        <f>ROUND(I350*H350,2)</f>
        <v>0</v>
      </c>
      <c r="K350" s="158"/>
      <c r="L350" s="34"/>
      <c r="M350" s="159" t="s">
        <v>1</v>
      </c>
      <c r="N350" s="160" t="s">
        <v>42</v>
      </c>
      <c r="O350" s="59"/>
      <c r="P350" s="161">
        <f>O350*H350</f>
        <v>0</v>
      </c>
      <c r="Q350" s="161">
        <v>0</v>
      </c>
      <c r="R350" s="161">
        <f>Q350*H350</f>
        <v>0</v>
      </c>
      <c r="S350" s="161">
        <v>0</v>
      </c>
      <c r="T350" s="162">
        <f>S350*H350</f>
        <v>0</v>
      </c>
      <c r="U350" s="33"/>
      <c r="V350" s="33"/>
      <c r="W350" s="33"/>
      <c r="X350" s="33"/>
      <c r="Y350" s="33"/>
      <c r="Z350" s="33"/>
      <c r="AA350" s="33"/>
      <c r="AB350" s="33"/>
      <c r="AC350" s="33"/>
      <c r="AD350" s="33"/>
      <c r="AE350" s="33"/>
      <c r="AR350" s="163" t="s">
        <v>228</v>
      </c>
      <c r="AT350" s="163" t="s">
        <v>224</v>
      </c>
      <c r="AU350" s="163" t="s">
        <v>86</v>
      </c>
      <c r="AY350" s="18" t="s">
        <v>222</v>
      </c>
      <c r="BE350" s="164">
        <f>IF(N350="základní",J350,0)</f>
        <v>0</v>
      </c>
      <c r="BF350" s="164">
        <f>IF(N350="snížená",J350,0)</f>
        <v>0</v>
      </c>
      <c r="BG350" s="164">
        <f>IF(N350="zákl. přenesená",J350,0)</f>
        <v>0</v>
      </c>
      <c r="BH350" s="164">
        <f>IF(N350="sníž. přenesená",J350,0)</f>
        <v>0</v>
      </c>
      <c r="BI350" s="164">
        <f>IF(N350="nulová",J350,0)</f>
        <v>0</v>
      </c>
      <c r="BJ350" s="18" t="s">
        <v>84</v>
      </c>
      <c r="BK350" s="164">
        <f>ROUND(I350*H350,2)</f>
        <v>0</v>
      </c>
      <c r="BL350" s="18" t="s">
        <v>228</v>
      </c>
      <c r="BM350" s="163" t="s">
        <v>975</v>
      </c>
    </row>
    <row r="351" spans="1:65" s="2" customFormat="1" ht="19.5">
      <c r="A351" s="33"/>
      <c r="B351" s="34"/>
      <c r="C351" s="33"/>
      <c r="D351" s="166" t="s">
        <v>384</v>
      </c>
      <c r="E351" s="33"/>
      <c r="F351" s="208" t="s">
        <v>5551</v>
      </c>
      <c r="G351" s="33"/>
      <c r="H351" s="33"/>
      <c r="I351" s="209"/>
      <c r="J351" s="33"/>
      <c r="K351" s="33"/>
      <c r="L351" s="34"/>
      <c r="M351" s="210"/>
      <c r="N351" s="211"/>
      <c r="O351" s="59"/>
      <c r="P351" s="59"/>
      <c r="Q351" s="59"/>
      <c r="R351" s="59"/>
      <c r="S351" s="59"/>
      <c r="T351" s="60"/>
      <c r="U351" s="33"/>
      <c r="V351" s="33"/>
      <c r="W351" s="33"/>
      <c r="X351" s="33"/>
      <c r="Y351" s="33"/>
      <c r="Z351" s="33"/>
      <c r="AA351" s="33"/>
      <c r="AB351" s="33"/>
      <c r="AC351" s="33"/>
      <c r="AD351" s="33"/>
      <c r="AE351" s="33"/>
      <c r="AT351" s="18" t="s">
        <v>384</v>
      </c>
      <c r="AU351" s="18" t="s">
        <v>86</v>
      </c>
    </row>
    <row r="352" spans="1:65" s="2" customFormat="1" ht="21.75" customHeight="1">
      <c r="A352" s="33"/>
      <c r="B352" s="150"/>
      <c r="C352" s="151" t="s">
        <v>980</v>
      </c>
      <c r="D352" s="151" t="s">
        <v>224</v>
      </c>
      <c r="E352" s="152" t="s">
        <v>5554</v>
      </c>
      <c r="F352" s="153" t="s">
        <v>5555</v>
      </c>
      <c r="G352" s="154" t="s">
        <v>242</v>
      </c>
      <c r="H352" s="155">
        <v>20</v>
      </c>
      <c r="I352" s="156"/>
      <c r="J352" s="157">
        <f>ROUND(I352*H352,2)</f>
        <v>0</v>
      </c>
      <c r="K352" s="158"/>
      <c r="L352" s="34"/>
      <c r="M352" s="159" t="s">
        <v>1</v>
      </c>
      <c r="N352" s="160" t="s">
        <v>42</v>
      </c>
      <c r="O352" s="59"/>
      <c r="P352" s="161">
        <f>O352*H352</f>
        <v>0</v>
      </c>
      <c r="Q352" s="161">
        <v>0</v>
      </c>
      <c r="R352" s="161">
        <f>Q352*H352</f>
        <v>0</v>
      </c>
      <c r="S352" s="161">
        <v>0</v>
      </c>
      <c r="T352" s="162">
        <f>S352*H352</f>
        <v>0</v>
      </c>
      <c r="U352" s="33"/>
      <c r="V352" s="33"/>
      <c r="W352" s="33"/>
      <c r="X352" s="33"/>
      <c r="Y352" s="33"/>
      <c r="Z352" s="33"/>
      <c r="AA352" s="33"/>
      <c r="AB352" s="33"/>
      <c r="AC352" s="33"/>
      <c r="AD352" s="33"/>
      <c r="AE352" s="33"/>
      <c r="AR352" s="163" t="s">
        <v>228</v>
      </c>
      <c r="AT352" s="163" t="s">
        <v>224</v>
      </c>
      <c r="AU352" s="163" t="s">
        <v>86</v>
      </c>
      <c r="AY352" s="18" t="s">
        <v>222</v>
      </c>
      <c r="BE352" s="164">
        <f>IF(N352="základní",J352,0)</f>
        <v>0</v>
      </c>
      <c r="BF352" s="164">
        <f>IF(N352="snížená",J352,0)</f>
        <v>0</v>
      </c>
      <c r="BG352" s="164">
        <f>IF(N352="zákl. přenesená",J352,0)</f>
        <v>0</v>
      </c>
      <c r="BH352" s="164">
        <f>IF(N352="sníž. přenesená",J352,0)</f>
        <v>0</v>
      </c>
      <c r="BI352" s="164">
        <f>IF(N352="nulová",J352,0)</f>
        <v>0</v>
      </c>
      <c r="BJ352" s="18" t="s">
        <v>84</v>
      </c>
      <c r="BK352" s="164">
        <f>ROUND(I352*H352,2)</f>
        <v>0</v>
      </c>
      <c r="BL352" s="18" t="s">
        <v>228</v>
      </c>
      <c r="BM352" s="163" t="s">
        <v>983</v>
      </c>
    </row>
    <row r="353" spans="1:65" s="2" customFormat="1" ht="19.5">
      <c r="A353" s="33"/>
      <c r="B353" s="34"/>
      <c r="C353" s="33"/>
      <c r="D353" s="166" t="s">
        <v>384</v>
      </c>
      <c r="E353" s="33"/>
      <c r="F353" s="208" t="s">
        <v>5504</v>
      </c>
      <c r="G353" s="33"/>
      <c r="H353" s="33"/>
      <c r="I353" s="209"/>
      <c r="J353" s="33"/>
      <c r="K353" s="33"/>
      <c r="L353" s="34"/>
      <c r="M353" s="210"/>
      <c r="N353" s="211"/>
      <c r="O353" s="59"/>
      <c r="P353" s="59"/>
      <c r="Q353" s="59"/>
      <c r="R353" s="59"/>
      <c r="S353" s="59"/>
      <c r="T353" s="60"/>
      <c r="U353" s="33"/>
      <c r="V353" s="33"/>
      <c r="W353" s="33"/>
      <c r="X353" s="33"/>
      <c r="Y353" s="33"/>
      <c r="Z353" s="33"/>
      <c r="AA353" s="33"/>
      <c r="AB353" s="33"/>
      <c r="AC353" s="33"/>
      <c r="AD353" s="33"/>
      <c r="AE353" s="33"/>
      <c r="AT353" s="18" t="s">
        <v>384</v>
      </c>
      <c r="AU353" s="18" t="s">
        <v>86</v>
      </c>
    </row>
    <row r="354" spans="1:65" s="2" customFormat="1" ht="16.5" customHeight="1">
      <c r="A354" s="33"/>
      <c r="B354" s="150"/>
      <c r="C354" s="151" t="s">
        <v>565</v>
      </c>
      <c r="D354" s="151" t="s">
        <v>224</v>
      </c>
      <c r="E354" s="152" t="s">
        <v>5556</v>
      </c>
      <c r="F354" s="153" t="s">
        <v>5557</v>
      </c>
      <c r="G354" s="154" t="s">
        <v>242</v>
      </c>
      <c r="H354" s="155">
        <v>20</v>
      </c>
      <c r="I354" s="156"/>
      <c r="J354" s="157">
        <f>ROUND(I354*H354,2)</f>
        <v>0</v>
      </c>
      <c r="K354" s="158"/>
      <c r="L354" s="34"/>
      <c r="M354" s="159" t="s">
        <v>1</v>
      </c>
      <c r="N354" s="160" t="s">
        <v>42</v>
      </c>
      <c r="O354" s="59"/>
      <c r="P354" s="161">
        <f>O354*H354</f>
        <v>0</v>
      </c>
      <c r="Q354" s="161">
        <v>0</v>
      </c>
      <c r="R354" s="161">
        <f>Q354*H354</f>
        <v>0</v>
      </c>
      <c r="S354" s="161">
        <v>0</v>
      </c>
      <c r="T354" s="162">
        <f>S354*H354</f>
        <v>0</v>
      </c>
      <c r="U354" s="33"/>
      <c r="V354" s="33"/>
      <c r="W354" s="33"/>
      <c r="X354" s="33"/>
      <c r="Y354" s="33"/>
      <c r="Z354" s="33"/>
      <c r="AA354" s="33"/>
      <c r="AB354" s="33"/>
      <c r="AC354" s="33"/>
      <c r="AD354" s="33"/>
      <c r="AE354" s="33"/>
      <c r="AR354" s="163" t="s">
        <v>228</v>
      </c>
      <c r="AT354" s="163" t="s">
        <v>224</v>
      </c>
      <c r="AU354" s="163" t="s">
        <v>86</v>
      </c>
      <c r="AY354" s="18" t="s">
        <v>222</v>
      </c>
      <c r="BE354" s="164">
        <f>IF(N354="základní",J354,0)</f>
        <v>0</v>
      </c>
      <c r="BF354" s="164">
        <f>IF(N354="snížená",J354,0)</f>
        <v>0</v>
      </c>
      <c r="BG354" s="164">
        <f>IF(N354="zákl. přenesená",J354,0)</f>
        <v>0</v>
      </c>
      <c r="BH354" s="164">
        <f>IF(N354="sníž. přenesená",J354,0)</f>
        <v>0</v>
      </c>
      <c r="BI354" s="164">
        <f>IF(N354="nulová",J354,0)</f>
        <v>0</v>
      </c>
      <c r="BJ354" s="18" t="s">
        <v>84</v>
      </c>
      <c r="BK354" s="164">
        <f>ROUND(I354*H354,2)</f>
        <v>0</v>
      </c>
      <c r="BL354" s="18" t="s">
        <v>228</v>
      </c>
      <c r="BM354" s="163" t="s">
        <v>987</v>
      </c>
    </row>
    <row r="355" spans="1:65" s="2" customFormat="1" ht="19.5">
      <c r="A355" s="33"/>
      <c r="B355" s="34"/>
      <c r="C355" s="33"/>
      <c r="D355" s="166" t="s">
        <v>384</v>
      </c>
      <c r="E355" s="33"/>
      <c r="F355" s="208" t="s">
        <v>5514</v>
      </c>
      <c r="G355" s="33"/>
      <c r="H355" s="33"/>
      <c r="I355" s="209"/>
      <c r="J355" s="33"/>
      <c r="K355" s="33"/>
      <c r="L355" s="34"/>
      <c r="M355" s="210"/>
      <c r="N355" s="211"/>
      <c r="O355" s="59"/>
      <c r="P355" s="59"/>
      <c r="Q355" s="59"/>
      <c r="R355" s="59"/>
      <c r="S355" s="59"/>
      <c r="T355" s="60"/>
      <c r="U355" s="33"/>
      <c r="V355" s="33"/>
      <c r="W355" s="33"/>
      <c r="X355" s="33"/>
      <c r="Y355" s="33"/>
      <c r="Z355" s="33"/>
      <c r="AA355" s="33"/>
      <c r="AB355" s="33"/>
      <c r="AC355" s="33"/>
      <c r="AD355" s="33"/>
      <c r="AE355" s="33"/>
      <c r="AT355" s="18" t="s">
        <v>384</v>
      </c>
      <c r="AU355" s="18" t="s">
        <v>86</v>
      </c>
    </row>
    <row r="356" spans="1:65" s="2" customFormat="1" ht="16.5" customHeight="1">
      <c r="A356" s="33"/>
      <c r="B356" s="150"/>
      <c r="C356" s="151" t="s">
        <v>1014</v>
      </c>
      <c r="D356" s="151" t="s">
        <v>224</v>
      </c>
      <c r="E356" s="152" t="s">
        <v>5558</v>
      </c>
      <c r="F356" s="153" t="s">
        <v>5559</v>
      </c>
      <c r="G356" s="154" t="s">
        <v>242</v>
      </c>
      <c r="H356" s="155">
        <v>20</v>
      </c>
      <c r="I356" s="156"/>
      <c r="J356" s="157">
        <f>ROUND(I356*H356,2)</f>
        <v>0</v>
      </c>
      <c r="K356" s="158"/>
      <c r="L356" s="34"/>
      <c r="M356" s="159" t="s">
        <v>1</v>
      </c>
      <c r="N356" s="160" t="s">
        <v>42</v>
      </c>
      <c r="O356" s="59"/>
      <c r="P356" s="161">
        <f>O356*H356</f>
        <v>0</v>
      </c>
      <c r="Q356" s="161">
        <v>0</v>
      </c>
      <c r="R356" s="161">
        <f>Q356*H356</f>
        <v>0</v>
      </c>
      <c r="S356" s="161">
        <v>0</v>
      </c>
      <c r="T356" s="162">
        <f>S356*H356</f>
        <v>0</v>
      </c>
      <c r="U356" s="33"/>
      <c r="V356" s="33"/>
      <c r="W356" s="33"/>
      <c r="X356" s="33"/>
      <c r="Y356" s="33"/>
      <c r="Z356" s="33"/>
      <c r="AA356" s="33"/>
      <c r="AB356" s="33"/>
      <c r="AC356" s="33"/>
      <c r="AD356" s="33"/>
      <c r="AE356" s="33"/>
      <c r="AR356" s="163" t="s">
        <v>228</v>
      </c>
      <c r="AT356" s="163" t="s">
        <v>224</v>
      </c>
      <c r="AU356" s="163" t="s">
        <v>86</v>
      </c>
      <c r="AY356" s="18" t="s">
        <v>222</v>
      </c>
      <c r="BE356" s="164">
        <f>IF(N356="základní",J356,0)</f>
        <v>0</v>
      </c>
      <c r="BF356" s="164">
        <f>IF(N356="snížená",J356,0)</f>
        <v>0</v>
      </c>
      <c r="BG356" s="164">
        <f>IF(N356="zákl. přenesená",J356,0)</f>
        <v>0</v>
      </c>
      <c r="BH356" s="164">
        <f>IF(N356="sníž. přenesená",J356,0)</f>
        <v>0</v>
      </c>
      <c r="BI356" s="164">
        <f>IF(N356="nulová",J356,0)</f>
        <v>0</v>
      </c>
      <c r="BJ356" s="18" t="s">
        <v>84</v>
      </c>
      <c r="BK356" s="164">
        <f>ROUND(I356*H356,2)</f>
        <v>0</v>
      </c>
      <c r="BL356" s="18" t="s">
        <v>228</v>
      </c>
      <c r="BM356" s="163" t="s">
        <v>1017</v>
      </c>
    </row>
    <row r="357" spans="1:65" s="2" customFormat="1" ht="19.5">
      <c r="A357" s="33"/>
      <c r="B357" s="34"/>
      <c r="C357" s="33"/>
      <c r="D357" s="166" t="s">
        <v>384</v>
      </c>
      <c r="E357" s="33"/>
      <c r="F357" s="208" t="s">
        <v>5511</v>
      </c>
      <c r="G357" s="33"/>
      <c r="H357" s="33"/>
      <c r="I357" s="209"/>
      <c r="J357" s="33"/>
      <c r="K357" s="33"/>
      <c r="L357" s="34"/>
      <c r="M357" s="210"/>
      <c r="N357" s="211"/>
      <c r="O357" s="59"/>
      <c r="P357" s="59"/>
      <c r="Q357" s="59"/>
      <c r="R357" s="59"/>
      <c r="S357" s="59"/>
      <c r="T357" s="60"/>
      <c r="U357" s="33"/>
      <c r="V357" s="33"/>
      <c r="W357" s="33"/>
      <c r="X357" s="33"/>
      <c r="Y357" s="33"/>
      <c r="Z357" s="33"/>
      <c r="AA357" s="33"/>
      <c r="AB357" s="33"/>
      <c r="AC357" s="33"/>
      <c r="AD357" s="33"/>
      <c r="AE357" s="33"/>
      <c r="AT357" s="18" t="s">
        <v>384</v>
      </c>
      <c r="AU357" s="18" t="s">
        <v>86</v>
      </c>
    </row>
    <row r="358" spans="1:65" s="2" customFormat="1" ht="16.5" customHeight="1">
      <c r="A358" s="33"/>
      <c r="B358" s="150"/>
      <c r="C358" s="151" t="s">
        <v>571</v>
      </c>
      <c r="D358" s="151" t="s">
        <v>224</v>
      </c>
      <c r="E358" s="152" t="s">
        <v>5560</v>
      </c>
      <c r="F358" s="153" t="s">
        <v>5561</v>
      </c>
      <c r="G358" s="154" t="s">
        <v>242</v>
      </c>
      <c r="H358" s="155">
        <v>25</v>
      </c>
      <c r="I358" s="156"/>
      <c r="J358" s="157">
        <f>ROUND(I358*H358,2)</f>
        <v>0</v>
      </c>
      <c r="K358" s="158"/>
      <c r="L358" s="34"/>
      <c r="M358" s="159" t="s">
        <v>1</v>
      </c>
      <c r="N358" s="160" t="s">
        <v>42</v>
      </c>
      <c r="O358" s="59"/>
      <c r="P358" s="161">
        <f>O358*H358</f>
        <v>0</v>
      </c>
      <c r="Q358" s="161">
        <v>0</v>
      </c>
      <c r="R358" s="161">
        <f>Q358*H358</f>
        <v>0</v>
      </c>
      <c r="S358" s="161">
        <v>0</v>
      </c>
      <c r="T358" s="162">
        <f>S358*H358</f>
        <v>0</v>
      </c>
      <c r="U358" s="33"/>
      <c r="V358" s="33"/>
      <c r="W358" s="33"/>
      <c r="X358" s="33"/>
      <c r="Y358" s="33"/>
      <c r="Z358" s="33"/>
      <c r="AA358" s="33"/>
      <c r="AB358" s="33"/>
      <c r="AC358" s="33"/>
      <c r="AD358" s="33"/>
      <c r="AE358" s="33"/>
      <c r="AR358" s="163" t="s">
        <v>228</v>
      </c>
      <c r="AT358" s="163" t="s">
        <v>224</v>
      </c>
      <c r="AU358" s="163" t="s">
        <v>86</v>
      </c>
      <c r="AY358" s="18" t="s">
        <v>222</v>
      </c>
      <c r="BE358" s="164">
        <f>IF(N358="základní",J358,0)</f>
        <v>0</v>
      </c>
      <c r="BF358" s="164">
        <f>IF(N358="snížená",J358,0)</f>
        <v>0</v>
      </c>
      <c r="BG358" s="164">
        <f>IF(N358="zákl. přenesená",J358,0)</f>
        <v>0</v>
      </c>
      <c r="BH358" s="164">
        <f>IF(N358="sníž. přenesená",J358,0)</f>
        <v>0</v>
      </c>
      <c r="BI358" s="164">
        <f>IF(N358="nulová",J358,0)</f>
        <v>0</v>
      </c>
      <c r="BJ358" s="18" t="s">
        <v>84</v>
      </c>
      <c r="BK358" s="164">
        <f>ROUND(I358*H358,2)</f>
        <v>0</v>
      </c>
      <c r="BL358" s="18" t="s">
        <v>228</v>
      </c>
      <c r="BM358" s="163" t="s">
        <v>1020</v>
      </c>
    </row>
    <row r="359" spans="1:65" s="2" customFormat="1" ht="19.5">
      <c r="A359" s="33"/>
      <c r="B359" s="34"/>
      <c r="C359" s="33"/>
      <c r="D359" s="166" t="s">
        <v>384</v>
      </c>
      <c r="E359" s="33"/>
      <c r="F359" s="208" t="s">
        <v>5511</v>
      </c>
      <c r="G359" s="33"/>
      <c r="H359" s="33"/>
      <c r="I359" s="209"/>
      <c r="J359" s="33"/>
      <c r="K359" s="33"/>
      <c r="L359" s="34"/>
      <c r="M359" s="210"/>
      <c r="N359" s="211"/>
      <c r="O359" s="59"/>
      <c r="P359" s="59"/>
      <c r="Q359" s="59"/>
      <c r="R359" s="59"/>
      <c r="S359" s="59"/>
      <c r="T359" s="60"/>
      <c r="U359" s="33"/>
      <c r="V359" s="33"/>
      <c r="W359" s="33"/>
      <c r="X359" s="33"/>
      <c r="Y359" s="33"/>
      <c r="Z359" s="33"/>
      <c r="AA359" s="33"/>
      <c r="AB359" s="33"/>
      <c r="AC359" s="33"/>
      <c r="AD359" s="33"/>
      <c r="AE359" s="33"/>
      <c r="AT359" s="18" t="s">
        <v>384</v>
      </c>
      <c r="AU359" s="18" t="s">
        <v>86</v>
      </c>
    </row>
    <row r="360" spans="1:65" s="2" customFormat="1" ht="16.5" customHeight="1">
      <c r="A360" s="33"/>
      <c r="B360" s="150"/>
      <c r="C360" s="151" t="s">
        <v>1022</v>
      </c>
      <c r="D360" s="151" t="s">
        <v>224</v>
      </c>
      <c r="E360" s="152" t="s">
        <v>5562</v>
      </c>
      <c r="F360" s="153" t="s">
        <v>5563</v>
      </c>
      <c r="G360" s="154" t="s">
        <v>242</v>
      </c>
      <c r="H360" s="155">
        <v>40</v>
      </c>
      <c r="I360" s="156"/>
      <c r="J360" s="157">
        <f>ROUND(I360*H360,2)</f>
        <v>0</v>
      </c>
      <c r="K360" s="158"/>
      <c r="L360" s="34"/>
      <c r="M360" s="159" t="s">
        <v>1</v>
      </c>
      <c r="N360" s="160" t="s">
        <v>42</v>
      </c>
      <c r="O360" s="59"/>
      <c r="P360" s="161">
        <f>O360*H360</f>
        <v>0</v>
      </c>
      <c r="Q360" s="161">
        <v>0</v>
      </c>
      <c r="R360" s="161">
        <f>Q360*H360</f>
        <v>0</v>
      </c>
      <c r="S360" s="161">
        <v>0</v>
      </c>
      <c r="T360" s="162">
        <f>S360*H360</f>
        <v>0</v>
      </c>
      <c r="U360" s="33"/>
      <c r="V360" s="33"/>
      <c r="W360" s="33"/>
      <c r="X360" s="33"/>
      <c r="Y360" s="33"/>
      <c r="Z360" s="33"/>
      <c r="AA360" s="33"/>
      <c r="AB360" s="33"/>
      <c r="AC360" s="33"/>
      <c r="AD360" s="33"/>
      <c r="AE360" s="33"/>
      <c r="AR360" s="163" t="s">
        <v>228</v>
      </c>
      <c r="AT360" s="163" t="s">
        <v>224</v>
      </c>
      <c r="AU360" s="163" t="s">
        <v>86</v>
      </c>
      <c r="AY360" s="18" t="s">
        <v>222</v>
      </c>
      <c r="BE360" s="164">
        <f>IF(N360="základní",J360,0)</f>
        <v>0</v>
      </c>
      <c r="BF360" s="164">
        <f>IF(N360="snížená",J360,0)</f>
        <v>0</v>
      </c>
      <c r="BG360" s="164">
        <f>IF(N360="zákl. přenesená",J360,0)</f>
        <v>0</v>
      </c>
      <c r="BH360" s="164">
        <f>IF(N360="sníž. přenesená",J360,0)</f>
        <v>0</v>
      </c>
      <c r="BI360" s="164">
        <f>IF(N360="nulová",J360,0)</f>
        <v>0</v>
      </c>
      <c r="BJ360" s="18" t="s">
        <v>84</v>
      </c>
      <c r="BK360" s="164">
        <f>ROUND(I360*H360,2)</f>
        <v>0</v>
      </c>
      <c r="BL360" s="18" t="s">
        <v>228</v>
      </c>
      <c r="BM360" s="163" t="s">
        <v>1025</v>
      </c>
    </row>
    <row r="361" spans="1:65" s="2" customFormat="1" ht="19.5">
      <c r="A361" s="33"/>
      <c r="B361" s="34"/>
      <c r="C361" s="33"/>
      <c r="D361" s="166" t="s">
        <v>384</v>
      </c>
      <c r="E361" s="33"/>
      <c r="F361" s="208" t="s">
        <v>5511</v>
      </c>
      <c r="G361" s="33"/>
      <c r="H361" s="33"/>
      <c r="I361" s="209"/>
      <c r="J361" s="33"/>
      <c r="K361" s="33"/>
      <c r="L361" s="34"/>
      <c r="M361" s="210"/>
      <c r="N361" s="211"/>
      <c r="O361" s="59"/>
      <c r="P361" s="59"/>
      <c r="Q361" s="59"/>
      <c r="R361" s="59"/>
      <c r="S361" s="59"/>
      <c r="T361" s="60"/>
      <c r="U361" s="33"/>
      <c r="V361" s="33"/>
      <c r="W361" s="33"/>
      <c r="X361" s="33"/>
      <c r="Y361" s="33"/>
      <c r="Z361" s="33"/>
      <c r="AA361" s="33"/>
      <c r="AB361" s="33"/>
      <c r="AC361" s="33"/>
      <c r="AD361" s="33"/>
      <c r="AE361" s="33"/>
      <c r="AT361" s="18" t="s">
        <v>384</v>
      </c>
      <c r="AU361" s="18" t="s">
        <v>86</v>
      </c>
    </row>
    <row r="362" spans="1:65" s="2" customFormat="1" ht="16.5" customHeight="1">
      <c r="A362" s="33"/>
      <c r="B362" s="150"/>
      <c r="C362" s="151" t="s">
        <v>577</v>
      </c>
      <c r="D362" s="151" t="s">
        <v>224</v>
      </c>
      <c r="E362" s="152" t="s">
        <v>5564</v>
      </c>
      <c r="F362" s="153" t="s">
        <v>5565</v>
      </c>
      <c r="G362" s="154" t="s">
        <v>242</v>
      </c>
      <c r="H362" s="155">
        <v>25</v>
      </c>
      <c r="I362" s="156"/>
      <c r="J362" s="157">
        <f>ROUND(I362*H362,2)</f>
        <v>0</v>
      </c>
      <c r="K362" s="158"/>
      <c r="L362" s="34"/>
      <c r="M362" s="159" t="s">
        <v>1</v>
      </c>
      <c r="N362" s="160" t="s">
        <v>42</v>
      </c>
      <c r="O362" s="59"/>
      <c r="P362" s="161">
        <f>O362*H362</f>
        <v>0</v>
      </c>
      <c r="Q362" s="161">
        <v>0</v>
      </c>
      <c r="R362" s="161">
        <f>Q362*H362</f>
        <v>0</v>
      </c>
      <c r="S362" s="161">
        <v>0</v>
      </c>
      <c r="T362" s="162">
        <f>S362*H362</f>
        <v>0</v>
      </c>
      <c r="U362" s="33"/>
      <c r="V362" s="33"/>
      <c r="W362" s="33"/>
      <c r="X362" s="33"/>
      <c r="Y362" s="33"/>
      <c r="Z362" s="33"/>
      <c r="AA362" s="33"/>
      <c r="AB362" s="33"/>
      <c r="AC362" s="33"/>
      <c r="AD362" s="33"/>
      <c r="AE362" s="33"/>
      <c r="AR362" s="163" t="s">
        <v>228</v>
      </c>
      <c r="AT362" s="163" t="s">
        <v>224</v>
      </c>
      <c r="AU362" s="163" t="s">
        <v>86</v>
      </c>
      <c r="AY362" s="18" t="s">
        <v>222</v>
      </c>
      <c r="BE362" s="164">
        <f>IF(N362="základní",J362,0)</f>
        <v>0</v>
      </c>
      <c r="BF362" s="164">
        <f>IF(N362="snížená",J362,0)</f>
        <v>0</v>
      </c>
      <c r="BG362" s="164">
        <f>IF(N362="zákl. přenesená",J362,0)</f>
        <v>0</v>
      </c>
      <c r="BH362" s="164">
        <f>IF(N362="sníž. přenesená",J362,0)</f>
        <v>0</v>
      </c>
      <c r="BI362" s="164">
        <f>IF(N362="nulová",J362,0)</f>
        <v>0</v>
      </c>
      <c r="BJ362" s="18" t="s">
        <v>84</v>
      </c>
      <c r="BK362" s="164">
        <f>ROUND(I362*H362,2)</f>
        <v>0</v>
      </c>
      <c r="BL362" s="18" t="s">
        <v>228</v>
      </c>
      <c r="BM362" s="163" t="s">
        <v>1028</v>
      </c>
    </row>
    <row r="363" spans="1:65" s="2" customFormat="1" ht="19.5">
      <c r="A363" s="33"/>
      <c r="B363" s="34"/>
      <c r="C363" s="33"/>
      <c r="D363" s="166" t="s">
        <v>384</v>
      </c>
      <c r="E363" s="33"/>
      <c r="F363" s="208" t="s">
        <v>5507</v>
      </c>
      <c r="G363" s="33"/>
      <c r="H363" s="33"/>
      <c r="I363" s="209"/>
      <c r="J363" s="33"/>
      <c r="K363" s="33"/>
      <c r="L363" s="34"/>
      <c r="M363" s="210"/>
      <c r="N363" s="211"/>
      <c r="O363" s="59"/>
      <c r="P363" s="59"/>
      <c r="Q363" s="59"/>
      <c r="R363" s="59"/>
      <c r="S363" s="59"/>
      <c r="T363" s="60"/>
      <c r="U363" s="33"/>
      <c r="V363" s="33"/>
      <c r="W363" s="33"/>
      <c r="X363" s="33"/>
      <c r="Y363" s="33"/>
      <c r="Z363" s="33"/>
      <c r="AA363" s="33"/>
      <c r="AB363" s="33"/>
      <c r="AC363" s="33"/>
      <c r="AD363" s="33"/>
      <c r="AE363" s="33"/>
      <c r="AT363" s="18" t="s">
        <v>384</v>
      </c>
      <c r="AU363" s="18" t="s">
        <v>86</v>
      </c>
    </row>
    <row r="364" spans="1:65" s="2" customFormat="1" ht="16.5" customHeight="1">
      <c r="A364" s="33"/>
      <c r="B364" s="150"/>
      <c r="C364" s="151" t="s">
        <v>1052</v>
      </c>
      <c r="D364" s="151" t="s">
        <v>224</v>
      </c>
      <c r="E364" s="152" t="s">
        <v>5566</v>
      </c>
      <c r="F364" s="153" t="s">
        <v>5567</v>
      </c>
      <c r="G364" s="154" t="s">
        <v>242</v>
      </c>
      <c r="H364" s="155">
        <v>80</v>
      </c>
      <c r="I364" s="156"/>
      <c r="J364" s="157">
        <f>ROUND(I364*H364,2)</f>
        <v>0</v>
      </c>
      <c r="K364" s="158"/>
      <c r="L364" s="34"/>
      <c r="M364" s="159" t="s">
        <v>1</v>
      </c>
      <c r="N364" s="160" t="s">
        <v>42</v>
      </c>
      <c r="O364" s="59"/>
      <c r="P364" s="161">
        <f>O364*H364</f>
        <v>0</v>
      </c>
      <c r="Q364" s="161">
        <v>0</v>
      </c>
      <c r="R364" s="161">
        <f>Q364*H364</f>
        <v>0</v>
      </c>
      <c r="S364" s="161">
        <v>0</v>
      </c>
      <c r="T364" s="162">
        <f>S364*H364</f>
        <v>0</v>
      </c>
      <c r="U364" s="33"/>
      <c r="V364" s="33"/>
      <c r="W364" s="33"/>
      <c r="X364" s="33"/>
      <c r="Y364" s="33"/>
      <c r="Z364" s="33"/>
      <c r="AA364" s="33"/>
      <c r="AB364" s="33"/>
      <c r="AC364" s="33"/>
      <c r="AD364" s="33"/>
      <c r="AE364" s="33"/>
      <c r="AR364" s="163" t="s">
        <v>228</v>
      </c>
      <c r="AT364" s="163" t="s">
        <v>224</v>
      </c>
      <c r="AU364" s="163" t="s">
        <v>86</v>
      </c>
      <c r="AY364" s="18" t="s">
        <v>222</v>
      </c>
      <c r="BE364" s="164">
        <f>IF(N364="základní",J364,0)</f>
        <v>0</v>
      </c>
      <c r="BF364" s="164">
        <f>IF(N364="snížená",J364,0)</f>
        <v>0</v>
      </c>
      <c r="BG364" s="164">
        <f>IF(N364="zákl. přenesená",J364,0)</f>
        <v>0</v>
      </c>
      <c r="BH364" s="164">
        <f>IF(N364="sníž. přenesená",J364,0)</f>
        <v>0</v>
      </c>
      <c r="BI364" s="164">
        <f>IF(N364="nulová",J364,0)</f>
        <v>0</v>
      </c>
      <c r="BJ364" s="18" t="s">
        <v>84</v>
      </c>
      <c r="BK364" s="164">
        <f>ROUND(I364*H364,2)</f>
        <v>0</v>
      </c>
      <c r="BL364" s="18" t="s">
        <v>228</v>
      </c>
      <c r="BM364" s="163" t="s">
        <v>1055</v>
      </c>
    </row>
    <row r="365" spans="1:65" s="2" customFormat="1" ht="19.5">
      <c r="A365" s="33"/>
      <c r="B365" s="34"/>
      <c r="C365" s="33"/>
      <c r="D365" s="166" t="s">
        <v>384</v>
      </c>
      <c r="E365" s="33"/>
      <c r="F365" s="208" t="s">
        <v>5507</v>
      </c>
      <c r="G365" s="33"/>
      <c r="H365" s="33"/>
      <c r="I365" s="209"/>
      <c r="J365" s="33"/>
      <c r="K365" s="33"/>
      <c r="L365" s="34"/>
      <c r="M365" s="210"/>
      <c r="N365" s="211"/>
      <c r="O365" s="59"/>
      <c r="P365" s="59"/>
      <c r="Q365" s="59"/>
      <c r="R365" s="59"/>
      <c r="S365" s="59"/>
      <c r="T365" s="60"/>
      <c r="U365" s="33"/>
      <c r="V365" s="33"/>
      <c r="W365" s="33"/>
      <c r="X365" s="33"/>
      <c r="Y365" s="33"/>
      <c r="Z365" s="33"/>
      <c r="AA365" s="33"/>
      <c r="AB365" s="33"/>
      <c r="AC365" s="33"/>
      <c r="AD365" s="33"/>
      <c r="AE365" s="33"/>
      <c r="AT365" s="18" t="s">
        <v>384</v>
      </c>
      <c r="AU365" s="18" t="s">
        <v>86</v>
      </c>
    </row>
    <row r="366" spans="1:65" s="2" customFormat="1" ht="16.5" customHeight="1">
      <c r="A366" s="33"/>
      <c r="B366" s="150"/>
      <c r="C366" s="151" t="s">
        <v>583</v>
      </c>
      <c r="D366" s="151" t="s">
        <v>224</v>
      </c>
      <c r="E366" s="152" t="s">
        <v>5568</v>
      </c>
      <c r="F366" s="153" t="s">
        <v>5569</v>
      </c>
      <c r="G366" s="154" t="s">
        <v>242</v>
      </c>
      <c r="H366" s="155">
        <v>20</v>
      </c>
      <c r="I366" s="156"/>
      <c r="J366" s="157">
        <f>ROUND(I366*H366,2)</f>
        <v>0</v>
      </c>
      <c r="K366" s="158"/>
      <c r="L366" s="34"/>
      <c r="M366" s="159" t="s">
        <v>1</v>
      </c>
      <c r="N366" s="160" t="s">
        <v>42</v>
      </c>
      <c r="O366" s="59"/>
      <c r="P366" s="161">
        <f>O366*H366</f>
        <v>0</v>
      </c>
      <c r="Q366" s="161">
        <v>0</v>
      </c>
      <c r="R366" s="161">
        <f>Q366*H366</f>
        <v>0</v>
      </c>
      <c r="S366" s="161">
        <v>0</v>
      </c>
      <c r="T366" s="162">
        <f>S366*H366</f>
        <v>0</v>
      </c>
      <c r="U366" s="33"/>
      <c r="V366" s="33"/>
      <c r="W366" s="33"/>
      <c r="X366" s="33"/>
      <c r="Y366" s="33"/>
      <c r="Z366" s="33"/>
      <c r="AA366" s="33"/>
      <c r="AB366" s="33"/>
      <c r="AC366" s="33"/>
      <c r="AD366" s="33"/>
      <c r="AE366" s="33"/>
      <c r="AR366" s="163" t="s">
        <v>228</v>
      </c>
      <c r="AT366" s="163" t="s">
        <v>224</v>
      </c>
      <c r="AU366" s="163" t="s">
        <v>86</v>
      </c>
      <c r="AY366" s="18" t="s">
        <v>222</v>
      </c>
      <c r="BE366" s="164">
        <f>IF(N366="základní",J366,0)</f>
        <v>0</v>
      </c>
      <c r="BF366" s="164">
        <f>IF(N366="snížená",J366,0)</f>
        <v>0</v>
      </c>
      <c r="BG366" s="164">
        <f>IF(N366="zákl. přenesená",J366,0)</f>
        <v>0</v>
      </c>
      <c r="BH366" s="164">
        <f>IF(N366="sníž. přenesená",J366,0)</f>
        <v>0</v>
      </c>
      <c r="BI366" s="164">
        <f>IF(N366="nulová",J366,0)</f>
        <v>0</v>
      </c>
      <c r="BJ366" s="18" t="s">
        <v>84</v>
      </c>
      <c r="BK366" s="164">
        <f>ROUND(I366*H366,2)</f>
        <v>0</v>
      </c>
      <c r="BL366" s="18" t="s">
        <v>228</v>
      </c>
      <c r="BM366" s="163" t="s">
        <v>1058</v>
      </c>
    </row>
    <row r="367" spans="1:65" s="2" customFormat="1" ht="19.5">
      <c r="A367" s="33"/>
      <c r="B367" s="34"/>
      <c r="C367" s="33"/>
      <c r="D367" s="166" t="s">
        <v>384</v>
      </c>
      <c r="E367" s="33"/>
      <c r="F367" s="208" t="s">
        <v>5509</v>
      </c>
      <c r="G367" s="33"/>
      <c r="H367" s="33"/>
      <c r="I367" s="209"/>
      <c r="J367" s="33"/>
      <c r="K367" s="33"/>
      <c r="L367" s="34"/>
      <c r="M367" s="210"/>
      <c r="N367" s="211"/>
      <c r="O367" s="59"/>
      <c r="P367" s="59"/>
      <c r="Q367" s="59"/>
      <c r="R367" s="59"/>
      <c r="S367" s="59"/>
      <c r="T367" s="60"/>
      <c r="U367" s="33"/>
      <c r="V367" s="33"/>
      <c r="W367" s="33"/>
      <c r="X367" s="33"/>
      <c r="Y367" s="33"/>
      <c r="Z367" s="33"/>
      <c r="AA367" s="33"/>
      <c r="AB367" s="33"/>
      <c r="AC367" s="33"/>
      <c r="AD367" s="33"/>
      <c r="AE367" s="33"/>
      <c r="AT367" s="18" t="s">
        <v>384</v>
      </c>
      <c r="AU367" s="18" t="s">
        <v>86</v>
      </c>
    </row>
    <row r="368" spans="1:65" s="2" customFormat="1" ht="16.5" customHeight="1">
      <c r="A368" s="33"/>
      <c r="B368" s="150"/>
      <c r="C368" s="151" t="s">
        <v>1059</v>
      </c>
      <c r="D368" s="151" t="s">
        <v>224</v>
      </c>
      <c r="E368" s="152" t="s">
        <v>5570</v>
      </c>
      <c r="F368" s="153" t="s">
        <v>5571</v>
      </c>
      <c r="G368" s="154" t="s">
        <v>242</v>
      </c>
      <c r="H368" s="155">
        <v>110</v>
      </c>
      <c r="I368" s="156"/>
      <c r="J368" s="157">
        <f>ROUND(I368*H368,2)</f>
        <v>0</v>
      </c>
      <c r="K368" s="158"/>
      <c r="L368" s="34"/>
      <c r="M368" s="159" t="s">
        <v>1</v>
      </c>
      <c r="N368" s="160" t="s">
        <v>42</v>
      </c>
      <c r="O368" s="59"/>
      <c r="P368" s="161">
        <f>O368*H368</f>
        <v>0</v>
      </c>
      <c r="Q368" s="161">
        <v>0</v>
      </c>
      <c r="R368" s="161">
        <f>Q368*H368</f>
        <v>0</v>
      </c>
      <c r="S368" s="161">
        <v>0</v>
      </c>
      <c r="T368" s="162">
        <f>S368*H368</f>
        <v>0</v>
      </c>
      <c r="U368" s="33"/>
      <c r="V368" s="33"/>
      <c r="W368" s="33"/>
      <c r="X368" s="33"/>
      <c r="Y368" s="33"/>
      <c r="Z368" s="33"/>
      <c r="AA368" s="33"/>
      <c r="AB368" s="33"/>
      <c r="AC368" s="33"/>
      <c r="AD368" s="33"/>
      <c r="AE368" s="33"/>
      <c r="AR368" s="163" t="s">
        <v>228</v>
      </c>
      <c r="AT368" s="163" t="s">
        <v>224</v>
      </c>
      <c r="AU368" s="163" t="s">
        <v>86</v>
      </c>
      <c r="AY368" s="18" t="s">
        <v>222</v>
      </c>
      <c r="BE368" s="164">
        <f>IF(N368="základní",J368,0)</f>
        <v>0</v>
      </c>
      <c r="BF368" s="164">
        <f>IF(N368="snížená",J368,0)</f>
        <v>0</v>
      </c>
      <c r="BG368" s="164">
        <f>IF(N368="zákl. přenesená",J368,0)</f>
        <v>0</v>
      </c>
      <c r="BH368" s="164">
        <f>IF(N368="sníž. přenesená",J368,0)</f>
        <v>0</v>
      </c>
      <c r="BI368" s="164">
        <f>IF(N368="nulová",J368,0)</f>
        <v>0</v>
      </c>
      <c r="BJ368" s="18" t="s">
        <v>84</v>
      </c>
      <c r="BK368" s="164">
        <f>ROUND(I368*H368,2)</f>
        <v>0</v>
      </c>
      <c r="BL368" s="18" t="s">
        <v>228</v>
      </c>
      <c r="BM368" s="163" t="s">
        <v>1062</v>
      </c>
    </row>
    <row r="369" spans="1:65" s="2" customFormat="1" ht="19.5">
      <c r="A369" s="33"/>
      <c r="B369" s="34"/>
      <c r="C369" s="33"/>
      <c r="D369" s="166" t="s">
        <v>384</v>
      </c>
      <c r="E369" s="33"/>
      <c r="F369" s="208" t="s">
        <v>5507</v>
      </c>
      <c r="G369" s="33"/>
      <c r="H369" s="33"/>
      <c r="I369" s="209"/>
      <c r="J369" s="33"/>
      <c r="K369" s="33"/>
      <c r="L369" s="34"/>
      <c r="M369" s="210"/>
      <c r="N369" s="211"/>
      <c r="O369" s="59"/>
      <c r="P369" s="59"/>
      <c r="Q369" s="59"/>
      <c r="R369" s="59"/>
      <c r="S369" s="59"/>
      <c r="T369" s="60"/>
      <c r="U369" s="33"/>
      <c r="V369" s="33"/>
      <c r="W369" s="33"/>
      <c r="X369" s="33"/>
      <c r="Y369" s="33"/>
      <c r="Z369" s="33"/>
      <c r="AA369" s="33"/>
      <c r="AB369" s="33"/>
      <c r="AC369" s="33"/>
      <c r="AD369" s="33"/>
      <c r="AE369" s="33"/>
      <c r="AT369" s="18" t="s">
        <v>384</v>
      </c>
      <c r="AU369" s="18" t="s">
        <v>86</v>
      </c>
    </row>
    <row r="370" spans="1:65" s="2" customFormat="1" ht="21.75" customHeight="1">
      <c r="A370" s="33"/>
      <c r="B370" s="150"/>
      <c r="C370" s="151" t="s">
        <v>599</v>
      </c>
      <c r="D370" s="151" t="s">
        <v>224</v>
      </c>
      <c r="E370" s="152" t="s">
        <v>5572</v>
      </c>
      <c r="F370" s="153" t="s">
        <v>5573</v>
      </c>
      <c r="G370" s="154" t="s">
        <v>242</v>
      </c>
      <c r="H370" s="155">
        <v>205</v>
      </c>
      <c r="I370" s="156"/>
      <c r="J370" s="157">
        <f>ROUND(I370*H370,2)</f>
        <v>0</v>
      </c>
      <c r="K370" s="158"/>
      <c r="L370" s="34"/>
      <c r="M370" s="159" t="s">
        <v>1</v>
      </c>
      <c r="N370" s="160" t="s">
        <v>42</v>
      </c>
      <c r="O370" s="59"/>
      <c r="P370" s="161">
        <f>O370*H370</f>
        <v>0</v>
      </c>
      <c r="Q370" s="161">
        <v>0</v>
      </c>
      <c r="R370" s="161">
        <f>Q370*H370</f>
        <v>0</v>
      </c>
      <c r="S370" s="161">
        <v>0</v>
      </c>
      <c r="T370" s="162">
        <f>S370*H370</f>
        <v>0</v>
      </c>
      <c r="U370" s="33"/>
      <c r="V370" s="33"/>
      <c r="W370" s="33"/>
      <c r="X370" s="33"/>
      <c r="Y370" s="33"/>
      <c r="Z370" s="33"/>
      <c r="AA370" s="33"/>
      <c r="AB370" s="33"/>
      <c r="AC370" s="33"/>
      <c r="AD370" s="33"/>
      <c r="AE370" s="33"/>
      <c r="AR370" s="163" t="s">
        <v>228</v>
      </c>
      <c r="AT370" s="163" t="s">
        <v>224</v>
      </c>
      <c r="AU370" s="163" t="s">
        <v>86</v>
      </c>
      <c r="AY370" s="18" t="s">
        <v>222</v>
      </c>
      <c r="BE370" s="164">
        <f>IF(N370="základní",J370,0)</f>
        <v>0</v>
      </c>
      <c r="BF370" s="164">
        <f>IF(N370="snížená",J370,0)</f>
        <v>0</v>
      </c>
      <c r="BG370" s="164">
        <f>IF(N370="zákl. přenesená",J370,0)</f>
        <v>0</v>
      </c>
      <c r="BH370" s="164">
        <f>IF(N370="sníž. přenesená",J370,0)</f>
        <v>0</v>
      </c>
      <c r="BI370" s="164">
        <f>IF(N370="nulová",J370,0)</f>
        <v>0</v>
      </c>
      <c r="BJ370" s="18" t="s">
        <v>84</v>
      </c>
      <c r="BK370" s="164">
        <f>ROUND(I370*H370,2)</f>
        <v>0</v>
      </c>
      <c r="BL370" s="18" t="s">
        <v>228</v>
      </c>
      <c r="BM370" s="163" t="s">
        <v>1069</v>
      </c>
    </row>
    <row r="371" spans="1:65" s="2" customFormat="1" ht="19.5">
      <c r="A371" s="33"/>
      <c r="B371" s="34"/>
      <c r="C371" s="33"/>
      <c r="D371" s="166" t="s">
        <v>384</v>
      </c>
      <c r="E371" s="33"/>
      <c r="F371" s="208" t="s">
        <v>5509</v>
      </c>
      <c r="G371" s="33"/>
      <c r="H371" s="33"/>
      <c r="I371" s="209"/>
      <c r="J371" s="33"/>
      <c r="K371" s="33"/>
      <c r="L371" s="34"/>
      <c r="M371" s="210"/>
      <c r="N371" s="211"/>
      <c r="O371" s="59"/>
      <c r="P371" s="59"/>
      <c r="Q371" s="59"/>
      <c r="R371" s="59"/>
      <c r="S371" s="59"/>
      <c r="T371" s="60"/>
      <c r="U371" s="33"/>
      <c r="V371" s="33"/>
      <c r="W371" s="33"/>
      <c r="X371" s="33"/>
      <c r="Y371" s="33"/>
      <c r="Z371" s="33"/>
      <c r="AA371" s="33"/>
      <c r="AB371" s="33"/>
      <c r="AC371" s="33"/>
      <c r="AD371" s="33"/>
      <c r="AE371" s="33"/>
      <c r="AT371" s="18" t="s">
        <v>384</v>
      </c>
      <c r="AU371" s="18" t="s">
        <v>86</v>
      </c>
    </row>
    <row r="372" spans="1:65" s="2" customFormat="1" ht="16.5" customHeight="1">
      <c r="A372" s="33"/>
      <c r="B372" s="150"/>
      <c r="C372" s="151" t="s">
        <v>1075</v>
      </c>
      <c r="D372" s="151" t="s">
        <v>224</v>
      </c>
      <c r="E372" s="152" t="s">
        <v>5574</v>
      </c>
      <c r="F372" s="153" t="s">
        <v>5575</v>
      </c>
      <c r="G372" s="154" t="s">
        <v>242</v>
      </c>
      <c r="H372" s="155">
        <v>320</v>
      </c>
      <c r="I372" s="156"/>
      <c r="J372" s="157">
        <f>ROUND(I372*H372,2)</f>
        <v>0</v>
      </c>
      <c r="K372" s="158"/>
      <c r="L372" s="34"/>
      <c r="M372" s="159" t="s">
        <v>1</v>
      </c>
      <c r="N372" s="160" t="s">
        <v>42</v>
      </c>
      <c r="O372" s="59"/>
      <c r="P372" s="161">
        <f>O372*H372</f>
        <v>0</v>
      </c>
      <c r="Q372" s="161">
        <v>0</v>
      </c>
      <c r="R372" s="161">
        <f>Q372*H372</f>
        <v>0</v>
      </c>
      <c r="S372" s="161">
        <v>0</v>
      </c>
      <c r="T372" s="162">
        <f>S372*H372</f>
        <v>0</v>
      </c>
      <c r="U372" s="33"/>
      <c r="V372" s="33"/>
      <c r="W372" s="33"/>
      <c r="X372" s="33"/>
      <c r="Y372" s="33"/>
      <c r="Z372" s="33"/>
      <c r="AA372" s="33"/>
      <c r="AB372" s="33"/>
      <c r="AC372" s="33"/>
      <c r="AD372" s="33"/>
      <c r="AE372" s="33"/>
      <c r="AR372" s="163" t="s">
        <v>228</v>
      </c>
      <c r="AT372" s="163" t="s">
        <v>224</v>
      </c>
      <c r="AU372" s="163" t="s">
        <v>86</v>
      </c>
      <c r="AY372" s="18" t="s">
        <v>222</v>
      </c>
      <c r="BE372" s="164">
        <f>IF(N372="základní",J372,0)</f>
        <v>0</v>
      </c>
      <c r="BF372" s="164">
        <f>IF(N372="snížená",J372,0)</f>
        <v>0</v>
      </c>
      <c r="BG372" s="164">
        <f>IF(N372="zákl. přenesená",J372,0)</f>
        <v>0</v>
      </c>
      <c r="BH372" s="164">
        <f>IF(N372="sníž. přenesená",J372,0)</f>
        <v>0</v>
      </c>
      <c r="BI372" s="164">
        <f>IF(N372="nulová",J372,0)</f>
        <v>0</v>
      </c>
      <c r="BJ372" s="18" t="s">
        <v>84</v>
      </c>
      <c r="BK372" s="164">
        <f>ROUND(I372*H372,2)</f>
        <v>0</v>
      </c>
      <c r="BL372" s="18" t="s">
        <v>228</v>
      </c>
      <c r="BM372" s="163" t="s">
        <v>1078</v>
      </c>
    </row>
    <row r="373" spans="1:65" s="2" customFormat="1" ht="19.5">
      <c r="A373" s="33"/>
      <c r="B373" s="34"/>
      <c r="C373" s="33"/>
      <c r="D373" s="166" t="s">
        <v>384</v>
      </c>
      <c r="E373" s="33"/>
      <c r="F373" s="208" t="s">
        <v>5576</v>
      </c>
      <c r="G373" s="33"/>
      <c r="H373" s="33"/>
      <c r="I373" s="209"/>
      <c r="J373" s="33"/>
      <c r="K373" s="33"/>
      <c r="L373" s="34"/>
      <c r="M373" s="210"/>
      <c r="N373" s="211"/>
      <c r="O373" s="59"/>
      <c r="P373" s="59"/>
      <c r="Q373" s="59"/>
      <c r="R373" s="59"/>
      <c r="S373" s="59"/>
      <c r="T373" s="60"/>
      <c r="U373" s="33"/>
      <c r="V373" s="33"/>
      <c r="W373" s="33"/>
      <c r="X373" s="33"/>
      <c r="Y373" s="33"/>
      <c r="Z373" s="33"/>
      <c r="AA373" s="33"/>
      <c r="AB373" s="33"/>
      <c r="AC373" s="33"/>
      <c r="AD373" s="33"/>
      <c r="AE373" s="33"/>
      <c r="AT373" s="18" t="s">
        <v>384</v>
      </c>
      <c r="AU373" s="18" t="s">
        <v>86</v>
      </c>
    </row>
    <row r="374" spans="1:65" s="2" customFormat="1" ht="16.5" customHeight="1">
      <c r="A374" s="33"/>
      <c r="B374" s="150"/>
      <c r="C374" s="151" t="s">
        <v>612</v>
      </c>
      <c r="D374" s="151" t="s">
        <v>224</v>
      </c>
      <c r="E374" s="152" t="s">
        <v>5577</v>
      </c>
      <c r="F374" s="153" t="s">
        <v>5578</v>
      </c>
      <c r="G374" s="154" t="s">
        <v>242</v>
      </c>
      <c r="H374" s="155">
        <v>305</v>
      </c>
      <c r="I374" s="156"/>
      <c r="J374" s="157">
        <f>ROUND(I374*H374,2)</f>
        <v>0</v>
      </c>
      <c r="K374" s="158"/>
      <c r="L374" s="34"/>
      <c r="M374" s="159" t="s">
        <v>1</v>
      </c>
      <c r="N374" s="160" t="s">
        <v>42</v>
      </c>
      <c r="O374" s="59"/>
      <c r="P374" s="161">
        <f>O374*H374</f>
        <v>0</v>
      </c>
      <c r="Q374" s="161">
        <v>0</v>
      </c>
      <c r="R374" s="161">
        <f>Q374*H374</f>
        <v>0</v>
      </c>
      <c r="S374" s="161">
        <v>0</v>
      </c>
      <c r="T374" s="162">
        <f>S374*H374</f>
        <v>0</v>
      </c>
      <c r="U374" s="33"/>
      <c r="V374" s="33"/>
      <c r="W374" s="33"/>
      <c r="X374" s="33"/>
      <c r="Y374" s="33"/>
      <c r="Z374" s="33"/>
      <c r="AA374" s="33"/>
      <c r="AB374" s="33"/>
      <c r="AC374" s="33"/>
      <c r="AD374" s="33"/>
      <c r="AE374" s="33"/>
      <c r="AR374" s="163" t="s">
        <v>228</v>
      </c>
      <c r="AT374" s="163" t="s">
        <v>224</v>
      </c>
      <c r="AU374" s="163" t="s">
        <v>86</v>
      </c>
      <c r="AY374" s="18" t="s">
        <v>222</v>
      </c>
      <c r="BE374" s="164">
        <f>IF(N374="základní",J374,0)</f>
        <v>0</v>
      </c>
      <c r="BF374" s="164">
        <f>IF(N374="snížená",J374,0)</f>
        <v>0</v>
      </c>
      <c r="BG374" s="164">
        <f>IF(N374="zákl. přenesená",J374,0)</f>
        <v>0</v>
      </c>
      <c r="BH374" s="164">
        <f>IF(N374="sníž. přenesená",J374,0)</f>
        <v>0</v>
      </c>
      <c r="BI374" s="164">
        <f>IF(N374="nulová",J374,0)</f>
        <v>0</v>
      </c>
      <c r="BJ374" s="18" t="s">
        <v>84</v>
      </c>
      <c r="BK374" s="164">
        <f>ROUND(I374*H374,2)</f>
        <v>0</v>
      </c>
      <c r="BL374" s="18" t="s">
        <v>228</v>
      </c>
      <c r="BM374" s="163" t="s">
        <v>1081</v>
      </c>
    </row>
    <row r="375" spans="1:65" s="2" customFormat="1" ht="19.5">
      <c r="A375" s="33"/>
      <c r="B375" s="34"/>
      <c r="C375" s="33"/>
      <c r="D375" s="166" t="s">
        <v>384</v>
      </c>
      <c r="E375" s="33"/>
      <c r="F375" s="208" t="s">
        <v>5579</v>
      </c>
      <c r="G375" s="33"/>
      <c r="H375" s="33"/>
      <c r="I375" s="209"/>
      <c r="J375" s="33"/>
      <c r="K375" s="33"/>
      <c r="L375" s="34"/>
      <c r="M375" s="210"/>
      <c r="N375" s="211"/>
      <c r="O375" s="59"/>
      <c r="P375" s="59"/>
      <c r="Q375" s="59"/>
      <c r="R375" s="59"/>
      <c r="S375" s="59"/>
      <c r="T375" s="60"/>
      <c r="U375" s="33"/>
      <c r="V375" s="33"/>
      <c r="W375" s="33"/>
      <c r="X375" s="33"/>
      <c r="Y375" s="33"/>
      <c r="Z375" s="33"/>
      <c r="AA375" s="33"/>
      <c r="AB375" s="33"/>
      <c r="AC375" s="33"/>
      <c r="AD375" s="33"/>
      <c r="AE375" s="33"/>
      <c r="AT375" s="18" t="s">
        <v>384</v>
      </c>
      <c r="AU375" s="18" t="s">
        <v>86</v>
      </c>
    </row>
    <row r="376" spans="1:65" s="2" customFormat="1" ht="16.5" customHeight="1">
      <c r="A376" s="33"/>
      <c r="B376" s="150"/>
      <c r="C376" s="151" t="s">
        <v>1082</v>
      </c>
      <c r="D376" s="151" t="s">
        <v>224</v>
      </c>
      <c r="E376" s="152" t="s">
        <v>5580</v>
      </c>
      <c r="F376" s="153" t="s">
        <v>5581</v>
      </c>
      <c r="G376" s="154" t="s">
        <v>242</v>
      </c>
      <c r="H376" s="155">
        <v>20</v>
      </c>
      <c r="I376" s="156"/>
      <c r="J376" s="157">
        <f>ROUND(I376*H376,2)</f>
        <v>0</v>
      </c>
      <c r="K376" s="158"/>
      <c r="L376" s="34"/>
      <c r="M376" s="159" t="s">
        <v>1</v>
      </c>
      <c r="N376" s="160" t="s">
        <v>42</v>
      </c>
      <c r="O376" s="59"/>
      <c r="P376" s="161">
        <f>O376*H376</f>
        <v>0</v>
      </c>
      <c r="Q376" s="161">
        <v>0</v>
      </c>
      <c r="R376" s="161">
        <f>Q376*H376</f>
        <v>0</v>
      </c>
      <c r="S376" s="161">
        <v>0</v>
      </c>
      <c r="T376" s="162">
        <f>S376*H376</f>
        <v>0</v>
      </c>
      <c r="U376" s="33"/>
      <c r="V376" s="33"/>
      <c r="W376" s="33"/>
      <c r="X376" s="33"/>
      <c r="Y376" s="33"/>
      <c r="Z376" s="33"/>
      <c r="AA376" s="33"/>
      <c r="AB376" s="33"/>
      <c r="AC376" s="33"/>
      <c r="AD376" s="33"/>
      <c r="AE376" s="33"/>
      <c r="AR376" s="163" t="s">
        <v>228</v>
      </c>
      <c r="AT376" s="163" t="s">
        <v>224</v>
      </c>
      <c r="AU376" s="163" t="s">
        <v>86</v>
      </c>
      <c r="AY376" s="18" t="s">
        <v>222</v>
      </c>
      <c r="BE376" s="164">
        <f>IF(N376="základní",J376,0)</f>
        <v>0</v>
      </c>
      <c r="BF376" s="164">
        <f>IF(N376="snížená",J376,0)</f>
        <v>0</v>
      </c>
      <c r="BG376" s="164">
        <f>IF(N376="zákl. přenesená",J376,0)</f>
        <v>0</v>
      </c>
      <c r="BH376" s="164">
        <f>IF(N376="sníž. přenesená",J376,0)</f>
        <v>0</v>
      </c>
      <c r="BI376" s="164">
        <f>IF(N376="nulová",J376,0)</f>
        <v>0</v>
      </c>
      <c r="BJ376" s="18" t="s">
        <v>84</v>
      </c>
      <c r="BK376" s="164">
        <f>ROUND(I376*H376,2)</f>
        <v>0</v>
      </c>
      <c r="BL376" s="18" t="s">
        <v>228</v>
      </c>
      <c r="BM376" s="163" t="s">
        <v>1085</v>
      </c>
    </row>
    <row r="377" spans="1:65" s="2" customFormat="1" ht="19.5">
      <c r="A377" s="33"/>
      <c r="B377" s="34"/>
      <c r="C377" s="33"/>
      <c r="D377" s="166" t="s">
        <v>384</v>
      </c>
      <c r="E377" s="33"/>
      <c r="F377" s="208" t="s">
        <v>5582</v>
      </c>
      <c r="G377" s="33"/>
      <c r="H377" s="33"/>
      <c r="I377" s="209"/>
      <c r="J377" s="33"/>
      <c r="K377" s="33"/>
      <c r="L377" s="34"/>
      <c r="M377" s="210"/>
      <c r="N377" s="211"/>
      <c r="O377" s="59"/>
      <c r="P377" s="59"/>
      <c r="Q377" s="59"/>
      <c r="R377" s="59"/>
      <c r="S377" s="59"/>
      <c r="T377" s="60"/>
      <c r="U377" s="33"/>
      <c r="V377" s="33"/>
      <c r="W377" s="33"/>
      <c r="X377" s="33"/>
      <c r="Y377" s="33"/>
      <c r="Z377" s="33"/>
      <c r="AA377" s="33"/>
      <c r="AB377" s="33"/>
      <c r="AC377" s="33"/>
      <c r="AD377" s="33"/>
      <c r="AE377" s="33"/>
      <c r="AT377" s="18" t="s">
        <v>384</v>
      </c>
      <c r="AU377" s="18" t="s">
        <v>86</v>
      </c>
    </row>
    <row r="378" spans="1:65" s="2" customFormat="1" ht="16.5" customHeight="1">
      <c r="A378" s="33"/>
      <c r="B378" s="150"/>
      <c r="C378" s="151" t="s">
        <v>616</v>
      </c>
      <c r="D378" s="151" t="s">
        <v>224</v>
      </c>
      <c r="E378" s="152" t="s">
        <v>5583</v>
      </c>
      <c r="F378" s="153" t="s">
        <v>5584</v>
      </c>
      <c r="G378" s="154" t="s">
        <v>242</v>
      </c>
      <c r="H378" s="155">
        <v>135</v>
      </c>
      <c r="I378" s="156"/>
      <c r="J378" s="157">
        <f>ROUND(I378*H378,2)</f>
        <v>0</v>
      </c>
      <c r="K378" s="158"/>
      <c r="L378" s="34"/>
      <c r="M378" s="159" t="s">
        <v>1</v>
      </c>
      <c r="N378" s="160" t="s">
        <v>42</v>
      </c>
      <c r="O378" s="59"/>
      <c r="P378" s="161">
        <f>O378*H378</f>
        <v>0</v>
      </c>
      <c r="Q378" s="161">
        <v>0</v>
      </c>
      <c r="R378" s="161">
        <f>Q378*H378</f>
        <v>0</v>
      </c>
      <c r="S378" s="161">
        <v>0</v>
      </c>
      <c r="T378" s="162">
        <f>S378*H378</f>
        <v>0</v>
      </c>
      <c r="U378" s="33"/>
      <c r="V378" s="33"/>
      <c r="W378" s="33"/>
      <c r="X378" s="33"/>
      <c r="Y378" s="33"/>
      <c r="Z378" s="33"/>
      <c r="AA378" s="33"/>
      <c r="AB378" s="33"/>
      <c r="AC378" s="33"/>
      <c r="AD378" s="33"/>
      <c r="AE378" s="33"/>
      <c r="AR378" s="163" t="s">
        <v>228</v>
      </c>
      <c r="AT378" s="163" t="s">
        <v>224</v>
      </c>
      <c r="AU378" s="163" t="s">
        <v>86</v>
      </c>
      <c r="AY378" s="18" t="s">
        <v>222</v>
      </c>
      <c r="BE378" s="164">
        <f>IF(N378="základní",J378,0)</f>
        <v>0</v>
      </c>
      <c r="BF378" s="164">
        <f>IF(N378="snížená",J378,0)</f>
        <v>0</v>
      </c>
      <c r="BG378" s="164">
        <f>IF(N378="zákl. přenesená",J378,0)</f>
        <v>0</v>
      </c>
      <c r="BH378" s="164">
        <f>IF(N378="sníž. přenesená",J378,0)</f>
        <v>0</v>
      </c>
      <c r="BI378" s="164">
        <f>IF(N378="nulová",J378,0)</f>
        <v>0</v>
      </c>
      <c r="BJ378" s="18" t="s">
        <v>84</v>
      </c>
      <c r="BK378" s="164">
        <f>ROUND(I378*H378,2)</f>
        <v>0</v>
      </c>
      <c r="BL378" s="18" t="s">
        <v>228</v>
      </c>
      <c r="BM378" s="163" t="s">
        <v>1101</v>
      </c>
    </row>
    <row r="379" spans="1:65" s="2" customFormat="1" ht="19.5">
      <c r="A379" s="33"/>
      <c r="B379" s="34"/>
      <c r="C379" s="33"/>
      <c r="D379" s="166" t="s">
        <v>384</v>
      </c>
      <c r="E379" s="33"/>
      <c r="F379" s="208" t="s">
        <v>5585</v>
      </c>
      <c r="G379" s="33"/>
      <c r="H379" s="33"/>
      <c r="I379" s="209"/>
      <c r="J379" s="33"/>
      <c r="K379" s="33"/>
      <c r="L379" s="34"/>
      <c r="M379" s="210"/>
      <c r="N379" s="211"/>
      <c r="O379" s="59"/>
      <c r="P379" s="59"/>
      <c r="Q379" s="59"/>
      <c r="R379" s="59"/>
      <c r="S379" s="59"/>
      <c r="T379" s="60"/>
      <c r="U379" s="33"/>
      <c r="V379" s="33"/>
      <c r="W379" s="33"/>
      <c r="X379" s="33"/>
      <c r="Y379" s="33"/>
      <c r="Z379" s="33"/>
      <c r="AA379" s="33"/>
      <c r="AB379" s="33"/>
      <c r="AC379" s="33"/>
      <c r="AD379" s="33"/>
      <c r="AE379" s="33"/>
      <c r="AT379" s="18" t="s">
        <v>384</v>
      </c>
      <c r="AU379" s="18" t="s">
        <v>86</v>
      </c>
    </row>
    <row r="380" spans="1:65" s="2" customFormat="1" ht="16.5" customHeight="1">
      <c r="A380" s="33"/>
      <c r="B380" s="150"/>
      <c r="C380" s="151" t="s">
        <v>1089</v>
      </c>
      <c r="D380" s="151" t="s">
        <v>224</v>
      </c>
      <c r="E380" s="152" t="s">
        <v>5586</v>
      </c>
      <c r="F380" s="153" t="s">
        <v>5584</v>
      </c>
      <c r="G380" s="154" t="s">
        <v>242</v>
      </c>
      <c r="H380" s="155">
        <v>450</v>
      </c>
      <c r="I380" s="156"/>
      <c r="J380" s="157">
        <f>ROUND(I380*H380,2)</f>
        <v>0</v>
      </c>
      <c r="K380" s="158"/>
      <c r="L380" s="34"/>
      <c r="M380" s="159" t="s">
        <v>1</v>
      </c>
      <c r="N380" s="160" t="s">
        <v>42</v>
      </c>
      <c r="O380" s="59"/>
      <c r="P380" s="161">
        <f>O380*H380</f>
        <v>0</v>
      </c>
      <c r="Q380" s="161">
        <v>0</v>
      </c>
      <c r="R380" s="161">
        <f>Q380*H380</f>
        <v>0</v>
      </c>
      <c r="S380" s="161">
        <v>0</v>
      </c>
      <c r="T380" s="162">
        <f>S380*H380</f>
        <v>0</v>
      </c>
      <c r="U380" s="33"/>
      <c r="V380" s="33"/>
      <c r="W380" s="33"/>
      <c r="X380" s="33"/>
      <c r="Y380" s="33"/>
      <c r="Z380" s="33"/>
      <c r="AA380" s="33"/>
      <c r="AB380" s="33"/>
      <c r="AC380" s="33"/>
      <c r="AD380" s="33"/>
      <c r="AE380" s="33"/>
      <c r="AR380" s="163" t="s">
        <v>228</v>
      </c>
      <c r="AT380" s="163" t="s">
        <v>224</v>
      </c>
      <c r="AU380" s="163" t="s">
        <v>86</v>
      </c>
      <c r="AY380" s="18" t="s">
        <v>222</v>
      </c>
      <c r="BE380" s="164">
        <f>IF(N380="základní",J380,0)</f>
        <v>0</v>
      </c>
      <c r="BF380" s="164">
        <f>IF(N380="snížená",J380,0)</f>
        <v>0</v>
      </c>
      <c r="BG380" s="164">
        <f>IF(N380="zákl. přenesená",J380,0)</f>
        <v>0</v>
      </c>
      <c r="BH380" s="164">
        <f>IF(N380="sníž. přenesená",J380,0)</f>
        <v>0</v>
      </c>
      <c r="BI380" s="164">
        <f>IF(N380="nulová",J380,0)</f>
        <v>0</v>
      </c>
      <c r="BJ380" s="18" t="s">
        <v>84</v>
      </c>
      <c r="BK380" s="164">
        <f>ROUND(I380*H380,2)</f>
        <v>0</v>
      </c>
      <c r="BL380" s="18" t="s">
        <v>228</v>
      </c>
      <c r="BM380" s="163" t="s">
        <v>1104</v>
      </c>
    </row>
    <row r="381" spans="1:65" s="2" customFormat="1" ht="19.5">
      <c r="A381" s="33"/>
      <c r="B381" s="34"/>
      <c r="C381" s="33"/>
      <c r="D381" s="166" t="s">
        <v>384</v>
      </c>
      <c r="E381" s="33"/>
      <c r="F381" s="208" t="s">
        <v>5587</v>
      </c>
      <c r="G381" s="33"/>
      <c r="H381" s="33"/>
      <c r="I381" s="209"/>
      <c r="J381" s="33"/>
      <c r="K381" s="33"/>
      <c r="L381" s="34"/>
      <c r="M381" s="210"/>
      <c r="N381" s="211"/>
      <c r="O381" s="59"/>
      <c r="P381" s="59"/>
      <c r="Q381" s="59"/>
      <c r="R381" s="59"/>
      <c r="S381" s="59"/>
      <c r="T381" s="60"/>
      <c r="U381" s="33"/>
      <c r="V381" s="33"/>
      <c r="W381" s="33"/>
      <c r="X381" s="33"/>
      <c r="Y381" s="33"/>
      <c r="Z381" s="33"/>
      <c r="AA381" s="33"/>
      <c r="AB381" s="33"/>
      <c r="AC381" s="33"/>
      <c r="AD381" s="33"/>
      <c r="AE381" s="33"/>
      <c r="AT381" s="18" t="s">
        <v>384</v>
      </c>
      <c r="AU381" s="18" t="s">
        <v>86</v>
      </c>
    </row>
    <row r="382" spans="1:65" s="2" customFormat="1" ht="16.5" customHeight="1">
      <c r="A382" s="33"/>
      <c r="B382" s="150"/>
      <c r="C382" s="151" t="s">
        <v>639</v>
      </c>
      <c r="D382" s="151" t="s">
        <v>224</v>
      </c>
      <c r="E382" s="152" t="s">
        <v>5588</v>
      </c>
      <c r="F382" s="153" t="s">
        <v>5584</v>
      </c>
      <c r="G382" s="154" t="s">
        <v>242</v>
      </c>
      <c r="H382" s="155">
        <v>185</v>
      </c>
      <c r="I382" s="156"/>
      <c r="J382" s="157">
        <f>ROUND(I382*H382,2)</f>
        <v>0</v>
      </c>
      <c r="K382" s="158"/>
      <c r="L382" s="34"/>
      <c r="M382" s="159" t="s">
        <v>1</v>
      </c>
      <c r="N382" s="160" t="s">
        <v>42</v>
      </c>
      <c r="O382" s="59"/>
      <c r="P382" s="161">
        <f>O382*H382</f>
        <v>0</v>
      </c>
      <c r="Q382" s="161">
        <v>0</v>
      </c>
      <c r="R382" s="161">
        <f>Q382*H382</f>
        <v>0</v>
      </c>
      <c r="S382" s="161">
        <v>0</v>
      </c>
      <c r="T382" s="162">
        <f>S382*H382</f>
        <v>0</v>
      </c>
      <c r="U382" s="33"/>
      <c r="V382" s="33"/>
      <c r="W382" s="33"/>
      <c r="X382" s="33"/>
      <c r="Y382" s="33"/>
      <c r="Z382" s="33"/>
      <c r="AA382" s="33"/>
      <c r="AB382" s="33"/>
      <c r="AC382" s="33"/>
      <c r="AD382" s="33"/>
      <c r="AE382" s="33"/>
      <c r="AR382" s="163" t="s">
        <v>228</v>
      </c>
      <c r="AT382" s="163" t="s">
        <v>224</v>
      </c>
      <c r="AU382" s="163" t="s">
        <v>86</v>
      </c>
      <c r="AY382" s="18" t="s">
        <v>222</v>
      </c>
      <c r="BE382" s="164">
        <f>IF(N382="základní",J382,0)</f>
        <v>0</v>
      </c>
      <c r="BF382" s="164">
        <f>IF(N382="snížená",J382,0)</f>
        <v>0</v>
      </c>
      <c r="BG382" s="164">
        <f>IF(N382="zákl. přenesená",J382,0)</f>
        <v>0</v>
      </c>
      <c r="BH382" s="164">
        <f>IF(N382="sníž. přenesená",J382,0)</f>
        <v>0</v>
      </c>
      <c r="BI382" s="164">
        <f>IF(N382="nulová",J382,0)</f>
        <v>0</v>
      </c>
      <c r="BJ382" s="18" t="s">
        <v>84</v>
      </c>
      <c r="BK382" s="164">
        <f>ROUND(I382*H382,2)</f>
        <v>0</v>
      </c>
      <c r="BL382" s="18" t="s">
        <v>228</v>
      </c>
      <c r="BM382" s="163" t="s">
        <v>1108</v>
      </c>
    </row>
    <row r="383" spans="1:65" s="2" customFormat="1" ht="19.5">
      <c r="A383" s="33"/>
      <c r="B383" s="34"/>
      <c r="C383" s="33"/>
      <c r="D383" s="166" t="s">
        <v>384</v>
      </c>
      <c r="E383" s="33"/>
      <c r="F383" s="208" t="s">
        <v>5589</v>
      </c>
      <c r="G383" s="33"/>
      <c r="H383" s="33"/>
      <c r="I383" s="209"/>
      <c r="J383" s="33"/>
      <c r="K383" s="33"/>
      <c r="L383" s="34"/>
      <c r="M383" s="210"/>
      <c r="N383" s="211"/>
      <c r="O383" s="59"/>
      <c r="P383" s="59"/>
      <c r="Q383" s="59"/>
      <c r="R383" s="59"/>
      <c r="S383" s="59"/>
      <c r="T383" s="60"/>
      <c r="U383" s="33"/>
      <c r="V383" s="33"/>
      <c r="W383" s="33"/>
      <c r="X383" s="33"/>
      <c r="Y383" s="33"/>
      <c r="Z383" s="33"/>
      <c r="AA383" s="33"/>
      <c r="AB383" s="33"/>
      <c r="AC383" s="33"/>
      <c r="AD383" s="33"/>
      <c r="AE383" s="33"/>
      <c r="AT383" s="18" t="s">
        <v>384</v>
      </c>
      <c r="AU383" s="18" t="s">
        <v>86</v>
      </c>
    </row>
    <row r="384" spans="1:65" s="2" customFormat="1" ht="16.5" customHeight="1">
      <c r="A384" s="33"/>
      <c r="B384" s="150"/>
      <c r="C384" s="151" t="s">
        <v>1098</v>
      </c>
      <c r="D384" s="151" t="s">
        <v>224</v>
      </c>
      <c r="E384" s="152" t="s">
        <v>5590</v>
      </c>
      <c r="F384" s="153" t="s">
        <v>5584</v>
      </c>
      <c r="G384" s="154" t="s">
        <v>242</v>
      </c>
      <c r="H384" s="155">
        <v>230</v>
      </c>
      <c r="I384" s="156"/>
      <c r="J384" s="157">
        <f>ROUND(I384*H384,2)</f>
        <v>0</v>
      </c>
      <c r="K384" s="158"/>
      <c r="L384" s="34"/>
      <c r="M384" s="159" t="s">
        <v>1</v>
      </c>
      <c r="N384" s="160" t="s">
        <v>42</v>
      </c>
      <c r="O384" s="59"/>
      <c r="P384" s="161">
        <f>O384*H384</f>
        <v>0</v>
      </c>
      <c r="Q384" s="161">
        <v>0</v>
      </c>
      <c r="R384" s="161">
        <f>Q384*H384</f>
        <v>0</v>
      </c>
      <c r="S384" s="161">
        <v>0</v>
      </c>
      <c r="T384" s="162">
        <f>S384*H384</f>
        <v>0</v>
      </c>
      <c r="U384" s="33"/>
      <c r="V384" s="33"/>
      <c r="W384" s="33"/>
      <c r="X384" s="33"/>
      <c r="Y384" s="33"/>
      <c r="Z384" s="33"/>
      <c r="AA384" s="33"/>
      <c r="AB384" s="33"/>
      <c r="AC384" s="33"/>
      <c r="AD384" s="33"/>
      <c r="AE384" s="33"/>
      <c r="AR384" s="163" t="s">
        <v>228</v>
      </c>
      <c r="AT384" s="163" t="s">
        <v>224</v>
      </c>
      <c r="AU384" s="163" t="s">
        <v>86</v>
      </c>
      <c r="AY384" s="18" t="s">
        <v>222</v>
      </c>
      <c r="BE384" s="164">
        <f>IF(N384="základní",J384,0)</f>
        <v>0</v>
      </c>
      <c r="BF384" s="164">
        <f>IF(N384="snížená",J384,0)</f>
        <v>0</v>
      </c>
      <c r="BG384" s="164">
        <f>IF(N384="zákl. přenesená",J384,0)</f>
        <v>0</v>
      </c>
      <c r="BH384" s="164">
        <f>IF(N384="sníž. přenesená",J384,0)</f>
        <v>0</v>
      </c>
      <c r="BI384" s="164">
        <f>IF(N384="nulová",J384,0)</f>
        <v>0</v>
      </c>
      <c r="BJ384" s="18" t="s">
        <v>84</v>
      </c>
      <c r="BK384" s="164">
        <f>ROUND(I384*H384,2)</f>
        <v>0</v>
      </c>
      <c r="BL384" s="18" t="s">
        <v>228</v>
      </c>
      <c r="BM384" s="163" t="s">
        <v>1119</v>
      </c>
    </row>
    <row r="385" spans="1:65" s="2" customFormat="1" ht="19.5">
      <c r="A385" s="33"/>
      <c r="B385" s="34"/>
      <c r="C385" s="33"/>
      <c r="D385" s="166" t="s">
        <v>384</v>
      </c>
      <c r="E385" s="33"/>
      <c r="F385" s="208" t="s">
        <v>5591</v>
      </c>
      <c r="G385" s="33"/>
      <c r="H385" s="33"/>
      <c r="I385" s="209"/>
      <c r="J385" s="33"/>
      <c r="K385" s="33"/>
      <c r="L385" s="34"/>
      <c r="M385" s="210"/>
      <c r="N385" s="211"/>
      <c r="O385" s="59"/>
      <c r="P385" s="59"/>
      <c r="Q385" s="59"/>
      <c r="R385" s="59"/>
      <c r="S385" s="59"/>
      <c r="T385" s="60"/>
      <c r="U385" s="33"/>
      <c r="V385" s="33"/>
      <c r="W385" s="33"/>
      <c r="X385" s="33"/>
      <c r="Y385" s="33"/>
      <c r="Z385" s="33"/>
      <c r="AA385" s="33"/>
      <c r="AB385" s="33"/>
      <c r="AC385" s="33"/>
      <c r="AD385" s="33"/>
      <c r="AE385" s="33"/>
      <c r="AT385" s="18" t="s">
        <v>384</v>
      </c>
      <c r="AU385" s="18" t="s">
        <v>86</v>
      </c>
    </row>
    <row r="386" spans="1:65" s="2" customFormat="1" ht="16.5" customHeight="1">
      <c r="A386" s="33"/>
      <c r="B386" s="150"/>
      <c r="C386" s="151" t="s">
        <v>656</v>
      </c>
      <c r="D386" s="151" t="s">
        <v>224</v>
      </c>
      <c r="E386" s="152" t="s">
        <v>5592</v>
      </c>
      <c r="F386" s="153" t="s">
        <v>5584</v>
      </c>
      <c r="G386" s="154" t="s">
        <v>242</v>
      </c>
      <c r="H386" s="155">
        <v>320</v>
      </c>
      <c r="I386" s="156"/>
      <c r="J386" s="157">
        <f>ROUND(I386*H386,2)</f>
        <v>0</v>
      </c>
      <c r="K386" s="158"/>
      <c r="L386" s="34"/>
      <c r="M386" s="159" t="s">
        <v>1</v>
      </c>
      <c r="N386" s="160" t="s">
        <v>42</v>
      </c>
      <c r="O386" s="59"/>
      <c r="P386" s="161">
        <f>O386*H386</f>
        <v>0</v>
      </c>
      <c r="Q386" s="161">
        <v>0</v>
      </c>
      <c r="R386" s="161">
        <f>Q386*H386</f>
        <v>0</v>
      </c>
      <c r="S386" s="161">
        <v>0</v>
      </c>
      <c r="T386" s="162">
        <f>S386*H386</f>
        <v>0</v>
      </c>
      <c r="U386" s="33"/>
      <c r="V386" s="33"/>
      <c r="W386" s="33"/>
      <c r="X386" s="33"/>
      <c r="Y386" s="33"/>
      <c r="Z386" s="33"/>
      <c r="AA386" s="33"/>
      <c r="AB386" s="33"/>
      <c r="AC386" s="33"/>
      <c r="AD386" s="33"/>
      <c r="AE386" s="33"/>
      <c r="AR386" s="163" t="s">
        <v>228</v>
      </c>
      <c r="AT386" s="163" t="s">
        <v>224</v>
      </c>
      <c r="AU386" s="163" t="s">
        <v>86</v>
      </c>
      <c r="AY386" s="18" t="s">
        <v>222</v>
      </c>
      <c r="BE386" s="164">
        <f>IF(N386="základní",J386,0)</f>
        <v>0</v>
      </c>
      <c r="BF386" s="164">
        <f>IF(N386="snížená",J386,0)</f>
        <v>0</v>
      </c>
      <c r="BG386" s="164">
        <f>IF(N386="zákl. přenesená",J386,0)</f>
        <v>0</v>
      </c>
      <c r="BH386" s="164">
        <f>IF(N386="sníž. přenesená",J386,0)</f>
        <v>0</v>
      </c>
      <c r="BI386" s="164">
        <f>IF(N386="nulová",J386,0)</f>
        <v>0</v>
      </c>
      <c r="BJ386" s="18" t="s">
        <v>84</v>
      </c>
      <c r="BK386" s="164">
        <f>ROUND(I386*H386,2)</f>
        <v>0</v>
      </c>
      <c r="BL386" s="18" t="s">
        <v>228</v>
      </c>
      <c r="BM386" s="163" t="s">
        <v>1135</v>
      </c>
    </row>
    <row r="387" spans="1:65" s="2" customFormat="1" ht="19.5">
      <c r="A387" s="33"/>
      <c r="B387" s="34"/>
      <c r="C387" s="33"/>
      <c r="D387" s="166" t="s">
        <v>384</v>
      </c>
      <c r="E387" s="33"/>
      <c r="F387" s="208" t="s">
        <v>5593</v>
      </c>
      <c r="G387" s="33"/>
      <c r="H387" s="33"/>
      <c r="I387" s="209"/>
      <c r="J387" s="33"/>
      <c r="K387" s="33"/>
      <c r="L387" s="34"/>
      <c r="M387" s="210"/>
      <c r="N387" s="211"/>
      <c r="O387" s="59"/>
      <c r="P387" s="59"/>
      <c r="Q387" s="59"/>
      <c r="R387" s="59"/>
      <c r="S387" s="59"/>
      <c r="T387" s="60"/>
      <c r="U387" s="33"/>
      <c r="V387" s="33"/>
      <c r="W387" s="33"/>
      <c r="X387" s="33"/>
      <c r="Y387" s="33"/>
      <c r="Z387" s="33"/>
      <c r="AA387" s="33"/>
      <c r="AB387" s="33"/>
      <c r="AC387" s="33"/>
      <c r="AD387" s="33"/>
      <c r="AE387" s="33"/>
      <c r="AT387" s="18" t="s">
        <v>384</v>
      </c>
      <c r="AU387" s="18" t="s">
        <v>86</v>
      </c>
    </row>
    <row r="388" spans="1:65" s="2" customFormat="1" ht="16.5" customHeight="1">
      <c r="A388" s="33"/>
      <c r="B388" s="150"/>
      <c r="C388" s="151" t="s">
        <v>1105</v>
      </c>
      <c r="D388" s="151" t="s">
        <v>224</v>
      </c>
      <c r="E388" s="152" t="s">
        <v>5594</v>
      </c>
      <c r="F388" s="153" t="s">
        <v>5595</v>
      </c>
      <c r="G388" s="154" t="s">
        <v>242</v>
      </c>
      <c r="H388" s="155">
        <v>380</v>
      </c>
      <c r="I388" s="156"/>
      <c r="J388" s="157">
        <f>ROUND(I388*H388,2)</f>
        <v>0</v>
      </c>
      <c r="K388" s="158"/>
      <c r="L388" s="34"/>
      <c r="M388" s="159" t="s">
        <v>1</v>
      </c>
      <c r="N388" s="160" t="s">
        <v>42</v>
      </c>
      <c r="O388" s="59"/>
      <c r="P388" s="161">
        <f>O388*H388</f>
        <v>0</v>
      </c>
      <c r="Q388" s="161">
        <v>0</v>
      </c>
      <c r="R388" s="161">
        <f>Q388*H388</f>
        <v>0</v>
      </c>
      <c r="S388" s="161">
        <v>0</v>
      </c>
      <c r="T388" s="162">
        <f>S388*H388</f>
        <v>0</v>
      </c>
      <c r="U388" s="33"/>
      <c r="V388" s="33"/>
      <c r="W388" s="33"/>
      <c r="X388" s="33"/>
      <c r="Y388" s="33"/>
      <c r="Z388" s="33"/>
      <c r="AA388" s="33"/>
      <c r="AB388" s="33"/>
      <c r="AC388" s="33"/>
      <c r="AD388" s="33"/>
      <c r="AE388" s="33"/>
      <c r="AR388" s="163" t="s">
        <v>228</v>
      </c>
      <c r="AT388" s="163" t="s">
        <v>224</v>
      </c>
      <c r="AU388" s="163" t="s">
        <v>86</v>
      </c>
      <c r="AY388" s="18" t="s">
        <v>222</v>
      </c>
      <c r="BE388" s="164">
        <f>IF(N388="základní",J388,0)</f>
        <v>0</v>
      </c>
      <c r="BF388" s="164">
        <f>IF(N388="snížená",J388,0)</f>
        <v>0</v>
      </c>
      <c r="BG388" s="164">
        <f>IF(N388="zákl. přenesená",J388,0)</f>
        <v>0</v>
      </c>
      <c r="BH388" s="164">
        <f>IF(N388="sníž. přenesená",J388,0)</f>
        <v>0</v>
      </c>
      <c r="BI388" s="164">
        <f>IF(N388="nulová",J388,0)</f>
        <v>0</v>
      </c>
      <c r="BJ388" s="18" t="s">
        <v>84</v>
      </c>
      <c r="BK388" s="164">
        <f>ROUND(I388*H388,2)</f>
        <v>0</v>
      </c>
      <c r="BL388" s="18" t="s">
        <v>228</v>
      </c>
      <c r="BM388" s="163" t="s">
        <v>1139</v>
      </c>
    </row>
    <row r="389" spans="1:65" s="2" customFormat="1" ht="19.5">
      <c r="A389" s="33"/>
      <c r="B389" s="34"/>
      <c r="C389" s="33"/>
      <c r="D389" s="166" t="s">
        <v>384</v>
      </c>
      <c r="E389" s="33"/>
      <c r="F389" s="208" t="s">
        <v>5596</v>
      </c>
      <c r="G389" s="33"/>
      <c r="H389" s="33"/>
      <c r="I389" s="209"/>
      <c r="J389" s="33"/>
      <c r="K389" s="33"/>
      <c r="L389" s="34"/>
      <c r="M389" s="210"/>
      <c r="N389" s="211"/>
      <c r="O389" s="59"/>
      <c r="P389" s="59"/>
      <c r="Q389" s="59"/>
      <c r="R389" s="59"/>
      <c r="S389" s="59"/>
      <c r="T389" s="60"/>
      <c r="U389" s="33"/>
      <c r="V389" s="33"/>
      <c r="W389" s="33"/>
      <c r="X389" s="33"/>
      <c r="Y389" s="33"/>
      <c r="Z389" s="33"/>
      <c r="AA389" s="33"/>
      <c r="AB389" s="33"/>
      <c r="AC389" s="33"/>
      <c r="AD389" s="33"/>
      <c r="AE389" s="33"/>
      <c r="AT389" s="18" t="s">
        <v>384</v>
      </c>
      <c r="AU389" s="18" t="s">
        <v>86</v>
      </c>
    </row>
    <row r="390" spans="1:65" s="2" customFormat="1" ht="16.5" customHeight="1">
      <c r="A390" s="33"/>
      <c r="B390" s="150"/>
      <c r="C390" s="151" t="s">
        <v>663</v>
      </c>
      <c r="D390" s="151" t="s">
        <v>224</v>
      </c>
      <c r="E390" s="152" t="s">
        <v>5597</v>
      </c>
      <c r="F390" s="153" t="s">
        <v>5595</v>
      </c>
      <c r="G390" s="154" t="s">
        <v>242</v>
      </c>
      <c r="H390" s="155">
        <v>200</v>
      </c>
      <c r="I390" s="156"/>
      <c r="J390" s="157">
        <f>ROUND(I390*H390,2)</f>
        <v>0</v>
      </c>
      <c r="K390" s="158"/>
      <c r="L390" s="34"/>
      <c r="M390" s="159" t="s">
        <v>1</v>
      </c>
      <c r="N390" s="160" t="s">
        <v>42</v>
      </c>
      <c r="O390" s="59"/>
      <c r="P390" s="161">
        <f>O390*H390</f>
        <v>0</v>
      </c>
      <c r="Q390" s="161">
        <v>0</v>
      </c>
      <c r="R390" s="161">
        <f>Q390*H390</f>
        <v>0</v>
      </c>
      <c r="S390" s="161">
        <v>0</v>
      </c>
      <c r="T390" s="162">
        <f>S390*H390</f>
        <v>0</v>
      </c>
      <c r="U390" s="33"/>
      <c r="V390" s="33"/>
      <c r="W390" s="33"/>
      <c r="X390" s="33"/>
      <c r="Y390" s="33"/>
      <c r="Z390" s="33"/>
      <c r="AA390" s="33"/>
      <c r="AB390" s="33"/>
      <c r="AC390" s="33"/>
      <c r="AD390" s="33"/>
      <c r="AE390" s="33"/>
      <c r="AR390" s="163" t="s">
        <v>228</v>
      </c>
      <c r="AT390" s="163" t="s">
        <v>224</v>
      </c>
      <c r="AU390" s="163" t="s">
        <v>86</v>
      </c>
      <c r="AY390" s="18" t="s">
        <v>222</v>
      </c>
      <c r="BE390" s="164">
        <f>IF(N390="základní",J390,0)</f>
        <v>0</v>
      </c>
      <c r="BF390" s="164">
        <f>IF(N390="snížená",J390,0)</f>
        <v>0</v>
      </c>
      <c r="BG390" s="164">
        <f>IF(N390="zákl. přenesená",J390,0)</f>
        <v>0</v>
      </c>
      <c r="BH390" s="164">
        <f>IF(N390="sníž. přenesená",J390,0)</f>
        <v>0</v>
      </c>
      <c r="BI390" s="164">
        <f>IF(N390="nulová",J390,0)</f>
        <v>0</v>
      </c>
      <c r="BJ390" s="18" t="s">
        <v>84</v>
      </c>
      <c r="BK390" s="164">
        <f>ROUND(I390*H390,2)</f>
        <v>0</v>
      </c>
      <c r="BL390" s="18" t="s">
        <v>228</v>
      </c>
      <c r="BM390" s="163" t="s">
        <v>1156</v>
      </c>
    </row>
    <row r="391" spans="1:65" s="2" customFormat="1" ht="19.5">
      <c r="A391" s="33"/>
      <c r="B391" s="34"/>
      <c r="C391" s="33"/>
      <c r="D391" s="166" t="s">
        <v>384</v>
      </c>
      <c r="E391" s="33"/>
      <c r="F391" s="208" t="s">
        <v>5598</v>
      </c>
      <c r="G391" s="33"/>
      <c r="H391" s="33"/>
      <c r="I391" s="209"/>
      <c r="J391" s="33"/>
      <c r="K391" s="33"/>
      <c r="L391" s="34"/>
      <c r="M391" s="210"/>
      <c r="N391" s="211"/>
      <c r="O391" s="59"/>
      <c r="P391" s="59"/>
      <c r="Q391" s="59"/>
      <c r="R391" s="59"/>
      <c r="S391" s="59"/>
      <c r="T391" s="60"/>
      <c r="U391" s="33"/>
      <c r="V391" s="33"/>
      <c r="W391" s="33"/>
      <c r="X391" s="33"/>
      <c r="Y391" s="33"/>
      <c r="Z391" s="33"/>
      <c r="AA391" s="33"/>
      <c r="AB391" s="33"/>
      <c r="AC391" s="33"/>
      <c r="AD391" s="33"/>
      <c r="AE391" s="33"/>
      <c r="AT391" s="18" t="s">
        <v>384</v>
      </c>
      <c r="AU391" s="18" t="s">
        <v>86</v>
      </c>
    </row>
    <row r="392" spans="1:65" s="2" customFormat="1" ht="16.5" customHeight="1">
      <c r="A392" s="33"/>
      <c r="B392" s="150"/>
      <c r="C392" s="151" t="s">
        <v>1132</v>
      </c>
      <c r="D392" s="151" t="s">
        <v>224</v>
      </c>
      <c r="E392" s="152" t="s">
        <v>5599</v>
      </c>
      <c r="F392" s="153" t="s">
        <v>5600</v>
      </c>
      <c r="G392" s="154" t="s">
        <v>242</v>
      </c>
      <c r="H392" s="155">
        <v>550</v>
      </c>
      <c r="I392" s="156"/>
      <c r="J392" s="157">
        <f>ROUND(I392*H392,2)</f>
        <v>0</v>
      </c>
      <c r="K392" s="158"/>
      <c r="L392" s="34"/>
      <c r="M392" s="159" t="s">
        <v>1</v>
      </c>
      <c r="N392" s="160" t="s">
        <v>42</v>
      </c>
      <c r="O392" s="59"/>
      <c r="P392" s="161">
        <f>O392*H392</f>
        <v>0</v>
      </c>
      <c r="Q392" s="161">
        <v>0</v>
      </c>
      <c r="R392" s="161">
        <f>Q392*H392</f>
        <v>0</v>
      </c>
      <c r="S392" s="161">
        <v>0</v>
      </c>
      <c r="T392" s="162">
        <f>S392*H392</f>
        <v>0</v>
      </c>
      <c r="U392" s="33"/>
      <c r="V392" s="33"/>
      <c r="W392" s="33"/>
      <c r="X392" s="33"/>
      <c r="Y392" s="33"/>
      <c r="Z392" s="33"/>
      <c r="AA392" s="33"/>
      <c r="AB392" s="33"/>
      <c r="AC392" s="33"/>
      <c r="AD392" s="33"/>
      <c r="AE392" s="33"/>
      <c r="AR392" s="163" t="s">
        <v>228</v>
      </c>
      <c r="AT392" s="163" t="s">
        <v>224</v>
      </c>
      <c r="AU392" s="163" t="s">
        <v>86</v>
      </c>
      <c r="AY392" s="18" t="s">
        <v>222</v>
      </c>
      <c r="BE392" s="164">
        <f>IF(N392="základní",J392,0)</f>
        <v>0</v>
      </c>
      <c r="BF392" s="164">
        <f>IF(N392="snížená",J392,0)</f>
        <v>0</v>
      </c>
      <c r="BG392" s="164">
        <f>IF(N392="zákl. přenesená",J392,0)</f>
        <v>0</v>
      </c>
      <c r="BH392" s="164">
        <f>IF(N392="sníž. přenesená",J392,0)</f>
        <v>0</v>
      </c>
      <c r="BI392" s="164">
        <f>IF(N392="nulová",J392,0)</f>
        <v>0</v>
      </c>
      <c r="BJ392" s="18" t="s">
        <v>84</v>
      </c>
      <c r="BK392" s="164">
        <f>ROUND(I392*H392,2)</f>
        <v>0</v>
      </c>
      <c r="BL392" s="18" t="s">
        <v>228</v>
      </c>
      <c r="BM392" s="163" t="s">
        <v>1159</v>
      </c>
    </row>
    <row r="393" spans="1:65" s="2" customFormat="1" ht="19.5">
      <c r="A393" s="33"/>
      <c r="B393" s="34"/>
      <c r="C393" s="33"/>
      <c r="D393" s="166" t="s">
        <v>384</v>
      </c>
      <c r="E393" s="33"/>
      <c r="F393" s="208" t="s">
        <v>5596</v>
      </c>
      <c r="G393" s="33"/>
      <c r="H393" s="33"/>
      <c r="I393" s="209"/>
      <c r="J393" s="33"/>
      <c r="K393" s="33"/>
      <c r="L393" s="34"/>
      <c r="M393" s="210"/>
      <c r="N393" s="211"/>
      <c r="O393" s="59"/>
      <c r="P393" s="59"/>
      <c r="Q393" s="59"/>
      <c r="R393" s="59"/>
      <c r="S393" s="59"/>
      <c r="T393" s="60"/>
      <c r="U393" s="33"/>
      <c r="V393" s="33"/>
      <c r="W393" s="33"/>
      <c r="X393" s="33"/>
      <c r="Y393" s="33"/>
      <c r="Z393" s="33"/>
      <c r="AA393" s="33"/>
      <c r="AB393" s="33"/>
      <c r="AC393" s="33"/>
      <c r="AD393" s="33"/>
      <c r="AE393" s="33"/>
      <c r="AT393" s="18" t="s">
        <v>384</v>
      </c>
      <c r="AU393" s="18" t="s">
        <v>86</v>
      </c>
    </row>
    <row r="394" spans="1:65" s="2" customFormat="1" ht="16.5" customHeight="1">
      <c r="A394" s="33"/>
      <c r="B394" s="150"/>
      <c r="C394" s="151" t="s">
        <v>699</v>
      </c>
      <c r="D394" s="151" t="s">
        <v>224</v>
      </c>
      <c r="E394" s="152" t="s">
        <v>5601</v>
      </c>
      <c r="F394" s="153" t="s">
        <v>5600</v>
      </c>
      <c r="G394" s="154" t="s">
        <v>242</v>
      </c>
      <c r="H394" s="155">
        <v>230</v>
      </c>
      <c r="I394" s="156"/>
      <c r="J394" s="157">
        <f>ROUND(I394*H394,2)</f>
        <v>0</v>
      </c>
      <c r="K394" s="158"/>
      <c r="L394" s="34"/>
      <c r="M394" s="159" t="s">
        <v>1</v>
      </c>
      <c r="N394" s="160" t="s">
        <v>42</v>
      </c>
      <c r="O394" s="59"/>
      <c r="P394" s="161">
        <f>O394*H394</f>
        <v>0</v>
      </c>
      <c r="Q394" s="161">
        <v>0</v>
      </c>
      <c r="R394" s="161">
        <f>Q394*H394</f>
        <v>0</v>
      </c>
      <c r="S394" s="161">
        <v>0</v>
      </c>
      <c r="T394" s="162">
        <f>S394*H394</f>
        <v>0</v>
      </c>
      <c r="U394" s="33"/>
      <c r="V394" s="33"/>
      <c r="W394" s="33"/>
      <c r="X394" s="33"/>
      <c r="Y394" s="33"/>
      <c r="Z394" s="33"/>
      <c r="AA394" s="33"/>
      <c r="AB394" s="33"/>
      <c r="AC394" s="33"/>
      <c r="AD394" s="33"/>
      <c r="AE394" s="33"/>
      <c r="AR394" s="163" t="s">
        <v>228</v>
      </c>
      <c r="AT394" s="163" t="s">
        <v>224</v>
      </c>
      <c r="AU394" s="163" t="s">
        <v>86</v>
      </c>
      <c r="AY394" s="18" t="s">
        <v>222</v>
      </c>
      <c r="BE394" s="164">
        <f>IF(N394="základní",J394,0)</f>
        <v>0</v>
      </c>
      <c r="BF394" s="164">
        <f>IF(N394="snížená",J394,0)</f>
        <v>0</v>
      </c>
      <c r="BG394" s="164">
        <f>IF(N394="zákl. přenesená",J394,0)</f>
        <v>0</v>
      </c>
      <c r="BH394" s="164">
        <f>IF(N394="sníž. přenesená",J394,0)</f>
        <v>0</v>
      </c>
      <c r="BI394" s="164">
        <f>IF(N394="nulová",J394,0)</f>
        <v>0</v>
      </c>
      <c r="BJ394" s="18" t="s">
        <v>84</v>
      </c>
      <c r="BK394" s="164">
        <f>ROUND(I394*H394,2)</f>
        <v>0</v>
      </c>
      <c r="BL394" s="18" t="s">
        <v>228</v>
      </c>
      <c r="BM394" s="163" t="s">
        <v>1175</v>
      </c>
    </row>
    <row r="395" spans="1:65" s="2" customFormat="1" ht="19.5">
      <c r="A395" s="33"/>
      <c r="B395" s="34"/>
      <c r="C395" s="33"/>
      <c r="D395" s="166" t="s">
        <v>384</v>
      </c>
      <c r="E395" s="33"/>
      <c r="F395" s="208" t="s">
        <v>5602</v>
      </c>
      <c r="G395" s="33"/>
      <c r="H395" s="33"/>
      <c r="I395" s="209"/>
      <c r="J395" s="33"/>
      <c r="K395" s="33"/>
      <c r="L395" s="34"/>
      <c r="M395" s="210"/>
      <c r="N395" s="211"/>
      <c r="O395" s="59"/>
      <c r="P395" s="59"/>
      <c r="Q395" s="59"/>
      <c r="R395" s="59"/>
      <c r="S395" s="59"/>
      <c r="T395" s="60"/>
      <c r="U395" s="33"/>
      <c r="V395" s="33"/>
      <c r="W395" s="33"/>
      <c r="X395" s="33"/>
      <c r="Y395" s="33"/>
      <c r="Z395" s="33"/>
      <c r="AA395" s="33"/>
      <c r="AB395" s="33"/>
      <c r="AC395" s="33"/>
      <c r="AD395" s="33"/>
      <c r="AE395" s="33"/>
      <c r="AT395" s="18" t="s">
        <v>384</v>
      </c>
      <c r="AU395" s="18" t="s">
        <v>86</v>
      </c>
    </row>
    <row r="396" spans="1:65" s="2" customFormat="1" ht="16.5" customHeight="1">
      <c r="A396" s="33"/>
      <c r="B396" s="150"/>
      <c r="C396" s="151" t="s">
        <v>1153</v>
      </c>
      <c r="D396" s="151" t="s">
        <v>224</v>
      </c>
      <c r="E396" s="152" t="s">
        <v>5603</v>
      </c>
      <c r="F396" s="153" t="s">
        <v>5600</v>
      </c>
      <c r="G396" s="154" t="s">
        <v>242</v>
      </c>
      <c r="H396" s="155">
        <v>125</v>
      </c>
      <c r="I396" s="156"/>
      <c r="J396" s="157">
        <f>ROUND(I396*H396,2)</f>
        <v>0</v>
      </c>
      <c r="K396" s="158"/>
      <c r="L396" s="34"/>
      <c r="M396" s="159" t="s">
        <v>1</v>
      </c>
      <c r="N396" s="160" t="s">
        <v>42</v>
      </c>
      <c r="O396" s="59"/>
      <c r="P396" s="161">
        <f>O396*H396</f>
        <v>0</v>
      </c>
      <c r="Q396" s="161">
        <v>0</v>
      </c>
      <c r="R396" s="161">
        <f>Q396*H396</f>
        <v>0</v>
      </c>
      <c r="S396" s="161">
        <v>0</v>
      </c>
      <c r="T396" s="162">
        <f>S396*H396</f>
        <v>0</v>
      </c>
      <c r="U396" s="33"/>
      <c r="V396" s="33"/>
      <c r="W396" s="33"/>
      <c r="X396" s="33"/>
      <c r="Y396" s="33"/>
      <c r="Z396" s="33"/>
      <c r="AA396" s="33"/>
      <c r="AB396" s="33"/>
      <c r="AC396" s="33"/>
      <c r="AD396" s="33"/>
      <c r="AE396" s="33"/>
      <c r="AR396" s="163" t="s">
        <v>228</v>
      </c>
      <c r="AT396" s="163" t="s">
        <v>224</v>
      </c>
      <c r="AU396" s="163" t="s">
        <v>86</v>
      </c>
      <c r="AY396" s="18" t="s">
        <v>222</v>
      </c>
      <c r="BE396" s="164">
        <f>IF(N396="základní",J396,0)</f>
        <v>0</v>
      </c>
      <c r="BF396" s="164">
        <f>IF(N396="snížená",J396,0)</f>
        <v>0</v>
      </c>
      <c r="BG396" s="164">
        <f>IF(N396="zákl. přenesená",J396,0)</f>
        <v>0</v>
      </c>
      <c r="BH396" s="164">
        <f>IF(N396="sníž. přenesená",J396,0)</f>
        <v>0</v>
      </c>
      <c r="BI396" s="164">
        <f>IF(N396="nulová",J396,0)</f>
        <v>0</v>
      </c>
      <c r="BJ396" s="18" t="s">
        <v>84</v>
      </c>
      <c r="BK396" s="164">
        <f>ROUND(I396*H396,2)</f>
        <v>0</v>
      </c>
      <c r="BL396" s="18" t="s">
        <v>228</v>
      </c>
      <c r="BM396" s="163" t="s">
        <v>1178</v>
      </c>
    </row>
    <row r="397" spans="1:65" s="2" customFormat="1" ht="19.5">
      <c r="A397" s="33"/>
      <c r="B397" s="34"/>
      <c r="C397" s="33"/>
      <c r="D397" s="166" t="s">
        <v>384</v>
      </c>
      <c r="E397" s="33"/>
      <c r="F397" s="208" t="s">
        <v>5604</v>
      </c>
      <c r="G397" s="33"/>
      <c r="H397" s="33"/>
      <c r="I397" s="209"/>
      <c r="J397" s="33"/>
      <c r="K397" s="33"/>
      <c r="L397" s="34"/>
      <c r="M397" s="210"/>
      <c r="N397" s="211"/>
      <c r="O397" s="59"/>
      <c r="P397" s="59"/>
      <c r="Q397" s="59"/>
      <c r="R397" s="59"/>
      <c r="S397" s="59"/>
      <c r="T397" s="60"/>
      <c r="U397" s="33"/>
      <c r="V397" s="33"/>
      <c r="W397" s="33"/>
      <c r="X397" s="33"/>
      <c r="Y397" s="33"/>
      <c r="Z397" s="33"/>
      <c r="AA397" s="33"/>
      <c r="AB397" s="33"/>
      <c r="AC397" s="33"/>
      <c r="AD397" s="33"/>
      <c r="AE397" s="33"/>
      <c r="AT397" s="18" t="s">
        <v>384</v>
      </c>
      <c r="AU397" s="18" t="s">
        <v>86</v>
      </c>
    </row>
    <row r="398" spans="1:65" s="2" customFormat="1" ht="24.2" customHeight="1">
      <c r="A398" s="33"/>
      <c r="B398" s="150"/>
      <c r="C398" s="151" t="s">
        <v>703</v>
      </c>
      <c r="D398" s="151" t="s">
        <v>224</v>
      </c>
      <c r="E398" s="152" t="s">
        <v>5605</v>
      </c>
      <c r="F398" s="153" t="s">
        <v>5606</v>
      </c>
      <c r="G398" s="154" t="s">
        <v>4342</v>
      </c>
      <c r="H398" s="155">
        <v>20</v>
      </c>
      <c r="I398" s="156"/>
      <c r="J398" s="157">
        <f>ROUND(I398*H398,2)</f>
        <v>0</v>
      </c>
      <c r="K398" s="158"/>
      <c r="L398" s="34"/>
      <c r="M398" s="159" t="s">
        <v>1</v>
      </c>
      <c r="N398" s="160" t="s">
        <v>42</v>
      </c>
      <c r="O398" s="59"/>
      <c r="P398" s="161">
        <f>O398*H398</f>
        <v>0</v>
      </c>
      <c r="Q398" s="161">
        <v>0</v>
      </c>
      <c r="R398" s="161">
        <f>Q398*H398</f>
        <v>0</v>
      </c>
      <c r="S398" s="161">
        <v>0</v>
      </c>
      <c r="T398" s="162">
        <f>S398*H398</f>
        <v>0</v>
      </c>
      <c r="U398" s="33"/>
      <c r="V398" s="33"/>
      <c r="W398" s="33"/>
      <c r="X398" s="33"/>
      <c r="Y398" s="33"/>
      <c r="Z398" s="33"/>
      <c r="AA398" s="33"/>
      <c r="AB398" s="33"/>
      <c r="AC398" s="33"/>
      <c r="AD398" s="33"/>
      <c r="AE398" s="33"/>
      <c r="AR398" s="163" t="s">
        <v>228</v>
      </c>
      <c r="AT398" s="163" t="s">
        <v>224</v>
      </c>
      <c r="AU398" s="163" t="s">
        <v>86</v>
      </c>
      <c r="AY398" s="18" t="s">
        <v>222</v>
      </c>
      <c r="BE398" s="164">
        <f>IF(N398="základní",J398,0)</f>
        <v>0</v>
      </c>
      <c r="BF398" s="164">
        <f>IF(N398="snížená",J398,0)</f>
        <v>0</v>
      </c>
      <c r="BG398" s="164">
        <f>IF(N398="zákl. přenesená",J398,0)</f>
        <v>0</v>
      </c>
      <c r="BH398" s="164">
        <f>IF(N398="sníž. přenesená",J398,0)</f>
        <v>0</v>
      </c>
      <c r="BI398" s="164">
        <f>IF(N398="nulová",J398,0)</f>
        <v>0</v>
      </c>
      <c r="BJ398" s="18" t="s">
        <v>84</v>
      </c>
      <c r="BK398" s="164">
        <f>ROUND(I398*H398,2)</f>
        <v>0</v>
      </c>
      <c r="BL398" s="18" t="s">
        <v>228</v>
      </c>
      <c r="BM398" s="163" t="s">
        <v>1185</v>
      </c>
    </row>
    <row r="399" spans="1:65" s="2" customFormat="1" ht="16.5" customHeight="1">
      <c r="A399" s="33"/>
      <c r="B399" s="150"/>
      <c r="C399" s="151" t="s">
        <v>1172</v>
      </c>
      <c r="D399" s="151" t="s">
        <v>224</v>
      </c>
      <c r="E399" s="152" t="s">
        <v>5607</v>
      </c>
      <c r="F399" s="153" t="s">
        <v>5608</v>
      </c>
      <c r="G399" s="154" t="s">
        <v>242</v>
      </c>
      <c r="H399" s="155">
        <v>100</v>
      </c>
      <c r="I399" s="156"/>
      <c r="J399" s="157">
        <f>ROUND(I399*H399,2)</f>
        <v>0</v>
      </c>
      <c r="K399" s="158"/>
      <c r="L399" s="34"/>
      <c r="M399" s="159" t="s">
        <v>1</v>
      </c>
      <c r="N399" s="160" t="s">
        <v>42</v>
      </c>
      <c r="O399" s="59"/>
      <c r="P399" s="161">
        <f>O399*H399</f>
        <v>0</v>
      </c>
      <c r="Q399" s="161">
        <v>0</v>
      </c>
      <c r="R399" s="161">
        <f>Q399*H399</f>
        <v>0</v>
      </c>
      <c r="S399" s="161">
        <v>0</v>
      </c>
      <c r="T399" s="162">
        <f>S399*H399</f>
        <v>0</v>
      </c>
      <c r="U399" s="33"/>
      <c r="V399" s="33"/>
      <c r="W399" s="33"/>
      <c r="X399" s="33"/>
      <c r="Y399" s="33"/>
      <c r="Z399" s="33"/>
      <c r="AA399" s="33"/>
      <c r="AB399" s="33"/>
      <c r="AC399" s="33"/>
      <c r="AD399" s="33"/>
      <c r="AE399" s="33"/>
      <c r="AR399" s="163" t="s">
        <v>228</v>
      </c>
      <c r="AT399" s="163" t="s">
        <v>224</v>
      </c>
      <c r="AU399" s="163" t="s">
        <v>86</v>
      </c>
      <c r="AY399" s="18" t="s">
        <v>222</v>
      </c>
      <c r="BE399" s="164">
        <f>IF(N399="základní",J399,0)</f>
        <v>0</v>
      </c>
      <c r="BF399" s="164">
        <f>IF(N399="snížená",J399,0)</f>
        <v>0</v>
      </c>
      <c r="BG399" s="164">
        <f>IF(N399="zákl. přenesená",J399,0)</f>
        <v>0</v>
      </c>
      <c r="BH399" s="164">
        <f>IF(N399="sníž. přenesená",J399,0)</f>
        <v>0</v>
      </c>
      <c r="BI399" s="164">
        <f>IF(N399="nulová",J399,0)</f>
        <v>0</v>
      </c>
      <c r="BJ399" s="18" t="s">
        <v>84</v>
      </c>
      <c r="BK399" s="164">
        <f>ROUND(I399*H399,2)</f>
        <v>0</v>
      </c>
      <c r="BL399" s="18" t="s">
        <v>228</v>
      </c>
      <c r="BM399" s="163" t="s">
        <v>1188</v>
      </c>
    </row>
    <row r="400" spans="1:65" s="2" customFormat="1" ht="19.5">
      <c r="A400" s="33"/>
      <c r="B400" s="34"/>
      <c r="C400" s="33"/>
      <c r="D400" s="166" t="s">
        <v>384</v>
      </c>
      <c r="E400" s="33"/>
      <c r="F400" s="208" t="s">
        <v>5609</v>
      </c>
      <c r="G400" s="33"/>
      <c r="H400" s="33"/>
      <c r="I400" s="209"/>
      <c r="J400" s="33"/>
      <c r="K400" s="33"/>
      <c r="L400" s="34"/>
      <c r="M400" s="210"/>
      <c r="N400" s="211"/>
      <c r="O400" s="59"/>
      <c r="P400" s="59"/>
      <c r="Q400" s="59"/>
      <c r="R400" s="59"/>
      <c r="S400" s="59"/>
      <c r="T400" s="60"/>
      <c r="U400" s="33"/>
      <c r="V400" s="33"/>
      <c r="W400" s="33"/>
      <c r="X400" s="33"/>
      <c r="Y400" s="33"/>
      <c r="Z400" s="33"/>
      <c r="AA400" s="33"/>
      <c r="AB400" s="33"/>
      <c r="AC400" s="33"/>
      <c r="AD400" s="33"/>
      <c r="AE400" s="33"/>
      <c r="AT400" s="18" t="s">
        <v>384</v>
      </c>
      <c r="AU400" s="18" t="s">
        <v>86</v>
      </c>
    </row>
    <row r="401" spans="1:65" s="2" customFormat="1" ht="16.5" customHeight="1">
      <c r="A401" s="33"/>
      <c r="B401" s="150"/>
      <c r="C401" s="151" t="s">
        <v>706</v>
      </c>
      <c r="D401" s="151" t="s">
        <v>224</v>
      </c>
      <c r="E401" s="152" t="s">
        <v>5610</v>
      </c>
      <c r="F401" s="153" t="s">
        <v>5608</v>
      </c>
      <c r="G401" s="154" t="s">
        <v>242</v>
      </c>
      <c r="H401" s="155">
        <v>70</v>
      </c>
      <c r="I401" s="156"/>
      <c r="J401" s="157">
        <f>ROUND(I401*H401,2)</f>
        <v>0</v>
      </c>
      <c r="K401" s="158"/>
      <c r="L401" s="34"/>
      <c r="M401" s="159" t="s">
        <v>1</v>
      </c>
      <c r="N401" s="160" t="s">
        <v>42</v>
      </c>
      <c r="O401" s="59"/>
      <c r="P401" s="161">
        <f>O401*H401</f>
        <v>0</v>
      </c>
      <c r="Q401" s="161">
        <v>0</v>
      </c>
      <c r="R401" s="161">
        <f>Q401*H401</f>
        <v>0</v>
      </c>
      <c r="S401" s="161">
        <v>0</v>
      </c>
      <c r="T401" s="162">
        <f>S401*H401</f>
        <v>0</v>
      </c>
      <c r="U401" s="33"/>
      <c r="V401" s="33"/>
      <c r="W401" s="33"/>
      <c r="X401" s="33"/>
      <c r="Y401" s="33"/>
      <c r="Z401" s="33"/>
      <c r="AA401" s="33"/>
      <c r="AB401" s="33"/>
      <c r="AC401" s="33"/>
      <c r="AD401" s="33"/>
      <c r="AE401" s="33"/>
      <c r="AR401" s="163" t="s">
        <v>228</v>
      </c>
      <c r="AT401" s="163" t="s">
        <v>224</v>
      </c>
      <c r="AU401" s="163" t="s">
        <v>86</v>
      </c>
      <c r="AY401" s="18" t="s">
        <v>222</v>
      </c>
      <c r="BE401" s="164">
        <f>IF(N401="základní",J401,0)</f>
        <v>0</v>
      </c>
      <c r="BF401" s="164">
        <f>IF(N401="snížená",J401,0)</f>
        <v>0</v>
      </c>
      <c r="BG401" s="164">
        <f>IF(N401="zákl. přenesená",J401,0)</f>
        <v>0</v>
      </c>
      <c r="BH401" s="164">
        <f>IF(N401="sníž. přenesená",J401,0)</f>
        <v>0</v>
      </c>
      <c r="BI401" s="164">
        <f>IF(N401="nulová",J401,0)</f>
        <v>0</v>
      </c>
      <c r="BJ401" s="18" t="s">
        <v>84</v>
      </c>
      <c r="BK401" s="164">
        <f>ROUND(I401*H401,2)</f>
        <v>0</v>
      </c>
      <c r="BL401" s="18" t="s">
        <v>228</v>
      </c>
      <c r="BM401" s="163" t="s">
        <v>1195</v>
      </c>
    </row>
    <row r="402" spans="1:65" s="2" customFormat="1" ht="19.5">
      <c r="A402" s="33"/>
      <c r="B402" s="34"/>
      <c r="C402" s="33"/>
      <c r="D402" s="166" t="s">
        <v>384</v>
      </c>
      <c r="E402" s="33"/>
      <c r="F402" s="208" t="s">
        <v>5611</v>
      </c>
      <c r="G402" s="33"/>
      <c r="H402" s="33"/>
      <c r="I402" s="209"/>
      <c r="J402" s="33"/>
      <c r="K402" s="33"/>
      <c r="L402" s="34"/>
      <c r="M402" s="210"/>
      <c r="N402" s="211"/>
      <c r="O402" s="59"/>
      <c r="P402" s="59"/>
      <c r="Q402" s="59"/>
      <c r="R402" s="59"/>
      <c r="S402" s="59"/>
      <c r="T402" s="60"/>
      <c r="U402" s="33"/>
      <c r="V402" s="33"/>
      <c r="W402" s="33"/>
      <c r="X402" s="33"/>
      <c r="Y402" s="33"/>
      <c r="Z402" s="33"/>
      <c r="AA402" s="33"/>
      <c r="AB402" s="33"/>
      <c r="AC402" s="33"/>
      <c r="AD402" s="33"/>
      <c r="AE402" s="33"/>
      <c r="AT402" s="18" t="s">
        <v>384</v>
      </c>
      <c r="AU402" s="18" t="s">
        <v>86</v>
      </c>
    </row>
    <row r="403" spans="1:65" s="2" customFormat="1" ht="24.2" customHeight="1">
      <c r="A403" s="33"/>
      <c r="B403" s="150"/>
      <c r="C403" s="151" t="s">
        <v>1182</v>
      </c>
      <c r="D403" s="151" t="s">
        <v>224</v>
      </c>
      <c r="E403" s="152" t="s">
        <v>5612</v>
      </c>
      <c r="F403" s="153" t="s">
        <v>5613</v>
      </c>
      <c r="G403" s="154" t="s">
        <v>242</v>
      </c>
      <c r="H403" s="155">
        <v>50</v>
      </c>
      <c r="I403" s="156"/>
      <c r="J403" s="157">
        <f>ROUND(I403*H403,2)</f>
        <v>0</v>
      </c>
      <c r="K403" s="158"/>
      <c r="L403" s="34"/>
      <c r="M403" s="159" t="s">
        <v>1</v>
      </c>
      <c r="N403" s="160" t="s">
        <v>42</v>
      </c>
      <c r="O403" s="59"/>
      <c r="P403" s="161">
        <f>O403*H403</f>
        <v>0</v>
      </c>
      <c r="Q403" s="161">
        <v>0</v>
      </c>
      <c r="R403" s="161">
        <f>Q403*H403</f>
        <v>0</v>
      </c>
      <c r="S403" s="161">
        <v>0</v>
      </c>
      <c r="T403" s="162">
        <f>S403*H403</f>
        <v>0</v>
      </c>
      <c r="U403" s="33"/>
      <c r="V403" s="33"/>
      <c r="W403" s="33"/>
      <c r="X403" s="33"/>
      <c r="Y403" s="33"/>
      <c r="Z403" s="33"/>
      <c r="AA403" s="33"/>
      <c r="AB403" s="33"/>
      <c r="AC403" s="33"/>
      <c r="AD403" s="33"/>
      <c r="AE403" s="33"/>
      <c r="AR403" s="163" t="s">
        <v>228</v>
      </c>
      <c r="AT403" s="163" t="s">
        <v>224</v>
      </c>
      <c r="AU403" s="163" t="s">
        <v>86</v>
      </c>
      <c r="AY403" s="18" t="s">
        <v>222</v>
      </c>
      <c r="BE403" s="164">
        <f>IF(N403="základní",J403,0)</f>
        <v>0</v>
      </c>
      <c r="BF403" s="164">
        <f>IF(N403="snížená",J403,0)</f>
        <v>0</v>
      </c>
      <c r="BG403" s="164">
        <f>IF(N403="zákl. přenesená",J403,0)</f>
        <v>0</v>
      </c>
      <c r="BH403" s="164">
        <f>IF(N403="sníž. přenesená",J403,0)</f>
        <v>0</v>
      </c>
      <c r="BI403" s="164">
        <f>IF(N403="nulová",J403,0)</f>
        <v>0</v>
      </c>
      <c r="BJ403" s="18" t="s">
        <v>84</v>
      </c>
      <c r="BK403" s="164">
        <f>ROUND(I403*H403,2)</f>
        <v>0</v>
      </c>
      <c r="BL403" s="18" t="s">
        <v>228</v>
      </c>
      <c r="BM403" s="163" t="s">
        <v>1198</v>
      </c>
    </row>
    <row r="404" spans="1:65" s="2" customFormat="1" ht="19.5">
      <c r="A404" s="33"/>
      <c r="B404" s="34"/>
      <c r="C404" s="33"/>
      <c r="D404" s="166" t="s">
        <v>384</v>
      </c>
      <c r="E404" s="33"/>
      <c r="F404" s="208" t="s">
        <v>5614</v>
      </c>
      <c r="G404" s="33"/>
      <c r="H404" s="33"/>
      <c r="I404" s="209"/>
      <c r="J404" s="33"/>
      <c r="K404" s="33"/>
      <c r="L404" s="34"/>
      <c r="M404" s="210"/>
      <c r="N404" s="211"/>
      <c r="O404" s="59"/>
      <c r="P404" s="59"/>
      <c r="Q404" s="59"/>
      <c r="R404" s="59"/>
      <c r="S404" s="59"/>
      <c r="T404" s="60"/>
      <c r="U404" s="33"/>
      <c r="V404" s="33"/>
      <c r="W404" s="33"/>
      <c r="X404" s="33"/>
      <c r="Y404" s="33"/>
      <c r="Z404" s="33"/>
      <c r="AA404" s="33"/>
      <c r="AB404" s="33"/>
      <c r="AC404" s="33"/>
      <c r="AD404" s="33"/>
      <c r="AE404" s="33"/>
      <c r="AT404" s="18" t="s">
        <v>384</v>
      </c>
      <c r="AU404" s="18" t="s">
        <v>86</v>
      </c>
    </row>
    <row r="405" spans="1:65" s="2" customFormat="1" ht="21.75" customHeight="1">
      <c r="A405" s="33"/>
      <c r="B405" s="150"/>
      <c r="C405" s="151" t="s">
        <v>713</v>
      </c>
      <c r="D405" s="151" t="s">
        <v>224</v>
      </c>
      <c r="E405" s="152" t="s">
        <v>5615</v>
      </c>
      <c r="F405" s="153" t="s">
        <v>5616</v>
      </c>
      <c r="G405" s="154" t="s">
        <v>252</v>
      </c>
      <c r="H405" s="155">
        <v>1</v>
      </c>
      <c r="I405" s="156"/>
      <c r="J405" s="157">
        <f>ROUND(I405*H405,2)</f>
        <v>0</v>
      </c>
      <c r="K405" s="158"/>
      <c r="L405" s="34"/>
      <c r="M405" s="159" t="s">
        <v>1</v>
      </c>
      <c r="N405" s="160" t="s">
        <v>42</v>
      </c>
      <c r="O405" s="59"/>
      <c r="P405" s="161">
        <f>O405*H405</f>
        <v>0</v>
      </c>
      <c r="Q405" s="161">
        <v>0</v>
      </c>
      <c r="R405" s="161">
        <f>Q405*H405</f>
        <v>0</v>
      </c>
      <c r="S405" s="161">
        <v>0</v>
      </c>
      <c r="T405" s="162">
        <f>S405*H405</f>
        <v>0</v>
      </c>
      <c r="U405" s="33"/>
      <c r="V405" s="33"/>
      <c r="W405" s="33"/>
      <c r="X405" s="33"/>
      <c r="Y405" s="33"/>
      <c r="Z405" s="33"/>
      <c r="AA405" s="33"/>
      <c r="AB405" s="33"/>
      <c r="AC405" s="33"/>
      <c r="AD405" s="33"/>
      <c r="AE405" s="33"/>
      <c r="AR405" s="163" t="s">
        <v>228</v>
      </c>
      <c r="AT405" s="163" t="s">
        <v>224</v>
      </c>
      <c r="AU405" s="163" t="s">
        <v>86</v>
      </c>
      <c r="AY405" s="18" t="s">
        <v>222</v>
      </c>
      <c r="BE405" s="164">
        <f>IF(N405="základní",J405,0)</f>
        <v>0</v>
      </c>
      <c r="BF405" s="164">
        <f>IF(N405="snížená",J405,0)</f>
        <v>0</v>
      </c>
      <c r="BG405" s="164">
        <f>IF(N405="zákl. přenesená",J405,0)</f>
        <v>0</v>
      </c>
      <c r="BH405" s="164">
        <f>IF(N405="sníž. přenesená",J405,0)</f>
        <v>0</v>
      </c>
      <c r="BI405" s="164">
        <f>IF(N405="nulová",J405,0)</f>
        <v>0</v>
      </c>
      <c r="BJ405" s="18" t="s">
        <v>84</v>
      </c>
      <c r="BK405" s="164">
        <f>ROUND(I405*H405,2)</f>
        <v>0</v>
      </c>
      <c r="BL405" s="18" t="s">
        <v>228</v>
      </c>
      <c r="BM405" s="163" t="s">
        <v>1210</v>
      </c>
    </row>
    <row r="406" spans="1:65" s="2" customFormat="1" ht="19.5">
      <c r="A406" s="33"/>
      <c r="B406" s="34"/>
      <c r="C406" s="33"/>
      <c r="D406" s="166" t="s">
        <v>384</v>
      </c>
      <c r="E406" s="33"/>
      <c r="F406" s="208" t="s">
        <v>5617</v>
      </c>
      <c r="G406" s="33"/>
      <c r="H406" s="33"/>
      <c r="I406" s="209"/>
      <c r="J406" s="33"/>
      <c r="K406" s="33"/>
      <c r="L406" s="34"/>
      <c r="M406" s="210"/>
      <c r="N406" s="211"/>
      <c r="O406" s="59"/>
      <c r="P406" s="59"/>
      <c r="Q406" s="59"/>
      <c r="R406" s="59"/>
      <c r="S406" s="59"/>
      <c r="T406" s="60"/>
      <c r="U406" s="33"/>
      <c r="V406" s="33"/>
      <c r="W406" s="33"/>
      <c r="X406" s="33"/>
      <c r="Y406" s="33"/>
      <c r="Z406" s="33"/>
      <c r="AA406" s="33"/>
      <c r="AB406" s="33"/>
      <c r="AC406" s="33"/>
      <c r="AD406" s="33"/>
      <c r="AE406" s="33"/>
      <c r="AT406" s="18" t="s">
        <v>384</v>
      </c>
      <c r="AU406" s="18" t="s">
        <v>86</v>
      </c>
    </row>
    <row r="407" spans="1:65" s="2" customFormat="1" ht="16.5" customHeight="1">
      <c r="A407" s="33"/>
      <c r="B407" s="150"/>
      <c r="C407" s="151" t="s">
        <v>1192</v>
      </c>
      <c r="D407" s="151" t="s">
        <v>224</v>
      </c>
      <c r="E407" s="152" t="s">
        <v>5618</v>
      </c>
      <c r="F407" s="153" t="s">
        <v>5619</v>
      </c>
      <c r="G407" s="154" t="s">
        <v>242</v>
      </c>
      <c r="H407" s="155">
        <v>10</v>
      </c>
      <c r="I407" s="156"/>
      <c r="J407" s="157">
        <f>ROUND(I407*H407,2)</f>
        <v>0</v>
      </c>
      <c r="K407" s="158"/>
      <c r="L407" s="34"/>
      <c r="M407" s="159" t="s">
        <v>1</v>
      </c>
      <c r="N407" s="160" t="s">
        <v>42</v>
      </c>
      <c r="O407" s="59"/>
      <c r="P407" s="161">
        <f>O407*H407</f>
        <v>0</v>
      </c>
      <c r="Q407" s="161">
        <v>0</v>
      </c>
      <c r="R407" s="161">
        <f>Q407*H407</f>
        <v>0</v>
      </c>
      <c r="S407" s="161">
        <v>0</v>
      </c>
      <c r="T407" s="162">
        <f>S407*H407</f>
        <v>0</v>
      </c>
      <c r="U407" s="33"/>
      <c r="V407" s="33"/>
      <c r="W407" s="33"/>
      <c r="X407" s="33"/>
      <c r="Y407" s="33"/>
      <c r="Z407" s="33"/>
      <c r="AA407" s="33"/>
      <c r="AB407" s="33"/>
      <c r="AC407" s="33"/>
      <c r="AD407" s="33"/>
      <c r="AE407" s="33"/>
      <c r="AR407" s="163" t="s">
        <v>228</v>
      </c>
      <c r="AT407" s="163" t="s">
        <v>224</v>
      </c>
      <c r="AU407" s="163" t="s">
        <v>86</v>
      </c>
      <c r="AY407" s="18" t="s">
        <v>222</v>
      </c>
      <c r="BE407" s="164">
        <f>IF(N407="základní",J407,0)</f>
        <v>0</v>
      </c>
      <c r="BF407" s="164">
        <f>IF(N407="snížená",J407,0)</f>
        <v>0</v>
      </c>
      <c r="BG407" s="164">
        <f>IF(N407="zákl. přenesená",J407,0)</f>
        <v>0</v>
      </c>
      <c r="BH407" s="164">
        <f>IF(N407="sníž. přenesená",J407,0)</f>
        <v>0</v>
      </c>
      <c r="BI407" s="164">
        <f>IF(N407="nulová",J407,0)</f>
        <v>0</v>
      </c>
      <c r="BJ407" s="18" t="s">
        <v>84</v>
      </c>
      <c r="BK407" s="164">
        <f>ROUND(I407*H407,2)</f>
        <v>0</v>
      </c>
      <c r="BL407" s="18" t="s">
        <v>228</v>
      </c>
      <c r="BM407" s="163" t="s">
        <v>1213</v>
      </c>
    </row>
    <row r="408" spans="1:65" s="2" customFormat="1" ht="19.5">
      <c r="A408" s="33"/>
      <c r="B408" s="34"/>
      <c r="C408" s="33"/>
      <c r="D408" s="166" t="s">
        <v>384</v>
      </c>
      <c r="E408" s="33"/>
      <c r="F408" s="208" t="s">
        <v>5620</v>
      </c>
      <c r="G408" s="33"/>
      <c r="H408" s="33"/>
      <c r="I408" s="209"/>
      <c r="J408" s="33"/>
      <c r="K408" s="33"/>
      <c r="L408" s="34"/>
      <c r="M408" s="210"/>
      <c r="N408" s="211"/>
      <c r="O408" s="59"/>
      <c r="P408" s="59"/>
      <c r="Q408" s="59"/>
      <c r="R408" s="59"/>
      <c r="S408" s="59"/>
      <c r="T408" s="60"/>
      <c r="U408" s="33"/>
      <c r="V408" s="33"/>
      <c r="W408" s="33"/>
      <c r="X408" s="33"/>
      <c r="Y408" s="33"/>
      <c r="Z408" s="33"/>
      <c r="AA408" s="33"/>
      <c r="AB408" s="33"/>
      <c r="AC408" s="33"/>
      <c r="AD408" s="33"/>
      <c r="AE408" s="33"/>
      <c r="AT408" s="18" t="s">
        <v>384</v>
      </c>
      <c r="AU408" s="18" t="s">
        <v>86</v>
      </c>
    </row>
    <row r="409" spans="1:65" s="2" customFormat="1" ht="16.5" customHeight="1">
      <c r="A409" s="33"/>
      <c r="B409" s="150"/>
      <c r="C409" s="151" t="s">
        <v>717</v>
      </c>
      <c r="D409" s="151" t="s">
        <v>224</v>
      </c>
      <c r="E409" s="152" t="s">
        <v>5621</v>
      </c>
      <c r="F409" s="153" t="s">
        <v>5622</v>
      </c>
      <c r="G409" s="154" t="s">
        <v>242</v>
      </c>
      <c r="H409" s="155">
        <v>150</v>
      </c>
      <c r="I409" s="156"/>
      <c r="J409" s="157">
        <f>ROUND(I409*H409,2)</f>
        <v>0</v>
      </c>
      <c r="K409" s="158"/>
      <c r="L409" s="34"/>
      <c r="M409" s="159" t="s">
        <v>1</v>
      </c>
      <c r="N409" s="160" t="s">
        <v>42</v>
      </c>
      <c r="O409" s="59"/>
      <c r="P409" s="161">
        <f>O409*H409</f>
        <v>0</v>
      </c>
      <c r="Q409" s="161">
        <v>0</v>
      </c>
      <c r="R409" s="161">
        <f>Q409*H409</f>
        <v>0</v>
      </c>
      <c r="S409" s="161">
        <v>0</v>
      </c>
      <c r="T409" s="162">
        <f>S409*H409</f>
        <v>0</v>
      </c>
      <c r="U409" s="33"/>
      <c r="V409" s="33"/>
      <c r="W409" s="33"/>
      <c r="X409" s="33"/>
      <c r="Y409" s="33"/>
      <c r="Z409" s="33"/>
      <c r="AA409" s="33"/>
      <c r="AB409" s="33"/>
      <c r="AC409" s="33"/>
      <c r="AD409" s="33"/>
      <c r="AE409" s="33"/>
      <c r="AR409" s="163" t="s">
        <v>228</v>
      </c>
      <c r="AT409" s="163" t="s">
        <v>224</v>
      </c>
      <c r="AU409" s="163" t="s">
        <v>86</v>
      </c>
      <c r="AY409" s="18" t="s">
        <v>222</v>
      </c>
      <c r="BE409" s="164">
        <f>IF(N409="základní",J409,0)</f>
        <v>0</v>
      </c>
      <c r="BF409" s="164">
        <f>IF(N409="snížená",J409,0)</f>
        <v>0</v>
      </c>
      <c r="BG409" s="164">
        <f>IF(N409="zákl. přenesená",J409,0)</f>
        <v>0</v>
      </c>
      <c r="BH409" s="164">
        <f>IF(N409="sníž. přenesená",J409,0)</f>
        <v>0</v>
      </c>
      <c r="BI409" s="164">
        <f>IF(N409="nulová",J409,0)</f>
        <v>0</v>
      </c>
      <c r="BJ409" s="18" t="s">
        <v>84</v>
      </c>
      <c r="BK409" s="164">
        <f>ROUND(I409*H409,2)</f>
        <v>0</v>
      </c>
      <c r="BL409" s="18" t="s">
        <v>228</v>
      </c>
      <c r="BM409" s="163" t="s">
        <v>1217</v>
      </c>
    </row>
    <row r="410" spans="1:65" s="2" customFormat="1" ht="19.5">
      <c r="A410" s="33"/>
      <c r="B410" s="34"/>
      <c r="C410" s="33"/>
      <c r="D410" s="166" t="s">
        <v>384</v>
      </c>
      <c r="E410" s="33"/>
      <c r="F410" s="208" t="s">
        <v>5623</v>
      </c>
      <c r="G410" s="33"/>
      <c r="H410" s="33"/>
      <c r="I410" s="209"/>
      <c r="J410" s="33"/>
      <c r="K410" s="33"/>
      <c r="L410" s="34"/>
      <c r="M410" s="210"/>
      <c r="N410" s="211"/>
      <c r="O410" s="59"/>
      <c r="P410" s="59"/>
      <c r="Q410" s="59"/>
      <c r="R410" s="59"/>
      <c r="S410" s="59"/>
      <c r="T410" s="60"/>
      <c r="U410" s="33"/>
      <c r="V410" s="33"/>
      <c r="W410" s="33"/>
      <c r="X410" s="33"/>
      <c r="Y410" s="33"/>
      <c r="Z410" s="33"/>
      <c r="AA410" s="33"/>
      <c r="AB410" s="33"/>
      <c r="AC410" s="33"/>
      <c r="AD410" s="33"/>
      <c r="AE410" s="33"/>
      <c r="AT410" s="18" t="s">
        <v>384</v>
      </c>
      <c r="AU410" s="18" t="s">
        <v>86</v>
      </c>
    </row>
    <row r="411" spans="1:65" s="2" customFormat="1" ht="16.5" customHeight="1">
      <c r="A411" s="33"/>
      <c r="B411" s="150"/>
      <c r="C411" s="151" t="s">
        <v>1207</v>
      </c>
      <c r="D411" s="151" t="s">
        <v>224</v>
      </c>
      <c r="E411" s="152" t="s">
        <v>5624</v>
      </c>
      <c r="F411" s="153" t="s">
        <v>5622</v>
      </c>
      <c r="G411" s="154" t="s">
        <v>242</v>
      </c>
      <c r="H411" s="155">
        <v>250</v>
      </c>
      <c r="I411" s="156"/>
      <c r="J411" s="157">
        <f>ROUND(I411*H411,2)</f>
        <v>0</v>
      </c>
      <c r="K411" s="158"/>
      <c r="L411" s="34"/>
      <c r="M411" s="159" t="s">
        <v>1</v>
      </c>
      <c r="N411" s="160" t="s">
        <v>42</v>
      </c>
      <c r="O411" s="59"/>
      <c r="P411" s="161">
        <f>O411*H411</f>
        <v>0</v>
      </c>
      <c r="Q411" s="161">
        <v>0</v>
      </c>
      <c r="R411" s="161">
        <f>Q411*H411</f>
        <v>0</v>
      </c>
      <c r="S411" s="161">
        <v>0</v>
      </c>
      <c r="T411" s="162">
        <f>S411*H411</f>
        <v>0</v>
      </c>
      <c r="U411" s="33"/>
      <c r="V411" s="33"/>
      <c r="W411" s="33"/>
      <c r="X411" s="33"/>
      <c r="Y411" s="33"/>
      <c r="Z411" s="33"/>
      <c r="AA411" s="33"/>
      <c r="AB411" s="33"/>
      <c r="AC411" s="33"/>
      <c r="AD411" s="33"/>
      <c r="AE411" s="33"/>
      <c r="AR411" s="163" t="s">
        <v>228</v>
      </c>
      <c r="AT411" s="163" t="s">
        <v>224</v>
      </c>
      <c r="AU411" s="163" t="s">
        <v>86</v>
      </c>
      <c r="AY411" s="18" t="s">
        <v>222</v>
      </c>
      <c r="BE411" s="164">
        <f>IF(N411="základní",J411,0)</f>
        <v>0</v>
      </c>
      <c r="BF411" s="164">
        <f>IF(N411="snížená",J411,0)</f>
        <v>0</v>
      </c>
      <c r="BG411" s="164">
        <f>IF(N411="zákl. přenesená",J411,0)</f>
        <v>0</v>
      </c>
      <c r="BH411" s="164">
        <f>IF(N411="sníž. přenesená",J411,0)</f>
        <v>0</v>
      </c>
      <c r="BI411" s="164">
        <f>IF(N411="nulová",J411,0)</f>
        <v>0</v>
      </c>
      <c r="BJ411" s="18" t="s">
        <v>84</v>
      </c>
      <c r="BK411" s="164">
        <f>ROUND(I411*H411,2)</f>
        <v>0</v>
      </c>
      <c r="BL411" s="18" t="s">
        <v>228</v>
      </c>
      <c r="BM411" s="163" t="s">
        <v>1220</v>
      </c>
    </row>
    <row r="412" spans="1:65" s="2" customFormat="1" ht="19.5">
      <c r="A412" s="33"/>
      <c r="B412" s="34"/>
      <c r="C412" s="33"/>
      <c r="D412" s="166" t="s">
        <v>384</v>
      </c>
      <c r="E412" s="33"/>
      <c r="F412" s="208" t="s">
        <v>5625</v>
      </c>
      <c r="G412" s="33"/>
      <c r="H412" s="33"/>
      <c r="I412" s="209"/>
      <c r="J412" s="33"/>
      <c r="K412" s="33"/>
      <c r="L412" s="34"/>
      <c r="M412" s="210"/>
      <c r="N412" s="211"/>
      <c r="O412" s="59"/>
      <c r="P412" s="59"/>
      <c r="Q412" s="59"/>
      <c r="R412" s="59"/>
      <c r="S412" s="59"/>
      <c r="T412" s="60"/>
      <c r="U412" s="33"/>
      <c r="V412" s="33"/>
      <c r="W412" s="33"/>
      <c r="X412" s="33"/>
      <c r="Y412" s="33"/>
      <c r="Z412" s="33"/>
      <c r="AA412" s="33"/>
      <c r="AB412" s="33"/>
      <c r="AC412" s="33"/>
      <c r="AD412" s="33"/>
      <c r="AE412" s="33"/>
      <c r="AT412" s="18" t="s">
        <v>384</v>
      </c>
      <c r="AU412" s="18" t="s">
        <v>86</v>
      </c>
    </row>
    <row r="413" spans="1:65" s="2" customFormat="1" ht="16.5" customHeight="1">
      <c r="A413" s="33"/>
      <c r="B413" s="150"/>
      <c r="C413" s="151" t="s">
        <v>722</v>
      </c>
      <c r="D413" s="151" t="s">
        <v>224</v>
      </c>
      <c r="E413" s="152" t="s">
        <v>5626</v>
      </c>
      <c r="F413" s="153" t="s">
        <v>5627</v>
      </c>
      <c r="G413" s="154" t="s">
        <v>4342</v>
      </c>
      <c r="H413" s="155">
        <v>70</v>
      </c>
      <c r="I413" s="156"/>
      <c r="J413" s="157">
        <f>ROUND(I413*H413,2)</f>
        <v>0</v>
      </c>
      <c r="K413" s="158"/>
      <c r="L413" s="34"/>
      <c r="M413" s="159" t="s">
        <v>1</v>
      </c>
      <c r="N413" s="160" t="s">
        <v>42</v>
      </c>
      <c r="O413" s="59"/>
      <c r="P413" s="161">
        <f>O413*H413</f>
        <v>0</v>
      </c>
      <c r="Q413" s="161">
        <v>0</v>
      </c>
      <c r="R413" s="161">
        <f>Q413*H413</f>
        <v>0</v>
      </c>
      <c r="S413" s="161">
        <v>0</v>
      </c>
      <c r="T413" s="162">
        <f>S413*H413</f>
        <v>0</v>
      </c>
      <c r="U413" s="33"/>
      <c r="V413" s="33"/>
      <c r="W413" s="33"/>
      <c r="X413" s="33"/>
      <c r="Y413" s="33"/>
      <c r="Z413" s="33"/>
      <c r="AA413" s="33"/>
      <c r="AB413" s="33"/>
      <c r="AC413" s="33"/>
      <c r="AD413" s="33"/>
      <c r="AE413" s="33"/>
      <c r="AR413" s="163" t="s">
        <v>228</v>
      </c>
      <c r="AT413" s="163" t="s">
        <v>224</v>
      </c>
      <c r="AU413" s="163" t="s">
        <v>86</v>
      </c>
      <c r="AY413" s="18" t="s">
        <v>222</v>
      </c>
      <c r="BE413" s="164">
        <f>IF(N413="základní",J413,0)</f>
        <v>0</v>
      </c>
      <c r="BF413" s="164">
        <f>IF(N413="snížená",J413,0)</f>
        <v>0</v>
      </c>
      <c r="BG413" s="164">
        <f>IF(N413="zákl. přenesená",J413,0)</f>
        <v>0</v>
      </c>
      <c r="BH413" s="164">
        <f>IF(N413="sníž. přenesená",J413,0)</f>
        <v>0</v>
      </c>
      <c r="BI413" s="164">
        <f>IF(N413="nulová",J413,0)</f>
        <v>0</v>
      </c>
      <c r="BJ413" s="18" t="s">
        <v>84</v>
      </c>
      <c r="BK413" s="164">
        <f>ROUND(I413*H413,2)</f>
        <v>0</v>
      </c>
      <c r="BL413" s="18" t="s">
        <v>228</v>
      </c>
      <c r="BM413" s="163" t="s">
        <v>1224</v>
      </c>
    </row>
    <row r="414" spans="1:65" s="2" customFormat="1" ht="19.5">
      <c r="A414" s="33"/>
      <c r="B414" s="34"/>
      <c r="C414" s="33"/>
      <c r="D414" s="166" t="s">
        <v>384</v>
      </c>
      <c r="E414" s="33"/>
      <c r="F414" s="208" t="s">
        <v>5628</v>
      </c>
      <c r="G414" s="33"/>
      <c r="H414" s="33"/>
      <c r="I414" s="209"/>
      <c r="J414" s="33"/>
      <c r="K414" s="33"/>
      <c r="L414" s="34"/>
      <c r="M414" s="210"/>
      <c r="N414" s="211"/>
      <c r="O414" s="59"/>
      <c r="P414" s="59"/>
      <c r="Q414" s="59"/>
      <c r="R414" s="59"/>
      <c r="S414" s="59"/>
      <c r="T414" s="60"/>
      <c r="U414" s="33"/>
      <c r="V414" s="33"/>
      <c r="W414" s="33"/>
      <c r="X414" s="33"/>
      <c r="Y414" s="33"/>
      <c r="Z414" s="33"/>
      <c r="AA414" s="33"/>
      <c r="AB414" s="33"/>
      <c r="AC414" s="33"/>
      <c r="AD414" s="33"/>
      <c r="AE414" s="33"/>
      <c r="AT414" s="18" t="s">
        <v>384</v>
      </c>
      <c r="AU414" s="18" t="s">
        <v>86</v>
      </c>
    </row>
    <row r="415" spans="1:65" s="2" customFormat="1" ht="24.2" customHeight="1">
      <c r="A415" s="33"/>
      <c r="B415" s="150"/>
      <c r="C415" s="151" t="s">
        <v>1214</v>
      </c>
      <c r="D415" s="151" t="s">
        <v>224</v>
      </c>
      <c r="E415" s="152" t="s">
        <v>5629</v>
      </c>
      <c r="F415" s="153" t="s">
        <v>5630</v>
      </c>
      <c r="G415" s="154" t="s">
        <v>2075</v>
      </c>
      <c r="H415" s="155">
        <v>1</v>
      </c>
      <c r="I415" s="156"/>
      <c r="J415" s="157">
        <f>ROUND(I415*H415,2)</f>
        <v>0</v>
      </c>
      <c r="K415" s="158"/>
      <c r="L415" s="34"/>
      <c r="M415" s="159" t="s">
        <v>1</v>
      </c>
      <c r="N415" s="160" t="s">
        <v>42</v>
      </c>
      <c r="O415" s="59"/>
      <c r="P415" s="161">
        <f>O415*H415</f>
        <v>0</v>
      </c>
      <c r="Q415" s="161">
        <v>0</v>
      </c>
      <c r="R415" s="161">
        <f>Q415*H415</f>
        <v>0</v>
      </c>
      <c r="S415" s="161">
        <v>0</v>
      </c>
      <c r="T415" s="162">
        <f>S415*H415</f>
        <v>0</v>
      </c>
      <c r="U415" s="33"/>
      <c r="V415" s="33"/>
      <c r="W415" s="33"/>
      <c r="X415" s="33"/>
      <c r="Y415" s="33"/>
      <c r="Z415" s="33"/>
      <c r="AA415" s="33"/>
      <c r="AB415" s="33"/>
      <c r="AC415" s="33"/>
      <c r="AD415" s="33"/>
      <c r="AE415" s="33"/>
      <c r="AR415" s="163" t="s">
        <v>228</v>
      </c>
      <c r="AT415" s="163" t="s">
        <v>224</v>
      </c>
      <c r="AU415" s="163" t="s">
        <v>86</v>
      </c>
      <c r="AY415" s="18" t="s">
        <v>222</v>
      </c>
      <c r="BE415" s="164">
        <f>IF(N415="základní",J415,0)</f>
        <v>0</v>
      </c>
      <c r="BF415" s="164">
        <f>IF(N415="snížená",J415,0)</f>
        <v>0</v>
      </c>
      <c r="BG415" s="164">
        <f>IF(N415="zákl. přenesená",J415,0)</f>
        <v>0</v>
      </c>
      <c r="BH415" s="164">
        <f>IF(N415="sníž. přenesená",J415,0)</f>
        <v>0</v>
      </c>
      <c r="BI415" s="164">
        <f>IF(N415="nulová",J415,0)</f>
        <v>0</v>
      </c>
      <c r="BJ415" s="18" t="s">
        <v>84</v>
      </c>
      <c r="BK415" s="164">
        <f>ROUND(I415*H415,2)</f>
        <v>0</v>
      </c>
      <c r="BL415" s="18" t="s">
        <v>228</v>
      </c>
      <c r="BM415" s="163" t="s">
        <v>1227</v>
      </c>
    </row>
    <row r="416" spans="1:65" s="2" customFormat="1" ht="16.5" customHeight="1">
      <c r="A416" s="33"/>
      <c r="B416" s="150"/>
      <c r="C416" s="151" t="s">
        <v>726</v>
      </c>
      <c r="D416" s="151" t="s">
        <v>224</v>
      </c>
      <c r="E416" s="152" t="s">
        <v>5631</v>
      </c>
      <c r="F416" s="153" t="s">
        <v>5632</v>
      </c>
      <c r="G416" s="154" t="s">
        <v>5353</v>
      </c>
      <c r="H416" s="155">
        <v>90</v>
      </c>
      <c r="I416" s="156"/>
      <c r="J416" s="157">
        <f>ROUND(I416*H416,2)</f>
        <v>0</v>
      </c>
      <c r="K416" s="158"/>
      <c r="L416" s="34"/>
      <c r="M416" s="159" t="s">
        <v>1</v>
      </c>
      <c r="N416" s="160" t="s">
        <v>42</v>
      </c>
      <c r="O416" s="59"/>
      <c r="P416" s="161">
        <f>O416*H416</f>
        <v>0</v>
      </c>
      <c r="Q416" s="161">
        <v>0</v>
      </c>
      <c r="R416" s="161">
        <f>Q416*H416</f>
        <v>0</v>
      </c>
      <c r="S416" s="161">
        <v>0</v>
      </c>
      <c r="T416" s="162">
        <f>S416*H416</f>
        <v>0</v>
      </c>
      <c r="U416" s="33"/>
      <c r="V416" s="33"/>
      <c r="W416" s="33"/>
      <c r="X416" s="33"/>
      <c r="Y416" s="33"/>
      <c r="Z416" s="33"/>
      <c r="AA416" s="33"/>
      <c r="AB416" s="33"/>
      <c r="AC416" s="33"/>
      <c r="AD416" s="33"/>
      <c r="AE416" s="33"/>
      <c r="AR416" s="163" t="s">
        <v>228</v>
      </c>
      <c r="AT416" s="163" t="s">
        <v>224</v>
      </c>
      <c r="AU416" s="163" t="s">
        <v>86</v>
      </c>
      <c r="AY416" s="18" t="s">
        <v>222</v>
      </c>
      <c r="BE416" s="164">
        <f>IF(N416="základní",J416,0)</f>
        <v>0</v>
      </c>
      <c r="BF416" s="164">
        <f>IF(N416="snížená",J416,0)</f>
        <v>0</v>
      </c>
      <c r="BG416" s="164">
        <f>IF(N416="zákl. přenesená",J416,0)</f>
        <v>0</v>
      </c>
      <c r="BH416" s="164">
        <f>IF(N416="sníž. přenesená",J416,0)</f>
        <v>0</v>
      </c>
      <c r="BI416" s="164">
        <f>IF(N416="nulová",J416,0)</f>
        <v>0</v>
      </c>
      <c r="BJ416" s="18" t="s">
        <v>84</v>
      </c>
      <c r="BK416" s="164">
        <f>ROUND(I416*H416,2)</f>
        <v>0</v>
      </c>
      <c r="BL416" s="18" t="s">
        <v>228</v>
      </c>
      <c r="BM416" s="163" t="s">
        <v>1233</v>
      </c>
    </row>
    <row r="417" spans="1:65" s="2" customFormat="1" ht="24.2" customHeight="1">
      <c r="A417" s="33"/>
      <c r="B417" s="150"/>
      <c r="C417" s="151" t="s">
        <v>1221</v>
      </c>
      <c r="D417" s="151" t="s">
        <v>224</v>
      </c>
      <c r="E417" s="152" t="s">
        <v>5633</v>
      </c>
      <c r="F417" s="153" t="s">
        <v>5634</v>
      </c>
      <c r="G417" s="154" t="s">
        <v>242</v>
      </c>
      <c r="H417" s="155">
        <v>70</v>
      </c>
      <c r="I417" s="156"/>
      <c r="J417" s="157">
        <f>ROUND(I417*H417,2)</f>
        <v>0</v>
      </c>
      <c r="K417" s="158"/>
      <c r="L417" s="34"/>
      <c r="M417" s="159" t="s">
        <v>1</v>
      </c>
      <c r="N417" s="160" t="s">
        <v>42</v>
      </c>
      <c r="O417" s="59"/>
      <c r="P417" s="161">
        <f>O417*H417</f>
        <v>0</v>
      </c>
      <c r="Q417" s="161">
        <v>0</v>
      </c>
      <c r="R417" s="161">
        <f>Q417*H417</f>
        <v>0</v>
      </c>
      <c r="S417" s="161">
        <v>0</v>
      </c>
      <c r="T417" s="162">
        <f>S417*H417</f>
        <v>0</v>
      </c>
      <c r="U417" s="33"/>
      <c r="V417" s="33"/>
      <c r="W417" s="33"/>
      <c r="X417" s="33"/>
      <c r="Y417" s="33"/>
      <c r="Z417" s="33"/>
      <c r="AA417" s="33"/>
      <c r="AB417" s="33"/>
      <c r="AC417" s="33"/>
      <c r="AD417" s="33"/>
      <c r="AE417" s="33"/>
      <c r="AR417" s="163" t="s">
        <v>228</v>
      </c>
      <c r="AT417" s="163" t="s">
        <v>224</v>
      </c>
      <c r="AU417" s="163" t="s">
        <v>86</v>
      </c>
      <c r="AY417" s="18" t="s">
        <v>222</v>
      </c>
      <c r="BE417" s="164">
        <f>IF(N417="základní",J417,0)</f>
        <v>0</v>
      </c>
      <c r="BF417" s="164">
        <f>IF(N417="snížená",J417,0)</f>
        <v>0</v>
      </c>
      <c r="BG417" s="164">
        <f>IF(N417="zákl. přenesená",J417,0)</f>
        <v>0</v>
      </c>
      <c r="BH417" s="164">
        <f>IF(N417="sníž. přenesená",J417,0)</f>
        <v>0</v>
      </c>
      <c r="BI417" s="164">
        <f>IF(N417="nulová",J417,0)</f>
        <v>0</v>
      </c>
      <c r="BJ417" s="18" t="s">
        <v>84</v>
      </c>
      <c r="BK417" s="164">
        <f>ROUND(I417*H417,2)</f>
        <v>0</v>
      </c>
      <c r="BL417" s="18" t="s">
        <v>228</v>
      </c>
      <c r="BM417" s="163" t="s">
        <v>1238</v>
      </c>
    </row>
    <row r="418" spans="1:65" s="2" customFormat="1" ht="19.5">
      <c r="A418" s="33"/>
      <c r="B418" s="34"/>
      <c r="C418" s="33"/>
      <c r="D418" s="166" t="s">
        <v>384</v>
      </c>
      <c r="E418" s="33"/>
      <c r="F418" s="208" t="s">
        <v>5635</v>
      </c>
      <c r="G418" s="33"/>
      <c r="H418" s="33"/>
      <c r="I418" s="209"/>
      <c r="J418" s="33"/>
      <c r="K418" s="33"/>
      <c r="L418" s="34"/>
      <c r="M418" s="210"/>
      <c r="N418" s="211"/>
      <c r="O418" s="59"/>
      <c r="P418" s="59"/>
      <c r="Q418" s="59"/>
      <c r="R418" s="59"/>
      <c r="S418" s="59"/>
      <c r="T418" s="60"/>
      <c r="U418" s="33"/>
      <c r="V418" s="33"/>
      <c r="W418" s="33"/>
      <c r="X418" s="33"/>
      <c r="Y418" s="33"/>
      <c r="Z418" s="33"/>
      <c r="AA418" s="33"/>
      <c r="AB418" s="33"/>
      <c r="AC418" s="33"/>
      <c r="AD418" s="33"/>
      <c r="AE418" s="33"/>
      <c r="AT418" s="18" t="s">
        <v>384</v>
      </c>
      <c r="AU418" s="18" t="s">
        <v>86</v>
      </c>
    </row>
    <row r="419" spans="1:65" s="2" customFormat="1" ht="24.2" customHeight="1">
      <c r="A419" s="33"/>
      <c r="B419" s="150"/>
      <c r="C419" s="151" t="s">
        <v>732</v>
      </c>
      <c r="D419" s="151" t="s">
        <v>224</v>
      </c>
      <c r="E419" s="152" t="s">
        <v>5636</v>
      </c>
      <c r="F419" s="153" t="s">
        <v>5637</v>
      </c>
      <c r="G419" s="154" t="s">
        <v>2075</v>
      </c>
      <c r="H419" s="155">
        <v>1</v>
      </c>
      <c r="I419" s="156"/>
      <c r="J419" s="157">
        <f>ROUND(I419*H419,2)</f>
        <v>0</v>
      </c>
      <c r="K419" s="158"/>
      <c r="L419" s="34"/>
      <c r="M419" s="159" t="s">
        <v>1</v>
      </c>
      <c r="N419" s="160" t="s">
        <v>42</v>
      </c>
      <c r="O419" s="59"/>
      <c r="P419" s="161">
        <f>O419*H419</f>
        <v>0</v>
      </c>
      <c r="Q419" s="161">
        <v>0</v>
      </c>
      <c r="R419" s="161">
        <f>Q419*H419</f>
        <v>0</v>
      </c>
      <c r="S419" s="161">
        <v>0</v>
      </c>
      <c r="T419" s="162">
        <f>S419*H419</f>
        <v>0</v>
      </c>
      <c r="U419" s="33"/>
      <c r="V419" s="33"/>
      <c r="W419" s="33"/>
      <c r="X419" s="33"/>
      <c r="Y419" s="33"/>
      <c r="Z419" s="33"/>
      <c r="AA419" s="33"/>
      <c r="AB419" s="33"/>
      <c r="AC419" s="33"/>
      <c r="AD419" s="33"/>
      <c r="AE419" s="33"/>
      <c r="AR419" s="163" t="s">
        <v>228</v>
      </c>
      <c r="AT419" s="163" t="s">
        <v>224</v>
      </c>
      <c r="AU419" s="163" t="s">
        <v>86</v>
      </c>
      <c r="AY419" s="18" t="s">
        <v>222</v>
      </c>
      <c r="BE419" s="164">
        <f>IF(N419="základní",J419,0)</f>
        <v>0</v>
      </c>
      <c r="BF419" s="164">
        <f>IF(N419="snížená",J419,0)</f>
        <v>0</v>
      </c>
      <c r="BG419" s="164">
        <f>IF(N419="zákl. přenesená",J419,0)</f>
        <v>0</v>
      </c>
      <c r="BH419" s="164">
        <f>IF(N419="sníž. přenesená",J419,0)</f>
        <v>0</v>
      </c>
      <c r="BI419" s="164">
        <f>IF(N419="nulová",J419,0)</f>
        <v>0</v>
      </c>
      <c r="BJ419" s="18" t="s">
        <v>84</v>
      </c>
      <c r="BK419" s="164">
        <f>ROUND(I419*H419,2)</f>
        <v>0</v>
      </c>
      <c r="BL419" s="18" t="s">
        <v>228</v>
      </c>
      <c r="BM419" s="163" t="s">
        <v>1242</v>
      </c>
    </row>
    <row r="420" spans="1:65" s="2" customFormat="1" ht="24.2" customHeight="1">
      <c r="A420" s="33"/>
      <c r="B420" s="150"/>
      <c r="C420" s="151" t="s">
        <v>1230</v>
      </c>
      <c r="D420" s="151" t="s">
        <v>224</v>
      </c>
      <c r="E420" s="152" t="s">
        <v>5638</v>
      </c>
      <c r="F420" s="153" t="s">
        <v>5613</v>
      </c>
      <c r="G420" s="154" t="s">
        <v>242</v>
      </c>
      <c r="H420" s="155">
        <v>25</v>
      </c>
      <c r="I420" s="156"/>
      <c r="J420" s="157">
        <f>ROUND(I420*H420,2)</f>
        <v>0</v>
      </c>
      <c r="K420" s="158"/>
      <c r="L420" s="34"/>
      <c r="M420" s="159" t="s">
        <v>1</v>
      </c>
      <c r="N420" s="160" t="s">
        <v>42</v>
      </c>
      <c r="O420" s="59"/>
      <c r="P420" s="161">
        <f>O420*H420</f>
        <v>0</v>
      </c>
      <c r="Q420" s="161">
        <v>0</v>
      </c>
      <c r="R420" s="161">
        <f>Q420*H420</f>
        <v>0</v>
      </c>
      <c r="S420" s="161">
        <v>0</v>
      </c>
      <c r="T420" s="162">
        <f>S420*H420</f>
        <v>0</v>
      </c>
      <c r="U420" s="33"/>
      <c r="V420" s="33"/>
      <c r="W420" s="33"/>
      <c r="X420" s="33"/>
      <c r="Y420" s="33"/>
      <c r="Z420" s="33"/>
      <c r="AA420" s="33"/>
      <c r="AB420" s="33"/>
      <c r="AC420" s="33"/>
      <c r="AD420" s="33"/>
      <c r="AE420" s="33"/>
      <c r="AR420" s="163" t="s">
        <v>228</v>
      </c>
      <c r="AT420" s="163" t="s">
        <v>224</v>
      </c>
      <c r="AU420" s="163" t="s">
        <v>86</v>
      </c>
      <c r="AY420" s="18" t="s">
        <v>222</v>
      </c>
      <c r="BE420" s="164">
        <f>IF(N420="základní",J420,0)</f>
        <v>0</v>
      </c>
      <c r="BF420" s="164">
        <f>IF(N420="snížená",J420,0)</f>
        <v>0</v>
      </c>
      <c r="BG420" s="164">
        <f>IF(N420="zákl. přenesená",J420,0)</f>
        <v>0</v>
      </c>
      <c r="BH420" s="164">
        <f>IF(N420="sníž. přenesená",J420,0)</f>
        <v>0</v>
      </c>
      <c r="BI420" s="164">
        <f>IF(N420="nulová",J420,0)</f>
        <v>0</v>
      </c>
      <c r="BJ420" s="18" t="s">
        <v>84</v>
      </c>
      <c r="BK420" s="164">
        <f>ROUND(I420*H420,2)</f>
        <v>0</v>
      </c>
      <c r="BL420" s="18" t="s">
        <v>228</v>
      </c>
      <c r="BM420" s="163" t="s">
        <v>1245</v>
      </c>
    </row>
    <row r="421" spans="1:65" s="2" customFormat="1" ht="19.5">
      <c r="A421" s="33"/>
      <c r="B421" s="34"/>
      <c r="C421" s="33"/>
      <c r="D421" s="166" t="s">
        <v>384</v>
      </c>
      <c r="E421" s="33"/>
      <c r="F421" s="208" t="s">
        <v>5639</v>
      </c>
      <c r="G421" s="33"/>
      <c r="H421" s="33"/>
      <c r="I421" s="209"/>
      <c r="J421" s="33"/>
      <c r="K421" s="33"/>
      <c r="L421" s="34"/>
      <c r="M421" s="210"/>
      <c r="N421" s="211"/>
      <c r="O421" s="59"/>
      <c r="P421" s="59"/>
      <c r="Q421" s="59"/>
      <c r="R421" s="59"/>
      <c r="S421" s="59"/>
      <c r="T421" s="60"/>
      <c r="U421" s="33"/>
      <c r="V421" s="33"/>
      <c r="W421" s="33"/>
      <c r="X421" s="33"/>
      <c r="Y421" s="33"/>
      <c r="Z421" s="33"/>
      <c r="AA421" s="33"/>
      <c r="AB421" s="33"/>
      <c r="AC421" s="33"/>
      <c r="AD421" s="33"/>
      <c r="AE421" s="33"/>
      <c r="AT421" s="18" t="s">
        <v>384</v>
      </c>
      <c r="AU421" s="18" t="s">
        <v>86</v>
      </c>
    </row>
    <row r="422" spans="1:65" s="2" customFormat="1" ht="21.75" customHeight="1">
      <c r="A422" s="33"/>
      <c r="B422" s="150"/>
      <c r="C422" s="151" t="s">
        <v>735</v>
      </c>
      <c r="D422" s="151" t="s">
        <v>224</v>
      </c>
      <c r="E422" s="152" t="s">
        <v>5640</v>
      </c>
      <c r="F422" s="153" t="s">
        <v>5641</v>
      </c>
      <c r="G422" s="154" t="s">
        <v>227</v>
      </c>
      <c r="H422" s="155">
        <v>7</v>
      </c>
      <c r="I422" s="156"/>
      <c r="J422" s="157">
        <f>ROUND(I422*H422,2)</f>
        <v>0</v>
      </c>
      <c r="K422" s="158"/>
      <c r="L422" s="34"/>
      <c r="M422" s="159" t="s">
        <v>1</v>
      </c>
      <c r="N422" s="160" t="s">
        <v>42</v>
      </c>
      <c r="O422" s="59"/>
      <c r="P422" s="161">
        <f>O422*H422</f>
        <v>0</v>
      </c>
      <c r="Q422" s="161">
        <v>0</v>
      </c>
      <c r="R422" s="161">
        <f>Q422*H422</f>
        <v>0</v>
      </c>
      <c r="S422" s="161">
        <v>0</v>
      </c>
      <c r="T422" s="162">
        <f>S422*H422</f>
        <v>0</v>
      </c>
      <c r="U422" s="33"/>
      <c r="V422" s="33"/>
      <c r="W422" s="33"/>
      <c r="X422" s="33"/>
      <c r="Y422" s="33"/>
      <c r="Z422" s="33"/>
      <c r="AA422" s="33"/>
      <c r="AB422" s="33"/>
      <c r="AC422" s="33"/>
      <c r="AD422" s="33"/>
      <c r="AE422" s="33"/>
      <c r="AR422" s="163" t="s">
        <v>228</v>
      </c>
      <c r="AT422" s="163" t="s">
        <v>224</v>
      </c>
      <c r="AU422" s="163" t="s">
        <v>86</v>
      </c>
      <c r="AY422" s="18" t="s">
        <v>222</v>
      </c>
      <c r="BE422" s="164">
        <f>IF(N422="základní",J422,0)</f>
        <v>0</v>
      </c>
      <c r="BF422" s="164">
        <f>IF(N422="snížená",J422,0)</f>
        <v>0</v>
      </c>
      <c r="BG422" s="164">
        <f>IF(N422="zákl. přenesená",J422,0)</f>
        <v>0</v>
      </c>
      <c r="BH422" s="164">
        <f>IF(N422="sníž. přenesená",J422,0)</f>
        <v>0</v>
      </c>
      <c r="BI422" s="164">
        <f>IF(N422="nulová",J422,0)</f>
        <v>0</v>
      </c>
      <c r="BJ422" s="18" t="s">
        <v>84</v>
      </c>
      <c r="BK422" s="164">
        <f>ROUND(I422*H422,2)</f>
        <v>0</v>
      </c>
      <c r="BL422" s="18" t="s">
        <v>228</v>
      </c>
      <c r="BM422" s="163" t="s">
        <v>1254</v>
      </c>
    </row>
    <row r="423" spans="1:65" s="2" customFormat="1" ht="24.2" customHeight="1">
      <c r="A423" s="33"/>
      <c r="B423" s="150"/>
      <c r="C423" s="151" t="s">
        <v>1239</v>
      </c>
      <c r="D423" s="151" t="s">
        <v>224</v>
      </c>
      <c r="E423" s="152" t="s">
        <v>5642</v>
      </c>
      <c r="F423" s="153" t="s">
        <v>5643</v>
      </c>
      <c r="G423" s="154" t="s">
        <v>227</v>
      </c>
      <c r="H423" s="155">
        <v>7</v>
      </c>
      <c r="I423" s="156"/>
      <c r="J423" s="157">
        <f>ROUND(I423*H423,2)</f>
        <v>0</v>
      </c>
      <c r="K423" s="158"/>
      <c r="L423" s="34"/>
      <c r="M423" s="159" t="s">
        <v>1</v>
      </c>
      <c r="N423" s="160" t="s">
        <v>42</v>
      </c>
      <c r="O423" s="59"/>
      <c r="P423" s="161">
        <f>O423*H423</f>
        <v>0</v>
      </c>
      <c r="Q423" s="161">
        <v>0</v>
      </c>
      <c r="R423" s="161">
        <f>Q423*H423</f>
        <v>0</v>
      </c>
      <c r="S423" s="161">
        <v>0</v>
      </c>
      <c r="T423" s="162">
        <f>S423*H423</f>
        <v>0</v>
      </c>
      <c r="U423" s="33"/>
      <c r="V423" s="33"/>
      <c r="W423" s="33"/>
      <c r="X423" s="33"/>
      <c r="Y423" s="33"/>
      <c r="Z423" s="33"/>
      <c r="AA423" s="33"/>
      <c r="AB423" s="33"/>
      <c r="AC423" s="33"/>
      <c r="AD423" s="33"/>
      <c r="AE423" s="33"/>
      <c r="AR423" s="163" t="s">
        <v>228</v>
      </c>
      <c r="AT423" s="163" t="s">
        <v>224</v>
      </c>
      <c r="AU423" s="163" t="s">
        <v>86</v>
      </c>
      <c r="AY423" s="18" t="s">
        <v>222</v>
      </c>
      <c r="BE423" s="164">
        <f>IF(N423="základní",J423,0)</f>
        <v>0</v>
      </c>
      <c r="BF423" s="164">
        <f>IF(N423="snížená",J423,0)</f>
        <v>0</v>
      </c>
      <c r="BG423" s="164">
        <f>IF(N423="zákl. přenesená",J423,0)</f>
        <v>0</v>
      </c>
      <c r="BH423" s="164">
        <f>IF(N423="sníž. přenesená",J423,0)</f>
        <v>0</v>
      </c>
      <c r="BI423" s="164">
        <f>IF(N423="nulová",J423,0)</f>
        <v>0</v>
      </c>
      <c r="BJ423" s="18" t="s">
        <v>84</v>
      </c>
      <c r="BK423" s="164">
        <f>ROUND(I423*H423,2)</f>
        <v>0</v>
      </c>
      <c r="BL423" s="18" t="s">
        <v>228</v>
      </c>
      <c r="BM423" s="163" t="s">
        <v>1257</v>
      </c>
    </row>
    <row r="424" spans="1:65" s="2" customFormat="1" ht="16.5" customHeight="1">
      <c r="A424" s="33"/>
      <c r="B424" s="150"/>
      <c r="C424" s="151" t="s">
        <v>739</v>
      </c>
      <c r="D424" s="151" t="s">
        <v>224</v>
      </c>
      <c r="E424" s="152" t="s">
        <v>5644</v>
      </c>
      <c r="F424" s="153" t="s">
        <v>5645</v>
      </c>
      <c r="G424" s="154" t="s">
        <v>242</v>
      </c>
      <c r="H424" s="155">
        <v>150</v>
      </c>
      <c r="I424" s="156"/>
      <c r="J424" s="157">
        <f>ROUND(I424*H424,2)</f>
        <v>0</v>
      </c>
      <c r="K424" s="158"/>
      <c r="L424" s="34"/>
      <c r="M424" s="159" t="s">
        <v>1</v>
      </c>
      <c r="N424" s="160" t="s">
        <v>42</v>
      </c>
      <c r="O424" s="59"/>
      <c r="P424" s="161">
        <f>O424*H424</f>
        <v>0</v>
      </c>
      <c r="Q424" s="161">
        <v>0</v>
      </c>
      <c r="R424" s="161">
        <f>Q424*H424</f>
        <v>0</v>
      </c>
      <c r="S424" s="161">
        <v>0</v>
      </c>
      <c r="T424" s="162">
        <f>S424*H424</f>
        <v>0</v>
      </c>
      <c r="U424" s="33"/>
      <c r="V424" s="33"/>
      <c r="W424" s="33"/>
      <c r="X424" s="33"/>
      <c r="Y424" s="33"/>
      <c r="Z424" s="33"/>
      <c r="AA424" s="33"/>
      <c r="AB424" s="33"/>
      <c r="AC424" s="33"/>
      <c r="AD424" s="33"/>
      <c r="AE424" s="33"/>
      <c r="AR424" s="163" t="s">
        <v>228</v>
      </c>
      <c r="AT424" s="163" t="s">
        <v>224</v>
      </c>
      <c r="AU424" s="163" t="s">
        <v>86</v>
      </c>
      <c r="AY424" s="18" t="s">
        <v>222</v>
      </c>
      <c r="BE424" s="164">
        <f>IF(N424="základní",J424,0)</f>
        <v>0</v>
      </c>
      <c r="BF424" s="164">
        <f>IF(N424="snížená",J424,0)</f>
        <v>0</v>
      </c>
      <c r="BG424" s="164">
        <f>IF(N424="zákl. přenesená",J424,0)</f>
        <v>0</v>
      </c>
      <c r="BH424" s="164">
        <f>IF(N424="sníž. přenesená",J424,0)</f>
        <v>0</v>
      </c>
      <c r="BI424" s="164">
        <f>IF(N424="nulová",J424,0)</f>
        <v>0</v>
      </c>
      <c r="BJ424" s="18" t="s">
        <v>84</v>
      </c>
      <c r="BK424" s="164">
        <f>ROUND(I424*H424,2)</f>
        <v>0</v>
      </c>
      <c r="BL424" s="18" t="s">
        <v>228</v>
      </c>
      <c r="BM424" s="163" t="s">
        <v>1266</v>
      </c>
    </row>
    <row r="425" spans="1:65" s="2" customFormat="1" ht="19.5">
      <c r="A425" s="33"/>
      <c r="B425" s="34"/>
      <c r="C425" s="33"/>
      <c r="D425" s="166" t="s">
        <v>384</v>
      </c>
      <c r="E425" s="33"/>
      <c r="F425" s="208" t="s">
        <v>5646</v>
      </c>
      <c r="G425" s="33"/>
      <c r="H425" s="33"/>
      <c r="I425" s="209"/>
      <c r="J425" s="33"/>
      <c r="K425" s="33"/>
      <c r="L425" s="34"/>
      <c r="M425" s="210"/>
      <c r="N425" s="211"/>
      <c r="O425" s="59"/>
      <c r="P425" s="59"/>
      <c r="Q425" s="59"/>
      <c r="R425" s="59"/>
      <c r="S425" s="59"/>
      <c r="T425" s="60"/>
      <c r="U425" s="33"/>
      <c r="V425" s="33"/>
      <c r="W425" s="33"/>
      <c r="X425" s="33"/>
      <c r="Y425" s="33"/>
      <c r="Z425" s="33"/>
      <c r="AA425" s="33"/>
      <c r="AB425" s="33"/>
      <c r="AC425" s="33"/>
      <c r="AD425" s="33"/>
      <c r="AE425" s="33"/>
      <c r="AT425" s="18" t="s">
        <v>384</v>
      </c>
      <c r="AU425" s="18" t="s">
        <v>86</v>
      </c>
    </row>
    <row r="426" spans="1:65" s="2" customFormat="1" ht="16.5" customHeight="1">
      <c r="A426" s="33"/>
      <c r="B426" s="150"/>
      <c r="C426" s="151" t="s">
        <v>1251</v>
      </c>
      <c r="D426" s="151" t="s">
        <v>224</v>
      </c>
      <c r="E426" s="152" t="s">
        <v>5647</v>
      </c>
      <c r="F426" s="153" t="s">
        <v>5608</v>
      </c>
      <c r="G426" s="154" t="s">
        <v>242</v>
      </c>
      <c r="H426" s="155">
        <v>30</v>
      </c>
      <c r="I426" s="156"/>
      <c r="J426" s="157">
        <f>ROUND(I426*H426,2)</f>
        <v>0</v>
      </c>
      <c r="K426" s="158"/>
      <c r="L426" s="34"/>
      <c r="M426" s="159" t="s">
        <v>1</v>
      </c>
      <c r="N426" s="160" t="s">
        <v>42</v>
      </c>
      <c r="O426" s="59"/>
      <c r="P426" s="161">
        <f>O426*H426</f>
        <v>0</v>
      </c>
      <c r="Q426" s="161">
        <v>0</v>
      </c>
      <c r="R426" s="161">
        <f>Q426*H426</f>
        <v>0</v>
      </c>
      <c r="S426" s="161">
        <v>0</v>
      </c>
      <c r="T426" s="162">
        <f>S426*H426</f>
        <v>0</v>
      </c>
      <c r="U426" s="33"/>
      <c r="V426" s="33"/>
      <c r="W426" s="33"/>
      <c r="X426" s="33"/>
      <c r="Y426" s="33"/>
      <c r="Z426" s="33"/>
      <c r="AA426" s="33"/>
      <c r="AB426" s="33"/>
      <c r="AC426" s="33"/>
      <c r="AD426" s="33"/>
      <c r="AE426" s="33"/>
      <c r="AR426" s="163" t="s">
        <v>228</v>
      </c>
      <c r="AT426" s="163" t="s">
        <v>224</v>
      </c>
      <c r="AU426" s="163" t="s">
        <v>86</v>
      </c>
      <c r="AY426" s="18" t="s">
        <v>222</v>
      </c>
      <c r="BE426" s="164">
        <f>IF(N426="základní",J426,0)</f>
        <v>0</v>
      </c>
      <c r="BF426" s="164">
        <f>IF(N426="snížená",J426,0)</f>
        <v>0</v>
      </c>
      <c r="BG426" s="164">
        <f>IF(N426="zákl. přenesená",J426,0)</f>
        <v>0</v>
      </c>
      <c r="BH426" s="164">
        <f>IF(N426="sníž. přenesená",J426,0)</f>
        <v>0</v>
      </c>
      <c r="BI426" s="164">
        <f>IF(N426="nulová",J426,0)</f>
        <v>0</v>
      </c>
      <c r="BJ426" s="18" t="s">
        <v>84</v>
      </c>
      <c r="BK426" s="164">
        <f>ROUND(I426*H426,2)</f>
        <v>0</v>
      </c>
      <c r="BL426" s="18" t="s">
        <v>228</v>
      </c>
      <c r="BM426" s="163" t="s">
        <v>1269</v>
      </c>
    </row>
    <row r="427" spans="1:65" s="2" customFormat="1" ht="19.5">
      <c r="A427" s="33"/>
      <c r="B427" s="34"/>
      <c r="C427" s="33"/>
      <c r="D427" s="166" t="s">
        <v>384</v>
      </c>
      <c r="E427" s="33"/>
      <c r="F427" s="208" t="s">
        <v>5648</v>
      </c>
      <c r="G427" s="33"/>
      <c r="H427" s="33"/>
      <c r="I427" s="209"/>
      <c r="J427" s="33"/>
      <c r="K427" s="33"/>
      <c r="L427" s="34"/>
      <c r="M427" s="210"/>
      <c r="N427" s="211"/>
      <c r="O427" s="59"/>
      <c r="P427" s="59"/>
      <c r="Q427" s="59"/>
      <c r="R427" s="59"/>
      <c r="S427" s="59"/>
      <c r="T427" s="60"/>
      <c r="U427" s="33"/>
      <c r="V427" s="33"/>
      <c r="W427" s="33"/>
      <c r="X427" s="33"/>
      <c r="Y427" s="33"/>
      <c r="Z427" s="33"/>
      <c r="AA427" s="33"/>
      <c r="AB427" s="33"/>
      <c r="AC427" s="33"/>
      <c r="AD427" s="33"/>
      <c r="AE427" s="33"/>
      <c r="AT427" s="18" t="s">
        <v>384</v>
      </c>
      <c r="AU427" s="18" t="s">
        <v>86</v>
      </c>
    </row>
    <row r="428" spans="1:65" s="2" customFormat="1" ht="24.2" customHeight="1">
      <c r="A428" s="33"/>
      <c r="B428" s="150"/>
      <c r="C428" s="151" t="s">
        <v>742</v>
      </c>
      <c r="D428" s="151" t="s">
        <v>224</v>
      </c>
      <c r="E428" s="152" t="s">
        <v>5649</v>
      </c>
      <c r="F428" s="153" t="s">
        <v>5650</v>
      </c>
      <c r="G428" s="154" t="s">
        <v>242</v>
      </c>
      <c r="H428" s="155">
        <v>70</v>
      </c>
      <c r="I428" s="156"/>
      <c r="J428" s="157">
        <f>ROUND(I428*H428,2)</f>
        <v>0</v>
      </c>
      <c r="K428" s="158"/>
      <c r="L428" s="34"/>
      <c r="M428" s="159" t="s">
        <v>1</v>
      </c>
      <c r="N428" s="160" t="s">
        <v>42</v>
      </c>
      <c r="O428" s="59"/>
      <c r="P428" s="161">
        <f>O428*H428</f>
        <v>0</v>
      </c>
      <c r="Q428" s="161">
        <v>0</v>
      </c>
      <c r="R428" s="161">
        <f>Q428*H428</f>
        <v>0</v>
      </c>
      <c r="S428" s="161">
        <v>0</v>
      </c>
      <c r="T428" s="162">
        <f>S428*H428</f>
        <v>0</v>
      </c>
      <c r="U428" s="33"/>
      <c r="V428" s="33"/>
      <c r="W428" s="33"/>
      <c r="X428" s="33"/>
      <c r="Y428" s="33"/>
      <c r="Z428" s="33"/>
      <c r="AA428" s="33"/>
      <c r="AB428" s="33"/>
      <c r="AC428" s="33"/>
      <c r="AD428" s="33"/>
      <c r="AE428" s="33"/>
      <c r="AR428" s="163" t="s">
        <v>228</v>
      </c>
      <c r="AT428" s="163" t="s">
        <v>224</v>
      </c>
      <c r="AU428" s="163" t="s">
        <v>86</v>
      </c>
      <c r="AY428" s="18" t="s">
        <v>222</v>
      </c>
      <c r="BE428" s="164">
        <f>IF(N428="základní",J428,0)</f>
        <v>0</v>
      </c>
      <c r="BF428" s="164">
        <f>IF(N428="snížená",J428,0)</f>
        <v>0</v>
      </c>
      <c r="BG428" s="164">
        <f>IF(N428="zákl. přenesená",J428,0)</f>
        <v>0</v>
      </c>
      <c r="BH428" s="164">
        <f>IF(N428="sníž. přenesená",J428,0)</f>
        <v>0</v>
      </c>
      <c r="BI428" s="164">
        <f>IF(N428="nulová",J428,0)</f>
        <v>0</v>
      </c>
      <c r="BJ428" s="18" t="s">
        <v>84</v>
      </c>
      <c r="BK428" s="164">
        <f>ROUND(I428*H428,2)</f>
        <v>0</v>
      </c>
      <c r="BL428" s="18" t="s">
        <v>228</v>
      </c>
      <c r="BM428" s="163" t="s">
        <v>1274</v>
      </c>
    </row>
    <row r="429" spans="1:65" s="2" customFormat="1" ht="19.5">
      <c r="A429" s="33"/>
      <c r="B429" s="34"/>
      <c r="C429" s="33"/>
      <c r="D429" s="166" t="s">
        <v>384</v>
      </c>
      <c r="E429" s="33"/>
      <c r="F429" s="208" t="s">
        <v>5651</v>
      </c>
      <c r="G429" s="33"/>
      <c r="H429" s="33"/>
      <c r="I429" s="209"/>
      <c r="J429" s="33"/>
      <c r="K429" s="33"/>
      <c r="L429" s="34"/>
      <c r="M429" s="210"/>
      <c r="N429" s="211"/>
      <c r="O429" s="59"/>
      <c r="P429" s="59"/>
      <c r="Q429" s="59"/>
      <c r="R429" s="59"/>
      <c r="S429" s="59"/>
      <c r="T429" s="60"/>
      <c r="U429" s="33"/>
      <c r="V429" s="33"/>
      <c r="W429" s="33"/>
      <c r="X429" s="33"/>
      <c r="Y429" s="33"/>
      <c r="Z429" s="33"/>
      <c r="AA429" s="33"/>
      <c r="AB429" s="33"/>
      <c r="AC429" s="33"/>
      <c r="AD429" s="33"/>
      <c r="AE429" s="33"/>
      <c r="AT429" s="18" t="s">
        <v>384</v>
      </c>
      <c r="AU429" s="18" t="s">
        <v>86</v>
      </c>
    </row>
    <row r="430" spans="1:65" s="2" customFormat="1" ht="16.5" customHeight="1">
      <c r="A430" s="33"/>
      <c r="B430" s="150"/>
      <c r="C430" s="151" t="s">
        <v>1263</v>
      </c>
      <c r="D430" s="151" t="s">
        <v>224</v>
      </c>
      <c r="E430" s="152" t="s">
        <v>5652</v>
      </c>
      <c r="F430" s="153" t="s">
        <v>5653</v>
      </c>
      <c r="G430" s="154" t="s">
        <v>4342</v>
      </c>
      <c r="H430" s="155">
        <v>5</v>
      </c>
      <c r="I430" s="156"/>
      <c r="J430" s="157">
        <f>ROUND(I430*H430,2)</f>
        <v>0</v>
      </c>
      <c r="K430" s="158"/>
      <c r="L430" s="34"/>
      <c r="M430" s="159" t="s">
        <v>1</v>
      </c>
      <c r="N430" s="160" t="s">
        <v>42</v>
      </c>
      <c r="O430" s="59"/>
      <c r="P430" s="161">
        <f>O430*H430</f>
        <v>0</v>
      </c>
      <c r="Q430" s="161">
        <v>0</v>
      </c>
      <c r="R430" s="161">
        <f>Q430*H430</f>
        <v>0</v>
      </c>
      <c r="S430" s="161">
        <v>0</v>
      </c>
      <c r="T430" s="162">
        <f>S430*H430</f>
        <v>0</v>
      </c>
      <c r="U430" s="33"/>
      <c r="V430" s="33"/>
      <c r="W430" s="33"/>
      <c r="X430" s="33"/>
      <c r="Y430" s="33"/>
      <c r="Z430" s="33"/>
      <c r="AA430" s="33"/>
      <c r="AB430" s="33"/>
      <c r="AC430" s="33"/>
      <c r="AD430" s="33"/>
      <c r="AE430" s="33"/>
      <c r="AR430" s="163" t="s">
        <v>228</v>
      </c>
      <c r="AT430" s="163" t="s">
        <v>224</v>
      </c>
      <c r="AU430" s="163" t="s">
        <v>86</v>
      </c>
      <c r="AY430" s="18" t="s">
        <v>222</v>
      </c>
      <c r="BE430" s="164">
        <f>IF(N430="základní",J430,0)</f>
        <v>0</v>
      </c>
      <c r="BF430" s="164">
        <f>IF(N430="snížená",J430,0)</f>
        <v>0</v>
      </c>
      <c r="BG430" s="164">
        <f>IF(N430="zákl. přenesená",J430,0)</f>
        <v>0</v>
      </c>
      <c r="BH430" s="164">
        <f>IF(N430="sníž. přenesená",J430,0)</f>
        <v>0</v>
      </c>
      <c r="BI430" s="164">
        <f>IF(N430="nulová",J430,0)</f>
        <v>0</v>
      </c>
      <c r="BJ430" s="18" t="s">
        <v>84</v>
      </c>
      <c r="BK430" s="164">
        <f>ROUND(I430*H430,2)</f>
        <v>0</v>
      </c>
      <c r="BL430" s="18" t="s">
        <v>228</v>
      </c>
      <c r="BM430" s="163" t="s">
        <v>1277</v>
      </c>
    </row>
    <row r="431" spans="1:65" s="2" customFormat="1" ht="19.5">
      <c r="A431" s="33"/>
      <c r="B431" s="34"/>
      <c r="C431" s="33"/>
      <c r="D431" s="166" t="s">
        <v>384</v>
      </c>
      <c r="E431" s="33"/>
      <c r="F431" s="208" t="s">
        <v>5654</v>
      </c>
      <c r="G431" s="33"/>
      <c r="H431" s="33"/>
      <c r="I431" s="209"/>
      <c r="J431" s="33"/>
      <c r="K431" s="33"/>
      <c r="L431" s="34"/>
      <c r="M431" s="210"/>
      <c r="N431" s="211"/>
      <c r="O431" s="59"/>
      <c r="P431" s="59"/>
      <c r="Q431" s="59"/>
      <c r="R431" s="59"/>
      <c r="S431" s="59"/>
      <c r="T431" s="60"/>
      <c r="U431" s="33"/>
      <c r="V431" s="33"/>
      <c r="W431" s="33"/>
      <c r="X431" s="33"/>
      <c r="Y431" s="33"/>
      <c r="Z431" s="33"/>
      <c r="AA431" s="33"/>
      <c r="AB431" s="33"/>
      <c r="AC431" s="33"/>
      <c r="AD431" s="33"/>
      <c r="AE431" s="33"/>
      <c r="AT431" s="18" t="s">
        <v>384</v>
      </c>
      <c r="AU431" s="18" t="s">
        <v>86</v>
      </c>
    </row>
    <row r="432" spans="1:65" s="2" customFormat="1" ht="24.2" customHeight="1">
      <c r="A432" s="33"/>
      <c r="B432" s="150"/>
      <c r="C432" s="151" t="s">
        <v>746</v>
      </c>
      <c r="D432" s="151" t="s">
        <v>224</v>
      </c>
      <c r="E432" s="152" t="s">
        <v>5655</v>
      </c>
      <c r="F432" s="153" t="s">
        <v>5656</v>
      </c>
      <c r="G432" s="154" t="s">
        <v>4342</v>
      </c>
      <c r="H432" s="155">
        <v>5</v>
      </c>
      <c r="I432" s="156"/>
      <c r="J432" s="157">
        <f>ROUND(I432*H432,2)</f>
        <v>0</v>
      </c>
      <c r="K432" s="158"/>
      <c r="L432" s="34"/>
      <c r="M432" s="159" t="s">
        <v>1</v>
      </c>
      <c r="N432" s="160" t="s">
        <v>42</v>
      </c>
      <c r="O432" s="59"/>
      <c r="P432" s="161">
        <f>O432*H432</f>
        <v>0</v>
      </c>
      <c r="Q432" s="161">
        <v>0</v>
      </c>
      <c r="R432" s="161">
        <f>Q432*H432</f>
        <v>0</v>
      </c>
      <c r="S432" s="161">
        <v>0</v>
      </c>
      <c r="T432" s="162">
        <f>S432*H432</f>
        <v>0</v>
      </c>
      <c r="U432" s="33"/>
      <c r="V432" s="33"/>
      <c r="W432" s="33"/>
      <c r="X432" s="33"/>
      <c r="Y432" s="33"/>
      <c r="Z432" s="33"/>
      <c r="AA432" s="33"/>
      <c r="AB432" s="33"/>
      <c r="AC432" s="33"/>
      <c r="AD432" s="33"/>
      <c r="AE432" s="33"/>
      <c r="AR432" s="163" t="s">
        <v>228</v>
      </c>
      <c r="AT432" s="163" t="s">
        <v>224</v>
      </c>
      <c r="AU432" s="163" t="s">
        <v>86</v>
      </c>
      <c r="AY432" s="18" t="s">
        <v>222</v>
      </c>
      <c r="BE432" s="164">
        <f>IF(N432="základní",J432,0)</f>
        <v>0</v>
      </c>
      <c r="BF432" s="164">
        <f>IF(N432="snížená",J432,0)</f>
        <v>0</v>
      </c>
      <c r="BG432" s="164">
        <f>IF(N432="zákl. přenesená",J432,0)</f>
        <v>0</v>
      </c>
      <c r="BH432" s="164">
        <f>IF(N432="sníž. přenesená",J432,0)</f>
        <v>0</v>
      </c>
      <c r="BI432" s="164">
        <f>IF(N432="nulová",J432,0)</f>
        <v>0</v>
      </c>
      <c r="BJ432" s="18" t="s">
        <v>84</v>
      </c>
      <c r="BK432" s="164">
        <f>ROUND(I432*H432,2)</f>
        <v>0</v>
      </c>
      <c r="BL432" s="18" t="s">
        <v>228</v>
      </c>
      <c r="BM432" s="163" t="s">
        <v>1281</v>
      </c>
    </row>
    <row r="433" spans="1:65" s="2" customFormat="1" ht="19.5">
      <c r="A433" s="33"/>
      <c r="B433" s="34"/>
      <c r="C433" s="33"/>
      <c r="D433" s="166" t="s">
        <v>384</v>
      </c>
      <c r="E433" s="33"/>
      <c r="F433" s="208" t="s">
        <v>5657</v>
      </c>
      <c r="G433" s="33"/>
      <c r="H433" s="33"/>
      <c r="I433" s="209"/>
      <c r="J433" s="33"/>
      <c r="K433" s="33"/>
      <c r="L433" s="34"/>
      <c r="M433" s="210"/>
      <c r="N433" s="211"/>
      <c r="O433" s="59"/>
      <c r="P433" s="59"/>
      <c r="Q433" s="59"/>
      <c r="R433" s="59"/>
      <c r="S433" s="59"/>
      <c r="T433" s="60"/>
      <c r="U433" s="33"/>
      <c r="V433" s="33"/>
      <c r="W433" s="33"/>
      <c r="X433" s="33"/>
      <c r="Y433" s="33"/>
      <c r="Z433" s="33"/>
      <c r="AA433" s="33"/>
      <c r="AB433" s="33"/>
      <c r="AC433" s="33"/>
      <c r="AD433" s="33"/>
      <c r="AE433" s="33"/>
      <c r="AT433" s="18" t="s">
        <v>384</v>
      </c>
      <c r="AU433" s="18" t="s">
        <v>86</v>
      </c>
    </row>
    <row r="434" spans="1:65" s="2" customFormat="1" ht="16.5" customHeight="1">
      <c r="A434" s="33"/>
      <c r="B434" s="150"/>
      <c r="C434" s="151" t="s">
        <v>1271</v>
      </c>
      <c r="D434" s="151" t="s">
        <v>224</v>
      </c>
      <c r="E434" s="152" t="s">
        <v>5658</v>
      </c>
      <c r="F434" s="153" t="s">
        <v>5659</v>
      </c>
      <c r="G434" s="154" t="s">
        <v>4342</v>
      </c>
      <c r="H434" s="155">
        <v>5</v>
      </c>
      <c r="I434" s="156"/>
      <c r="J434" s="157">
        <f>ROUND(I434*H434,2)</f>
        <v>0</v>
      </c>
      <c r="K434" s="158"/>
      <c r="L434" s="34"/>
      <c r="M434" s="159" t="s">
        <v>1</v>
      </c>
      <c r="N434" s="160" t="s">
        <v>42</v>
      </c>
      <c r="O434" s="59"/>
      <c r="P434" s="161">
        <f>O434*H434</f>
        <v>0</v>
      </c>
      <c r="Q434" s="161">
        <v>0</v>
      </c>
      <c r="R434" s="161">
        <f>Q434*H434</f>
        <v>0</v>
      </c>
      <c r="S434" s="161">
        <v>0</v>
      </c>
      <c r="T434" s="162">
        <f>S434*H434</f>
        <v>0</v>
      </c>
      <c r="U434" s="33"/>
      <c r="V434" s="33"/>
      <c r="W434" s="33"/>
      <c r="X434" s="33"/>
      <c r="Y434" s="33"/>
      <c r="Z434" s="33"/>
      <c r="AA434" s="33"/>
      <c r="AB434" s="33"/>
      <c r="AC434" s="33"/>
      <c r="AD434" s="33"/>
      <c r="AE434" s="33"/>
      <c r="AR434" s="163" t="s">
        <v>228</v>
      </c>
      <c r="AT434" s="163" t="s">
        <v>224</v>
      </c>
      <c r="AU434" s="163" t="s">
        <v>86</v>
      </c>
      <c r="AY434" s="18" t="s">
        <v>222</v>
      </c>
      <c r="BE434" s="164">
        <f>IF(N434="základní",J434,0)</f>
        <v>0</v>
      </c>
      <c r="BF434" s="164">
        <f>IF(N434="snížená",J434,0)</f>
        <v>0</v>
      </c>
      <c r="BG434" s="164">
        <f>IF(N434="zákl. přenesená",J434,0)</f>
        <v>0</v>
      </c>
      <c r="BH434" s="164">
        <f>IF(N434="sníž. přenesená",J434,0)</f>
        <v>0</v>
      </c>
      <c r="BI434" s="164">
        <f>IF(N434="nulová",J434,0)</f>
        <v>0</v>
      </c>
      <c r="BJ434" s="18" t="s">
        <v>84</v>
      </c>
      <c r="BK434" s="164">
        <f>ROUND(I434*H434,2)</f>
        <v>0</v>
      </c>
      <c r="BL434" s="18" t="s">
        <v>228</v>
      </c>
      <c r="BM434" s="163" t="s">
        <v>1284</v>
      </c>
    </row>
    <row r="435" spans="1:65" s="2" customFormat="1" ht="19.5">
      <c r="A435" s="33"/>
      <c r="B435" s="34"/>
      <c r="C435" s="33"/>
      <c r="D435" s="166" t="s">
        <v>384</v>
      </c>
      <c r="E435" s="33"/>
      <c r="F435" s="208" t="s">
        <v>5660</v>
      </c>
      <c r="G435" s="33"/>
      <c r="H435" s="33"/>
      <c r="I435" s="209"/>
      <c r="J435" s="33"/>
      <c r="K435" s="33"/>
      <c r="L435" s="34"/>
      <c r="M435" s="210"/>
      <c r="N435" s="211"/>
      <c r="O435" s="59"/>
      <c r="P435" s="59"/>
      <c r="Q435" s="59"/>
      <c r="R435" s="59"/>
      <c r="S435" s="59"/>
      <c r="T435" s="60"/>
      <c r="U435" s="33"/>
      <c r="V435" s="33"/>
      <c r="W435" s="33"/>
      <c r="X435" s="33"/>
      <c r="Y435" s="33"/>
      <c r="Z435" s="33"/>
      <c r="AA435" s="33"/>
      <c r="AB435" s="33"/>
      <c r="AC435" s="33"/>
      <c r="AD435" s="33"/>
      <c r="AE435" s="33"/>
      <c r="AT435" s="18" t="s">
        <v>384</v>
      </c>
      <c r="AU435" s="18" t="s">
        <v>86</v>
      </c>
    </row>
    <row r="436" spans="1:65" s="2" customFormat="1" ht="24.2" customHeight="1">
      <c r="A436" s="33"/>
      <c r="B436" s="150"/>
      <c r="C436" s="151" t="s">
        <v>753</v>
      </c>
      <c r="D436" s="151" t="s">
        <v>224</v>
      </c>
      <c r="E436" s="152" t="s">
        <v>5661</v>
      </c>
      <c r="F436" s="153" t="s">
        <v>5662</v>
      </c>
      <c r="G436" s="154" t="s">
        <v>242</v>
      </c>
      <c r="H436" s="155">
        <v>200</v>
      </c>
      <c r="I436" s="156"/>
      <c r="J436" s="157">
        <f>ROUND(I436*H436,2)</f>
        <v>0</v>
      </c>
      <c r="K436" s="158"/>
      <c r="L436" s="34"/>
      <c r="M436" s="159" t="s">
        <v>1</v>
      </c>
      <c r="N436" s="160" t="s">
        <v>42</v>
      </c>
      <c r="O436" s="59"/>
      <c r="P436" s="161">
        <f>O436*H436</f>
        <v>0</v>
      </c>
      <c r="Q436" s="161">
        <v>0</v>
      </c>
      <c r="R436" s="161">
        <f>Q436*H436</f>
        <v>0</v>
      </c>
      <c r="S436" s="161">
        <v>0</v>
      </c>
      <c r="T436" s="162">
        <f>S436*H436</f>
        <v>0</v>
      </c>
      <c r="U436" s="33"/>
      <c r="V436" s="33"/>
      <c r="W436" s="33"/>
      <c r="X436" s="33"/>
      <c r="Y436" s="33"/>
      <c r="Z436" s="33"/>
      <c r="AA436" s="33"/>
      <c r="AB436" s="33"/>
      <c r="AC436" s="33"/>
      <c r="AD436" s="33"/>
      <c r="AE436" s="33"/>
      <c r="AR436" s="163" t="s">
        <v>228</v>
      </c>
      <c r="AT436" s="163" t="s">
        <v>224</v>
      </c>
      <c r="AU436" s="163" t="s">
        <v>86</v>
      </c>
      <c r="AY436" s="18" t="s">
        <v>222</v>
      </c>
      <c r="BE436" s="164">
        <f>IF(N436="základní",J436,0)</f>
        <v>0</v>
      </c>
      <c r="BF436" s="164">
        <f>IF(N436="snížená",J436,0)</f>
        <v>0</v>
      </c>
      <c r="BG436" s="164">
        <f>IF(N436="zákl. přenesená",J436,0)</f>
        <v>0</v>
      </c>
      <c r="BH436" s="164">
        <f>IF(N436="sníž. přenesená",J436,0)</f>
        <v>0</v>
      </c>
      <c r="BI436" s="164">
        <f>IF(N436="nulová",J436,0)</f>
        <v>0</v>
      </c>
      <c r="BJ436" s="18" t="s">
        <v>84</v>
      </c>
      <c r="BK436" s="164">
        <f>ROUND(I436*H436,2)</f>
        <v>0</v>
      </c>
      <c r="BL436" s="18" t="s">
        <v>228</v>
      </c>
      <c r="BM436" s="163" t="s">
        <v>1288</v>
      </c>
    </row>
    <row r="437" spans="1:65" s="2" customFormat="1" ht="19.5">
      <c r="A437" s="33"/>
      <c r="B437" s="34"/>
      <c r="C437" s="33"/>
      <c r="D437" s="166" t="s">
        <v>384</v>
      </c>
      <c r="E437" s="33"/>
      <c r="F437" s="208" t="s">
        <v>5663</v>
      </c>
      <c r="G437" s="33"/>
      <c r="H437" s="33"/>
      <c r="I437" s="209"/>
      <c r="J437" s="33"/>
      <c r="K437" s="33"/>
      <c r="L437" s="34"/>
      <c r="M437" s="210"/>
      <c r="N437" s="211"/>
      <c r="O437" s="59"/>
      <c r="P437" s="59"/>
      <c r="Q437" s="59"/>
      <c r="R437" s="59"/>
      <c r="S437" s="59"/>
      <c r="T437" s="60"/>
      <c r="U437" s="33"/>
      <c r="V437" s="33"/>
      <c r="W437" s="33"/>
      <c r="X437" s="33"/>
      <c r="Y437" s="33"/>
      <c r="Z437" s="33"/>
      <c r="AA437" s="33"/>
      <c r="AB437" s="33"/>
      <c r="AC437" s="33"/>
      <c r="AD437" s="33"/>
      <c r="AE437" s="33"/>
      <c r="AT437" s="18" t="s">
        <v>384</v>
      </c>
      <c r="AU437" s="18" t="s">
        <v>86</v>
      </c>
    </row>
    <row r="438" spans="1:65" s="2" customFormat="1" ht="16.5" customHeight="1">
      <c r="A438" s="33"/>
      <c r="B438" s="150"/>
      <c r="C438" s="151" t="s">
        <v>1278</v>
      </c>
      <c r="D438" s="151" t="s">
        <v>224</v>
      </c>
      <c r="E438" s="152" t="s">
        <v>5664</v>
      </c>
      <c r="F438" s="153" t="s">
        <v>5665</v>
      </c>
      <c r="G438" s="154" t="s">
        <v>242</v>
      </c>
      <c r="H438" s="155">
        <v>20</v>
      </c>
      <c r="I438" s="156"/>
      <c r="J438" s="157">
        <f>ROUND(I438*H438,2)</f>
        <v>0</v>
      </c>
      <c r="K438" s="158"/>
      <c r="L438" s="34"/>
      <c r="M438" s="159" t="s">
        <v>1</v>
      </c>
      <c r="N438" s="160" t="s">
        <v>42</v>
      </c>
      <c r="O438" s="59"/>
      <c r="P438" s="161">
        <f>O438*H438</f>
        <v>0</v>
      </c>
      <c r="Q438" s="161">
        <v>0</v>
      </c>
      <c r="R438" s="161">
        <f>Q438*H438</f>
        <v>0</v>
      </c>
      <c r="S438" s="161">
        <v>0</v>
      </c>
      <c r="T438" s="162">
        <f>S438*H438</f>
        <v>0</v>
      </c>
      <c r="U438" s="33"/>
      <c r="V438" s="33"/>
      <c r="W438" s="33"/>
      <c r="X438" s="33"/>
      <c r="Y438" s="33"/>
      <c r="Z438" s="33"/>
      <c r="AA438" s="33"/>
      <c r="AB438" s="33"/>
      <c r="AC438" s="33"/>
      <c r="AD438" s="33"/>
      <c r="AE438" s="33"/>
      <c r="AR438" s="163" t="s">
        <v>228</v>
      </c>
      <c r="AT438" s="163" t="s">
        <v>224</v>
      </c>
      <c r="AU438" s="163" t="s">
        <v>86</v>
      </c>
      <c r="AY438" s="18" t="s">
        <v>222</v>
      </c>
      <c r="BE438" s="164">
        <f>IF(N438="základní",J438,0)</f>
        <v>0</v>
      </c>
      <c r="BF438" s="164">
        <f>IF(N438="snížená",J438,0)</f>
        <v>0</v>
      </c>
      <c r="BG438" s="164">
        <f>IF(N438="zákl. přenesená",J438,0)</f>
        <v>0</v>
      </c>
      <c r="BH438" s="164">
        <f>IF(N438="sníž. přenesená",J438,0)</f>
        <v>0</v>
      </c>
      <c r="BI438" s="164">
        <f>IF(N438="nulová",J438,0)</f>
        <v>0</v>
      </c>
      <c r="BJ438" s="18" t="s">
        <v>84</v>
      </c>
      <c r="BK438" s="164">
        <f>ROUND(I438*H438,2)</f>
        <v>0</v>
      </c>
      <c r="BL438" s="18" t="s">
        <v>228</v>
      </c>
      <c r="BM438" s="163" t="s">
        <v>1291</v>
      </c>
    </row>
    <row r="439" spans="1:65" s="2" customFormat="1" ht="19.5">
      <c r="A439" s="33"/>
      <c r="B439" s="34"/>
      <c r="C439" s="33"/>
      <c r="D439" s="166" t="s">
        <v>384</v>
      </c>
      <c r="E439" s="33"/>
      <c r="F439" s="208" t="s">
        <v>5504</v>
      </c>
      <c r="G439" s="33"/>
      <c r="H439" s="33"/>
      <c r="I439" s="209"/>
      <c r="J439" s="33"/>
      <c r="K439" s="33"/>
      <c r="L439" s="34"/>
      <c r="M439" s="210"/>
      <c r="N439" s="211"/>
      <c r="O439" s="59"/>
      <c r="P439" s="59"/>
      <c r="Q439" s="59"/>
      <c r="R439" s="59"/>
      <c r="S439" s="59"/>
      <c r="T439" s="60"/>
      <c r="U439" s="33"/>
      <c r="V439" s="33"/>
      <c r="W439" s="33"/>
      <c r="X439" s="33"/>
      <c r="Y439" s="33"/>
      <c r="Z439" s="33"/>
      <c r="AA439" s="33"/>
      <c r="AB439" s="33"/>
      <c r="AC439" s="33"/>
      <c r="AD439" s="33"/>
      <c r="AE439" s="33"/>
      <c r="AT439" s="18" t="s">
        <v>384</v>
      </c>
      <c r="AU439" s="18" t="s">
        <v>86</v>
      </c>
    </row>
    <row r="440" spans="1:65" s="2" customFormat="1" ht="24.2" customHeight="1">
      <c r="A440" s="33"/>
      <c r="B440" s="150"/>
      <c r="C440" s="151" t="s">
        <v>749</v>
      </c>
      <c r="D440" s="151" t="s">
        <v>224</v>
      </c>
      <c r="E440" s="152" t="s">
        <v>5666</v>
      </c>
      <c r="F440" s="153" t="s">
        <v>5667</v>
      </c>
      <c r="G440" s="154" t="s">
        <v>4342</v>
      </c>
      <c r="H440" s="155">
        <v>20</v>
      </c>
      <c r="I440" s="156"/>
      <c r="J440" s="157">
        <f>ROUND(I440*H440,2)</f>
        <v>0</v>
      </c>
      <c r="K440" s="158"/>
      <c r="L440" s="34"/>
      <c r="M440" s="159" t="s">
        <v>1</v>
      </c>
      <c r="N440" s="160" t="s">
        <v>42</v>
      </c>
      <c r="O440" s="59"/>
      <c r="P440" s="161">
        <f>O440*H440</f>
        <v>0</v>
      </c>
      <c r="Q440" s="161">
        <v>0</v>
      </c>
      <c r="R440" s="161">
        <f>Q440*H440</f>
        <v>0</v>
      </c>
      <c r="S440" s="161">
        <v>0</v>
      </c>
      <c r="T440" s="162">
        <f>S440*H440</f>
        <v>0</v>
      </c>
      <c r="U440" s="33"/>
      <c r="V440" s="33"/>
      <c r="W440" s="33"/>
      <c r="X440" s="33"/>
      <c r="Y440" s="33"/>
      <c r="Z440" s="33"/>
      <c r="AA440" s="33"/>
      <c r="AB440" s="33"/>
      <c r="AC440" s="33"/>
      <c r="AD440" s="33"/>
      <c r="AE440" s="33"/>
      <c r="AR440" s="163" t="s">
        <v>228</v>
      </c>
      <c r="AT440" s="163" t="s">
        <v>224</v>
      </c>
      <c r="AU440" s="163" t="s">
        <v>86</v>
      </c>
      <c r="AY440" s="18" t="s">
        <v>222</v>
      </c>
      <c r="BE440" s="164">
        <f>IF(N440="základní",J440,0)</f>
        <v>0</v>
      </c>
      <c r="BF440" s="164">
        <f>IF(N440="snížená",J440,0)</f>
        <v>0</v>
      </c>
      <c r="BG440" s="164">
        <f>IF(N440="zákl. přenesená",J440,0)</f>
        <v>0</v>
      </c>
      <c r="BH440" s="164">
        <f>IF(N440="sníž. přenesená",J440,0)</f>
        <v>0</v>
      </c>
      <c r="BI440" s="164">
        <f>IF(N440="nulová",J440,0)</f>
        <v>0</v>
      </c>
      <c r="BJ440" s="18" t="s">
        <v>84</v>
      </c>
      <c r="BK440" s="164">
        <f>ROUND(I440*H440,2)</f>
        <v>0</v>
      </c>
      <c r="BL440" s="18" t="s">
        <v>228</v>
      </c>
      <c r="BM440" s="163" t="s">
        <v>1298</v>
      </c>
    </row>
    <row r="441" spans="1:65" s="2" customFormat="1" ht="19.5">
      <c r="A441" s="33"/>
      <c r="B441" s="34"/>
      <c r="C441" s="33"/>
      <c r="D441" s="166" t="s">
        <v>384</v>
      </c>
      <c r="E441" s="33"/>
      <c r="F441" s="208" t="s">
        <v>5668</v>
      </c>
      <c r="G441" s="33"/>
      <c r="H441" s="33"/>
      <c r="I441" s="209"/>
      <c r="J441" s="33"/>
      <c r="K441" s="33"/>
      <c r="L441" s="34"/>
      <c r="M441" s="210"/>
      <c r="N441" s="211"/>
      <c r="O441" s="59"/>
      <c r="P441" s="59"/>
      <c r="Q441" s="59"/>
      <c r="R441" s="59"/>
      <c r="S441" s="59"/>
      <c r="T441" s="60"/>
      <c r="U441" s="33"/>
      <c r="V441" s="33"/>
      <c r="W441" s="33"/>
      <c r="X441" s="33"/>
      <c r="Y441" s="33"/>
      <c r="Z441" s="33"/>
      <c r="AA441" s="33"/>
      <c r="AB441" s="33"/>
      <c r="AC441" s="33"/>
      <c r="AD441" s="33"/>
      <c r="AE441" s="33"/>
      <c r="AT441" s="18" t="s">
        <v>384</v>
      </c>
      <c r="AU441" s="18" t="s">
        <v>86</v>
      </c>
    </row>
    <row r="442" spans="1:65" s="2" customFormat="1" ht="24.2" customHeight="1">
      <c r="A442" s="33"/>
      <c r="B442" s="150"/>
      <c r="C442" s="151" t="s">
        <v>1285</v>
      </c>
      <c r="D442" s="151" t="s">
        <v>224</v>
      </c>
      <c r="E442" s="152" t="s">
        <v>5669</v>
      </c>
      <c r="F442" s="153" t="s">
        <v>5670</v>
      </c>
      <c r="G442" s="154" t="s">
        <v>4342</v>
      </c>
      <c r="H442" s="155">
        <v>20</v>
      </c>
      <c r="I442" s="156"/>
      <c r="J442" s="157">
        <f>ROUND(I442*H442,2)</f>
        <v>0</v>
      </c>
      <c r="K442" s="158"/>
      <c r="L442" s="34"/>
      <c r="M442" s="159" t="s">
        <v>1</v>
      </c>
      <c r="N442" s="160" t="s">
        <v>42</v>
      </c>
      <c r="O442" s="59"/>
      <c r="P442" s="161">
        <f>O442*H442</f>
        <v>0</v>
      </c>
      <c r="Q442" s="161">
        <v>0</v>
      </c>
      <c r="R442" s="161">
        <f>Q442*H442</f>
        <v>0</v>
      </c>
      <c r="S442" s="161">
        <v>0</v>
      </c>
      <c r="T442" s="162">
        <f>S442*H442</f>
        <v>0</v>
      </c>
      <c r="U442" s="33"/>
      <c r="V442" s="33"/>
      <c r="W442" s="33"/>
      <c r="X442" s="33"/>
      <c r="Y442" s="33"/>
      <c r="Z442" s="33"/>
      <c r="AA442" s="33"/>
      <c r="AB442" s="33"/>
      <c r="AC442" s="33"/>
      <c r="AD442" s="33"/>
      <c r="AE442" s="33"/>
      <c r="AR442" s="163" t="s">
        <v>228</v>
      </c>
      <c r="AT442" s="163" t="s">
        <v>224</v>
      </c>
      <c r="AU442" s="163" t="s">
        <v>86</v>
      </c>
      <c r="AY442" s="18" t="s">
        <v>222</v>
      </c>
      <c r="BE442" s="164">
        <f>IF(N442="základní",J442,0)</f>
        <v>0</v>
      </c>
      <c r="BF442" s="164">
        <f>IF(N442="snížená",J442,0)</f>
        <v>0</v>
      </c>
      <c r="BG442" s="164">
        <f>IF(N442="zákl. přenesená",J442,0)</f>
        <v>0</v>
      </c>
      <c r="BH442" s="164">
        <f>IF(N442="sníž. přenesená",J442,0)</f>
        <v>0</v>
      </c>
      <c r="BI442" s="164">
        <f>IF(N442="nulová",J442,0)</f>
        <v>0</v>
      </c>
      <c r="BJ442" s="18" t="s">
        <v>84</v>
      </c>
      <c r="BK442" s="164">
        <f>ROUND(I442*H442,2)</f>
        <v>0</v>
      </c>
      <c r="BL442" s="18" t="s">
        <v>228</v>
      </c>
      <c r="BM442" s="163" t="s">
        <v>1301</v>
      </c>
    </row>
    <row r="443" spans="1:65" s="2" customFormat="1" ht="19.5">
      <c r="A443" s="33"/>
      <c r="B443" s="34"/>
      <c r="C443" s="33"/>
      <c r="D443" s="166" t="s">
        <v>384</v>
      </c>
      <c r="E443" s="33"/>
      <c r="F443" s="208" t="s">
        <v>5668</v>
      </c>
      <c r="G443" s="33"/>
      <c r="H443" s="33"/>
      <c r="I443" s="209"/>
      <c r="J443" s="33"/>
      <c r="K443" s="33"/>
      <c r="L443" s="34"/>
      <c r="M443" s="210"/>
      <c r="N443" s="211"/>
      <c r="O443" s="59"/>
      <c r="P443" s="59"/>
      <c r="Q443" s="59"/>
      <c r="R443" s="59"/>
      <c r="S443" s="59"/>
      <c r="T443" s="60"/>
      <c r="U443" s="33"/>
      <c r="V443" s="33"/>
      <c r="W443" s="33"/>
      <c r="X443" s="33"/>
      <c r="Y443" s="33"/>
      <c r="Z443" s="33"/>
      <c r="AA443" s="33"/>
      <c r="AB443" s="33"/>
      <c r="AC443" s="33"/>
      <c r="AD443" s="33"/>
      <c r="AE443" s="33"/>
      <c r="AT443" s="18" t="s">
        <v>384</v>
      </c>
      <c r="AU443" s="18" t="s">
        <v>86</v>
      </c>
    </row>
    <row r="444" spans="1:65" s="2" customFormat="1" ht="16.5" customHeight="1">
      <c r="A444" s="33"/>
      <c r="B444" s="150"/>
      <c r="C444" s="151" t="s">
        <v>756</v>
      </c>
      <c r="D444" s="151" t="s">
        <v>224</v>
      </c>
      <c r="E444" s="152" t="s">
        <v>5671</v>
      </c>
      <c r="F444" s="153" t="s">
        <v>5672</v>
      </c>
      <c r="G444" s="154" t="s">
        <v>5673</v>
      </c>
      <c r="H444" s="155">
        <v>1</v>
      </c>
      <c r="I444" s="156"/>
      <c r="J444" s="157">
        <f>ROUND(I444*H444,2)</f>
        <v>0</v>
      </c>
      <c r="K444" s="158"/>
      <c r="L444" s="34"/>
      <c r="M444" s="213" t="s">
        <v>1</v>
      </c>
      <c r="N444" s="214" t="s">
        <v>42</v>
      </c>
      <c r="O444" s="215"/>
      <c r="P444" s="216">
        <f>O444*H444</f>
        <v>0</v>
      </c>
      <c r="Q444" s="216">
        <v>0</v>
      </c>
      <c r="R444" s="216">
        <f>Q444*H444</f>
        <v>0</v>
      </c>
      <c r="S444" s="216">
        <v>0</v>
      </c>
      <c r="T444" s="217">
        <f>S444*H444</f>
        <v>0</v>
      </c>
      <c r="U444" s="33"/>
      <c r="V444" s="33"/>
      <c r="W444" s="33"/>
      <c r="X444" s="33"/>
      <c r="Y444" s="33"/>
      <c r="Z444" s="33"/>
      <c r="AA444" s="33"/>
      <c r="AB444" s="33"/>
      <c r="AC444" s="33"/>
      <c r="AD444" s="33"/>
      <c r="AE444" s="33"/>
      <c r="AR444" s="163" t="s">
        <v>228</v>
      </c>
      <c r="AT444" s="163" t="s">
        <v>224</v>
      </c>
      <c r="AU444" s="163" t="s">
        <v>86</v>
      </c>
      <c r="AY444" s="18" t="s">
        <v>222</v>
      </c>
      <c r="BE444" s="164">
        <f>IF(N444="základní",J444,0)</f>
        <v>0</v>
      </c>
      <c r="BF444" s="164">
        <f>IF(N444="snížená",J444,0)</f>
        <v>0</v>
      </c>
      <c r="BG444" s="164">
        <f>IF(N444="zákl. přenesená",J444,0)</f>
        <v>0</v>
      </c>
      <c r="BH444" s="164">
        <f>IF(N444="sníž. přenesená",J444,0)</f>
        <v>0</v>
      </c>
      <c r="BI444" s="164">
        <f>IF(N444="nulová",J444,0)</f>
        <v>0</v>
      </c>
      <c r="BJ444" s="18" t="s">
        <v>84</v>
      </c>
      <c r="BK444" s="164">
        <f>ROUND(I444*H444,2)</f>
        <v>0</v>
      </c>
      <c r="BL444" s="18" t="s">
        <v>228</v>
      </c>
      <c r="BM444" s="163" t="s">
        <v>1305</v>
      </c>
    </row>
    <row r="445" spans="1:65" s="2" customFormat="1" ht="6.95" customHeight="1">
      <c r="A445" s="33"/>
      <c r="B445" s="48"/>
      <c r="C445" s="49"/>
      <c r="D445" s="49"/>
      <c r="E445" s="49"/>
      <c r="F445" s="49"/>
      <c r="G445" s="49"/>
      <c r="H445" s="49"/>
      <c r="I445" s="49"/>
      <c r="J445" s="49"/>
      <c r="K445" s="49"/>
      <c r="L445" s="34"/>
      <c r="M445" s="33"/>
      <c r="O445" s="33"/>
      <c r="P445" s="33"/>
      <c r="Q445" s="33"/>
      <c r="R445" s="33"/>
      <c r="S445" s="33"/>
      <c r="T445" s="33"/>
      <c r="U445" s="33"/>
      <c r="V445" s="33"/>
      <c r="W445" s="33"/>
      <c r="X445" s="33"/>
      <c r="Y445" s="33"/>
      <c r="Z445" s="33"/>
      <c r="AA445" s="33"/>
      <c r="AB445" s="33"/>
      <c r="AC445" s="33"/>
      <c r="AD445" s="33"/>
      <c r="AE445" s="33"/>
    </row>
  </sheetData>
  <autoFilter ref="C125:K44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115</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5674</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ROUND((SUM(BE121:BE141)),  2)</f>
        <v>0</v>
      </c>
      <c r="G35" s="33"/>
      <c r="H35" s="33"/>
      <c r="I35" s="106">
        <v>0.21</v>
      </c>
      <c r="J35" s="105">
        <f>ROUND(((SUM(BE121:BE141))*I35),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ROUND((SUM(BF121:BF141)),  2)</f>
        <v>0</v>
      </c>
      <c r="G36" s="33"/>
      <c r="H36" s="33"/>
      <c r="I36" s="106">
        <v>0.15</v>
      </c>
      <c r="J36" s="105">
        <f>ROUND(((SUM(BF121:BF141))*I36),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ROUND((SUM(BG121:BG141)),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ROUND((SUM(BH121:BH141)),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ROUND((SUM(BI121:BI141)),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D.1.4.5.B - Hromosvod</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J121</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5675</v>
      </c>
      <c r="E99" s="120"/>
      <c r="F99" s="120"/>
      <c r="G99" s="120"/>
      <c r="H99" s="120"/>
      <c r="I99" s="120"/>
      <c r="J99" s="121">
        <f>J122</f>
        <v>0</v>
      </c>
      <c r="L99" s="118"/>
    </row>
    <row r="100" spans="1:47" s="2" customFormat="1" ht="21.75" customHeight="1">
      <c r="A100" s="33"/>
      <c r="B100" s="34"/>
      <c r="C100" s="33"/>
      <c r="D100" s="33"/>
      <c r="E100" s="33"/>
      <c r="F100" s="33"/>
      <c r="G100" s="33"/>
      <c r="H100" s="33"/>
      <c r="I100" s="33"/>
      <c r="J100" s="33"/>
      <c r="K100" s="33"/>
      <c r="L100" s="43"/>
      <c r="S100" s="33"/>
      <c r="T100" s="33"/>
      <c r="U100" s="33"/>
      <c r="V100" s="33"/>
      <c r="W100" s="33"/>
      <c r="X100" s="33"/>
      <c r="Y100" s="33"/>
      <c r="Z100" s="33"/>
      <c r="AA100" s="33"/>
      <c r="AB100" s="33"/>
      <c r="AC100" s="33"/>
      <c r="AD100" s="33"/>
      <c r="AE100" s="33"/>
    </row>
    <row r="101" spans="1:47" s="2" customFormat="1" ht="6.95" customHeight="1">
      <c r="A101" s="33"/>
      <c r="B101" s="48"/>
      <c r="C101" s="49"/>
      <c r="D101" s="49"/>
      <c r="E101" s="49"/>
      <c r="F101" s="49"/>
      <c r="G101" s="49"/>
      <c r="H101" s="49"/>
      <c r="I101" s="49"/>
      <c r="J101" s="49"/>
      <c r="K101" s="49"/>
      <c r="L101" s="43"/>
      <c r="S101" s="33"/>
      <c r="T101" s="33"/>
      <c r="U101" s="33"/>
      <c r="V101" s="33"/>
      <c r="W101" s="33"/>
      <c r="X101" s="33"/>
      <c r="Y101" s="33"/>
      <c r="Z101" s="33"/>
      <c r="AA101" s="33"/>
      <c r="AB101" s="33"/>
      <c r="AC101" s="33"/>
      <c r="AD101" s="33"/>
      <c r="AE101" s="33"/>
    </row>
    <row r="105" spans="1:47" s="2" customFormat="1" ht="6.95" customHeight="1">
      <c r="A105" s="33"/>
      <c r="B105" s="50"/>
      <c r="C105" s="51"/>
      <c r="D105" s="51"/>
      <c r="E105" s="51"/>
      <c r="F105" s="51"/>
      <c r="G105" s="51"/>
      <c r="H105" s="51"/>
      <c r="I105" s="51"/>
      <c r="J105" s="51"/>
      <c r="K105" s="51"/>
      <c r="L105" s="43"/>
      <c r="S105" s="33"/>
      <c r="T105" s="33"/>
      <c r="U105" s="33"/>
      <c r="V105" s="33"/>
      <c r="W105" s="33"/>
      <c r="X105" s="33"/>
      <c r="Y105" s="33"/>
      <c r="Z105" s="33"/>
      <c r="AA105" s="33"/>
      <c r="AB105" s="33"/>
      <c r="AC105" s="33"/>
      <c r="AD105" s="33"/>
      <c r="AE105" s="33"/>
    </row>
    <row r="106" spans="1:47" s="2" customFormat="1" ht="24.95" customHeight="1">
      <c r="A106" s="33"/>
      <c r="B106" s="34"/>
      <c r="C106" s="22" t="s">
        <v>207</v>
      </c>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12" customHeight="1">
      <c r="A108" s="33"/>
      <c r="B108" s="34"/>
      <c r="C108" s="28" t="s">
        <v>16</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6.5" customHeight="1">
      <c r="A109" s="33"/>
      <c r="B109" s="34"/>
      <c r="C109" s="33"/>
      <c r="D109" s="33"/>
      <c r="E109" s="265" t="str">
        <f>E7</f>
        <v>Přístavba tělocvičny, školní jídelny a kuchyně</v>
      </c>
      <c r="F109" s="266"/>
      <c r="G109" s="266"/>
      <c r="H109" s="266"/>
      <c r="I109" s="33"/>
      <c r="J109" s="33"/>
      <c r="K109" s="33"/>
      <c r="L109" s="43"/>
      <c r="S109" s="33"/>
      <c r="T109" s="33"/>
      <c r="U109" s="33"/>
      <c r="V109" s="33"/>
      <c r="W109" s="33"/>
      <c r="X109" s="33"/>
      <c r="Y109" s="33"/>
      <c r="Z109" s="33"/>
      <c r="AA109" s="33"/>
      <c r="AB109" s="33"/>
      <c r="AC109" s="33"/>
      <c r="AD109" s="33"/>
      <c r="AE109" s="33"/>
    </row>
    <row r="110" spans="1:47" s="1" customFormat="1" ht="12" customHeight="1">
      <c r="B110" s="21"/>
      <c r="C110" s="28" t="s">
        <v>166</v>
      </c>
      <c r="L110" s="21"/>
    </row>
    <row r="111" spans="1:47" s="2" customFormat="1" ht="16.5" customHeight="1">
      <c r="A111" s="33"/>
      <c r="B111" s="34"/>
      <c r="C111" s="33"/>
      <c r="D111" s="33"/>
      <c r="E111" s="265" t="s">
        <v>167</v>
      </c>
      <c r="F111" s="264"/>
      <c r="G111" s="264"/>
      <c r="H111" s="264"/>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168</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41" t="str">
        <f>E11</f>
        <v>D.1.4.5.B - Hromosvod</v>
      </c>
      <c r="F113" s="264"/>
      <c r="G113" s="264"/>
      <c r="H113" s="264"/>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F14</f>
        <v>ZŠ Lyčkovo nám. 6/460, Praha 8</v>
      </c>
      <c r="G115" s="33"/>
      <c r="H115" s="33"/>
      <c r="I115" s="28" t="s">
        <v>22</v>
      </c>
      <c r="J115" s="56" t="str">
        <f>IF(J14="","",J14)</f>
        <v>25. 9. 2023</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25.7" customHeight="1">
      <c r="A117" s="33"/>
      <c r="B117" s="34"/>
      <c r="C117" s="28" t="s">
        <v>24</v>
      </c>
      <c r="D117" s="33"/>
      <c r="E117" s="33"/>
      <c r="F117" s="26" t="str">
        <f>E17</f>
        <v>Městská část Praha 8</v>
      </c>
      <c r="G117" s="33"/>
      <c r="H117" s="33"/>
      <c r="I117" s="28" t="s">
        <v>30</v>
      </c>
      <c r="J117" s="31" t="str">
        <f>E23</f>
        <v>ARCHITEKTONICKÝ ATELIER ALEŠ, s.r.o.</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28</v>
      </c>
      <c r="D118" s="33"/>
      <c r="E118" s="33"/>
      <c r="F118" s="26" t="str">
        <f>IF(E20="","",E20)</f>
        <v>Vyplň údaj</v>
      </c>
      <c r="G118" s="33"/>
      <c r="H118" s="33"/>
      <c r="I118" s="28" t="s">
        <v>33</v>
      </c>
      <c r="J118" s="31" t="str">
        <f>E26</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6"/>
      <c r="B120" s="127"/>
      <c r="C120" s="128" t="s">
        <v>208</v>
      </c>
      <c r="D120" s="129" t="s">
        <v>62</v>
      </c>
      <c r="E120" s="129" t="s">
        <v>58</v>
      </c>
      <c r="F120" s="129" t="s">
        <v>59</v>
      </c>
      <c r="G120" s="129" t="s">
        <v>209</v>
      </c>
      <c r="H120" s="129" t="s">
        <v>210</v>
      </c>
      <c r="I120" s="129" t="s">
        <v>211</v>
      </c>
      <c r="J120" s="130" t="s">
        <v>172</v>
      </c>
      <c r="K120" s="131" t="s">
        <v>212</v>
      </c>
      <c r="L120" s="132"/>
      <c r="M120" s="63" t="s">
        <v>1</v>
      </c>
      <c r="N120" s="64" t="s">
        <v>41</v>
      </c>
      <c r="O120" s="64" t="s">
        <v>213</v>
      </c>
      <c r="P120" s="64" t="s">
        <v>214</v>
      </c>
      <c r="Q120" s="64" t="s">
        <v>215</v>
      </c>
      <c r="R120" s="64" t="s">
        <v>216</v>
      </c>
      <c r="S120" s="64" t="s">
        <v>217</v>
      </c>
      <c r="T120" s="65" t="s">
        <v>218</v>
      </c>
      <c r="U120" s="126"/>
      <c r="V120" s="126"/>
      <c r="W120" s="126"/>
      <c r="X120" s="126"/>
      <c r="Y120" s="126"/>
      <c r="Z120" s="126"/>
      <c r="AA120" s="126"/>
      <c r="AB120" s="126"/>
      <c r="AC120" s="126"/>
      <c r="AD120" s="126"/>
      <c r="AE120" s="126"/>
    </row>
    <row r="121" spans="1:65" s="2" customFormat="1" ht="22.9" customHeight="1">
      <c r="A121" s="33"/>
      <c r="B121" s="34"/>
      <c r="C121" s="70" t="s">
        <v>219</v>
      </c>
      <c r="D121" s="33"/>
      <c r="E121" s="33"/>
      <c r="F121" s="33"/>
      <c r="G121" s="33"/>
      <c r="H121" s="33"/>
      <c r="I121" s="33"/>
      <c r="J121" s="133">
        <f>BK121</f>
        <v>0</v>
      </c>
      <c r="K121" s="33"/>
      <c r="L121" s="34"/>
      <c r="M121" s="66"/>
      <c r="N121" s="57"/>
      <c r="O121" s="67"/>
      <c r="P121" s="134">
        <f>P122</f>
        <v>0</v>
      </c>
      <c r="Q121" s="67"/>
      <c r="R121" s="134">
        <f>R122</f>
        <v>0</v>
      </c>
      <c r="S121" s="67"/>
      <c r="T121" s="135">
        <f>T122</f>
        <v>0</v>
      </c>
      <c r="U121" s="33"/>
      <c r="V121" s="33"/>
      <c r="W121" s="33"/>
      <c r="X121" s="33"/>
      <c r="Y121" s="33"/>
      <c r="Z121" s="33"/>
      <c r="AA121" s="33"/>
      <c r="AB121" s="33"/>
      <c r="AC121" s="33"/>
      <c r="AD121" s="33"/>
      <c r="AE121" s="33"/>
      <c r="AT121" s="18" t="s">
        <v>76</v>
      </c>
      <c r="AU121" s="18" t="s">
        <v>174</v>
      </c>
      <c r="BK121" s="136">
        <f>BK122</f>
        <v>0</v>
      </c>
    </row>
    <row r="122" spans="1:65" s="12" customFormat="1" ht="25.9" customHeight="1">
      <c r="B122" s="137"/>
      <c r="D122" s="138" t="s">
        <v>76</v>
      </c>
      <c r="E122" s="139" t="s">
        <v>4338</v>
      </c>
      <c r="F122" s="139" t="s">
        <v>5676</v>
      </c>
      <c r="I122" s="140"/>
      <c r="J122" s="141">
        <f>BK122</f>
        <v>0</v>
      </c>
      <c r="L122" s="137"/>
      <c r="M122" s="142"/>
      <c r="N122" s="143"/>
      <c r="O122" s="143"/>
      <c r="P122" s="144">
        <f>SUM(P123:P141)</f>
        <v>0</v>
      </c>
      <c r="Q122" s="143"/>
      <c r="R122" s="144">
        <f>SUM(R123:R141)</f>
        <v>0</v>
      </c>
      <c r="S122" s="143"/>
      <c r="T122" s="145">
        <f>SUM(T123:T141)</f>
        <v>0</v>
      </c>
      <c r="AR122" s="138" t="s">
        <v>84</v>
      </c>
      <c r="AT122" s="146" t="s">
        <v>76</v>
      </c>
      <c r="AU122" s="146" t="s">
        <v>77</v>
      </c>
      <c r="AY122" s="138" t="s">
        <v>222</v>
      </c>
      <c r="BK122" s="147">
        <f>SUM(BK123:BK141)</f>
        <v>0</v>
      </c>
    </row>
    <row r="123" spans="1:65" s="2" customFormat="1" ht="16.5" customHeight="1">
      <c r="A123" s="33"/>
      <c r="B123" s="150"/>
      <c r="C123" s="151" t="s">
        <v>84</v>
      </c>
      <c r="D123" s="151" t="s">
        <v>224</v>
      </c>
      <c r="E123" s="152" t="s">
        <v>5677</v>
      </c>
      <c r="F123" s="153" t="s">
        <v>5678</v>
      </c>
      <c r="G123" s="154" t="s">
        <v>4342</v>
      </c>
      <c r="H123" s="155">
        <v>260</v>
      </c>
      <c r="I123" s="156"/>
      <c r="J123" s="157">
        <f t="shared" ref="J123:J141" si="0">ROUND(I123*H123,2)</f>
        <v>0</v>
      </c>
      <c r="K123" s="158"/>
      <c r="L123" s="34"/>
      <c r="M123" s="159" t="s">
        <v>1</v>
      </c>
      <c r="N123" s="160" t="s">
        <v>42</v>
      </c>
      <c r="O123" s="59"/>
      <c r="P123" s="161">
        <f t="shared" ref="P123:P141" si="1">O123*H123</f>
        <v>0</v>
      </c>
      <c r="Q123" s="161">
        <v>0</v>
      </c>
      <c r="R123" s="161">
        <f t="shared" ref="R123:R141" si="2">Q123*H123</f>
        <v>0</v>
      </c>
      <c r="S123" s="161">
        <v>0</v>
      </c>
      <c r="T123" s="162">
        <f t="shared" ref="T123:T141" si="3">S123*H123</f>
        <v>0</v>
      </c>
      <c r="U123" s="33"/>
      <c r="V123" s="33"/>
      <c r="W123" s="33"/>
      <c r="X123" s="33"/>
      <c r="Y123" s="33"/>
      <c r="Z123" s="33"/>
      <c r="AA123" s="33"/>
      <c r="AB123" s="33"/>
      <c r="AC123" s="33"/>
      <c r="AD123" s="33"/>
      <c r="AE123" s="33"/>
      <c r="AR123" s="163" t="s">
        <v>228</v>
      </c>
      <c r="AT123" s="163" t="s">
        <v>224</v>
      </c>
      <c r="AU123" s="163" t="s">
        <v>84</v>
      </c>
      <c r="AY123" s="18" t="s">
        <v>222</v>
      </c>
      <c r="BE123" s="164">
        <f t="shared" ref="BE123:BE141" si="4">IF(N123="základní",J123,0)</f>
        <v>0</v>
      </c>
      <c r="BF123" s="164">
        <f t="shared" ref="BF123:BF141" si="5">IF(N123="snížená",J123,0)</f>
        <v>0</v>
      </c>
      <c r="BG123" s="164">
        <f t="shared" ref="BG123:BG141" si="6">IF(N123="zákl. přenesená",J123,0)</f>
        <v>0</v>
      </c>
      <c r="BH123" s="164">
        <f t="shared" ref="BH123:BH141" si="7">IF(N123="sníž. přenesená",J123,0)</f>
        <v>0</v>
      </c>
      <c r="BI123" s="164">
        <f t="shared" ref="BI123:BI141" si="8">IF(N123="nulová",J123,0)</f>
        <v>0</v>
      </c>
      <c r="BJ123" s="18" t="s">
        <v>84</v>
      </c>
      <c r="BK123" s="164">
        <f t="shared" ref="BK123:BK141" si="9">ROUND(I123*H123,2)</f>
        <v>0</v>
      </c>
      <c r="BL123" s="18" t="s">
        <v>228</v>
      </c>
      <c r="BM123" s="163" t="s">
        <v>86</v>
      </c>
    </row>
    <row r="124" spans="1:65" s="2" customFormat="1" ht="24.2" customHeight="1">
      <c r="A124" s="33"/>
      <c r="B124" s="150"/>
      <c r="C124" s="151" t="s">
        <v>86</v>
      </c>
      <c r="D124" s="151" t="s">
        <v>224</v>
      </c>
      <c r="E124" s="152" t="s">
        <v>5679</v>
      </c>
      <c r="F124" s="153" t="s">
        <v>5680</v>
      </c>
      <c r="G124" s="154" t="s">
        <v>4342</v>
      </c>
      <c r="H124" s="155">
        <v>6</v>
      </c>
      <c r="I124" s="156"/>
      <c r="J124" s="157">
        <f t="shared" si="0"/>
        <v>0</v>
      </c>
      <c r="K124" s="158"/>
      <c r="L124" s="34"/>
      <c r="M124" s="159" t="s">
        <v>1</v>
      </c>
      <c r="N124" s="160" t="s">
        <v>42</v>
      </c>
      <c r="O124" s="59"/>
      <c r="P124" s="161">
        <f t="shared" si="1"/>
        <v>0</v>
      </c>
      <c r="Q124" s="161">
        <v>0</v>
      </c>
      <c r="R124" s="161">
        <f t="shared" si="2"/>
        <v>0</v>
      </c>
      <c r="S124" s="161">
        <v>0</v>
      </c>
      <c r="T124" s="162">
        <f t="shared" si="3"/>
        <v>0</v>
      </c>
      <c r="U124" s="33"/>
      <c r="V124" s="33"/>
      <c r="W124" s="33"/>
      <c r="X124" s="33"/>
      <c r="Y124" s="33"/>
      <c r="Z124" s="33"/>
      <c r="AA124" s="33"/>
      <c r="AB124" s="33"/>
      <c r="AC124" s="33"/>
      <c r="AD124" s="33"/>
      <c r="AE124" s="33"/>
      <c r="AR124" s="163" t="s">
        <v>228</v>
      </c>
      <c r="AT124" s="163" t="s">
        <v>224</v>
      </c>
      <c r="AU124" s="163" t="s">
        <v>84</v>
      </c>
      <c r="AY124" s="18" t="s">
        <v>222</v>
      </c>
      <c r="BE124" s="164">
        <f t="shared" si="4"/>
        <v>0</v>
      </c>
      <c r="BF124" s="164">
        <f t="shared" si="5"/>
        <v>0</v>
      </c>
      <c r="BG124" s="164">
        <f t="shared" si="6"/>
        <v>0</v>
      </c>
      <c r="BH124" s="164">
        <f t="shared" si="7"/>
        <v>0</v>
      </c>
      <c r="BI124" s="164">
        <f t="shared" si="8"/>
        <v>0</v>
      </c>
      <c r="BJ124" s="18" t="s">
        <v>84</v>
      </c>
      <c r="BK124" s="164">
        <f t="shared" si="9"/>
        <v>0</v>
      </c>
      <c r="BL124" s="18" t="s">
        <v>228</v>
      </c>
      <c r="BM124" s="163" t="s">
        <v>228</v>
      </c>
    </row>
    <row r="125" spans="1:65" s="2" customFormat="1" ht="16.5" customHeight="1">
      <c r="A125" s="33"/>
      <c r="B125" s="150"/>
      <c r="C125" s="151" t="s">
        <v>235</v>
      </c>
      <c r="D125" s="151" t="s">
        <v>224</v>
      </c>
      <c r="E125" s="152" t="s">
        <v>5681</v>
      </c>
      <c r="F125" s="153" t="s">
        <v>5682</v>
      </c>
      <c r="G125" s="154" t="s">
        <v>242</v>
      </c>
      <c r="H125" s="155">
        <v>230</v>
      </c>
      <c r="I125" s="156"/>
      <c r="J125" s="157">
        <f t="shared" si="0"/>
        <v>0</v>
      </c>
      <c r="K125" s="158"/>
      <c r="L125" s="34"/>
      <c r="M125" s="159" t="s">
        <v>1</v>
      </c>
      <c r="N125" s="160" t="s">
        <v>42</v>
      </c>
      <c r="O125" s="59"/>
      <c r="P125" s="161">
        <f t="shared" si="1"/>
        <v>0</v>
      </c>
      <c r="Q125" s="161">
        <v>0</v>
      </c>
      <c r="R125" s="161">
        <f t="shared" si="2"/>
        <v>0</v>
      </c>
      <c r="S125" s="161">
        <v>0</v>
      </c>
      <c r="T125" s="162">
        <f t="shared" si="3"/>
        <v>0</v>
      </c>
      <c r="U125" s="33"/>
      <c r="V125" s="33"/>
      <c r="W125" s="33"/>
      <c r="X125" s="33"/>
      <c r="Y125" s="33"/>
      <c r="Z125" s="33"/>
      <c r="AA125" s="33"/>
      <c r="AB125" s="33"/>
      <c r="AC125" s="33"/>
      <c r="AD125" s="33"/>
      <c r="AE125" s="33"/>
      <c r="AR125" s="163" t="s">
        <v>228</v>
      </c>
      <c r="AT125" s="163" t="s">
        <v>224</v>
      </c>
      <c r="AU125" s="163" t="s">
        <v>84</v>
      </c>
      <c r="AY125" s="18" t="s">
        <v>222</v>
      </c>
      <c r="BE125" s="164">
        <f t="shared" si="4"/>
        <v>0</v>
      </c>
      <c r="BF125" s="164">
        <f t="shared" si="5"/>
        <v>0</v>
      </c>
      <c r="BG125" s="164">
        <f t="shared" si="6"/>
        <v>0</v>
      </c>
      <c r="BH125" s="164">
        <f t="shared" si="7"/>
        <v>0</v>
      </c>
      <c r="BI125" s="164">
        <f t="shared" si="8"/>
        <v>0</v>
      </c>
      <c r="BJ125" s="18" t="s">
        <v>84</v>
      </c>
      <c r="BK125" s="164">
        <f t="shared" si="9"/>
        <v>0</v>
      </c>
      <c r="BL125" s="18" t="s">
        <v>228</v>
      </c>
      <c r="BM125" s="163" t="s">
        <v>238</v>
      </c>
    </row>
    <row r="126" spans="1:65" s="2" customFormat="1" ht="16.5" customHeight="1">
      <c r="A126" s="33"/>
      <c r="B126" s="150"/>
      <c r="C126" s="151" t="s">
        <v>228</v>
      </c>
      <c r="D126" s="151" t="s">
        <v>224</v>
      </c>
      <c r="E126" s="152" t="s">
        <v>5683</v>
      </c>
      <c r="F126" s="153" t="s">
        <v>5684</v>
      </c>
      <c r="G126" s="154" t="s">
        <v>242</v>
      </c>
      <c r="H126" s="155">
        <v>60</v>
      </c>
      <c r="I126" s="156"/>
      <c r="J126" s="157">
        <f t="shared" si="0"/>
        <v>0</v>
      </c>
      <c r="K126" s="158"/>
      <c r="L126" s="34"/>
      <c r="M126" s="159" t="s">
        <v>1</v>
      </c>
      <c r="N126" s="160" t="s">
        <v>42</v>
      </c>
      <c r="O126" s="59"/>
      <c r="P126" s="161">
        <f t="shared" si="1"/>
        <v>0</v>
      </c>
      <c r="Q126" s="161">
        <v>0</v>
      </c>
      <c r="R126" s="161">
        <f t="shared" si="2"/>
        <v>0</v>
      </c>
      <c r="S126" s="161">
        <v>0</v>
      </c>
      <c r="T126" s="162">
        <f t="shared" si="3"/>
        <v>0</v>
      </c>
      <c r="U126" s="33"/>
      <c r="V126" s="33"/>
      <c r="W126" s="33"/>
      <c r="X126" s="33"/>
      <c r="Y126" s="33"/>
      <c r="Z126" s="33"/>
      <c r="AA126" s="33"/>
      <c r="AB126" s="33"/>
      <c r="AC126" s="33"/>
      <c r="AD126" s="33"/>
      <c r="AE126" s="33"/>
      <c r="AR126" s="163" t="s">
        <v>228</v>
      </c>
      <c r="AT126" s="163" t="s">
        <v>224</v>
      </c>
      <c r="AU126" s="163" t="s">
        <v>84</v>
      </c>
      <c r="AY126" s="18" t="s">
        <v>222</v>
      </c>
      <c r="BE126" s="164">
        <f t="shared" si="4"/>
        <v>0</v>
      </c>
      <c r="BF126" s="164">
        <f t="shared" si="5"/>
        <v>0</v>
      </c>
      <c r="BG126" s="164">
        <f t="shared" si="6"/>
        <v>0</v>
      </c>
      <c r="BH126" s="164">
        <f t="shared" si="7"/>
        <v>0</v>
      </c>
      <c r="BI126" s="164">
        <f t="shared" si="8"/>
        <v>0</v>
      </c>
      <c r="BJ126" s="18" t="s">
        <v>84</v>
      </c>
      <c r="BK126" s="164">
        <f t="shared" si="9"/>
        <v>0</v>
      </c>
      <c r="BL126" s="18" t="s">
        <v>228</v>
      </c>
      <c r="BM126" s="163" t="s">
        <v>243</v>
      </c>
    </row>
    <row r="127" spans="1:65" s="2" customFormat="1" ht="16.5" customHeight="1">
      <c r="A127" s="33"/>
      <c r="B127" s="150"/>
      <c r="C127" s="151" t="s">
        <v>245</v>
      </c>
      <c r="D127" s="151" t="s">
        <v>224</v>
      </c>
      <c r="E127" s="152" t="s">
        <v>5685</v>
      </c>
      <c r="F127" s="153" t="s">
        <v>5686</v>
      </c>
      <c r="G127" s="154" t="s">
        <v>242</v>
      </c>
      <c r="H127" s="155">
        <v>20</v>
      </c>
      <c r="I127" s="156"/>
      <c r="J127" s="157">
        <f t="shared" si="0"/>
        <v>0</v>
      </c>
      <c r="K127" s="158"/>
      <c r="L127" s="34"/>
      <c r="M127" s="159" t="s">
        <v>1</v>
      </c>
      <c r="N127" s="160" t="s">
        <v>42</v>
      </c>
      <c r="O127" s="59"/>
      <c r="P127" s="161">
        <f t="shared" si="1"/>
        <v>0</v>
      </c>
      <c r="Q127" s="161">
        <v>0</v>
      </c>
      <c r="R127" s="161">
        <f t="shared" si="2"/>
        <v>0</v>
      </c>
      <c r="S127" s="161">
        <v>0</v>
      </c>
      <c r="T127" s="162">
        <f t="shared" si="3"/>
        <v>0</v>
      </c>
      <c r="U127" s="33"/>
      <c r="V127" s="33"/>
      <c r="W127" s="33"/>
      <c r="X127" s="33"/>
      <c r="Y127" s="33"/>
      <c r="Z127" s="33"/>
      <c r="AA127" s="33"/>
      <c r="AB127" s="33"/>
      <c r="AC127" s="33"/>
      <c r="AD127" s="33"/>
      <c r="AE127" s="33"/>
      <c r="AR127" s="163" t="s">
        <v>228</v>
      </c>
      <c r="AT127" s="163" t="s">
        <v>224</v>
      </c>
      <c r="AU127" s="163" t="s">
        <v>84</v>
      </c>
      <c r="AY127" s="18" t="s">
        <v>222</v>
      </c>
      <c r="BE127" s="164">
        <f t="shared" si="4"/>
        <v>0</v>
      </c>
      <c r="BF127" s="164">
        <f t="shared" si="5"/>
        <v>0</v>
      </c>
      <c r="BG127" s="164">
        <f t="shared" si="6"/>
        <v>0</v>
      </c>
      <c r="BH127" s="164">
        <f t="shared" si="7"/>
        <v>0</v>
      </c>
      <c r="BI127" s="164">
        <f t="shared" si="8"/>
        <v>0</v>
      </c>
      <c r="BJ127" s="18" t="s">
        <v>84</v>
      </c>
      <c r="BK127" s="164">
        <f t="shared" si="9"/>
        <v>0</v>
      </c>
      <c r="BL127" s="18" t="s">
        <v>228</v>
      </c>
      <c r="BM127" s="163" t="s">
        <v>248</v>
      </c>
    </row>
    <row r="128" spans="1:65" s="2" customFormat="1" ht="16.5" customHeight="1">
      <c r="A128" s="33"/>
      <c r="B128" s="150"/>
      <c r="C128" s="151" t="s">
        <v>238</v>
      </c>
      <c r="D128" s="151" t="s">
        <v>224</v>
      </c>
      <c r="E128" s="152" t="s">
        <v>5687</v>
      </c>
      <c r="F128" s="153" t="s">
        <v>5688</v>
      </c>
      <c r="G128" s="154" t="s">
        <v>242</v>
      </c>
      <c r="H128" s="155">
        <v>200</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84</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14</v>
      </c>
    </row>
    <row r="129" spans="1:65" s="2" customFormat="1" ht="16.5" customHeight="1">
      <c r="A129" s="33"/>
      <c r="B129" s="150"/>
      <c r="C129" s="151" t="s">
        <v>261</v>
      </c>
      <c r="D129" s="151" t="s">
        <v>224</v>
      </c>
      <c r="E129" s="152" t="s">
        <v>5689</v>
      </c>
      <c r="F129" s="153" t="s">
        <v>5690</v>
      </c>
      <c r="G129" s="154" t="s">
        <v>4342</v>
      </c>
      <c r="H129" s="155">
        <v>6</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84</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321</v>
      </c>
    </row>
    <row r="130" spans="1:65" s="2" customFormat="1" ht="24.2" customHeight="1">
      <c r="A130" s="33"/>
      <c r="B130" s="150"/>
      <c r="C130" s="151" t="s">
        <v>243</v>
      </c>
      <c r="D130" s="151" t="s">
        <v>224</v>
      </c>
      <c r="E130" s="152" t="s">
        <v>5691</v>
      </c>
      <c r="F130" s="153" t="s">
        <v>5692</v>
      </c>
      <c r="G130" s="154" t="s">
        <v>4342</v>
      </c>
      <c r="H130" s="155">
        <v>150</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84</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264</v>
      </c>
    </row>
    <row r="131" spans="1:65" s="2" customFormat="1" ht="16.5" customHeight="1">
      <c r="A131" s="33"/>
      <c r="B131" s="150"/>
      <c r="C131" s="151" t="s">
        <v>279</v>
      </c>
      <c r="D131" s="151" t="s">
        <v>224</v>
      </c>
      <c r="E131" s="152" t="s">
        <v>5693</v>
      </c>
      <c r="F131" s="153" t="s">
        <v>5694</v>
      </c>
      <c r="G131" s="154" t="s">
        <v>4342</v>
      </c>
      <c r="H131" s="155">
        <v>6</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84</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341</v>
      </c>
    </row>
    <row r="132" spans="1:65" s="2" customFormat="1" ht="16.5" customHeight="1">
      <c r="A132" s="33"/>
      <c r="B132" s="150"/>
      <c r="C132" s="151" t="s">
        <v>248</v>
      </c>
      <c r="D132" s="151" t="s">
        <v>224</v>
      </c>
      <c r="E132" s="152" t="s">
        <v>5695</v>
      </c>
      <c r="F132" s="153" t="s">
        <v>5696</v>
      </c>
      <c r="G132" s="154" t="s">
        <v>4342</v>
      </c>
      <c r="H132" s="155">
        <v>56</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84</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273</v>
      </c>
    </row>
    <row r="133" spans="1:65" s="2" customFormat="1" ht="16.5" customHeight="1">
      <c r="A133" s="33"/>
      <c r="B133" s="150"/>
      <c r="C133" s="151" t="s">
        <v>299</v>
      </c>
      <c r="D133" s="151" t="s">
        <v>224</v>
      </c>
      <c r="E133" s="152" t="s">
        <v>5697</v>
      </c>
      <c r="F133" s="153" t="s">
        <v>5698</v>
      </c>
      <c r="G133" s="154" t="s">
        <v>4342</v>
      </c>
      <c r="H133" s="155">
        <v>25</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84</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358</v>
      </c>
    </row>
    <row r="134" spans="1:65" s="2" customFormat="1" ht="16.5" customHeight="1">
      <c r="A134" s="33"/>
      <c r="B134" s="150"/>
      <c r="C134" s="151" t="s">
        <v>14</v>
      </c>
      <c r="D134" s="151" t="s">
        <v>224</v>
      </c>
      <c r="E134" s="152" t="s">
        <v>5699</v>
      </c>
      <c r="F134" s="153" t="s">
        <v>5700</v>
      </c>
      <c r="G134" s="154" t="s">
        <v>4342</v>
      </c>
      <c r="H134" s="155">
        <v>6</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84</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282</v>
      </c>
    </row>
    <row r="135" spans="1:65" s="2" customFormat="1" ht="16.5" customHeight="1">
      <c r="A135" s="33"/>
      <c r="B135" s="150"/>
      <c r="C135" s="151" t="s">
        <v>315</v>
      </c>
      <c r="D135" s="151" t="s">
        <v>224</v>
      </c>
      <c r="E135" s="152" t="s">
        <v>5701</v>
      </c>
      <c r="F135" s="153" t="s">
        <v>5702</v>
      </c>
      <c r="G135" s="154" t="s">
        <v>4342</v>
      </c>
      <c r="H135" s="155">
        <v>20</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84</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292</v>
      </c>
    </row>
    <row r="136" spans="1:65" s="2" customFormat="1" ht="16.5" customHeight="1">
      <c r="A136" s="33"/>
      <c r="B136" s="150"/>
      <c r="C136" s="151" t="s">
        <v>321</v>
      </c>
      <c r="D136" s="151" t="s">
        <v>224</v>
      </c>
      <c r="E136" s="152" t="s">
        <v>5703</v>
      </c>
      <c r="F136" s="153" t="s">
        <v>5704</v>
      </c>
      <c r="G136" s="154" t="s">
        <v>4342</v>
      </c>
      <c r="H136" s="155">
        <v>15</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84</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302</v>
      </c>
    </row>
    <row r="137" spans="1:65" s="2" customFormat="1" ht="16.5" customHeight="1">
      <c r="A137" s="33"/>
      <c r="B137" s="150"/>
      <c r="C137" s="151" t="s">
        <v>8</v>
      </c>
      <c r="D137" s="151" t="s">
        <v>224</v>
      </c>
      <c r="E137" s="152" t="s">
        <v>5705</v>
      </c>
      <c r="F137" s="153" t="s">
        <v>5706</v>
      </c>
      <c r="G137" s="154" t="s">
        <v>4342</v>
      </c>
      <c r="H137" s="155">
        <v>6</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84</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314</v>
      </c>
    </row>
    <row r="138" spans="1:65" s="2" customFormat="1" ht="16.5" customHeight="1">
      <c r="A138" s="33"/>
      <c r="B138" s="150"/>
      <c r="C138" s="151" t="s">
        <v>264</v>
      </c>
      <c r="D138" s="151" t="s">
        <v>224</v>
      </c>
      <c r="E138" s="152" t="s">
        <v>5707</v>
      </c>
      <c r="F138" s="153" t="s">
        <v>5708</v>
      </c>
      <c r="G138" s="154" t="s">
        <v>242</v>
      </c>
      <c r="H138" s="155">
        <v>12</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84</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318</v>
      </c>
    </row>
    <row r="139" spans="1:65" s="2" customFormat="1" ht="16.5" customHeight="1">
      <c r="A139" s="33"/>
      <c r="B139" s="150"/>
      <c r="C139" s="151" t="s">
        <v>337</v>
      </c>
      <c r="D139" s="151" t="s">
        <v>224</v>
      </c>
      <c r="E139" s="152" t="s">
        <v>5709</v>
      </c>
      <c r="F139" s="153" t="s">
        <v>5710</v>
      </c>
      <c r="G139" s="154" t="s">
        <v>4342</v>
      </c>
      <c r="H139" s="155">
        <v>6</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84</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322</v>
      </c>
    </row>
    <row r="140" spans="1:65" s="2" customFormat="1" ht="16.5" customHeight="1">
      <c r="A140" s="33"/>
      <c r="B140" s="150"/>
      <c r="C140" s="151" t="s">
        <v>341</v>
      </c>
      <c r="D140" s="151" t="s">
        <v>224</v>
      </c>
      <c r="E140" s="152" t="s">
        <v>5711</v>
      </c>
      <c r="F140" s="153" t="s">
        <v>5712</v>
      </c>
      <c r="G140" s="154" t="s">
        <v>5353</v>
      </c>
      <c r="H140" s="155">
        <v>100</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84</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326</v>
      </c>
    </row>
    <row r="141" spans="1:65" s="2" customFormat="1" ht="16.5" customHeight="1">
      <c r="A141" s="33"/>
      <c r="B141" s="150"/>
      <c r="C141" s="151" t="s">
        <v>345</v>
      </c>
      <c r="D141" s="151" t="s">
        <v>224</v>
      </c>
      <c r="E141" s="152" t="s">
        <v>5713</v>
      </c>
      <c r="F141" s="153" t="s">
        <v>5714</v>
      </c>
      <c r="G141" s="154" t="s">
        <v>5353</v>
      </c>
      <c r="H141" s="155">
        <v>5</v>
      </c>
      <c r="I141" s="156"/>
      <c r="J141" s="157">
        <f t="shared" si="0"/>
        <v>0</v>
      </c>
      <c r="K141" s="158"/>
      <c r="L141" s="34"/>
      <c r="M141" s="213" t="s">
        <v>1</v>
      </c>
      <c r="N141" s="214" t="s">
        <v>42</v>
      </c>
      <c r="O141" s="215"/>
      <c r="P141" s="216">
        <f t="shared" si="1"/>
        <v>0</v>
      </c>
      <c r="Q141" s="216">
        <v>0</v>
      </c>
      <c r="R141" s="216">
        <f t="shared" si="2"/>
        <v>0</v>
      </c>
      <c r="S141" s="216">
        <v>0</v>
      </c>
      <c r="T141" s="217">
        <f t="shared" si="3"/>
        <v>0</v>
      </c>
      <c r="U141" s="33"/>
      <c r="V141" s="33"/>
      <c r="W141" s="33"/>
      <c r="X141" s="33"/>
      <c r="Y141" s="33"/>
      <c r="Z141" s="33"/>
      <c r="AA141" s="33"/>
      <c r="AB141" s="33"/>
      <c r="AC141" s="33"/>
      <c r="AD141" s="33"/>
      <c r="AE141" s="33"/>
      <c r="AR141" s="163" t="s">
        <v>228</v>
      </c>
      <c r="AT141" s="163" t="s">
        <v>224</v>
      </c>
      <c r="AU141" s="163" t="s">
        <v>84</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329</v>
      </c>
    </row>
    <row r="142" spans="1:65" s="2" customFormat="1" ht="6.95" customHeight="1">
      <c r="A142" s="33"/>
      <c r="B142" s="48"/>
      <c r="C142" s="49"/>
      <c r="D142" s="49"/>
      <c r="E142" s="49"/>
      <c r="F142" s="49"/>
      <c r="G142" s="49"/>
      <c r="H142" s="49"/>
      <c r="I142" s="49"/>
      <c r="J142" s="49"/>
      <c r="K142" s="49"/>
      <c r="L142" s="34"/>
      <c r="M142" s="33"/>
      <c r="O142" s="33"/>
      <c r="P142" s="33"/>
      <c r="Q142" s="33"/>
      <c r="R142" s="33"/>
      <c r="S142" s="33"/>
      <c r="T142" s="33"/>
      <c r="U142" s="33"/>
      <c r="V142" s="33"/>
      <c r="W142" s="33"/>
      <c r="X142" s="33"/>
      <c r="Y142" s="33"/>
      <c r="Z142" s="33"/>
      <c r="AA142" s="33"/>
      <c r="AB142" s="33"/>
      <c r="AC142" s="33"/>
      <c r="AD142" s="33"/>
      <c r="AE142" s="33"/>
    </row>
  </sheetData>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118</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5715</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ROUND(J128,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ROUND((SUM(BE128:BE397)),  2)</f>
        <v>0</v>
      </c>
      <c r="G35" s="33"/>
      <c r="H35" s="33"/>
      <c r="I35" s="106">
        <v>0.21</v>
      </c>
      <c r="J35" s="105">
        <f>ROUND(((SUM(BE128:BE397))*I35),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ROUND((SUM(BF128:BF397)),  2)</f>
        <v>0</v>
      </c>
      <c r="G36" s="33"/>
      <c r="H36" s="33"/>
      <c r="I36" s="106">
        <v>0.15</v>
      </c>
      <c r="J36" s="105">
        <f>ROUND(((SUM(BF128:BF397))*I36),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ROUND((SUM(BG128:BG397)),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ROUND((SUM(BH128:BH397)),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ROUND((SUM(BI128:BI397)),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D.1.4.6 - Slaboproud</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J128</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5716</v>
      </c>
      <c r="E99" s="120"/>
      <c r="F99" s="120"/>
      <c r="G99" s="120"/>
      <c r="H99" s="120"/>
      <c r="I99" s="120"/>
      <c r="J99" s="121">
        <f>J129</f>
        <v>0</v>
      </c>
      <c r="L99" s="118"/>
    </row>
    <row r="100" spans="1:47" s="10" customFormat="1" ht="19.899999999999999" customHeight="1">
      <c r="B100" s="122"/>
      <c r="D100" s="123" t="s">
        <v>5717</v>
      </c>
      <c r="E100" s="124"/>
      <c r="F100" s="124"/>
      <c r="G100" s="124"/>
      <c r="H100" s="124"/>
      <c r="I100" s="124"/>
      <c r="J100" s="125">
        <f>J130</f>
        <v>0</v>
      </c>
      <c r="L100" s="122"/>
    </row>
    <row r="101" spans="1:47" s="10" customFormat="1" ht="19.899999999999999" customHeight="1">
      <c r="B101" s="122"/>
      <c r="D101" s="123" t="s">
        <v>5718</v>
      </c>
      <c r="E101" s="124"/>
      <c r="F101" s="124"/>
      <c r="G101" s="124"/>
      <c r="H101" s="124"/>
      <c r="I101" s="124"/>
      <c r="J101" s="125">
        <f>J149</f>
        <v>0</v>
      </c>
      <c r="L101" s="122"/>
    </row>
    <row r="102" spans="1:47" s="10" customFormat="1" ht="19.899999999999999" customHeight="1">
      <c r="B102" s="122"/>
      <c r="D102" s="123" t="s">
        <v>5719</v>
      </c>
      <c r="E102" s="124"/>
      <c r="F102" s="124"/>
      <c r="G102" s="124"/>
      <c r="H102" s="124"/>
      <c r="I102" s="124"/>
      <c r="J102" s="125">
        <f>J262</f>
        <v>0</v>
      </c>
      <c r="L102" s="122"/>
    </row>
    <row r="103" spans="1:47" s="10" customFormat="1" ht="19.899999999999999" customHeight="1">
      <c r="B103" s="122"/>
      <c r="D103" s="123" t="s">
        <v>5720</v>
      </c>
      <c r="E103" s="124"/>
      <c r="F103" s="124"/>
      <c r="G103" s="124"/>
      <c r="H103" s="124"/>
      <c r="I103" s="124"/>
      <c r="J103" s="125">
        <f>J311</f>
        <v>0</v>
      </c>
      <c r="L103" s="122"/>
    </row>
    <row r="104" spans="1:47" s="10" customFormat="1" ht="19.899999999999999" customHeight="1">
      <c r="B104" s="122"/>
      <c r="D104" s="123" t="s">
        <v>5721</v>
      </c>
      <c r="E104" s="124"/>
      <c r="F104" s="124"/>
      <c r="G104" s="124"/>
      <c r="H104" s="124"/>
      <c r="I104" s="124"/>
      <c r="J104" s="125">
        <f>J347</f>
        <v>0</v>
      </c>
      <c r="L104" s="122"/>
    </row>
    <row r="105" spans="1:47" s="10" customFormat="1" ht="19.899999999999999" customHeight="1">
      <c r="B105" s="122"/>
      <c r="D105" s="123" t="s">
        <v>5722</v>
      </c>
      <c r="E105" s="124"/>
      <c r="F105" s="124"/>
      <c r="G105" s="124"/>
      <c r="H105" s="124"/>
      <c r="I105" s="124"/>
      <c r="J105" s="125">
        <f>J360</f>
        <v>0</v>
      </c>
      <c r="L105" s="122"/>
    </row>
    <row r="106" spans="1:47" s="10" customFormat="1" ht="19.899999999999999" customHeight="1">
      <c r="B106" s="122"/>
      <c r="D106" s="123" t="s">
        <v>5723</v>
      </c>
      <c r="E106" s="124"/>
      <c r="F106" s="124"/>
      <c r="G106" s="124"/>
      <c r="H106" s="124"/>
      <c r="I106" s="124"/>
      <c r="J106" s="125">
        <f>J380</f>
        <v>0</v>
      </c>
      <c r="L106" s="122"/>
    </row>
    <row r="107" spans="1:47" s="2" customFormat="1" ht="21.7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48"/>
      <c r="C108" s="49"/>
      <c r="D108" s="49"/>
      <c r="E108" s="49"/>
      <c r="F108" s="49"/>
      <c r="G108" s="49"/>
      <c r="H108" s="49"/>
      <c r="I108" s="49"/>
      <c r="J108" s="49"/>
      <c r="K108" s="49"/>
      <c r="L108" s="43"/>
      <c r="S108" s="33"/>
      <c r="T108" s="33"/>
      <c r="U108" s="33"/>
      <c r="V108" s="33"/>
      <c r="W108" s="33"/>
      <c r="X108" s="33"/>
      <c r="Y108" s="33"/>
      <c r="Z108" s="33"/>
      <c r="AA108" s="33"/>
      <c r="AB108" s="33"/>
      <c r="AC108" s="33"/>
      <c r="AD108" s="33"/>
      <c r="AE108" s="33"/>
    </row>
    <row r="112" spans="1:47" s="2" customFormat="1" ht="6.95" customHeight="1">
      <c r="A112" s="33"/>
      <c r="B112" s="50"/>
      <c r="C112" s="51"/>
      <c r="D112" s="51"/>
      <c r="E112" s="51"/>
      <c r="F112" s="51"/>
      <c r="G112" s="51"/>
      <c r="H112" s="51"/>
      <c r="I112" s="51"/>
      <c r="J112" s="51"/>
      <c r="K112" s="51"/>
      <c r="L112" s="43"/>
      <c r="S112" s="33"/>
      <c r="T112" s="33"/>
      <c r="U112" s="33"/>
      <c r="V112" s="33"/>
      <c r="W112" s="33"/>
      <c r="X112" s="33"/>
      <c r="Y112" s="33"/>
      <c r="Z112" s="33"/>
      <c r="AA112" s="33"/>
      <c r="AB112" s="33"/>
      <c r="AC112" s="33"/>
      <c r="AD112" s="33"/>
      <c r="AE112" s="33"/>
    </row>
    <row r="113" spans="1:63" s="2" customFormat="1" ht="24.95" customHeight="1">
      <c r="A113" s="33"/>
      <c r="B113" s="34"/>
      <c r="C113" s="22" t="s">
        <v>207</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6.5" customHeight="1">
      <c r="A116" s="33"/>
      <c r="B116" s="34"/>
      <c r="C116" s="33"/>
      <c r="D116" s="33"/>
      <c r="E116" s="265" t="str">
        <f>E7</f>
        <v>Přístavba tělocvičny, školní jídelny a kuchyně</v>
      </c>
      <c r="F116" s="266"/>
      <c r="G116" s="266"/>
      <c r="H116" s="266"/>
      <c r="I116" s="33"/>
      <c r="J116" s="33"/>
      <c r="K116" s="33"/>
      <c r="L116" s="43"/>
      <c r="S116" s="33"/>
      <c r="T116" s="33"/>
      <c r="U116" s="33"/>
      <c r="V116" s="33"/>
      <c r="W116" s="33"/>
      <c r="X116" s="33"/>
      <c r="Y116" s="33"/>
      <c r="Z116" s="33"/>
      <c r="AA116" s="33"/>
      <c r="AB116" s="33"/>
      <c r="AC116" s="33"/>
      <c r="AD116" s="33"/>
      <c r="AE116" s="33"/>
    </row>
    <row r="117" spans="1:63" s="1" customFormat="1" ht="12" customHeight="1">
      <c r="B117" s="21"/>
      <c r="C117" s="28" t="s">
        <v>166</v>
      </c>
      <c r="L117" s="21"/>
    </row>
    <row r="118" spans="1:63" s="2" customFormat="1" ht="16.5" customHeight="1">
      <c r="A118" s="33"/>
      <c r="B118" s="34"/>
      <c r="C118" s="33"/>
      <c r="D118" s="33"/>
      <c r="E118" s="265" t="s">
        <v>167</v>
      </c>
      <c r="F118" s="264"/>
      <c r="G118" s="264"/>
      <c r="H118" s="264"/>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168</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41" t="str">
        <f>E11</f>
        <v>D.1.4.6 - Slaboproud</v>
      </c>
      <c r="F120" s="264"/>
      <c r="G120" s="264"/>
      <c r="H120" s="264"/>
      <c r="I120" s="3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F14</f>
        <v>ZŠ Lyčkovo nám. 6/460, Praha 8</v>
      </c>
      <c r="G122" s="33"/>
      <c r="H122" s="33"/>
      <c r="I122" s="28" t="s">
        <v>22</v>
      </c>
      <c r="J122" s="56" t="str">
        <f>IF(J14="","",J14)</f>
        <v>25. 9. 2023</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25.7" customHeight="1">
      <c r="A124" s="33"/>
      <c r="B124" s="34"/>
      <c r="C124" s="28" t="s">
        <v>24</v>
      </c>
      <c r="D124" s="33"/>
      <c r="E124" s="33"/>
      <c r="F124" s="26" t="str">
        <f>E17</f>
        <v>Městská část Praha 8</v>
      </c>
      <c r="G124" s="33"/>
      <c r="H124" s="33"/>
      <c r="I124" s="28" t="s">
        <v>30</v>
      </c>
      <c r="J124" s="31" t="str">
        <f>E23</f>
        <v>ARCHITEKTONICKÝ ATELIER ALEŠ, s.r.o.</v>
      </c>
      <c r="K124" s="33"/>
      <c r="L124" s="43"/>
      <c r="S124" s="33"/>
      <c r="T124" s="33"/>
      <c r="U124" s="33"/>
      <c r="V124" s="33"/>
      <c r="W124" s="33"/>
      <c r="X124" s="33"/>
      <c r="Y124" s="33"/>
      <c r="Z124" s="33"/>
      <c r="AA124" s="33"/>
      <c r="AB124" s="33"/>
      <c r="AC124" s="33"/>
      <c r="AD124" s="33"/>
      <c r="AE124" s="33"/>
    </row>
    <row r="125" spans="1:63" s="2" customFormat="1" ht="15.2" customHeight="1">
      <c r="A125" s="33"/>
      <c r="B125" s="34"/>
      <c r="C125" s="28" t="s">
        <v>28</v>
      </c>
      <c r="D125" s="33"/>
      <c r="E125" s="33"/>
      <c r="F125" s="26" t="str">
        <f>IF(E20="","",E20)</f>
        <v>Vyplň údaj</v>
      </c>
      <c r="G125" s="33"/>
      <c r="H125" s="33"/>
      <c r="I125" s="28" t="s">
        <v>33</v>
      </c>
      <c r="J125" s="31" t="str">
        <f>E26</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6"/>
      <c r="B127" s="127"/>
      <c r="C127" s="128" t="s">
        <v>208</v>
      </c>
      <c r="D127" s="129" t="s">
        <v>62</v>
      </c>
      <c r="E127" s="129" t="s">
        <v>58</v>
      </c>
      <c r="F127" s="129" t="s">
        <v>59</v>
      </c>
      <c r="G127" s="129" t="s">
        <v>209</v>
      </c>
      <c r="H127" s="129" t="s">
        <v>210</v>
      </c>
      <c r="I127" s="129" t="s">
        <v>211</v>
      </c>
      <c r="J127" s="130" t="s">
        <v>172</v>
      </c>
      <c r="K127" s="131" t="s">
        <v>212</v>
      </c>
      <c r="L127" s="132"/>
      <c r="M127" s="63" t="s">
        <v>1</v>
      </c>
      <c r="N127" s="64" t="s">
        <v>41</v>
      </c>
      <c r="O127" s="64" t="s">
        <v>213</v>
      </c>
      <c r="P127" s="64" t="s">
        <v>214</v>
      </c>
      <c r="Q127" s="64" t="s">
        <v>215</v>
      </c>
      <c r="R127" s="64" t="s">
        <v>216</v>
      </c>
      <c r="S127" s="64" t="s">
        <v>217</v>
      </c>
      <c r="T127" s="65" t="s">
        <v>218</v>
      </c>
      <c r="U127" s="126"/>
      <c r="V127" s="126"/>
      <c r="W127" s="126"/>
      <c r="X127" s="126"/>
      <c r="Y127" s="126"/>
      <c r="Z127" s="126"/>
      <c r="AA127" s="126"/>
      <c r="AB127" s="126"/>
      <c r="AC127" s="126"/>
      <c r="AD127" s="126"/>
      <c r="AE127" s="126"/>
    </row>
    <row r="128" spans="1:63" s="2" customFormat="1" ht="22.9" customHeight="1">
      <c r="A128" s="33"/>
      <c r="B128" s="34"/>
      <c r="C128" s="70" t="s">
        <v>219</v>
      </c>
      <c r="D128" s="33"/>
      <c r="E128" s="33"/>
      <c r="F128" s="33"/>
      <c r="G128" s="33"/>
      <c r="H128" s="33"/>
      <c r="I128" s="33"/>
      <c r="J128" s="133">
        <f>BK128</f>
        <v>0</v>
      </c>
      <c r="K128" s="33"/>
      <c r="L128" s="34"/>
      <c r="M128" s="66"/>
      <c r="N128" s="57"/>
      <c r="O128" s="67"/>
      <c r="P128" s="134">
        <f>P129</f>
        <v>0</v>
      </c>
      <c r="Q128" s="67"/>
      <c r="R128" s="134">
        <f>R129</f>
        <v>0</v>
      </c>
      <c r="S128" s="67"/>
      <c r="T128" s="135">
        <f>T129</f>
        <v>0</v>
      </c>
      <c r="U128" s="33"/>
      <c r="V128" s="33"/>
      <c r="W128" s="33"/>
      <c r="X128" s="33"/>
      <c r="Y128" s="33"/>
      <c r="Z128" s="33"/>
      <c r="AA128" s="33"/>
      <c r="AB128" s="33"/>
      <c r="AC128" s="33"/>
      <c r="AD128" s="33"/>
      <c r="AE128" s="33"/>
      <c r="AT128" s="18" t="s">
        <v>76</v>
      </c>
      <c r="AU128" s="18" t="s">
        <v>174</v>
      </c>
      <c r="BK128" s="136">
        <f>BK129</f>
        <v>0</v>
      </c>
    </row>
    <row r="129" spans="1:65" s="12" customFormat="1" ht="25.9" customHeight="1">
      <c r="B129" s="137"/>
      <c r="D129" s="138" t="s">
        <v>76</v>
      </c>
      <c r="E129" s="139" t="s">
        <v>4338</v>
      </c>
      <c r="F129" s="139" t="s">
        <v>5724</v>
      </c>
      <c r="I129" s="140"/>
      <c r="J129" s="141">
        <f>BK129</f>
        <v>0</v>
      </c>
      <c r="L129" s="137"/>
      <c r="M129" s="142"/>
      <c r="N129" s="143"/>
      <c r="O129" s="143"/>
      <c r="P129" s="144">
        <f>P130+P149+P262+P311+P347+P360+P380</f>
        <v>0</v>
      </c>
      <c r="Q129" s="143"/>
      <c r="R129" s="144">
        <f>R130+R149+R262+R311+R347+R360+R380</f>
        <v>0</v>
      </c>
      <c r="S129" s="143"/>
      <c r="T129" s="145">
        <f>T130+T149+T262+T311+T347+T360+T380</f>
        <v>0</v>
      </c>
      <c r="AR129" s="138" t="s">
        <v>84</v>
      </c>
      <c r="AT129" s="146" t="s">
        <v>76</v>
      </c>
      <c r="AU129" s="146" t="s">
        <v>77</v>
      </c>
      <c r="AY129" s="138" t="s">
        <v>222</v>
      </c>
      <c r="BK129" s="147">
        <f>BK130+BK149+BK262+BK311+BK347+BK360+BK380</f>
        <v>0</v>
      </c>
    </row>
    <row r="130" spans="1:65" s="12" customFormat="1" ht="22.9" customHeight="1">
      <c r="B130" s="137"/>
      <c r="D130" s="138" t="s">
        <v>76</v>
      </c>
      <c r="E130" s="148" t="s">
        <v>5725</v>
      </c>
      <c r="F130" s="148" t="s">
        <v>5726</v>
      </c>
      <c r="I130" s="140"/>
      <c r="J130" s="149">
        <f>BK130</f>
        <v>0</v>
      </c>
      <c r="L130" s="137"/>
      <c r="M130" s="142"/>
      <c r="N130" s="143"/>
      <c r="O130" s="143"/>
      <c r="P130" s="144">
        <f>SUM(P131:P148)</f>
        <v>0</v>
      </c>
      <c r="Q130" s="143"/>
      <c r="R130" s="144">
        <f>SUM(R131:R148)</f>
        <v>0</v>
      </c>
      <c r="S130" s="143"/>
      <c r="T130" s="145">
        <f>SUM(T131:T148)</f>
        <v>0</v>
      </c>
      <c r="AR130" s="138" t="s">
        <v>84</v>
      </c>
      <c r="AT130" s="146" t="s">
        <v>76</v>
      </c>
      <c r="AU130" s="146" t="s">
        <v>84</v>
      </c>
      <c r="AY130" s="138" t="s">
        <v>222</v>
      </c>
      <c r="BK130" s="147">
        <f>SUM(BK131:BK148)</f>
        <v>0</v>
      </c>
    </row>
    <row r="131" spans="1:65" s="2" customFormat="1" ht="33" customHeight="1">
      <c r="A131" s="33"/>
      <c r="B131" s="150"/>
      <c r="C131" s="151" t="s">
        <v>84</v>
      </c>
      <c r="D131" s="151" t="s">
        <v>224</v>
      </c>
      <c r="E131" s="152" t="s">
        <v>4591</v>
      </c>
      <c r="F131" s="153" t="s">
        <v>5727</v>
      </c>
      <c r="G131" s="154" t="s">
        <v>4342</v>
      </c>
      <c r="H131" s="155">
        <v>1</v>
      </c>
      <c r="I131" s="156"/>
      <c r="J131" s="157">
        <f>ROUND(I131*H131,2)</f>
        <v>0</v>
      </c>
      <c r="K131" s="158"/>
      <c r="L131" s="34"/>
      <c r="M131" s="159" t="s">
        <v>1</v>
      </c>
      <c r="N131" s="160" t="s">
        <v>42</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228</v>
      </c>
      <c r="AT131" s="163" t="s">
        <v>224</v>
      </c>
      <c r="AU131" s="163" t="s">
        <v>86</v>
      </c>
      <c r="AY131" s="18" t="s">
        <v>222</v>
      </c>
      <c r="BE131" s="164">
        <f>IF(N131="základní",J131,0)</f>
        <v>0</v>
      </c>
      <c r="BF131" s="164">
        <f>IF(N131="snížená",J131,0)</f>
        <v>0</v>
      </c>
      <c r="BG131" s="164">
        <f>IF(N131="zákl. přenesená",J131,0)</f>
        <v>0</v>
      </c>
      <c r="BH131" s="164">
        <f>IF(N131="sníž. přenesená",J131,0)</f>
        <v>0</v>
      </c>
      <c r="BI131" s="164">
        <f>IF(N131="nulová",J131,0)</f>
        <v>0</v>
      </c>
      <c r="BJ131" s="18" t="s">
        <v>84</v>
      </c>
      <c r="BK131" s="164">
        <f>ROUND(I131*H131,2)</f>
        <v>0</v>
      </c>
      <c r="BL131" s="18" t="s">
        <v>228</v>
      </c>
      <c r="BM131" s="163" t="s">
        <v>86</v>
      </c>
    </row>
    <row r="132" spans="1:65" s="2" customFormat="1" ht="19.5">
      <c r="A132" s="33"/>
      <c r="B132" s="34"/>
      <c r="C132" s="33"/>
      <c r="D132" s="166" t="s">
        <v>384</v>
      </c>
      <c r="E132" s="33"/>
      <c r="F132" s="208" t="s">
        <v>5728</v>
      </c>
      <c r="G132" s="33"/>
      <c r="H132" s="33"/>
      <c r="I132" s="209"/>
      <c r="J132" s="33"/>
      <c r="K132" s="33"/>
      <c r="L132" s="34"/>
      <c r="M132" s="210"/>
      <c r="N132" s="211"/>
      <c r="O132" s="59"/>
      <c r="P132" s="59"/>
      <c r="Q132" s="59"/>
      <c r="R132" s="59"/>
      <c r="S132" s="59"/>
      <c r="T132" s="60"/>
      <c r="U132" s="33"/>
      <c r="V132" s="33"/>
      <c r="W132" s="33"/>
      <c r="X132" s="33"/>
      <c r="Y132" s="33"/>
      <c r="Z132" s="33"/>
      <c r="AA132" s="33"/>
      <c r="AB132" s="33"/>
      <c r="AC132" s="33"/>
      <c r="AD132" s="33"/>
      <c r="AE132" s="33"/>
      <c r="AT132" s="18" t="s">
        <v>384</v>
      </c>
      <c r="AU132" s="18" t="s">
        <v>86</v>
      </c>
    </row>
    <row r="133" spans="1:65" s="2" customFormat="1" ht="24.2" customHeight="1">
      <c r="A133" s="33"/>
      <c r="B133" s="150"/>
      <c r="C133" s="151" t="s">
        <v>86</v>
      </c>
      <c r="D133" s="151" t="s">
        <v>224</v>
      </c>
      <c r="E133" s="152" t="s">
        <v>4613</v>
      </c>
      <c r="F133" s="153" t="s">
        <v>5729</v>
      </c>
      <c r="G133" s="154" t="s">
        <v>4342</v>
      </c>
      <c r="H133" s="155">
        <v>1</v>
      </c>
      <c r="I133" s="156"/>
      <c r="J133" s="157">
        <f>ROUND(I133*H133,2)</f>
        <v>0</v>
      </c>
      <c r="K133" s="158"/>
      <c r="L133" s="34"/>
      <c r="M133" s="159" t="s">
        <v>1</v>
      </c>
      <c r="N133" s="160" t="s">
        <v>42</v>
      </c>
      <c r="O133" s="59"/>
      <c r="P133" s="161">
        <f>O133*H133</f>
        <v>0</v>
      </c>
      <c r="Q133" s="161">
        <v>0</v>
      </c>
      <c r="R133" s="161">
        <f>Q133*H133</f>
        <v>0</v>
      </c>
      <c r="S133" s="161">
        <v>0</v>
      </c>
      <c r="T133" s="162">
        <f>S133*H133</f>
        <v>0</v>
      </c>
      <c r="U133" s="33"/>
      <c r="V133" s="33"/>
      <c r="W133" s="33"/>
      <c r="X133" s="33"/>
      <c r="Y133" s="33"/>
      <c r="Z133" s="33"/>
      <c r="AA133" s="33"/>
      <c r="AB133" s="33"/>
      <c r="AC133" s="33"/>
      <c r="AD133" s="33"/>
      <c r="AE133" s="33"/>
      <c r="AR133" s="163" t="s">
        <v>228</v>
      </c>
      <c r="AT133" s="163" t="s">
        <v>224</v>
      </c>
      <c r="AU133" s="163" t="s">
        <v>86</v>
      </c>
      <c r="AY133" s="18" t="s">
        <v>222</v>
      </c>
      <c r="BE133" s="164">
        <f>IF(N133="základní",J133,0)</f>
        <v>0</v>
      </c>
      <c r="BF133" s="164">
        <f>IF(N133="snížená",J133,0)</f>
        <v>0</v>
      </c>
      <c r="BG133" s="164">
        <f>IF(N133="zákl. přenesená",J133,0)</f>
        <v>0</v>
      </c>
      <c r="BH133" s="164">
        <f>IF(N133="sníž. přenesená",J133,0)</f>
        <v>0</v>
      </c>
      <c r="BI133" s="164">
        <f>IF(N133="nulová",J133,0)</f>
        <v>0</v>
      </c>
      <c r="BJ133" s="18" t="s">
        <v>84</v>
      </c>
      <c r="BK133" s="164">
        <f>ROUND(I133*H133,2)</f>
        <v>0</v>
      </c>
      <c r="BL133" s="18" t="s">
        <v>228</v>
      </c>
      <c r="BM133" s="163" t="s">
        <v>228</v>
      </c>
    </row>
    <row r="134" spans="1:65" s="2" customFormat="1" ht="19.5">
      <c r="A134" s="33"/>
      <c r="B134" s="34"/>
      <c r="C134" s="33"/>
      <c r="D134" s="166" t="s">
        <v>384</v>
      </c>
      <c r="E134" s="33"/>
      <c r="F134" s="208" t="s">
        <v>5730</v>
      </c>
      <c r="G134" s="33"/>
      <c r="H134" s="33"/>
      <c r="I134" s="209"/>
      <c r="J134" s="33"/>
      <c r="K134" s="33"/>
      <c r="L134" s="34"/>
      <c r="M134" s="210"/>
      <c r="N134" s="211"/>
      <c r="O134" s="59"/>
      <c r="P134" s="59"/>
      <c r="Q134" s="59"/>
      <c r="R134" s="59"/>
      <c r="S134" s="59"/>
      <c r="T134" s="60"/>
      <c r="U134" s="33"/>
      <c r="V134" s="33"/>
      <c r="W134" s="33"/>
      <c r="X134" s="33"/>
      <c r="Y134" s="33"/>
      <c r="Z134" s="33"/>
      <c r="AA134" s="33"/>
      <c r="AB134" s="33"/>
      <c r="AC134" s="33"/>
      <c r="AD134" s="33"/>
      <c r="AE134" s="33"/>
      <c r="AT134" s="18" t="s">
        <v>384</v>
      </c>
      <c r="AU134" s="18" t="s">
        <v>86</v>
      </c>
    </row>
    <row r="135" spans="1:65" s="2" customFormat="1" ht="16.5" customHeight="1">
      <c r="A135" s="33"/>
      <c r="B135" s="150"/>
      <c r="C135" s="151" t="s">
        <v>235</v>
      </c>
      <c r="D135" s="151" t="s">
        <v>224</v>
      </c>
      <c r="E135" s="152" t="s">
        <v>4616</v>
      </c>
      <c r="F135" s="153" t="s">
        <v>5731</v>
      </c>
      <c r="G135" s="154" t="s">
        <v>4342</v>
      </c>
      <c r="H135" s="155">
        <v>4</v>
      </c>
      <c r="I135" s="156"/>
      <c r="J135" s="157">
        <f>ROUND(I135*H135,2)</f>
        <v>0</v>
      </c>
      <c r="K135" s="158"/>
      <c r="L135" s="34"/>
      <c r="M135" s="159" t="s">
        <v>1</v>
      </c>
      <c r="N135" s="160" t="s">
        <v>42</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238</v>
      </c>
    </row>
    <row r="136" spans="1:65" s="2" customFormat="1" ht="19.5">
      <c r="A136" s="33"/>
      <c r="B136" s="34"/>
      <c r="C136" s="33"/>
      <c r="D136" s="166" t="s">
        <v>384</v>
      </c>
      <c r="E136" s="33"/>
      <c r="F136" s="208" t="s">
        <v>5732</v>
      </c>
      <c r="G136" s="33"/>
      <c r="H136" s="33"/>
      <c r="I136" s="209"/>
      <c r="J136" s="33"/>
      <c r="K136" s="33"/>
      <c r="L136" s="34"/>
      <c r="M136" s="210"/>
      <c r="N136" s="211"/>
      <c r="O136" s="59"/>
      <c r="P136" s="59"/>
      <c r="Q136" s="59"/>
      <c r="R136" s="59"/>
      <c r="S136" s="59"/>
      <c r="T136" s="60"/>
      <c r="U136" s="33"/>
      <c r="V136" s="33"/>
      <c r="W136" s="33"/>
      <c r="X136" s="33"/>
      <c r="Y136" s="33"/>
      <c r="Z136" s="33"/>
      <c r="AA136" s="33"/>
      <c r="AB136" s="33"/>
      <c r="AC136" s="33"/>
      <c r="AD136" s="33"/>
      <c r="AE136" s="33"/>
      <c r="AT136" s="18" t="s">
        <v>384</v>
      </c>
      <c r="AU136" s="18" t="s">
        <v>86</v>
      </c>
    </row>
    <row r="137" spans="1:65" s="2" customFormat="1" ht="24.2" customHeight="1">
      <c r="A137" s="33"/>
      <c r="B137" s="150"/>
      <c r="C137" s="151" t="s">
        <v>228</v>
      </c>
      <c r="D137" s="151" t="s">
        <v>224</v>
      </c>
      <c r="E137" s="152" t="s">
        <v>4619</v>
      </c>
      <c r="F137" s="153" t="s">
        <v>5733</v>
      </c>
      <c r="G137" s="154" t="s">
        <v>4342</v>
      </c>
      <c r="H137" s="155">
        <v>4</v>
      </c>
      <c r="I137" s="156"/>
      <c r="J137" s="157">
        <f>ROUND(I137*H137,2)</f>
        <v>0</v>
      </c>
      <c r="K137" s="158"/>
      <c r="L137" s="34"/>
      <c r="M137" s="159" t="s">
        <v>1</v>
      </c>
      <c r="N137" s="160" t="s">
        <v>42</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228</v>
      </c>
      <c r="AT137" s="163" t="s">
        <v>224</v>
      </c>
      <c r="AU137" s="163" t="s">
        <v>86</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243</v>
      </c>
    </row>
    <row r="138" spans="1:65" s="2" customFormat="1" ht="16.5" customHeight="1">
      <c r="A138" s="33"/>
      <c r="B138" s="150"/>
      <c r="C138" s="151" t="s">
        <v>245</v>
      </c>
      <c r="D138" s="151" t="s">
        <v>224</v>
      </c>
      <c r="E138" s="152" t="s">
        <v>5734</v>
      </c>
      <c r="F138" s="153" t="s">
        <v>5735</v>
      </c>
      <c r="G138" s="154" t="s">
        <v>4342</v>
      </c>
      <c r="H138" s="155">
        <v>5</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248</v>
      </c>
    </row>
    <row r="139" spans="1:65" s="2" customFormat="1" ht="19.5">
      <c r="A139" s="33"/>
      <c r="B139" s="34"/>
      <c r="C139" s="33"/>
      <c r="D139" s="166" t="s">
        <v>384</v>
      </c>
      <c r="E139" s="33"/>
      <c r="F139" s="208" t="s">
        <v>5736</v>
      </c>
      <c r="G139" s="33"/>
      <c r="H139" s="33"/>
      <c r="I139" s="209"/>
      <c r="J139" s="33"/>
      <c r="K139" s="33"/>
      <c r="L139" s="34"/>
      <c r="M139" s="210"/>
      <c r="N139" s="211"/>
      <c r="O139" s="59"/>
      <c r="P139" s="59"/>
      <c r="Q139" s="59"/>
      <c r="R139" s="59"/>
      <c r="S139" s="59"/>
      <c r="T139" s="60"/>
      <c r="U139" s="33"/>
      <c r="V139" s="33"/>
      <c r="W139" s="33"/>
      <c r="X139" s="33"/>
      <c r="Y139" s="33"/>
      <c r="Z139" s="33"/>
      <c r="AA139" s="33"/>
      <c r="AB139" s="33"/>
      <c r="AC139" s="33"/>
      <c r="AD139" s="33"/>
      <c r="AE139" s="33"/>
      <c r="AT139" s="18" t="s">
        <v>384</v>
      </c>
      <c r="AU139" s="18" t="s">
        <v>86</v>
      </c>
    </row>
    <row r="140" spans="1:65" s="2" customFormat="1" ht="16.5" customHeight="1">
      <c r="A140" s="33"/>
      <c r="B140" s="150"/>
      <c r="C140" s="151" t="s">
        <v>238</v>
      </c>
      <c r="D140" s="151" t="s">
        <v>224</v>
      </c>
      <c r="E140" s="152" t="s">
        <v>5737</v>
      </c>
      <c r="F140" s="153" t="s">
        <v>5738</v>
      </c>
      <c r="G140" s="154" t="s">
        <v>242</v>
      </c>
      <c r="H140" s="155">
        <v>140</v>
      </c>
      <c r="I140" s="156"/>
      <c r="J140" s="157">
        <f>ROUND(I140*H140,2)</f>
        <v>0</v>
      </c>
      <c r="K140" s="158"/>
      <c r="L140" s="34"/>
      <c r="M140" s="159" t="s">
        <v>1</v>
      </c>
      <c r="N140" s="160" t="s">
        <v>42</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228</v>
      </c>
      <c r="AT140" s="163" t="s">
        <v>224</v>
      </c>
      <c r="AU140" s="163" t="s">
        <v>86</v>
      </c>
      <c r="AY140" s="18" t="s">
        <v>222</v>
      </c>
      <c r="BE140" s="164">
        <f>IF(N140="základní",J140,0)</f>
        <v>0</v>
      </c>
      <c r="BF140" s="164">
        <f>IF(N140="snížená",J140,0)</f>
        <v>0</v>
      </c>
      <c r="BG140" s="164">
        <f>IF(N140="zákl. přenesená",J140,0)</f>
        <v>0</v>
      </c>
      <c r="BH140" s="164">
        <f>IF(N140="sníž. přenesená",J140,0)</f>
        <v>0</v>
      </c>
      <c r="BI140" s="164">
        <f>IF(N140="nulová",J140,0)</f>
        <v>0</v>
      </c>
      <c r="BJ140" s="18" t="s">
        <v>84</v>
      </c>
      <c r="BK140" s="164">
        <f>ROUND(I140*H140,2)</f>
        <v>0</v>
      </c>
      <c r="BL140" s="18" t="s">
        <v>228</v>
      </c>
      <c r="BM140" s="163" t="s">
        <v>14</v>
      </c>
    </row>
    <row r="141" spans="1:65" s="2" customFormat="1" ht="19.5">
      <c r="A141" s="33"/>
      <c r="B141" s="34"/>
      <c r="C141" s="33"/>
      <c r="D141" s="166" t="s">
        <v>384</v>
      </c>
      <c r="E141" s="33"/>
      <c r="F141" s="208" t="s">
        <v>5739</v>
      </c>
      <c r="G141" s="33"/>
      <c r="H141" s="33"/>
      <c r="I141" s="209"/>
      <c r="J141" s="33"/>
      <c r="K141" s="33"/>
      <c r="L141" s="34"/>
      <c r="M141" s="210"/>
      <c r="N141" s="211"/>
      <c r="O141" s="59"/>
      <c r="P141" s="59"/>
      <c r="Q141" s="59"/>
      <c r="R141" s="59"/>
      <c r="S141" s="59"/>
      <c r="T141" s="60"/>
      <c r="U141" s="33"/>
      <c r="V141" s="33"/>
      <c r="W141" s="33"/>
      <c r="X141" s="33"/>
      <c r="Y141" s="33"/>
      <c r="Z141" s="33"/>
      <c r="AA141" s="33"/>
      <c r="AB141" s="33"/>
      <c r="AC141" s="33"/>
      <c r="AD141" s="33"/>
      <c r="AE141" s="33"/>
      <c r="AT141" s="18" t="s">
        <v>384</v>
      </c>
      <c r="AU141" s="18" t="s">
        <v>86</v>
      </c>
    </row>
    <row r="142" spans="1:65" s="2" customFormat="1" ht="16.5" customHeight="1">
      <c r="A142" s="33"/>
      <c r="B142" s="150"/>
      <c r="C142" s="151" t="s">
        <v>261</v>
      </c>
      <c r="D142" s="151" t="s">
        <v>224</v>
      </c>
      <c r="E142" s="152" t="s">
        <v>5740</v>
      </c>
      <c r="F142" s="153" t="s">
        <v>5741</v>
      </c>
      <c r="G142" s="154" t="s">
        <v>242</v>
      </c>
      <c r="H142" s="155">
        <v>120</v>
      </c>
      <c r="I142" s="156"/>
      <c r="J142" s="157">
        <f>ROUND(I142*H142,2)</f>
        <v>0</v>
      </c>
      <c r="K142" s="158"/>
      <c r="L142" s="34"/>
      <c r="M142" s="159" t="s">
        <v>1</v>
      </c>
      <c r="N142" s="160" t="s">
        <v>42</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228</v>
      </c>
      <c r="AT142" s="163" t="s">
        <v>224</v>
      </c>
      <c r="AU142" s="163" t="s">
        <v>86</v>
      </c>
      <c r="AY142" s="18" t="s">
        <v>222</v>
      </c>
      <c r="BE142" s="164">
        <f>IF(N142="základní",J142,0)</f>
        <v>0</v>
      </c>
      <c r="BF142" s="164">
        <f>IF(N142="snížená",J142,0)</f>
        <v>0</v>
      </c>
      <c r="BG142" s="164">
        <f>IF(N142="zákl. přenesená",J142,0)</f>
        <v>0</v>
      </c>
      <c r="BH142" s="164">
        <f>IF(N142="sníž. přenesená",J142,0)</f>
        <v>0</v>
      </c>
      <c r="BI142" s="164">
        <f>IF(N142="nulová",J142,0)</f>
        <v>0</v>
      </c>
      <c r="BJ142" s="18" t="s">
        <v>84</v>
      </c>
      <c r="BK142" s="164">
        <f>ROUND(I142*H142,2)</f>
        <v>0</v>
      </c>
      <c r="BL142" s="18" t="s">
        <v>228</v>
      </c>
      <c r="BM142" s="163" t="s">
        <v>321</v>
      </c>
    </row>
    <row r="143" spans="1:65" s="2" customFormat="1" ht="19.5">
      <c r="A143" s="33"/>
      <c r="B143" s="34"/>
      <c r="C143" s="33"/>
      <c r="D143" s="166" t="s">
        <v>384</v>
      </c>
      <c r="E143" s="33"/>
      <c r="F143" s="208" t="s">
        <v>5742</v>
      </c>
      <c r="G143" s="33"/>
      <c r="H143" s="33"/>
      <c r="I143" s="209"/>
      <c r="J143" s="33"/>
      <c r="K143" s="33"/>
      <c r="L143" s="34"/>
      <c r="M143" s="210"/>
      <c r="N143" s="211"/>
      <c r="O143" s="59"/>
      <c r="P143" s="59"/>
      <c r="Q143" s="59"/>
      <c r="R143" s="59"/>
      <c r="S143" s="59"/>
      <c r="T143" s="60"/>
      <c r="U143" s="33"/>
      <c r="V143" s="33"/>
      <c r="W143" s="33"/>
      <c r="X143" s="33"/>
      <c r="Y143" s="33"/>
      <c r="Z143" s="33"/>
      <c r="AA143" s="33"/>
      <c r="AB143" s="33"/>
      <c r="AC143" s="33"/>
      <c r="AD143" s="33"/>
      <c r="AE143" s="33"/>
      <c r="AT143" s="18" t="s">
        <v>384</v>
      </c>
      <c r="AU143" s="18" t="s">
        <v>86</v>
      </c>
    </row>
    <row r="144" spans="1:65" s="2" customFormat="1" ht="16.5" customHeight="1">
      <c r="A144" s="33"/>
      <c r="B144" s="150"/>
      <c r="C144" s="151" t="s">
        <v>243</v>
      </c>
      <c r="D144" s="151" t="s">
        <v>224</v>
      </c>
      <c r="E144" s="152" t="s">
        <v>5743</v>
      </c>
      <c r="F144" s="153" t="s">
        <v>5744</v>
      </c>
      <c r="G144" s="154" t="s">
        <v>242</v>
      </c>
      <c r="H144" s="155">
        <v>120</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86</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264</v>
      </c>
    </row>
    <row r="145" spans="1:65" s="2" customFormat="1" ht="19.5">
      <c r="A145" s="33"/>
      <c r="B145" s="34"/>
      <c r="C145" s="33"/>
      <c r="D145" s="166" t="s">
        <v>384</v>
      </c>
      <c r="E145" s="33"/>
      <c r="F145" s="208" t="s">
        <v>5745</v>
      </c>
      <c r="G145" s="33"/>
      <c r="H145" s="33"/>
      <c r="I145" s="209"/>
      <c r="J145" s="33"/>
      <c r="K145" s="33"/>
      <c r="L145" s="34"/>
      <c r="M145" s="210"/>
      <c r="N145" s="211"/>
      <c r="O145" s="59"/>
      <c r="P145" s="59"/>
      <c r="Q145" s="59"/>
      <c r="R145" s="59"/>
      <c r="S145" s="59"/>
      <c r="T145" s="60"/>
      <c r="U145" s="33"/>
      <c r="V145" s="33"/>
      <c r="W145" s="33"/>
      <c r="X145" s="33"/>
      <c r="Y145" s="33"/>
      <c r="Z145" s="33"/>
      <c r="AA145" s="33"/>
      <c r="AB145" s="33"/>
      <c r="AC145" s="33"/>
      <c r="AD145" s="33"/>
      <c r="AE145" s="33"/>
      <c r="AT145" s="18" t="s">
        <v>384</v>
      </c>
      <c r="AU145" s="18" t="s">
        <v>86</v>
      </c>
    </row>
    <row r="146" spans="1:65" s="2" customFormat="1" ht="16.5" customHeight="1">
      <c r="A146" s="33"/>
      <c r="B146" s="150"/>
      <c r="C146" s="151" t="s">
        <v>279</v>
      </c>
      <c r="D146" s="151" t="s">
        <v>224</v>
      </c>
      <c r="E146" s="152" t="s">
        <v>5746</v>
      </c>
      <c r="F146" s="153" t="s">
        <v>5747</v>
      </c>
      <c r="G146" s="154" t="s">
        <v>4342</v>
      </c>
      <c r="H146" s="155">
        <v>1</v>
      </c>
      <c r="I146" s="156"/>
      <c r="J146" s="157">
        <f>ROUND(I146*H146,2)</f>
        <v>0</v>
      </c>
      <c r="K146" s="158"/>
      <c r="L146" s="34"/>
      <c r="M146" s="159" t="s">
        <v>1</v>
      </c>
      <c r="N146" s="160" t="s">
        <v>42</v>
      </c>
      <c r="O146" s="59"/>
      <c r="P146" s="161">
        <f>O146*H146</f>
        <v>0</v>
      </c>
      <c r="Q146" s="161">
        <v>0</v>
      </c>
      <c r="R146" s="161">
        <f>Q146*H146</f>
        <v>0</v>
      </c>
      <c r="S146" s="161">
        <v>0</v>
      </c>
      <c r="T146" s="162">
        <f>S146*H146</f>
        <v>0</v>
      </c>
      <c r="U146" s="33"/>
      <c r="V146" s="33"/>
      <c r="W146" s="33"/>
      <c r="X146" s="33"/>
      <c r="Y146" s="33"/>
      <c r="Z146" s="33"/>
      <c r="AA146" s="33"/>
      <c r="AB146" s="33"/>
      <c r="AC146" s="33"/>
      <c r="AD146" s="33"/>
      <c r="AE146" s="33"/>
      <c r="AR146" s="163" t="s">
        <v>228</v>
      </c>
      <c r="AT146" s="163" t="s">
        <v>224</v>
      </c>
      <c r="AU146" s="163" t="s">
        <v>86</v>
      </c>
      <c r="AY146" s="18" t="s">
        <v>222</v>
      </c>
      <c r="BE146" s="164">
        <f>IF(N146="základní",J146,0)</f>
        <v>0</v>
      </c>
      <c r="BF146" s="164">
        <f>IF(N146="snížená",J146,0)</f>
        <v>0</v>
      </c>
      <c r="BG146" s="164">
        <f>IF(N146="zákl. přenesená",J146,0)</f>
        <v>0</v>
      </c>
      <c r="BH146" s="164">
        <f>IF(N146="sníž. přenesená",J146,0)</f>
        <v>0</v>
      </c>
      <c r="BI146" s="164">
        <f>IF(N146="nulová",J146,0)</f>
        <v>0</v>
      </c>
      <c r="BJ146" s="18" t="s">
        <v>84</v>
      </c>
      <c r="BK146" s="164">
        <f>ROUND(I146*H146,2)</f>
        <v>0</v>
      </c>
      <c r="BL146" s="18" t="s">
        <v>228</v>
      </c>
      <c r="BM146" s="163" t="s">
        <v>341</v>
      </c>
    </row>
    <row r="147" spans="1:65" s="2" customFormat="1" ht="16.5" customHeight="1">
      <c r="A147" s="33"/>
      <c r="B147" s="150"/>
      <c r="C147" s="151" t="s">
        <v>248</v>
      </c>
      <c r="D147" s="151" t="s">
        <v>224</v>
      </c>
      <c r="E147" s="152" t="s">
        <v>5748</v>
      </c>
      <c r="F147" s="153" t="s">
        <v>5749</v>
      </c>
      <c r="G147" s="154" t="s">
        <v>4342</v>
      </c>
      <c r="H147" s="155">
        <v>1</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86</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273</v>
      </c>
    </row>
    <row r="148" spans="1:65" s="2" customFormat="1" ht="16.5" customHeight="1">
      <c r="A148" s="33"/>
      <c r="B148" s="150"/>
      <c r="C148" s="151" t="s">
        <v>299</v>
      </c>
      <c r="D148" s="151" t="s">
        <v>224</v>
      </c>
      <c r="E148" s="152" t="s">
        <v>5750</v>
      </c>
      <c r="F148" s="153" t="s">
        <v>5751</v>
      </c>
      <c r="G148" s="154" t="s">
        <v>4342</v>
      </c>
      <c r="H148" s="155">
        <v>1</v>
      </c>
      <c r="I148" s="156"/>
      <c r="J148" s="157">
        <f>ROUND(I148*H148,2)</f>
        <v>0</v>
      </c>
      <c r="K148" s="158"/>
      <c r="L148" s="34"/>
      <c r="M148" s="159" t="s">
        <v>1</v>
      </c>
      <c r="N148" s="160" t="s">
        <v>42</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228</v>
      </c>
      <c r="AT148" s="163" t="s">
        <v>224</v>
      </c>
      <c r="AU148" s="163" t="s">
        <v>86</v>
      </c>
      <c r="AY148" s="18" t="s">
        <v>222</v>
      </c>
      <c r="BE148" s="164">
        <f>IF(N148="základní",J148,0)</f>
        <v>0</v>
      </c>
      <c r="BF148" s="164">
        <f>IF(N148="snížená",J148,0)</f>
        <v>0</v>
      </c>
      <c r="BG148" s="164">
        <f>IF(N148="zákl. přenesená",J148,0)</f>
        <v>0</v>
      </c>
      <c r="BH148" s="164">
        <f>IF(N148="sníž. přenesená",J148,0)</f>
        <v>0</v>
      </c>
      <c r="BI148" s="164">
        <f>IF(N148="nulová",J148,0)</f>
        <v>0</v>
      </c>
      <c r="BJ148" s="18" t="s">
        <v>84</v>
      </c>
      <c r="BK148" s="164">
        <f>ROUND(I148*H148,2)</f>
        <v>0</v>
      </c>
      <c r="BL148" s="18" t="s">
        <v>228</v>
      </c>
      <c r="BM148" s="163" t="s">
        <v>358</v>
      </c>
    </row>
    <row r="149" spans="1:65" s="12" customFormat="1" ht="22.9" customHeight="1">
      <c r="B149" s="137"/>
      <c r="D149" s="138" t="s">
        <v>76</v>
      </c>
      <c r="E149" s="148" t="s">
        <v>5752</v>
      </c>
      <c r="F149" s="148" t="s">
        <v>5753</v>
      </c>
      <c r="I149" s="140"/>
      <c r="J149" s="149">
        <f>BK149</f>
        <v>0</v>
      </c>
      <c r="L149" s="137"/>
      <c r="M149" s="142"/>
      <c r="N149" s="143"/>
      <c r="O149" s="143"/>
      <c r="P149" s="144">
        <f>SUM(P150:P261)</f>
        <v>0</v>
      </c>
      <c r="Q149" s="143"/>
      <c r="R149" s="144">
        <f>SUM(R150:R261)</f>
        <v>0</v>
      </c>
      <c r="S149" s="143"/>
      <c r="T149" s="145">
        <f>SUM(T150:T261)</f>
        <v>0</v>
      </c>
      <c r="AR149" s="138" t="s">
        <v>84</v>
      </c>
      <c r="AT149" s="146" t="s">
        <v>76</v>
      </c>
      <c r="AU149" s="146" t="s">
        <v>84</v>
      </c>
      <c r="AY149" s="138" t="s">
        <v>222</v>
      </c>
      <c r="BK149" s="147">
        <f>SUM(BK150:BK261)</f>
        <v>0</v>
      </c>
    </row>
    <row r="150" spans="1:65" s="2" customFormat="1" ht="24.2" customHeight="1">
      <c r="A150" s="33"/>
      <c r="B150" s="150"/>
      <c r="C150" s="151" t="s">
        <v>14</v>
      </c>
      <c r="D150" s="151" t="s">
        <v>224</v>
      </c>
      <c r="E150" s="152" t="s">
        <v>4638</v>
      </c>
      <c r="F150" s="153" t="s">
        <v>5754</v>
      </c>
      <c r="G150" s="154" t="s">
        <v>4342</v>
      </c>
      <c r="H150" s="155">
        <v>2</v>
      </c>
      <c r="I150" s="156"/>
      <c r="J150" s="157">
        <f>ROUND(I150*H150,2)</f>
        <v>0</v>
      </c>
      <c r="K150" s="158"/>
      <c r="L150" s="34"/>
      <c r="M150" s="159" t="s">
        <v>1</v>
      </c>
      <c r="N150" s="160" t="s">
        <v>42</v>
      </c>
      <c r="O150" s="59"/>
      <c r="P150" s="161">
        <f>O150*H150</f>
        <v>0</v>
      </c>
      <c r="Q150" s="161">
        <v>0</v>
      </c>
      <c r="R150" s="161">
        <f>Q150*H150</f>
        <v>0</v>
      </c>
      <c r="S150" s="161">
        <v>0</v>
      </c>
      <c r="T150" s="162">
        <f>S150*H150</f>
        <v>0</v>
      </c>
      <c r="U150" s="33"/>
      <c r="V150" s="33"/>
      <c r="W150" s="33"/>
      <c r="X150" s="33"/>
      <c r="Y150" s="33"/>
      <c r="Z150" s="33"/>
      <c r="AA150" s="33"/>
      <c r="AB150" s="33"/>
      <c r="AC150" s="33"/>
      <c r="AD150" s="33"/>
      <c r="AE150" s="33"/>
      <c r="AR150" s="163" t="s">
        <v>228</v>
      </c>
      <c r="AT150" s="163" t="s">
        <v>224</v>
      </c>
      <c r="AU150" s="163" t="s">
        <v>86</v>
      </c>
      <c r="AY150" s="18" t="s">
        <v>222</v>
      </c>
      <c r="BE150" s="164">
        <f>IF(N150="základní",J150,0)</f>
        <v>0</v>
      </c>
      <c r="BF150" s="164">
        <f>IF(N150="snížená",J150,0)</f>
        <v>0</v>
      </c>
      <c r="BG150" s="164">
        <f>IF(N150="zákl. přenesená",J150,0)</f>
        <v>0</v>
      </c>
      <c r="BH150" s="164">
        <f>IF(N150="sníž. přenesená",J150,0)</f>
        <v>0</v>
      </c>
      <c r="BI150" s="164">
        <f>IF(N150="nulová",J150,0)</f>
        <v>0</v>
      </c>
      <c r="BJ150" s="18" t="s">
        <v>84</v>
      </c>
      <c r="BK150" s="164">
        <f>ROUND(I150*H150,2)</f>
        <v>0</v>
      </c>
      <c r="BL150" s="18" t="s">
        <v>228</v>
      </c>
      <c r="BM150" s="163" t="s">
        <v>282</v>
      </c>
    </row>
    <row r="151" spans="1:65" s="2" customFormat="1" ht="19.5">
      <c r="A151" s="33"/>
      <c r="B151" s="34"/>
      <c r="C151" s="33"/>
      <c r="D151" s="166" t="s">
        <v>384</v>
      </c>
      <c r="E151" s="33"/>
      <c r="F151" s="208" t="s">
        <v>5755</v>
      </c>
      <c r="G151" s="33"/>
      <c r="H151" s="33"/>
      <c r="I151" s="209"/>
      <c r="J151" s="33"/>
      <c r="K151" s="33"/>
      <c r="L151" s="34"/>
      <c r="M151" s="210"/>
      <c r="N151" s="211"/>
      <c r="O151" s="59"/>
      <c r="P151" s="59"/>
      <c r="Q151" s="59"/>
      <c r="R151" s="59"/>
      <c r="S151" s="59"/>
      <c r="T151" s="60"/>
      <c r="U151" s="33"/>
      <c r="V151" s="33"/>
      <c r="W151" s="33"/>
      <c r="X151" s="33"/>
      <c r="Y151" s="33"/>
      <c r="Z151" s="33"/>
      <c r="AA151" s="33"/>
      <c r="AB151" s="33"/>
      <c r="AC151" s="33"/>
      <c r="AD151" s="33"/>
      <c r="AE151" s="33"/>
      <c r="AT151" s="18" t="s">
        <v>384</v>
      </c>
      <c r="AU151" s="18" t="s">
        <v>86</v>
      </c>
    </row>
    <row r="152" spans="1:65" s="2" customFormat="1" ht="24.2" customHeight="1">
      <c r="A152" s="33"/>
      <c r="B152" s="150"/>
      <c r="C152" s="151" t="s">
        <v>315</v>
      </c>
      <c r="D152" s="151" t="s">
        <v>224</v>
      </c>
      <c r="E152" s="152" t="s">
        <v>4643</v>
      </c>
      <c r="F152" s="153" t="s">
        <v>5756</v>
      </c>
      <c r="G152" s="154" t="s">
        <v>4342</v>
      </c>
      <c r="H152" s="155">
        <v>2</v>
      </c>
      <c r="I152" s="156"/>
      <c r="J152" s="157">
        <f>ROUND(I152*H152,2)</f>
        <v>0</v>
      </c>
      <c r="K152" s="158"/>
      <c r="L152" s="34"/>
      <c r="M152" s="159" t="s">
        <v>1</v>
      </c>
      <c r="N152" s="160" t="s">
        <v>42</v>
      </c>
      <c r="O152" s="59"/>
      <c r="P152" s="161">
        <f>O152*H152</f>
        <v>0</v>
      </c>
      <c r="Q152" s="161">
        <v>0</v>
      </c>
      <c r="R152" s="161">
        <f>Q152*H152</f>
        <v>0</v>
      </c>
      <c r="S152" s="161">
        <v>0</v>
      </c>
      <c r="T152" s="162">
        <f>S152*H152</f>
        <v>0</v>
      </c>
      <c r="U152" s="33"/>
      <c r="V152" s="33"/>
      <c r="W152" s="33"/>
      <c r="X152" s="33"/>
      <c r="Y152" s="33"/>
      <c r="Z152" s="33"/>
      <c r="AA152" s="33"/>
      <c r="AB152" s="33"/>
      <c r="AC152" s="33"/>
      <c r="AD152" s="33"/>
      <c r="AE152" s="33"/>
      <c r="AR152" s="163" t="s">
        <v>228</v>
      </c>
      <c r="AT152" s="163" t="s">
        <v>224</v>
      </c>
      <c r="AU152" s="163" t="s">
        <v>86</v>
      </c>
      <c r="AY152" s="18" t="s">
        <v>222</v>
      </c>
      <c r="BE152" s="164">
        <f>IF(N152="základní",J152,0)</f>
        <v>0</v>
      </c>
      <c r="BF152" s="164">
        <f>IF(N152="snížená",J152,0)</f>
        <v>0</v>
      </c>
      <c r="BG152" s="164">
        <f>IF(N152="zákl. přenesená",J152,0)</f>
        <v>0</v>
      </c>
      <c r="BH152" s="164">
        <f>IF(N152="sníž. přenesená",J152,0)</f>
        <v>0</v>
      </c>
      <c r="BI152" s="164">
        <f>IF(N152="nulová",J152,0)</f>
        <v>0</v>
      </c>
      <c r="BJ152" s="18" t="s">
        <v>84</v>
      </c>
      <c r="BK152" s="164">
        <f>ROUND(I152*H152,2)</f>
        <v>0</v>
      </c>
      <c r="BL152" s="18" t="s">
        <v>228</v>
      </c>
      <c r="BM152" s="163" t="s">
        <v>292</v>
      </c>
    </row>
    <row r="153" spans="1:65" s="2" customFormat="1" ht="19.5">
      <c r="A153" s="33"/>
      <c r="B153" s="34"/>
      <c r="C153" s="33"/>
      <c r="D153" s="166" t="s">
        <v>384</v>
      </c>
      <c r="E153" s="33"/>
      <c r="F153" s="208" t="s">
        <v>5757</v>
      </c>
      <c r="G153" s="33"/>
      <c r="H153" s="33"/>
      <c r="I153" s="209"/>
      <c r="J153" s="33"/>
      <c r="K153" s="33"/>
      <c r="L153" s="34"/>
      <c r="M153" s="210"/>
      <c r="N153" s="211"/>
      <c r="O153" s="59"/>
      <c r="P153" s="59"/>
      <c r="Q153" s="59"/>
      <c r="R153" s="59"/>
      <c r="S153" s="59"/>
      <c r="T153" s="60"/>
      <c r="U153" s="33"/>
      <c r="V153" s="33"/>
      <c r="W153" s="33"/>
      <c r="X153" s="33"/>
      <c r="Y153" s="33"/>
      <c r="Z153" s="33"/>
      <c r="AA153" s="33"/>
      <c r="AB153" s="33"/>
      <c r="AC153" s="33"/>
      <c r="AD153" s="33"/>
      <c r="AE153" s="33"/>
      <c r="AT153" s="18" t="s">
        <v>384</v>
      </c>
      <c r="AU153" s="18" t="s">
        <v>86</v>
      </c>
    </row>
    <row r="154" spans="1:65" s="2" customFormat="1" ht="62.65" customHeight="1">
      <c r="A154" s="33"/>
      <c r="B154" s="150"/>
      <c r="C154" s="151" t="s">
        <v>321</v>
      </c>
      <c r="D154" s="151" t="s">
        <v>224</v>
      </c>
      <c r="E154" s="152" t="s">
        <v>4645</v>
      </c>
      <c r="F154" s="153" t="s">
        <v>5758</v>
      </c>
      <c r="G154" s="154" t="s">
        <v>4342</v>
      </c>
      <c r="H154" s="155">
        <v>1</v>
      </c>
      <c r="I154" s="156"/>
      <c r="J154" s="157">
        <f>ROUND(I154*H154,2)</f>
        <v>0</v>
      </c>
      <c r="K154" s="158"/>
      <c r="L154" s="34"/>
      <c r="M154" s="159" t="s">
        <v>1</v>
      </c>
      <c r="N154" s="160" t="s">
        <v>42</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228</v>
      </c>
      <c r="AT154" s="163" t="s">
        <v>224</v>
      </c>
      <c r="AU154" s="163" t="s">
        <v>86</v>
      </c>
      <c r="AY154" s="18" t="s">
        <v>222</v>
      </c>
      <c r="BE154" s="164">
        <f>IF(N154="základní",J154,0)</f>
        <v>0</v>
      </c>
      <c r="BF154" s="164">
        <f>IF(N154="snížená",J154,0)</f>
        <v>0</v>
      </c>
      <c r="BG154" s="164">
        <f>IF(N154="zákl. přenesená",J154,0)</f>
        <v>0</v>
      </c>
      <c r="BH154" s="164">
        <f>IF(N154="sníž. přenesená",J154,0)</f>
        <v>0</v>
      </c>
      <c r="BI154" s="164">
        <f>IF(N154="nulová",J154,0)</f>
        <v>0</v>
      </c>
      <c r="BJ154" s="18" t="s">
        <v>84</v>
      </c>
      <c r="BK154" s="164">
        <f>ROUND(I154*H154,2)</f>
        <v>0</v>
      </c>
      <c r="BL154" s="18" t="s">
        <v>228</v>
      </c>
      <c r="BM154" s="163" t="s">
        <v>302</v>
      </c>
    </row>
    <row r="155" spans="1:65" s="2" customFormat="1" ht="19.5">
      <c r="A155" s="33"/>
      <c r="B155" s="34"/>
      <c r="C155" s="33"/>
      <c r="D155" s="166" t="s">
        <v>384</v>
      </c>
      <c r="E155" s="33"/>
      <c r="F155" s="208" t="s">
        <v>5759</v>
      </c>
      <c r="G155" s="33"/>
      <c r="H155" s="33"/>
      <c r="I155" s="209"/>
      <c r="J155" s="33"/>
      <c r="K155" s="33"/>
      <c r="L155" s="34"/>
      <c r="M155" s="210"/>
      <c r="N155" s="211"/>
      <c r="O155" s="59"/>
      <c r="P155" s="59"/>
      <c r="Q155" s="59"/>
      <c r="R155" s="59"/>
      <c r="S155" s="59"/>
      <c r="T155" s="60"/>
      <c r="U155" s="33"/>
      <c r="V155" s="33"/>
      <c r="W155" s="33"/>
      <c r="X155" s="33"/>
      <c r="Y155" s="33"/>
      <c r="Z155" s="33"/>
      <c r="AA155" s="33"/>
      <c r="AB155" s="33"/>
      <c r="AC155" s="33"/>
      <c r="AD155" s="33"/>
      <c r="AE155" s="33"/>
      <c r="AT155" s="18" t="s">
        <v>384</v>
      </c>
      <c r="AU155" s="18" t="s">
        <v>86</v>
      </c>
    </row>
    <row r="156" spans="1:65" s="2" customFormat="1" ht="55.5" customHeight="1">
      <c r="A156" s="33"/>
      <c r="B156" s="150"/>
      <c r="C156" s="151" t="s">
        <v>8</v>
      </c>
      <c r="D156" s="151" t="s">
        <v>224</v>
      </c>
      <c r="E156" s="152" t="s">
        <v>4648</v>
      </c>
      <c r="F156" s="153" t="s">
        <v>5760</v>
      </c>
      <c r="G156" s="154" t="s">
        <v>4342</v>
      </c>
      <c r="H156" s="155">
        <v>1</v>
      </c>
      <c r="I156" s="156"/>
      <c r="J156" s="157">
        <f>ROUND(I156*H156,2)</f>
        <v>0</v>
      </c>
      <c r="K156" s="158"/>
      <c r="L156" s="34"/>
      <c r="M156" s="159" t="s">
        <v>1</v>
      </c>
      <c r="N156" s="160" t="s">
        <v>42</v>
      </c>
      <c r="O156" s="59"/>
      <c r="P156" s="161">
        <f>O156*H156</f>
        <v>0</v>
      </c>
      <c r="Q156" s="161">
        <v>0</v>
      </c>
      <c r="R156" s="161">
        <f>Q156*H156</f>
        <v>0</v>
      </c>
      <c r="S156" s="161">
        <v>0</v>
      </c>
      <c r="T156" s="162">
        <f>S156*H156</f>
        <v>0</v>
      </c>
      <c r="U156" s="33"/>
      <c r="V156" s="33"/>
      <c r="W156" s="33"/>
      <c r="X156" s="33"/>
      <c r="Y156" s="33"/>
      <c r="Z156" s="33"/>
      <c r="AA156" s="33"/>
      <c r="AB156" s="33"/>
      <c r="AC156" s="33"/>
      <c r="AD156" s="33"/>
      <c r="AE156" s="33"/>
      <c r="AR156" s="163" t="s">
        <v>228</v>
      </c>
      <c r="AT156" s="163" t="s">
        <v>224</v>
      </c>
      <c r="AU156" s="163" t="s">
        <v>86</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228</v>
      </c>
      <c r="BM156" s="163" t="s">
        <v>314</v>
      </c>
    </row>
    <row r="157" spans="1:65" s="2" customFormat="1" ht="19.5">
      <c r="A157" s="33"/>
      <c r="B157" s="34"/>
      <c r="C157" s="33"/>
      <c r="D157" s="166" t="s">
        <v>384</v>
      </c>
      <c r="E157" s="33"/>
      <c r="F157" s="208" t="s">
        <v>5761</v>
      </c>
      <c r="G157" s="33"/>
      <c r="H157" s="33"/>
      <c r="I157" s="209"/>
      <c r="J157" s="33"/>
      <c r="K157" s="33"/>
      <c r="L157" s="34"/>
      <c r="M157" s="210"/>
      <c r="N157" s="211"/>
      <c r="O157" s="59"/>
      <c r="P157" s="59"/>
      <c r="Q157" s="59"/>
      <c r="R157" s="59"/>
      <c r="S157" s="59"/>
      <c r="T157" s="60"/>
      <c r="U157" s="33"/>
      <c r="V157" s="33"/>
      <c r="W157" s="33"/>
      <c r="X157" s="33"/>
      <c r="Y157" s="33"/>
      <c r="Z157" s="33"/>
      <c r="AA157" s="33"/>
      <c r="AB157" s="33"/>
      <c r="AC157" s="33"/>
      <c r="AD157" s="33"/>
      <c r="AE157" s="33"/>
      <c r="AT157" s="18" t="s">
        <v>384</v>
      </c>
      <c r="AU157" s="18" t="s">
        <v>86</v>
      </c>
    </row>
    <row r="158" spans="1:65" s="2" customFormat="1" ht="24.2" customHeight="1">
      <c r="A158" s="33"/>
      <c r="B158" s="150"/>
      <c r="C158" s="151" t="s">
        <v>264</v>
      </c>
      <c r="D158" s="151" t="s">
        <v>224</v>
      </c>
      <c r="E158" s="152" t="s">
        <v>4651</v>
      </c>
      <c r="F158" s="153" t="s">
        <v>5762</v>
      </c>
      <c r="G158" s="154" t="s">
        <v>4342</v>
      </c>
      <c r="H158" s="155">
        <v>4</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318</v>
      </c>
    </row>
    <row r="159" spans="1:65" s="2" customFormat="1" ht="19.5">
      <c r="A159" s="33"/>
      <c r="B159" s="34"/>
      <c r="C159" s="33"/>
      <c r="D159" s="166" t="s">
        <v>384</v>
      </c>
      <c r="E159" s="33"/>
      <c r="F159" s="208" t="s">
        <v>5763</v>
      </c>
      <c r="G159" s="33"/>
      <c r="H159" s="33"/>
      <c r="I159" s="209"/>
      <c r="J159" s="33"/>
      <c r="K159" s="33"/>
      <c r="L159" s="34"/>
      <c r="M159" s="210"/>
      <c r="N159" s="211"/>
      <c r="O159" s="59"/>
      <c r="P159" s="59"/>
      <c r="Q159" s="59"/>
      <c r="R159" s="59"/>
      <c r="S159" s="59"/>
      <c r="T159" s="60"/>
      <c r="U159" s="33"/>
      <c r="V159" s="33"/>
      <c r="W159" s="33"/>
      <c r="X159" s="33"/>
      <c r="Y159" s="33"/>
      <c r="Z159" s="33"/>
      <c r="AA159" s="33"/>
      <c r="AB159" s="33"/>
      <c r="AC159" s="33"/>
      <c r="AD159" s="33"/>
      <c r="AE159" s="33"/>
      <c r="AT159" s="18" t="s">
        <v>384</v>
      </c>
      <c r="AU159" s="18" t="s">
        <v>86</v>
      </c>
    </row>
    <row r="160" spans="1:65" s="2" customFormat="1" ht="24.2" customHeight="1">
      <c r="A160" s="33"/>
      <c r="B160" s="150"/>
      <c r="C160" s="151" t="s">
        <v>337</v>
      </c>
      <c r="D160" s="151" t="s">
        <v>224</v>
      </c>
      <c r="E160" s="152" t="s">
        <v>4654</v>
      </c>
      <c r="F160" s="153" t="s">
        <v>5764</v>
      </c>
      <c r="G160" s="154" t="s">
        <v>4342</v>
      </c>
      <c r="H160" s="155">
        <v>3</v>
      </c>
      <c r="I160" s="156"/>
      <c r="J160" s="157">
        <f>ROUND(I160*H160,2)</f>
        <v>0</v>
      </c>
      <c r="K160" s="158"/>
      <c r="L160" s="34"/>
      <c r="M160" s="159" t="s">
        <v>1</v>
      </c>
      <c r="N160" s="160" t="s">
        <v>42</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228</v>
      </c>
      <c r="AT160" s="163" t="s">
        <v>224</v>
      </c>
      <c r="AU160" s="163" t="s">
        <v>86</v>
      </c>
      <c r="AY160" s="18" t="s">
        <v>222</v>
      </c>
      <c r="BE160" s="164">
        <f>IF(N160="základní",J160,0)</f>
        <v>0</v>
      </c>
      <c r="BF160" s="164">
        <f>IF(N160="snížená",J160,0)</f>
        <v>0</v>
      </c>
      <c r="BG160" s="164">
        <f>IF(N160="zákl. přenesená",J160,0)</f>
        <v>0</v>
      </c>
      <c r="BH160" s="164">
        <f>IF(N160="sníž. přenesená",J160,0)</f>
        <v>0</v>
      </c>
      <c r="BI160" s="164">
        <f>IF(N160="nulová",J160,0)</f>
        <v>0</v>
      </c>
      <c r="BJ160" s="18" t="s">
        <v>84</v>
      </c>
      <c r="BK160" s="164">
        <f>ROUND(I160*H160,2)</f>
        <v>0</v>
      </c>
      <c r="BL160" s="18" t="s">
        <v>228</v>
      </c>
      <c r="BM160" s="163" t="s">
        <v>322</v>
      </c>
    </row>
    <row r="161" spans="1:65" s="2" customFormat="1" ht="19.5">
      <c r="A161" s="33"/>
      <c r="B161" s="34"/>
      <c r="C161" s="33"/>
      <c r="D161" s="166" t="s">
        <v>384</v>
      </c>
      <c r="E161" s="33"/>
      <c r="F161" s="208" t="s">
        <v>5765</v>
      </c>
      <c r="G161" s="33"/>
      <c r="H161" s="33"/>
      <c r="I161" s="209"/>
      <c r="J161" s="33"/>
      <c r="K161" s="33"/>
      <c r="L161" s="34"/>
      <c r="M161" s="210"/>
      <c r="N161" s="211"/>
      <c r="O161" s="59"/>
      <c r="P161" s="59"/>
      <c r="Q161" s="59"/>
      <c r="R161" s="59"/>
      <c r="S161" s="59"/>
      <c r="T161" s="60"/>
      <c r="U161" s="33"/>
      <c r="V161" s="33"/>
      <c r="W161" s="33"/>
      <c r="X161" s="33"/>
      <c r="Y161" s="33"/>
      <c r="Z161" s="33"/>
      <c r="AA161" s="33"/>
      <c r="AB161" s="33"/>
      <c r="AC161" s="33"/>
      <c r="AD161" s="33"/>
      <c r="AE161" s="33"/>
      <c r="AT161" s="18" t="s">
        <v>384</v>
      </c>
      <c r="AU161" s="18" t="s">
        <v>86</v>
      </c>
    </row>
    <row r="162" spans="1:65" s="2" customFormat="1" ht="24.2" customHeight="1">
      <c r="A162" s="33"/>
      <c r="B162" s="150"/>
      <c r="C162" s="151" t="s">
        <v>341</v>
      </c>
      <c r="D162" s="151" t="s">
        <v>224</v>
      </c>
      <c r="E162" s="152" t="s">
        <v>4656</v>
      </c>
      <c r="F162" s="153" t="s">
        <v>5766</v>
      </c>
      <c r="G162" s="154" t="s">
        <v>4342</v>
      </c>
      <c r="H162" s="155">
        <v>2</v>
      </c>
      <c r="I162" s="156"/>
      <c r="J162" s="157">
        <f>ROUND(I162*H162,2)</f>
        <v>0</v>
      </c>
      <c r="K162" s="158"/>
      <c r="L162" s="34"/>
      <c r="M162" s="159" t="s">
        <v>1</v>
      </c>
      <c r="N162" s="160" t="s">
        <v>42</v>
      </c>
      <c r="O162" s="59"/>
      <c r="P162" s="161">
        <f>O162*H162</f>
        <v>0</v>
      </c>
      <c r="Q162" s="161">
        <v>0</v>
      </c>
      <c r="R162" s="161">
        <f>Q162*H162</f>
        <v>0</v>
      </c>
      <c r="S162" s="161">
        <v>0</v>
      </c>
      <c r="T162" s="162">
        <f>S162*H162</f>
        <v>0</v>
      </c>
      <c r="U162" s="33"/>
      <c r="V162" s="33"/>
      <c r="W162" s="33"/>
      <c r="X162" s="33"/>
      <c r="Y162" s="33"/>
      <c r="Z162" s="33"/>
      <c r="AA162" s="33"/>
      <c r="AB162" s="33"/>
      <c r="AC162" s="33"/>
      <c r="AD162" s="33"/>
      <c r="AE162" s="33"/>
      <c r="AR162" s="163" t="s">
        <v>228</v>
      </c>
      <c r="AT162" s="163" t="s">
        <v>224</v>
      </c>
      <c r="AU162" s="163" t="s">
        <v>86</v>
      </c>
      <c r="AY162" s="18" t="s">
        <v>222</v>
      </c>
      <c r="BE162" s="164">
        <f>IF(N162="základní",J162,0)</f>
        <v>0</v>
      </c>
      <c r="BF162" s="164">
        <f>IF(N162="snížená",J162,0)</f>
        <v>0</v>
      </c>
      <c r="BG162" s="164">
        <f>IF(N162="zákl. přenesená",J162,0)</f>
        <v>0</v>
      </c>
      <c r="BH162" s="164">
        <f>IF(N162="sníž. přenesená",J162,0)</f>
        <v>0</v>
      </c>
      <c r="BI162" s="164">
        <f>IF(N162="nulová",J162,0)</f>
        <v>0</v>
      </c>
      <c r="BJ162" s="18" t="s">
        <v>84</v>
      </c>
      <c r="BK162" s="164">
        <f>ROUND(I162*H162,2)</f>
        <v>0</v>
      </c>
      <c r="BL162" s="18" t="s">
        <v>228</v>
      </c>
      <c r="BM162" s="163" t="s">
        <v>326</v>
      </c>
    </row>
    <row r="163" spans="1:65" s="2" customFormat="1" ht="19.5">
      <c r="A163" s="33"/>
      <c r="B163" s="34"/>
      <c r="C163" s="33"/>
      <c r="D163" s="166" t="s">
        <v>384</v>
      </c>
      <c r="E163" s="33"/>
      <c r="F163" s="208" t="s">
        <v>5767</v>
      </c>
      <c r="G163" s="33"/>
      <c r="H163" s="33"/>
      <c r="I163" s="209"/>
      <c r="J163" s="33"/>
      <c r="K163" s="33"/>
      <c r="L163" s="34"/>
      <c r="M163" s="210"/>
      <c r="N163" s="211"/>
      <c r="O163" s="59"/>
      <c r="P163" s="59"/>
      <c r="Q163" s="59"/>
      <c r="R163" s="59"/>
      <c r="S163" s="59"/>
      <c r="T163" s="60"/>
      <c r="U163" s="33"/>
      <c r="V163" s="33"/>
      <c r="W163" s="33"/>
      <c r="X163" s="33"/>
      <c r="Y163" s="33"/>
      <c r="Z163" s="33"/>
      <c r="AA163" s="33"/>
      <c r="AB163" s="33"/>
      <c r="AC163" s="33"/>
      <c r="AD163" s="33"/>
      <c r="AE163" s="33"/>
      <c r="AT163" s="18" t="s">
        <v>384</v>
      </c>
      <c r="AU163" s="18" t="s">
        <v>86</v>
      </c>
    </row>
    <row r="164" spans="1:65" s="2" customFormat="1" ht="16.5" customHeight="1">
      <c r="A164" s="33"/>
      <c r="B164" s="150"/>
      <c r="C164" s="151" t="s">
        <v>345</v>
      </c>
      <c r="D164" s="151" t="s">
        <v>224</v>
      </c>
      <c r="E164" s="152" t="s">
        <v>5768</v>
      </c>
      <c r="F164" s="153" t="s">
        <v>5769</v>
      </c>
      <c r="G164" s="154" t="s">
        <v>4342</v>
      </c>
      <c r="H164" s="155">
        <v>16</v>
      </c>
      <c r="I164" s="156"/>
      <c r="J164" s="157">
        <f>ROUND(I164*H164,2)</f>
        <v>0</v>
      </c>
      <c r="K164" s="158"/>
      <c r="L164" s="34"/>
      <c r="M164" s="159" t="s">
        <v>1</v>
      </c>
      <c r="N164" s="160" t="s">
        <v>42</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228</v>
      </c>
      <c r="AT164" s="163" t="s">
        <v>224</v>
      </c>
      <c r="AU164" s="163" t="s">
        <v>86</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329</v>
      </c>
    </row>
    <row r="165" spans="1:65" s="2" customFormat="1" ht="19.5">
      <c r="A165" s="33"/>
      <c r="B165" s="34"/>
      <c r="C165" s="33"/>
      <c r="D165" s="166" t="s">
        <v>384</v>
      </c>
      <c r="E165" s="33"/>
      <c r="F165" s="208" t="s">
        <v>5770</v>
      </c>
      <c r="G165" s="33"/>
      <c r="H165" s="33"/>
      <c r="I165" s="209"/>
      <c r="J165" s="33"/>
      <c r="K165" s="33"/>
      <c r="L165" s="34"/>
      <c r="M165" s="210"/>
      <c r="N165" s="211"/>
      <c r="O165" s="59"/>
      <c r="P165" s="59"/>
      <c r="Q165" s="59"/>
      <c r="R165" s="59"/>
      <c r="S165" s="59"/>
      <c r="T165" s="60"/>
      <c r="U165" s="33"/>
      <c r="V165" s="33"/>
      <c r="W165" s="33"/>
      <c r="X165" s="33"/>
      <c r="Y165" s="33"/>
      <c r="Z165" s="33"/>
      <c r="AA165" s="33"/>
      <c r="AB165" s="33"/>
      <c r="AC165" s="33"/>
      <c r="AD165" s="33"/>
      <c r="AE165" s="33"/>
      <c r="AT165" s="18" t="s">
        <v>384</v>
      </c>
      <c r="AU165" s="18" t="s">
        <v>86</v>
      </c>
    </row>
    <row r="166" spans="1:65" s="2" customFormat="1" ht="24.2" customHeight="1">
      <c r="A166" s="33"/>
      <c r="B166" s="150"/>
      <c r="C166" s="151" t="s">
        <v>273</v>
      </c>
      <c r="D166" s="151" t="s">
        <v>224</v>
      </c>
      <c r="E166" s="152" t="s">
        <v>5771</v>
      </c>
      <c r="F166" s="153" t="s">
        <v>5772</v>
      </c>
      <c r="G166" s="154" t="s">
        <v>4342</v>
      </c>
      <c r="H166" s="155">
        <v>2</v>
      </c>
      <c r="I166" s="156"/>
      <c r="J166" s="157">
        <f>ROUND(I166*H166,2)</f>
        <v>0</v>
      </c>
      <c r="K166" s="158"/>
      <c r="L166" s="34"/>
      <c r="M166" s="159" t="s">
        <v>1</v>
      </c>
      <c r="N166" s="160" t="s">
        <v>42</v>
      </c>
      <c r="O166" s="59"/>
      <c r="P166" s="161">
        <f>O166*H166</f>
        <v>0</v>
      </c>
      <c r="Q166" s="161">
        <v>0</v>
      </c>
      <c r="R166" s="161">
        <f>Q166*H166</f>
        <v>0</v>
      </c>
      <c r="S166" s="161">
        <v>0</v>
      </c>
      <c r="T166" s="162">
        <f>S166*H166</f>
        <v>0</v>
      </c>
      <c r="U166" s="33"/>
      <c r="V166" s="33"/>
      <c r="W166" s="33"/>
      <c r="X166" s="33"/>
      <c r="Y166" s="33"/>
      <c r="Z166" s="33"/>
      <c r="AA166" s="33"/>
      <c r="AB166" s="33"/>
      <c r="AC166" s="33"/>
      <c r="AD166" s="33"/>
      <c r="AE166" s="33"/>
      <c r="AR166" s="163" t="s">
        <v>228</v>
      </c>
      <c r="AT166" s="163" t="s">
        <v>224</v>
      </c>
      <c r="AU166" s="163" t="s">
        <v>86</v>
      </c>
      <c r="AY166" s="18" t="s">
        <v>222</v>
      </c>
      <c r="BE166" s="164">
        <f>IF(N166="základní",J166,0)</f>
        <v>0</v>
      </c>
      <c r="BF166" s="164">
        <f>IF(N166="snížená",J166,0)</f>
        <v>0</v>
      </c>
      <c r="BG166" s="164">
        <f>IF(N166="zákl. přenesená",J166,0)</f>
        <v>0</v>
      </c>
      <c r="BH166" s="164">
        <f>IF(N166="sníž. přenesená",J166,0)</f>
        <v>0</v>
      </c>
      <c r="BI166" s="164">
        <f>IF(N166="nulová",J166,0)</f>
        <v>0</v>
      </c>
      <c r="BJ166" s="18" t="s">
        <v>84</v>
      </c>
      <c r="BK166" s="164">
        <f>ROUND(I166*H166,2)</f>
        <v>0</v>
      </c>
      <c r="BL166" s="18" t="s">
        <v>228</v>
      </c>
      <c r="BM166" s="163" t="s">
        <v>340</v>
      </c>
    </row>
    <row r="167" spans="1:65" s="2" customFormat="1" ht="19.5">
      <c r="A167" s="33"/>
      <c r="B167" s="34"/>
      <c r="C167" s="33"/>
      <c r="D167" s="166" t="s">
        <v>384</v>
      </c>
      <c r="E167" s="33"/>
      <c r="F167" s="208" t="s">
        <v>5773</v>
      </c>
      <c r="G167" s="33"/>
      <c r="H167" s="33"/>
      <c r="I167" s="209"/>
      <c r="J167" s="33"/>
      <c r="K167" s="33"/>
      <c r="L167" s="34"/>
      <c r="M167" s="210"/>
      <c r="N167" s="211"/>
      <c r="O167" s="59"/>
      <c r="P167" s="59"/>
      <c r="Q167" s="59"/>
      <c r="R167" s="59"/>
      <c r="S167" s="59"/>
      <c r="T167" s="60"/>
      <c r="U167" s="33"/>
      <c r="V167" s="33"/>
      <c r="W167" s="33"/>
      <c r="X167" s="33"/>
      <c r="Y167" s="33"/>
      <c r="Z167" s="33"/>
      <c r="AA167" s="33"/>
      <c r="AB167" s="33"/>
      <c r="AC167" s="33"/>
      <c r="AD167" s="33"/>
      <c r="AE167" s="33"/>
      <c r="AT167" s="18" t="s">
        <v>384</v>
      </c>
      <c r="AU167" s="18" t="s">
        <v>86</v>
      </c>
    </row>
    <row r="168" spans="1:65" s="2" customFormat="1" ht="24.2" customHeight="1">
      <c r="A168" s="33"/>
      <c r="B168" s="150"/>
      <c r="C168" s="151" t="s">
        <v>7</v>
      </c>
      <c r="D168" s="151" t="s">
        <v>224</v>
      </c>
      <c r="E168" s="152" t="s">
        <v>5774</v>
      </c>
      <c r="F168" s="153" t="s">
        <v>5775</v>
      </c>
      <c r="G168" s="154" t="s">
        <v>5776</v>
      </c>
      <c r="H168" s="155">
        <v>2</v>
      </c>
      <c r="I168" s="156"/>
      <c r="J168" s="157">
        <f>ROUND(I168*H168,2)</f>
        <v>0</v>
      </c>
      <c r="K168" s="158"/>
      <c r="L168" s="34"/>
      <c r="M168" s="159" t="s">
        <v>1</v>
      </c>
      <c r="N168" s="160" t="s">
        <v>42</v>
      </c>
      <c r="O168" s="59"/>
      <c r="P168" s="161">
        <f>O168*H168</f>
        <v>0</v>
      </c>
      <c r="Q168" s="161">
        <v>0</v>
      </c>
      <c r="R168" s="161">
        <f>Q168*H168</f>
        <v>0</v>
      </c>
      <c r="S168" s="161">
        <v>0</v>
      </c>
      <c r="T168" s="162">
        <f>S168*H168</f>
        <v>0</v>
      </c>
      <c r="U168" s="33"/>
      <c r="V168" s="33"/>
      <c r="W168" s="33"/>
      <c r="X168" s="33"/>
      <c r="Y168" s="33"/>
      <c r="Z168" s="33"/>
      <c r="AA168" s="33"/>
      <c r="AB168" s="33"/>
      <c r="AC168" s="33"/>
      <c r="AD168" s="33"/>
      <c r="AE168" s="33"/>
      <c r="AR168" s="163" t="s">
        <v>228</v>
      </c>
      <c r="AT168" s="163" t="s">
        <v>224</v>
      </c>
      <c r="AU168" s="163" t="s">
        <v>86</v>
      </c>
      <c r="AY168" s="18" t="s">
        <v>222</v>
      </c>
      <c r="BE168" s="164">
        <f>IF(N168="základní",J168,0)</f>
        <v>0</v>
      </c>
      <c r="BF168" s="164">
        <f>IF(N168="snížená",J168,0)</f>
        <v>0</v>
      </c>
      <c r="BG168" s="164">
        <f>IF(N168="zákl. přenesená",J168,0)</f>
        <v>0</v>
      </c>
      <c r="BH168" s="164">
        <f>IF(N168="sníž. přenesená",J168,0)</f>
        <v>0</v>
      </c>
      <c r="BI168" s="164">
        <f>IF(N168="nulová",J168,0)</f>
        <v>0</v>
      </c>
      <c r="BJ168" s="18" t="s">
        <v>84</v>
      </c>
      <c r="BK168" s="164">
        <f>ROUND(I168*H168,2)</f>
        <v>0</v>
      </c>
      <c r="BL168" s="18" t="s">
        <v>228</v>
      </c>
      <c r="BM168" s="163" t="s">
        <v>344</v>
      </c>
    </row>
    <row r="169" spans="1:65" s="2" customFormat="1" ht="19.5">
      <c r="A169" s="33"/>
      <c r="B169" s="34"/>
      <c r="C169" s="33"/>
      <c r="D169" s="166" t="s">
        <v>384</v>
      </c>
      <c r="E169" s="33"/>
      <c r="F169" s="208" t="s">
        <v>5777</v>
      </c>
      <c r="G169" s="33"/>
      <c r="H169" s="33"/>
      <c r="I169" s="209"/>
      <c r="J169" s="33"/>
      <c r="K169" s="33"/>
      <c r="L169" s="34"/>
      <c r="M169" s="210"/>
      <c r="N169" s="211"/>
      <c r="O169" s="59"/>
      <c r="P169" s="59"/>
      <c r="Q169" s="59"/>
      <c r="R169" s="59"/>
      <c r="S169" s="59"/>
      <c r="T169" s="60"/>
      <c r="U169" s="33"/>
      <c r="V169" s="33"/>
      <c r="W169" s="33"/>
      <c r="X169" s="33"/>
      <c r="Y169" s="33"/>
      <c r="Z169" s="33"/>
      <c r="AA169" s="33"/>
      <c r="AB169" s="33"/>
      <c r="AC169" s="33"/>
      <c r="AD169" s="33"/>
      <c r="AE169" s="33"/>
      <c r="AT169" s="18" t="s">
        <v>384</v>
      </c>
      <c r="AU169" s="18" t="s">
        <v>86</v>
      </c>
    </row>
    <row r="170" spans="1:65" s="2" customFormat="1" ht="24.2" customHeight="1">
      <c r="A170" s="33"/>
      <c r="B170" s="150"/>
      <c r="C170" s="151" t="s">
        <v>358</v>
      </c>
      <c r="D170" s="151" t="s">
        <v>224</v>
      </c>
      <c r="E170" s="152" t="s">
        <v>5778</v>
      </c>
      <c r="F170" s="153" t="s">
        <v>5779</v>
      </c>
      <c r="G170" s="154" t="s">
        <v>4342</v>
      </c>
      <c r="H170" s="155">
        <v>28</v>
      </c>
      <c r="I170" s="156"/>
      <c r="J170" s="157">
        <f>ROUND(I170*H170,2)</f>
        <v>0</v>
      </c>
      <c r="K170" s="158"/>
      <c r="L170" s="34"/>
      <c r="M170" s="159" t="s">
        <v>1</v>
      </c>
      <c r="N170" s="160" t="s">
        <v>42</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228</v>
      </c>
      <c r="AT170" s="163" t="s">
        <v>224</v>
      </c>
      <c r="AU170" s="163" t="s">
        <v>86</v>
      </c>
      <c r="AY170" s="18" t="s">
        <v>222</v>
      </c>
      <c r="BE170" s="164">
        <f>IF(N170="základní",J170,0)</f>
        <v>0</v>
      </c>
      <c r="BF170" s="164">
        <f>IF(N170="snížená",J170,0)</f>
        <v>0</v>
      </c>
      <c r="BG170" s="164">
        <f>IF(N170="zákl. přenesená",J170,0)</f>
        <v>0</v>
      </c>
      <c r="BH170" s="164">
        <f>IF(N170="sníž. přenesená",J170,0)</f>
        <v>0</v>
      </c>
      <c r="BI170" s="164">
        <f>IF(N170="nulová",J170,0)</f>
        <v>0</v>
      </c>
      <c r="BJ170" s="18" t="s">
        <v>84</v>
      </c>
      <c r="BK170" s="164">
        <f>ROUND(I170*H170,2)</f>
        <v>0</v>
      </c>
      <c r="BL170" s="18" t="s">
        <v>228</v>
      </c>
      <c r="BM170" s="163" t="s">
        <v>349</v>
      </c>
    </row>
    <row r="171" spans="1:65" s="2" customFormat="1" ht="19.5">
      <c r="A171" s="33"/>
      <c r="B171" s="34"/>
      <c r="C171" s="33"/>
      <c r="D171" s="166" t="s">
        <v>384</v>
      </c>
      <c r="E171" s="33"/>
      <c r="F171" s="208" t="s">
        <v>5780</v>
      </c>
      <c r="G171" s="33"/>
      <c r="H171" s="33"/>
      <c r="I171" s="209"/>
      <c r="J171" s="33"/>
      <c r="K171" s="33"/>
      <c r="L171" s="34"/>
      <c r="M171" s="210"/>
      <c r="N171" s="211"/>
      <c r="O171" s="59"/>
      <c r="P171" s="59"/>
      <c r="Q171" s="59"/>
      <c r="R171" s="59"/>
      <c r="S171" s="59"/>
      <c r="T171" s="60"/>
      <c r="U171" s="33"/>
      <c r="V171" s="33"/>
      <c r="W171" s="33"/>
      <c r="X171" s="33"/>
      <c r="Y171" s="33"/>
      <c r="Z171" s="33"/>
      <c r="AA171" s="33"/>
      <c r="AB171" s="33"/>
      <c r="AC171" s="33"/>
      <c r="AD171" s="33"/>
      <c r="AE171" s="33"/>
      <c r="AT171" s="18" t="s">
        <v>384</v>
      </c>
      <c r="AU171" s="18" t="s">
        <v>86</v>
      </c>
    </row>
    <row r="172" spans="1:65" s="2" customFormat="1" ht="24.2" customHeight="1">
      <c r="A172" s="33"/>
      <c r="B172" s="150"/>
      <c r="C172" s="151" t="s">
        <v>363</v>
      </c>
      <c r="D172" s="151" t="s">
        <v>224</v>
      </c>
      <c r="E172" s="152" t="s">
        <v>5781</v>
      </c>
      <c r="F172" s="153" t="s">
        <v>5782</v>
      </c>
      <c r="G172" s="154" t="s">
        <v>4342</v>
      </c>
      <c r="H172" s="155">
        <v>4</v>
      </c>
      <c r="I172" s="156"/>
      <c r="J172" s="157">
        <f>ROUND(I172*H172,2)</f>
        <v>0</v>
      </c>
      <c r="K172" s="158"/>
      <c r="L172" s="34"/>
      <c r="M172" s="159" t="s">
        <v>1</v>
      </c>
      <c r="N172" s="160" t="s">
        <v>42</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228</v>
      </c>
      <c r="AT172" s="163" t="s">
        <v>224</v>
      </c>
      <c r="AU172" s="163" t="s">
        <v>86</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353</v>
      </c>
    </row>
    <row r="173" spans="1:65" s="2" customFormat="1" ht="19.5">
      <c r="A173" s="33"/>
      <c r="B173" s="34"/>
      <c r="C173" s="33"/>
      <c r="D173" s="166" t="s">
        <v>384</v>
      </c>
      <c r="E173" s="33"/>
      <c r="F173" s="208" t="s">
        <v>5783</v>
      </c>
      <c r="G173" s="33"/>
      <c r="H173" s="33"/>
      <c r="I173" s="209"/>
      <c r="J173" s="33"/>
      <c r="K173" s="33"/>
      <c r="L173" s="34"/>
      <c r="M173" s="210"/>
      <c r="N173" s="211"/>
      <c r="O173" s="59"/>
      <c r="P173" s="59"/>
      <c r="Q173" s="59"/>
      <c r="R173" s="59"/>
      <c r="S173" s="59"/>
      <c r="T173" s="60"/>
      <c r="U173" s="33"/>
      <c r="V173" s="33"/>
      <c r="W173" s="33"/>
      <c r="X173" s="33"/>
      <c r="Y173" s="33"/>
      <c r="Z173" s="33"/>
      <c r="AA173" s="33"/>
      <c r="AB173" s="33"/>
      <c r="AC173" s="33"/>
      <c r="AD173" s="33"/>
      <c r="AE173" s="33"/>
      <c r="AT173" s="18" t="s">
        <v>384</v>
      </c>
      <c r="AU173" s="18" t="s">
        <v>86</v>
      </c>
    </row>
    <row r="174" spans="1:65" s="2" customFormat="1" ht="24.2" customHeight="1">
      <c r="A174" s="33"/>
      <c r="B174" s="150"/>
      <c r="C174" s="151" t="s">
        <v>282</v>
      </c>
      <c r="D174" s="151" t="s">
        <v>224</v>
      </c>
      <c r="E174" s="152" t="s">
        <v>5784</v>
      </c>
      <c r="F174" s="153" t="s">
        <v>5785</v>
      </c>
      <c r="G174" s="154" t="s">
        <v>4342</v>
      </c>
      <c r="H174" s="155">
        <v>1</v>
      </c>
      <c r="I174" s="156"/>
      <c r="J174" s="157">
        <f>ROUND(I174*H174,2)</f>
        <v>0</v>
      </c>
      <c r="K174" s="158"/>
      <c r="L174" s="34"/>
      <c r="M174" s="159" t="s">
        <v>1</v>
      </c>
      <c r="N174" s="160" t="s">
        <v>42</v>
      </c>
      <c r="O174" s="59"/>
      <c r="P174" s="161">
        <f>O174*H174</f>
        <v>0</v>
      </c>
      <c r="Q174" s="161">
        <v>0</v>
      </c>
      <c r="R174" s="161">
        <f>Q174*H174</f>
        <v>0</v>
      </c>
      <c r="S174" s="161">
        <v>0</v>
      </c>
      <c r="T174" s="162">
        <f>S174*H174</f>
        <v>0</v>
      </c>
      <c r="U174" s="33"/>
      <c r="V174" s="33"/>
      <c r="W174" s="33"/>
      <c r="X174" s="33"/>
      <c r="Y174" s="33"/>
      <c r="Z174" s="33"/>
      <c r="AA174" s="33"/>
      <c r="AB174" s="33"/>
      <c r="AC174" s="33"/>
      <c r="AD174" s="33"/>
      <c r="AE174" s="33"/>
      <c r="AR174" s="163" t="s">
        <v>228</v>
      </c>
      <c r="AT174" s="163" t="s">
        <v>224</v>
      </c>
      <c r="AU174" s="163" t="s">
        <v>86</v>
      </c>
      <c r="AY174" s="18" t="s">
        <v>222</v>
      </c>
      <c r="BE174" s="164">
        <f>IF(N174="základní",J174,0)</f>
        <v>0</v>
      </c>
      <c r="BF174" s="164">
        <f>IF(N174="snížená",J174,0)</f>
        <v>0</v>
      </c>
      <c r="BG174" s="164">
        <f>IF(N174="zákl. přenesená",J174,0)</f>
        <v>0</v>
      </c>
      <c r="BH174" s="164">
        <f>IF(N174="sníž. přenesená",J174,0)</f>
        <v>0</v>
      </c>
      <c r="BI174" s="164">
        <f>IF(N174="nulová",J174,0)</f>
        <v>0</v>
      </c>
      <c r="BJ174" s="18" t="s">
        <v>84</v>
      </c>
      <c r="BK174" s="164">
        <f>ROUND(I174*H174,2)</f>
        <v>0</v>
      </c>
      <c r="BL174" s="18" t="s">
        <v>228</v>
      </c>
      <c r="BM174" s="163" t="s">
        <v>357</v>
      </c>
    </row>
    <row r="175" spans="1:65" s="2" customFormat="1" ht="19.5">
      <c r="A175" s="33"/>
      <c r="B175" s="34"/>
      <c r="C175" s="33"/>
      <c r="D175" s="166" t="s">
        <v>384</v>
      </c>
      <c r="E175" s="33"/>
      <c r="F175" s="208" t="s">
        <v>5786</v>
      </c>
      <c r="G175" s="33"/>
      <c r="H175" s="33"/>
      <c r="I175" s="209"/>
      <c r="J175" s="33"/>
      <c r="K175" s="33"/>
      <c r="L175" s="34"/>
      <c r="M175" s="210"/>
      <c r="N175" s="211"/>
      <c r="O175" s="59"/>
      <c r="P175" s="59"/>
      <c r="Q175" s="59"/>
      <c r="R175" s="59"/>
      <c r="S175" s="59"/>
      <c r="T175" s="60"/>
      <c r="U175" s="33"/>
      <c r="V175" s="33"/>
      <c r="W175" s="33"/>
      <c r="X175" s="33"/>
      <c r="Y175" s="33"/>
      <c r="Z175" s="33"/>
      <c r="AA175" s="33"/>
      <c r="AB175" s="33"/>
      <c r="AC175" s="33"/>
      <c r="AD175" s="33"/>
      <c r="AE175" s="33"/>
      <c r="AT175" s="18" t="s">
        <v>384</v>
      </c>
      <c r="AU175" s="18" t="s">
        <v>86</v>
      </c>
    </row>
    <row r="176" spans="1:65" s="2" customFormat="1" ht="21.75" customHeight="1">
      <c r="A176" s="33"/>
      <c r="B176" s="150"/>
      <c r="C176" s="151" t="s">
        <v>370</v>
      </c>
      <c r="D176" s="151" t="s">
        <v>224</v>
      </c>
      <c r="E176" s="152" t="s">
        <v>5787</v>
      </c>
      <c r="F176" s="153" t="s">
        <v>5788</v>
      </c>
      <c r="G176" s="154" t="s">
        <v>4342</v>
      </c>
      <c r="H176" s="155">
        <v>2</v>
      </c>
      <c r="I176" s="156"/>
      <c r="J176" s="157">
        <f>ROUND(I176*H176,2)</f>
        <v>0</v>
      </c>
      <c r="K176" s="158"/>
      <c r="L176" s="34"/>
      <c r="M176" s="159" t="s">
        <v>1</v>
      </c>
      <c r="N176" s="160" t="s">
        <v>42</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228</v>
      </c>
      <c r="AT176" s="163" t="s">
        <v>224</v>
      </c>
      <c r="AU176" s="163" t="s">
        <v>86</v>
      </c>
      <c r="AY176" s="18" t="s">
        <v>222</v>
      </c>
      <c r="BE176" s="164">
        <f>IF(N176="základní",J176,0)</f>
        <v>0</v>
      </c>
      <c r="BF176" s="164">
        <f>IF(N176="snížená",J176,0)</f>
        <v>0</v>
      </c>
      <c r="BG176" s="164">
        <f>IF(N176="zákl. přenesená",J176,0)</f>
        <v>0</v>
      </c>
      <c r="BH176" s="164">
        <f>IF(N176="sníž. přenesená",J176,0)</f>
        <v>0</v>
      </c>
      <c r="BI176" s="164">
        <f>IF(N176="nulová",J176,0)</f>
        <v>0</v>
      </c>
      <c r="BJ176" s="18" t="s">
        <v>84</v>
      </c>
      <c r="BK176" s="164">
        <f>ROUND(I176*H176,2)</f>
        <v>0</v>
      </c>
      <c r="BL176" s="18" t="s">
        <v>228</v>
      </c>
      <c r="BM176" s="163" t="s">
        <v>361</v>
      </c>
    </row>
    <row r="177" spans="1:65" s="2" customFormat="1" ht="19.5">
      <c r="A177" s="33"/>
      <c r="B177" s="34"/>
      <c r="C177" s="33"/>
      <c r="D177" s="166" t="s">
        <v>384</v>
      </c>
      <c r="E177" s="33"/>
      <c r="F177" s="208" t="s">
        <v>5789</v>
      </c>
      <c r="G177" s="33"/>
      <c r="H177" s="33"/>
      <c r="I177" s="209"/>
      <c r="J177" s="33"/>
      <c r="K177" s="33"/>
      <c r="L177" s="34"/>
      <c r="M177" s="210"/>
      <c r="N177" s="211"/>
      <c r="O177" s="59"/>
      <c r="P177" s="59"/>
      <c r="Q177" s="59"/>
      <c r="R177" s="59"/>
      <c r="S177" s="59"/>
      <c r="T177" s="60"/>
      <c r="U177" s="33"/>
      <c r="V177" s="33"/>
      <c r="W177" s="33"/>
      <c r="X177" s="33"/>
      <c r="Y177" s="33"/>
      <c r="Z177" s="33"/>
      <c r="AA177" s="33"/>
      <c r="AB177" s="33"/>
      <c r="AC177" s="33"/>
      <c r="AD177" s="33"/>
      <c r="AE177" s="33"/>
      <c r="AT177" s="18" t="s">
        <v>384</v>
      </c>
      <c r="AU177" s="18" t="s">
        <v>86</v>
      </c>
    </row>
    <row r="178" spans="1:65" s="2" customFormat="1" ht="21.75" customHeight="1">
      <c r="A178" s="33"/>
      <c r="B178" s="150"/>
      <c r="C178" s="151" t="s">
        <v>292</v>
      </c>
      <c r="D178" s="151" t="s">
        <v>224</v>
      </c>
      <c r="E178" s="152" t="s">
        <v>5790</v>
      </c>
      <c r="F178" s="153" t="s">
        <v>5791</v>
      </c>
      <c r="G178" s="154" t="s">
        <v>4342</v>
      </c>
      <c r="H178" s="155">
        <v>1</v>
      </c>
      <c r="I178" s="156"/>
      <c r="J178" s="157">
        <f>ROUND(I178*H178,2)</f>
        <v>0</v>
      </c>
      <c r="K178" s="158"/>
      <c r="L178" s="34"/>
      <c r="M178" s="159" t="s">
        <v>1</v>
      </c>
      <c r="N178" s="160" t="s">
        <v>42</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228</v>
      </c>
      <c r="AT178" s="163" t="s">
        <v>224</v>
      </c>
      <c r="AU178" s="163" t="s">
        <v>86</v>
      </c>
      <c r="AY178" s="18" t="s">
        <v>222</v>
      </c>
      <c r="BE178" s="164">
        <f>IF(N178="základní",J178,0)</f>
        <v>0</v>
      </c>
      <c r="BF178" s="164">
        <f>IF(N178="snížená",J178,0)</f>
        <v>0</v>
      </c>
      <c r="BG178" s="164">
        <f>IF(N178="zákl. přenesená",J178,0)</f>
        <v>0</v>
      </c>
      <c r="BH178" s="164">
        <f>IF(N178="sníž. přenesená",J178,0)</f>
        <v>0</v>
      </c>
      <c r="BI178" s="164">
        <f>IF(N178="nulová",J178,0)</f>
        <v>0</v>
      </c>
      <c r="BJ178" s="18" t="s">
        <v>84</v>
      </c>
      <c r="BK178" s="164">
        <f>ROUND(I178*H178,2)</f>
        <v>0</v>
      </c>
      <c r="BL178" s="18" t="s">
        <v>228</v>
      </c>
      <c r="BM178" s="163" t="s">
        <v>366</v>
      </c>
    </row>
    <row r="179" spans="1:65" s="2" customFormat="1" ht="19.5">
      <c r="A179" s="33"/>
      <c r="B179" s="34"/>
      <c r="C179" s="33"/>
      <c r="D179" s="166" t="s">
        <v>384</v>
      </c>
      <c r="E179" s="33"/>
      <c r="F179" s="208" t="s">
        <v>5792</v>
      </c>
      <c r="G179" s="33"/>
      <c r="H179" s="33"/>
      <c r="I179" s="209"/>
      <c r="J179" s="33"/>
      <c r="K179" s="33"/>
      <c r="L179" s="34"/>
      <c r="M179" s="210"/>
      <c r="N179" s="211"/>
      <c r="O179" s="59"/>
      <c r="P179" s="59"/>
      <c r="Q179" s="59"/>
      <c r="R179" s="59"/>
      <c r="S179" s="59"/>
      <c r="T179" s="60"/>
      <c r="U179" s="33"/>
      <c r="V179" s="33"/>
      <c r="W179" s="33"/>
      <c r="X179" s="33"/>
      <c r="Y179" s="33"/>
      <c r="Z179" s="33"/>
      <c r="AA179" s="33"/>
      <c r="AB179" s="33"/>
      <c r="AC179" s="33"/>
      <c r="AD179" s="33"/>
      <c r="AE179" s="33"/>
      <c r="AT179" s="18" t="s">
        <v>384</v>
      </c>
      <c r="AU179" s="18" t="s">
        <v>86</v>
      </c>
    </row>
    <row r="180" spans="1:65" s="2" customFormat="1" ht="21.75" customHeight="1">
      <c r="A180" s="33"/>
      <c r="B180" s="150"/>
      <c r="C180" s="151" t="s">
        <v>377</v>
      </c>
      <c r="D180" s="151" t="s">
        <v>224</v>
      </c>
      <c r="E180" s="152" t="s">
        <v>5793</v>
      </c>
      <c r="F180" s="153" t="s">
        <v>5794</v>
      </c>
      <c r="G180" s="154" t="s">
        <v>4342</v>
      </c>
      <c r="H180" s="155">
        <v>2</v>
      </c>
      <c r="I180" s="156"/>
      <c r="J180" s="157">
        <f>ROUND(I180*H180,2)</f>
        <v>0</v>
      </c>
      <c r="K180" s="158"/>
      <c r="L180" s="34"/>
      <c r="M180" s="159" t="s">
        <v>1</v>
      </c>
      <c r="N180" s="160" t="s">
        <v>42</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228</v>
      </c>
      <c r="AT180" s="163" t="s">
        <v>224</v>
      </c>
      <c r="AU180" s="163" t="s">
        <v>86</v>
      </c>
      <c r="AY180" s="18" t="s">
        <v>222</v>
      </c>
      <c r="BE180" s="164">
        <f>IF(N180="základní",J180,0)</f>
        <v>0</v>
      </c>
      <c r="BF180" s="164">
        <f>IF(N180="snížená",J180,0)</f>
        <v>0</v>
      </c>
      <c r="BG180" s="164">
        <f>IF(N180="zákl. přenesená",J180,0)</f>
        <v>0</v>
      </c>
      <c r="BH180" s="164">
        <f>IF(N180="sníž. přenesená",J180,0)</f>
        <v>0</v>
      </c>
      <c r="BI180" s="164">
        <f>IF(N180="nulová",J180,0)</f>
        <v>0</v>
      </c>
      <c r="BJ180" s="18" t="s">
        <v>84</v>
      </c>
      <c r="BK180" s="164">
        <f>ROUND(I180*H180,2)</f>
        <v>0</v>
      </c>
      <c r="BL180" s="18" t="s">
        <v>228</v>
      </c>
      <c r="BM180" s="163" t="s">
        <v>547</v>
      </c>
    </row>
    <row r="181" spans="1:65" s="2" customFormat="1" ht="19.5">
      <c r="A181" s="33"/>
      <c r="B181" s="34"/>
      <c r="C181" s="33"/>
      <c r="D181" s="166" t="s">
        <v>384</v>
      </c>
      <c r="E181" s="33"/>
      <c r="F181" s="208" t="s">
        <v>5795</v>
      </c>
      <c r="G181" s="33"/>
      <c r="H181" s="33"/>
      <c r="I181" s="209"/>
      <c r="J181" s="33"/>
      <c r="K181" s="33"/>
      <c r="L181" s="34"/>
      <c r="M181" s="210"/>
      <c r="N181" s="211"/>
      <c r="O181" s="59"/>
      <c r="P181" s="59"/>
      <c r="Q181" s="59"/>
      <c r="R181" s="59"/>
      <c r="S181" s="59"/>
      <c r="T181" s="60"/>
      <c r="U181" s="33"/>
      <c r="V181" s="33"/>
      <c r="W181" s="33"/>
      <c r="X181" s="33"/>
      <c r="Y181" s="33"/>
      <c r="Z181" s="33"/>
      <c r="AA181" s="33"/>
      <c r="AB181" s="33"/>
      <c r="AC181" s="33"/>
      <c r="AD181" s="33"/>
      <c r="AE181" s="33"/>
      <c r="AT181" s="18" t="s">
        <v>384</v>
      </c>
      <c r="AU181" s="18" t="s">
        <v>86</v>
      </c>
    </row>
    <row r="182" spans="1:65" s="2" customFormat="1" ht="24.2" customHeight="1">
      <c r="A182" s="33"/>
      <c r="B182" s="150"/>
      <c r="C182" s="151" t="s">
        <v>302</v>
      </c>
      <c r="D182" s="151" t="s">
        <v>224</v>
      </c>
      <c r="E182" s="152" t="s">
        <v>5796</v>
      </c>
      <c r="F182" s="153" t="s">
        <v>5797</v>
      </c>
      <c r="G182" s="154" t="s">
        <v>242</v>
      </c>
      <c r="H182" s="155">
        <v>180</v>
      </c>
      <c r="I182" s="156"/>
      <c r="J182" s="157">
        <f>ROUND(I182*H182,2)</f>
        <v>0</v>
      </c>
      <c r="K182" s="158"/>
      <c r="L182" s="34"/>
      <c r="M182" s="159" t="s">
        <v>1</v>
      </c>
      <c r="N182" s="160" t="s">
        <v>42</v>
      </c>
      <c r="O182" s="59"/>
      <c r="P182" s="161">
        <f>O182*H182</f>
        <v>0</v>
      </c>
      <c r="Q182" s="161">
        <v>0</v>
      </c>
      <c r="R182" s="161">
        <f>Q182*H182</f>
        <v>0</v>
      </c>
      <c r="S182" s="161">
        <v>0</v>
      </c>
      <c r="T182" s="162">
        <f>S182*H182</f>
        <v>0</v>
      </c>
      <c r="U182" s="33"/>
      <c r="V182" s="33"/>
      <c r="W182" s="33"/>
      <c r="X182" s="33"/>
      <c r="Y182" s="33"/>
      <c r="Z182" s="33"/>
      <c r="AA182" s="33"/>
      <c r="AB182" s="33"/>
      <c r="AC182" s="33"/>
      <c r="AD182" s="33"/>
      <c r="AE182" s="33"/>
      <c r="AR182" s="163" t="s">
        <v>228</v>
      </c>
      <c r="AT182" s="163" t="s">
        <v>224</v>
      </c>
      <c r="AU182" s="163" t="s">
        <v>86</v>
      </c>
      <c r="AY182" s="18" t="s">
        <v>222</v>
      </c>
      <c r="BE182" s="164">
        <f>IF(N182="základní",J182,0)</f>
        <v>0</v>
      </c>
      <c r="BF182" s="164">
        <f>IF(N182="snížená",J182,0)</f>
        <v>0</v>
      </c>
      <c r="BG182" s="164">
        <f>IF(N182="zákl. přenesená",J182,0)</f>
        <v>0</v>
      </c>
      <c r="BH182" s="164">
        <f>IF(N182="sníž. přenesená",J182,0)</f>
        <v>0</v>
      </c>
      <c r="BI182" s="164">
        <f>IF(N182="nulová",J182,0)</f>
        <v>0</v>
      </c>
      <c r="BJ182" s="18" t="s">
        <v>84</v>
      </c>
      <c r="BK182" s="164">
        <f>ROUND(I182*H182,2)</f>
        <v>0</v>
      </c>
      <c r="BL182" s="18" t="s">
        <v>228</v>
      </c>
      <c r="BM182" s="163" t="s">
        <v>369</v>
      </c>
    </row>
    <row r="183" spans="1:65" s="2" customFormat="1" ht="19.5">
      <c r="A183" s="33"/>
      <c r="B183" s="34"/>
      <c r="C183" s="33"/>
      <c r="D183" s="166" t="s">
        <v>384</v>
      </c>
      <c r="E183" s="33"/>
      <c r="F183" s="208" t="s">
        <v>5798</v>
      </c>
      <c r="G183" s="33"/>
      <c r="H183" s="33"/>
      <c r="I183" s="209"/>
      <c r="J183" s="33"/>
      <c r="K183" s="33"/>
      <c r="L183" s="34"/>
      <c r="M183" s="210"/>
      <c r="N183" s="211"/>
      <c r="O183" s="59"/>
      <c r="P183" s="59"/>
      <c r="Q183" s="59"/>
      <c r="R183" s="59"/>
      <c r="S183" s="59"/>
      <c r="T183" s="60"/>
      <c r="U183" s="33"/>
      <c r="V183" s="33"/>
      <c r="W183" s="33"/>
      <c r="X183" s="33"/>
      <c r="Y183" s="33"/>
      <c r="Z183" s="33"/>
      <c r="AA183" s="33"/>
      <c r="AB183" s="33"/>
      <c r="AC183" s="33"/>
      <c r="AD183" s="33"/>
      <c r="AE183" s="33"/>
      <c r="AT183" s="18" t="s">
        <v>384</v>
      </c>
      <c r="AU183" s="18" t="s">
        <v>86</v>
      </c>
    </row>
    <row r="184" spans="1:65" s="2" customFormat="1" ht="21.75" customHeight="1">
      <c r="A184" s="33"/>
      <c r="B184" s="150"/>
      <c r="C184" s="151" t="s">
        <v>387</v>
      </c>
      <c r="D184" s="151" t="s">
        <v>224</v>
      </c>
      <c r="E184" s="152" t="s">
        <v>5799</v>
      </c>
      <c r="F184" s="153" t="s">
        <v>5800</v>
      </c>
      <c r="G184" s="154" t="s">
        <v>242</v>
      </c>
      <c r="H184" s="155">
        <v>1650</v>
      </c>
      <c r="I184" s="156"/>
      <c r="J184" s="157">
        <f>ROUND(I184*H184,2)</f>
        <v>0</v>
      </c>
      <c r="K184" s="158"/>
      <c r="L184" s="34"/>
      <c r="M184" s="159" t="s">
        <v>1</v>
      </c>
      <c r="N184" s="160" t="s">
        <v>42</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228</v>
      </c>
      <c r="AT184" s="163" t="s">
        <v>224</v>
      </c>
      <c r="AU184" s="163" t="s">
        <v>86</v>
      </c>
      <c r="AY184" s="18" t="s">
        <v>222</v>
      </c>
      <c r="BE184" s="164">
        <f>IF(N184="základní",J184,0)</f>
        <v>0</v>
      </c>
      <c r="BF184" s="164">
        <f>IF(N184="snížená",J184,0)</f>
        <v>0</v>
      </c>
      <c r="BG184" s="164">
        <f>IF(N184="zákl. přenesená",J184,0)</f>
        <v>0</v>
      </c>
      <c r="BH184" s="164">
        <f>IF(N184="sníž. přenesená",J184,0)</f>
        <v>0</v>
      </c>
      <c r="BI184" s="164">
        <f>IF(N184="nulová",J184,0)</f>
        <v>0</v>
      </c>
      <c r="BJ184" s="18" t="s">
        <v>84</v>
      </c>
      <c r="BK184" s="164">
        <f>ROUND(I184*H184,2)</f>
        <v>0</v>
      </c>
      <c r="BL184" s="18" t="s">
        <v>228</v>
      </c>
      <c r="BM184" s="163" t="s">
        <v>373</v>
      </c>
    </row>
    <row r="185" spans="1:65" s="2" customFormat="1" ht="19.5">
      <c r="A185" s="33"/>
      <c r="B185" s="34"/>
      <c r="C185" s="33"/>
      <c r="D185" s="166" t="s">
        <v>384</v>
      </c>
      <c r="E185" s="33"/>
      <c r="F185" s="208" t="s">
        <v>5801</v>
      </c>
      <c r="G185" s="33"/>
      <c r="H185" s="33"/>
      <c r="I185" s="209"/>
      <c r="J185" s="33"/>
      <c r="K185" s="33"/>
      <c r="L185" s="34"/>
      <c r="M185" s="210"/>
      <c r="N185" s="211"/>
      <c r="O185" s="59"/>
      <c r="P185" s="59"/>
      <c r="Q185" s="59"/>
      <c r="R185" s="59"/>
      <c r="S185" s="59"/>
      <c r="T185" s="60"/>
      <c r="U185" s="33"/>
      <c r="V185" s="33"/>
      <c r="W185" s="33"/>
      <c r="X185" s="33"/>
      <c r="Y185" s="33"/>
      <c r="Z185" s="33"/>
      <c r="AA185" s="33"/>
      <c r="AB185" s="33"/>
      <c r="AC185" s="33"/>
      <c r="AD185" s="33"/>
      <c r="AE185" s="33"/>
      <c r="AT185" s="18" t="s">
        <v>384</v>
      </c>
      <c r="AU185" s="18" t="s">
        <v>86</v>
      </c>
    </row>
    <row r="186" spans="1:65" s="2" customFormat="1" ht="24.2" customHeight="1">
      <c r="A186" s="33"/>
      <c r="B186" s="150"/>
      <c r="C186" s="151" t="s">
        <v>314</v>
      </c>
      <c r="D186" s="151" t="s">
        <v>224</v>
      </c>
      <c r="E186" s="152" t="s">
        <v>5802</v>
      </c>
      <c r="F186" s="153" t="s">
        <v>5803</v>
      </c>
      <c r="G186" s="154" t="s">
        <v>242</v>
      </c>
      <c r="H186" s="155">
        <v>620</v>
      </c>
      <c r="I186" s="156"/>
      <c r="J186" s="157">
        <f>ROUND(I186*H186,2)</f>
        <v>0</v>
      </c>
      <c r="K186" s="158"/>
      <c r="L186" s="34"/>
      <c r="M186" s="159" t="s">
        <v>1</v>
      </c>
      <c r="N186" s="160" t="s">
        <v>42</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228</v>
      </c>
      <c r="AT186" s="163" t="s">
        <v>224</v>
      </c>
      <c r="AU186" s="163" t="s">
        <v>86</v>
      </c>
      <c r="AY186" s="18" t="s">
        <v>222</v>
      </c>
      <c r="BE186" s="164">
        <f>IF(N186="základní",J186,0)</f>
        <v>0</v>
      </c>
      <c r="BF186" s="164">
        <f>IF(N186="snížená",J186,0)</f>
        <v>0</v>
      </c>
      <c r="BG186" s="164">
        <f>IF(N186="zákl. přenesená",J186,0)</f>
        <v>0</v>
      </c>
      <c r="BH186" s="164">
        <f>IF(N186="sníž. přenesená",J186,0)</f>
        <v>0</v>
      </c>
      <c r="BI186" s="164">
        <f>IF(N186="nulová",J186,0)</f>
        <v>0</v>
      </c>
      <c r="BJ186" s="18" t="s">
        <v>84</v>
      </c>
      <c r="BK186" s="164">
        <f>ROUND(I186*H186,2)</f>
        <v>0</v>
      </c>
      <c r="BL186" s="18" t="s">
        <v>228</v>
      </c>
      <c r="BM186" s="163" t="s">
        <v>376</v>
      </c>
    </row>
    <row r="187" spans="1:65" s="2" customFormat="1" ht="19.5">
      <c r="A187" s="33"/>
      <c r="B187" s="34"/>
      <c r="C187" s="33"/>
      <c r="D187" s="166" t="s">
        <v>384</v>
      </c>
      <c r="E187" s="33"/>
      <c r="F187" s="208" t="s">
        <v>5804</v>
      </c>
      <c r="G187" s="33"/>
      <c r="H187" s="33"/>
      <c r="I187" s="209"/>
      <c r="J187" s="33"/>
      <c r="K187" s="33"/>
      <c r="L187" s="34"/>
      <c r="M187" s="210"/>
      <c r="N187" s="211"/>
      <c r="O187" s="59"/>
      <c r="P187" s="59"/>
      <c r="Q187" s="59"/>
      <c r="R187" s="59"/>
      <c r="S187" s="59"/>
      <c r="T187" s="60"/>
      <c r="U187" s="33"/>
      <c r="V187" s="33"/>
      <c r="W187" s="33"/>
      <c r="X187" s="33"/>
      <c r="Y187" s="33"/>
      <c r="Z187" s="33"/>
      <c r="AA187" s="33"/>
      <c r="AB187" s="33"/>
      <c r="AC187" s="33"/>
      <c r="AD187" s="33"/>
      <c r="AE187" s="33"/>
      <c r="AT187" s="18" t="s">
        <v>384</v>
      </c>
      <c r="AU187" s="18" t="s">
        <v>86</v>
      </c>
    </row>
    <row r="188" spans="1:65" s="2" customFormat="1" ht="16.5" customHeight="1">
      <c r="A188" s="33"/>
      <c r="B188" s="150"/>
      <c r="C188" s="151" t="s">
        <v>394</v>
      </c>
      <c r="D188" s="151" t="s">
        <v>224</v>
      </c>
      <c r="E188" s="152" t="s">
        <v>5805</v>
      </c>
      <c r="F188" s="153" t="s">
        <v>5806</v>
      </c>
      <c r="G188" s="154" t="s">
        <v>242</v>
      </c>
      <c r="H188" s="155">
        <v>180</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86</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380</v>
      </c>
    </row>
    <row r="189" spans="1:65" s="2" customFormat="1" ht="19.5">
      <c r="A189" s="33"/>
      <c r="B189" s="34"/>
      <c r="C189" s="33"/>
      <c r="D189" s="166" t="s">
        <v>384</v>
      </c>
      <c r="E189" s="33"/>
      <c r="F189" s="208" t="s">
        <v>5807</v>
      </c>
      <c r="G189" s="33"/>
      <c r="H189" s="33"/>
      <c r="I189" s="209"/>
      <c r="J189" s="33"/>
      <c r="K189" s="33"/>
      <c r="L189" s="34"/>
      <c r="M189" s="210"/>
      <c r="N189" s="211"/>
      <c r="O189" s="59"/>
      <c r="P189" s="59"/>
      <c r="Q189" s="59"/>
      <c r="R189" s="59"/>
      <c r="S189" s="59"/>
      <c r="T189" s="60"/>
      <c r="U189" s="33"/>
      <c r="V189" s="33"/>
      <c r="W189" s="33"/>
      <c r="X189" s="33"/>
      <c r="Y189" s="33"/>
      <c r="Z189" s="33"/>
      <c r="AA189" s="33"/>
      <c r="AB189" s="33"/>
      <c r="AC189" s="33"/>
      <c r="AD189" s="33"/>
      <c r="AE189" s="33"/>
      <c r="AT189" s="18" t="s">
        <v>384</v>
      </c>
      <c r="AU189" s="18" t="s">
        <v>86</v>
      </c>
    </row>
    <row r="190" spans="1:65" s="2" customFormat="1" ht="21.75" customHeight="1">
      <c r="A190" s="33"/>
      <c r="B190" s="150"/>
      <c r="C190" s="151" t="s">
        <v>318</v>
      </c>
      <c r="D190" s="151" t="s">
        <v>224</v>
      </c>
      <c r="E190" s="152" t="s">
        <v>5808</v>
      </c>
      <c r="F190" s="153" t="s">
        <v>5809</v>
      </c>
      <c r="G190" s="154" t="s">
        <v>242</v>
      </c>
      <c r="H190" s="155">
        <v>160</v>
      </c>
      <c r="I190" s="156"/>
      <c r="J190" s="157">
        <f>ROUND(I190*H190,2)</f>
        <v>0</v>
      </c>
      <c r="K190" s="158"/>
      <c r="L190" s="34"/>
      <c r="M190" s="159" t="s">
        <v>1</v>
      </c>
      <c r="N190" s="160" t="s">
        <v>42</v>
      </c>
      <c r="O190" s="59"/>
      <c r="P190" s="161">
        <f>O190*H190</f>
        <v>0</v>
      </c>
      <c r="Q190" s="161">
        <v>0</v>
      </c>
      <c r="R190" s="161">
        <f>Q190*H190</f>
        <v>0</v>
      </c>
      <c r="S190" s="161">
        <v>0</v>
      </c>
      <c r="T190" s="162">
        <f>S190*H190</f>
        <v>0</v>
      </c>
      <c r="U190" s="33"/>
      <c r="V190" s="33"/>
      <c r="W190" s="33"/>
      <c r="X190" s="33"/>
      <c r="Y190" s="33"/>
      <c r="Z190" s="33"/>
      <c r="AA190" s="33"/>
      <c r="AB190" s="33"/>
      <c r="AC190" s="33"/>
      <c r="AD190" s="33"/>
      <c r="AE190" s="33"/>
      <c r="AR190" s="163" t="s">
        <v>228</v>
      </c>
      <c r="AT190" s="163" t="s">
        <v>224</v>
      </c>
      <c r="AU190" s="163" t="s">
        <v>86</v>
      </c>
      <c r="AY190" s="18" t="s">
        <v>222</v>
      </c>
      <c r="BE190" s="164">
        <f>IF(N190="základní",J190,0)</f>
        <v>0</v>
      </c>
      <c r="BF190" s="164">
        <f>IF(N190="snížená",J190,0)</f>
        <v>0</v>
      </c>
      <c r="BG190" s="164">
        <f>IF(N190="zákl. přenesená",J190,0)</f>
        <v>0</v>
      </c>
      <c r="BH190" s="164">
        <f>IF(N190="sníž. přenesená",J190,0)</f>
        <v>0</v>
      </c>
      <c r="BI190" s="164">
        <f>IF(N190="nulová",J190,0)</f>
        <v>0</v>
      </c>
      <c r="BJ190" s="18" t="s">
        <v>84</v>
      </c>
      <c r="BK190" s="164">
        <f>ROUND(I190*H190,2)</f>
        <v>0</v>
      </c>
      <c r="BL190" s="18" t="s">
        <v>228</v>
      </c>
      <c r="BM190" s="163" t="s">
        <v>383</v>
      </c>
    </row>
    <row r="191" spans="1:65" s="2" customFormat="1" ht="19.5">
      <c r="A191" s="33"/>
      <c r="B191" s="34"/>
      <c r="C191" s="33"/>
      <c r="D191" s="166" t="s">
        <v>384</v>
      </c>
      <c r="E191" s="33"/>
      <c r="F191" s="208" t="s">
        <v>5810</v>
      </c>
      <c r="G191" s="33"/>
      <c r="H191" s="33"/>
      <c r="I191" s="209"/>
      <c r="J191" s="33"/>
      <c r="K191" s="33"/>
      <c r="L191" s="34"/>
      <c r="M191" s="210"/>
      <c r="N191" s="211"/>
      <c r="O191" s="59"/>
      <c r="P191" s="59"/>
      <c r="Q191" s="59"/>
      <c r="R191" s="59"/>
      <c r="S191" s="59"/>
      <c r="T191" s="60"/>
      <c r="U191" s="33"/>
      <c r="V191" s="33"/>
      <c r="W191" s="33"/>
      <c r="X191" s="33"/>
      <c r="Y191" s="33"/>
      <c r="Z191" s="33"/>
      <c r="AA191" s="33"/>
      <c r="AB191" s="33"/>
      <c r="AC191" s="33"/>
      <c r="AD191" s="33"/>
      <c r="AE191" s="33"/>
      <c r="AT191" s="18" t="s">
        <v>384</v>
      </c>
      <c r="AU191" s="18" t="s">
        <v>86</v>
      </c>
    </row>
    <row r="192" spans="1:65" s="2" customFormat="1" ht="16.5" customHeight="1">
      <c r="A192" s="33"/>
      <c r="B192" s="150"/>
      <c r="C192" s="151" t="s">
        <v>414</v>
      </c>
      <c r="D192" s="151" t="s">
        <v>224</v>
      </c>
      <c r="E192" s="152" t="s">
        <v>5811</v>
      </c>
      <c r="F192" s="153" t="s">
        <v>5812</v>
      </c>
      <c r="G192" s="154" t="s">
        <v>242</v>
      </c>
      <c r="H192" s="155">
        <v>60</v>
      </c>
      <c r="I192" s="156"/>
      <c r="J192" s="157">
        <f>ROUND(I192*H192,2)</f>
        <v>0</v>
      </c>
      <c r="K192" s="158"/>
      <c r="L192" s="34"/>
      <c r="M192" s="159" t="s">
        <v>1</v>
      </c>
      <c r="N192" s="160" t="s">
        <v>42</v>
      </c>
      <c r="O192" s="59"/>
      <c r="P192" s="161">
        <f>O192*H192</f>
        <v>0</v>
      </c>
      <c r="Q192" s="161">
        <v>0</v>
      </c>
      <c r="R192" s="161">
        <f>Q192*H192</f>
        <v>0</v>
      </c>
      <c r="S192" s="161">
        <v>0</v>
      </c>
      <c r="T192" s="162">
        <f>S192*H192</f>
        <v>0</v>
      </c>
      <c r="U192" s="33"/>
      <c r="V192" s="33"/>
      <c r="W192" s="33"/>
      <c r="X192" s="33"/>
      <c r="Y192" s="33"/>
      <c r="Z192" s="33"/>
      <c r="AA192" s="33"/>
      <c r="AB192" s="33"/>
      <c r="AC192" s="33"/>
      <c r="AD192" s="33"/>
      <c r="AE192" s="33"/>
      <c r="AR192" s="163" t="s">
        <v>228</v>
      </c>
      <c r="AT192" s="163" t="s">
        <v>224</v>
      </c>
      <c r="AU192" s="163" t="s">
        <v>86</v>
      </c>
      <c r="AY192" s="18" t="s">
        <v>222</v>
      </c>
      <c r="BE192" s="164">
        <f>IF(N192="základní",J192,0)</f>
        <v>0</v>
      </c>
      <c r="BF192" s="164">
        <f>IF(N192="snížená",J192,0)</f>
        <v>0</v>
      </c>
      <c r="BG192" s="164">
        <f>IF(N192="zákl. přenesená",J192,0)</f>
        <v>0</v>
      </c>
      <c r="BH192" s="164">
        <f>IF(N192="sníž. přenesená",J192,0)</f>
        <v>0</v>
      </c>
      <c r="BI192" s="164">
        <f>IF(N192="nulová",J192,0)</f>
        <v>0</v>
      </c>
      <c r="BJ192" s="18" t="s">
        <v>84</v>
      </c>
      <c r="BK192" s="164">
        <f>ROUND(I192*H192,2)</f>
        <v>0</v>
      </c>
      <c r="BL192" s="18" t="s">
        <v>228</v>
      </c>
      <c r="BM192" s="163" t="s">
        <v>390</v>
      </c>
    </row>
    <row r="193" spans="1:65" s="2" customFormat="1" ht="19.5">
      <c r="A193" s="33"/>
      <c r="B193" s="34"/>
      <c r="C193" s="33"/>
      <c r="D193" s="166" t="s">
        <v>384</v>
      </c>
      <c r="E193" s="33"/>
      <c r="F193" s="208" t="s">
        <v>5813</v>
      </c>
      <c r="G193" s="33"/>
      <c r="H193" s="33"/>
      <c r="I193" s="209"/>
      <c r="J193" s="33"/>
      <c r="K193" s="33"/>
      <c r="L193" s="34"/>
      <c r="M193" s="210"/>
      <c r="N193" s="211"/>
      <c r="O193" s="59"/>
      <c r="P193" s="59"/>
      <c r="Q193" s="59"/>
      <c r="R193" s="59"/>
      <c r="S193" s="59"/>
      <c r="T193" s="60"/>
      <c r="U193" s="33"/>
      <c r="V193" s="33"/>
      <c r="W193" s="33"/>
      <c r="X193" s="33"/>
      <c r="Y193" s="33"/>
      <c r="Z193" s="33"/>
      <c r="AA193" s="33"/>
      <c r="AB193" s="33"/>
      <c r="AC193" s="33"/>
      <c r="AD193" s="33"/>
      <c r="AE193" s="33"/>
      <c r="AT193" s="18" t="s">
        <v>384</v>
      </c>
      <c r="AU193" s="18" t="s">
        <v>86</v>
      </c>
    </row>
    <row r="194" spans="1:65" s="2" customFormat="1" ht="16.5" customHeight="1">
      <c r="A194" s="33"/>
      <c r="B194" s="150"/>
      <c r="C194" s="151" t="s">
        <v>322</v>
      </c>
      <c r="D194" s="151" t="s">
        <v>224</v>
      </c>
      <c r="E194" s="152" t="s">
        <v>5814</v>
      </c>
      <c r="F194" s="153" t="s">
        <v>5815</v>
      </c>
      <c r="G194" s="154" t="s">
        <v>242</v>
      </c>
      <c r="H194" s="155">
        <v>160</v>
      </c>
      <c r="I194" s="156"/>
      <c r="J194" s="157">
        <f>ROUND(I194*H194,2)</f>
        <v>0</v>
      </c>
      <c r="K194" s="158"/>
      <c r="L194" s="34"/>
      <c r="M194" s="159" t="s">
        <v>1</v>
      </c>
      <c r="N194" s="160" t="s">
        <v>42</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228</v>
      </c>
      <c r="AT194" s="163" t="s">
        <v>224</v>
      </c>
      <c r="AU194" s="163" t="s">
        <v>86</v>
      </c>
      <c r="AY194" s="18" t="s">
        <v>222</v>
      </c>
      <c r="BE194" s="164">
        <f>IF(N194="základní",J194,0)</f>
        <v>0</v>
      </c>
      <c r="BF194" s="164">
        <f>IF(N194="snížená",J194,0)</f>
        <v>0</v>
      </c>
      <c r="BG194" s="164">
        <f>IF(N194="zákl. přenesená",J194,0)</f>
        <v>0</v>
      </c>
      <c r="BH194" s="164">
        <f>IF(N194="sníž. přenesená",J194,0)</f>
        <v>0</v>
      </c>
      <c r="BI194" s="164">
        <f>IF(N194="nulová",J194,0)</f>
        <v>0</v>
      </c>
      <c r="BJ194" s="18" t="s">
        <v>84</v>
      </c>
      <c r="BK194" s="164">
        <f>ROUND(I194*H194,2)</f>
        <v>0</v>
      </c>
      <c r="BL194" s="18" t="s">
        <v>228</v>
      </c>
      <c r="BM194" s="163" t="s">
        <v>393</v>
      </c>
    </row>
    <row r="195" spans="1:65" s="2" customFormat="1" ht="19.5">
      <c r="A195" s="33"/>
      <c r="B195" s="34"/>
      <c r="C195" s="33"/>
      <c r="D195" s="166" t="s">
        <v>384</v>
      </c>
      <c r="E195" s="33"/>
      <c r="F195" s="208" t="s">
        <v>5739</v>
      </c>
      <c r="G195" s="33"/>
      <c r="H195" s="33"/>
      <c r="I195" s="209"/>
      <c r="J195" s="33"/>
      <c r="K195" s="33"/>
      <c r="L195" s="34"/>
      <c r="M195" s="210"/>
      <c r="N195" s="211"/>
      <c r="O195" s="59"/>
      <c r="P195" s="59"/>
      <c r="Q195" s="59"/>
      <c r="R195" s="59"/>
      <c r="S195" s="59"/>
      <c r="T195" s="60"/>
      <c r="U195" s="33"/>
      <c r="V195" s="33"/>
      <c r="W195" s="33"/>
      <c r="X195" s="33"/>
      <c r="Y195" s="33"/>
      <c r="Z195" s="33"/>
      <c r="AA195" s="33"/>
      <c r="AB195" s="33"/>
      <c r="AC195" s="33"/>
      <c r="AD195" s="33"/>
      <c r="AE195" s="33"/>
      <c r="AT195" s="18" t="s">
        <v>384</v>
      </c>
      <c r="AU195" s="18" t="s">
        <v>86</v>
      </c>
    </row>
    <row r="196" spans="1:65" s="2" customFormat="1" ht="16.5" customHeight="1">
      <c r="A196" s="33"/>
      <c r="B196" s="150"/>
      <c r="C196" s="151" t="s">
        <v>421</v>
      </c>
      <c r="D196" s="151" t="s">
        <v>224</v>
      </c>
      <c r="E196" s="152" t="s">
        <v>5816</v>
      </c>
      <c r="F196" s="153" t="s">
        <v>5738</v>
      </c>
      <c r="G196" s="154" t="s">
        <v>242</v>
      </c>
      <c r="H196" s="155">
        <v>20</v>
      </c>
      <c r="I196" s="156"/>
      <c r="J196" s="157">
        <f>ROUND(I196*H196,2)</f>
        <v>0</v>
      </c>
      <c r="K196" s="158"/>
      <c r="L196" s="34"/>
      <c r="M196" s="159" t="s">
        <v>1</v>
      </c>
      <c r="N196" s="160" t="s">
        <v>42</v>
      </c>
      <c r="O196" s="59"/>
      <c r="P196" s="161">
        <f>O196*H196</f>
        <v>0</v>
      </c>
      <c r="Q196" s="161">
        <v>0</v>
      </c>
      <c r="R196" s="161">
        <f>Q196*H196</f>
        <v>0</v>
      </c>
      <c r="S196" s="161">
        <v>0</v>
      </c>
      <c r="T196" s="162">
        <f>S196*H196</f>
        <v>0</v>
      </c>
      <c r="U196" s="33"/>
      <c r="V196" s="33"/>
      <c r="W196" s="33"/>
      <c r="X196" s="33"/>
      <c r="Y196" s="33"/>
      <c r="Z196" s="33"/>
      <c r="AA196" s="33"/>
      <c r="AB196" s="33"/>
      <c r="AC196" s="33"/>
      <c r="AD196" s="33"/>
      <c r="AE196" s="33"/>
      <c r="AR196" s="163" t="s">
        <v>228</v>
      </c>
      <c r="AT196" s="163" t="s">
        <v>224</v>
      </c>
      <c r="AU196" s="163" t="s">
        <v>86</v>
      </c>
      <c r="AY196" s="18" t="s">
        <v>222</v>
      </c>
      <c r="BE196" s="164">
        <f>IF(N196="základní",J196,0)</f>
        <v>0</v>
      </c>
      <c r="BF196" s="164">
        <f>IF(N196="snížená",J196,0)</f>
        <v>0</v>
      </c>
      <c r="BG196" s="164">
        <f>IF(N196="zákl. přenesená",J196,0)</f>
        <v>0</v>
      </c>
      <c r="BH196" s="164">
        <f>IF(N196="sníž. přenesená",J196,0)</f>
        <v>0</v>
      </c>
      <c r="BI196" s="164">
        <f>IF(N196="nulová",J196,0)</f>
        <v>0</v>
      </c>
      <c r="BJ196" s="18" t="s">
        <v>84</v>
      </c>
      <c r="BK196" s="164">
        <f>ROUND(I196*H196,2)</f>
        <v>0</v>
      </c>
      <c r="BL196" s="18" t="s">
        <v>228</v>
      </c>
      <c r="BM196" s="163" t="s">
        <v>397</v>
      </c>
    </row>
    <row r="197" spans="1:65" s="2" customFormat="1" ht="19.5">
      <c r="A197" s="33"/>
      <c r="B197" s="34"/>
      <c r="C197" s="33"/>
      <c r="D197" s="166" t="s">
        <v>384</v>
      </c>
      <c r="E197" s="33"/>
      <c r="F197" s="208" t="s">
        <v>5739</v>
      </c>
      <c r="G197" s="33"/>
      <c r="H197" s="33"/>
      <c r="I197" s="209"/>
      <c r="J197" s="33"/>
      <c r="K197" s="33"/>
      <c r="L197" s="34"/>
      <c r="M197" s="210"/>
      <c r="N197" s="211"/>
      <c r="O197" s="59"/>
      <c r="P197" s="59"/>
      <c r="Q197" s="59"/>
      <c r="R197" s="59"/>
      <c r="S197" s="59"/>
      <c r="T197" s="60"/>
      <c r="U197" s="33"/>
      <c r="V197" s="33"/>
      <c r="W197" s="33"/>
      <c r="X197" s="33"/>
      <c r="Y197" s="33"/>
      <c r="Z197" s="33"/>
      <c r="AA197" s="33"/>
      <c r="AB197" s="33"/>
      <c r="AC197" s="33"/>
      <c r="AD197" s="33"/>
      <c r="AE197" s="33"/>
      <c r="AT197" s="18" t="s">
        <v>384</v>
      </c>
      <c r="AU197" s="18" t="s">
        <v>86</v>
      </c>
    </row>
    <row r="198" spans="1:65" s="2" customFormat="1" ht="16.5" customHeight="1">
      <c r="A198" s="33"/>
      <c r="B198" s="150"/>
      <c r="C198" s="151" t="s">
        <v>326</v>
      </c>
      <c r="D198" s="151" t="s">
        <v>224</v>
      </c>
      <c r="E198" s="152" t="s">
        <v>5817</v>
      </c>
      <c r="F198" s="153" t="s">
        <v>5818</v>
      </c>
      <c r="G198" s="154" t="s">
        <v>242</v>
      </c>
      <c r="H198" s="155">
        <v>12</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86</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404</v>
      </c>
    </row>
    <row r="199" spans="1:65" s="2" customFormat="1" ht="19.5">
      <c r="A199" s="33"/>
      <c r="B199" s="34"/>
      <c r="C199" s="33"/>
      <c r="D199" s="166" t="s">
        <v>384</v>
      </c>
      <c r="E199" s="33"/>
      <c r="F199" s="208" t="s">
        <v>5819</v>
      </c>
      <c r="G199" s="33"/>
      <c r="H199" s="33"/>
      <c r="I199" s="209"/>
      <c r="J199" s="33"/>
      <c r="K199" s="33"/>
      <c r="L199" s="34"/>
      <c r="M199" s="210"/>
      <c r="N199" s="211"/>
      <c r="O199" s="59"/>
      <c r="P199" s="59"/>
      <c r="Q199" s="59"/>
      <c r="R199" s="59"/>
      <c r="S199" s="59"/>
      <c r="T199" s="60"/>
      <c r="U199" s="33"/>
      <c r="V199" s="33"/>
      <c r="W199" s="33"/>
      <c r="X199" s="33"/>
      <c r="Y199" s="33"/>
      <c r="Z199" s="33"/>
      <c r="AA199" s="33"/>
      <c r="AB199" s="33"/>
      <c r="AC199" s="33"/>
      <c r="AD199" s="33"/>
      <c r="AE199" s="33"/>
      <c r="AT199" s="18" t="s">
        <v>384</v>
      </c>
      <c r="AU199" s="18" t="s">
        <v>86</v>
      </c>
    </row>
    <row r="200" spans="1:65" s="2" customFormat="1" ht="16.5" customHeight="1">
      <c r="A200" s="33"/>
      <c r="B200" s="150"/>
      <c r="C200" s="151" t="s">
        <v>429</v>
      </c>
      <c r="D200" s="151" t="s">
        <v>224</v>
      </c>
      <c r="E200" s="152" t="s">
        <v>5820</v>
      </c>
      <c r="F200" s="153" t="s">
        <v>5821</v>
      </c>
      <c r="G200" s="154" t="s">
        <v>242</v>
      </c>
      <c r="H200" s="155">
        <v>35</v>
      </c>
      <c r="I200" s="156"/>
      <c r="J200" s="157">
        <f>ROUND(I200*H200,2)</f>
        <v>0</v>
      </c>
      <c r="K200" s="158"/>
      <c r="L200" s="34"/>
      <c r="M200" s="159" t="s">
        <v>1</v>
      </c>
      <c r="N200" s="160" t="s">
        <v>42</v>
      </c>
      <c r="O200" s="59"/>
      <c r="P200" s="161">
        <f>O200*H200</f>
        <v>0</v>
      </c>
      <c r="Q200" s="161">
        <v>0</v>
      </c>
      <c r="R200" s="161">
        <f>Q200*H200</f>
        <v>0</v>
      </c>
      <c r="S200" s="161">
        <v>0</v>
      </c>
      <c r="T200" s="162">
        <f>S200*H200</f>
        <v>0</v>
      </c>
      <c r="U200" s="33"/>
      <c r="V200" s="33"/>
      <c r="W200" s="33"/>
      <c r="X200" s="33"/>
      <c r="Y200" s="33"/>
      <c r="Z200" s="33"/>
      <c r="AA200" s="33"/>
      <c r="AB200" s="33"/>
      <c r="AC200" s="33"/>
      <c r="AD200" s="33"/>
      <c r="AE200" s="33"/>
      <c r="AR200" s="163" t="s">
        <v>228</v>
      </c>
      <c r="AT200" s="163" t="s">
        <v>224</v>
      </c>
      <c r="AU200" s="163" t="s">
        <v>86</v>
      </c>
      <c r="AY200" s="18" t="s">
        <v>222</v>
      </c>
      <c r="BE200" s="164">
        <f>IF(N200="základní",J200,0)</f>
        <v>0</v>
      </c>
      <c r="BF200" s="164">
        <f>IF(N200="snížená",J200,0)</f>
        <v>0</v>
      </c>
      <c r="BG200" s="164">
        <f>IF(N200="zákl. přenesená",J200,0)</f>
        <v>0</v>
      </c>
      <c r="BH200" s="164">
        <f>IF(N200="sníž. přenesená",J200,0)</f>
        <v>0</v>
      </c>
      <c r="BI200" s="164">
        <f>IF(N200="nulová",J200,0)</f>
        <v>0</v>
      </c>
      <c r="BJ200" s="18" t="s">
        <v>84</v>
      </c>
      <c r="BK200" s="164">
        <f>ROUND(I200*H200,2)</f>
        <v>0</v>
      </c>
      <c r="BL200" s="18" t="s">
        <v>228</v>
      </c>
      <c r="BM200" s="163" t="s">
        <v>417</v>
      </c>
    </row>
    <row r="201" spans="1:65" s="2" customFormat="1" ht="21.75" customHeight="1">
      <c r="A201" s="33"/>
      <c r="B201" s="150"/>
      <c r="C201" s="151" t="s">
        <v>329</v>
      </c>
      <c r="D201" s="151" t="s">
        <v>224</v>
      </c>
      <c r="E201" s="152" t="s">
        <v>5822</v>
      </c>
      <c r="F201" s="153" t="s">
        <v>5823</v>
      </c>
      <c r="G201" s="154" t="s">
        <v>4342</v>
      </c>
      <c r="H201" s="155">
        <v>8</v>
      </c>
      <c r="I201" s="156"/>
      <c r="J201" s="157">
        <f>ROUND(I201*H201,2)</f>
        <v>0</v>
      </c>
      <c r="K201" s="158"/>
      <c r="L201" s="34"/>
      <c r="M201" s="159" t="s">
        <v>1</v>
      </c>
      <c r="N201" s="160" t="s">
        <v>42</v>
      </c>
      <c r="O201" s="59"/>
      <c r="P201" s="161">
        <f>O201*H201</f>
        <v>0</v>
      </c>
      <c r="Q201" s="161">
        <v>0</v>
      </c>
      <c r="R201" s="161">
        <f>Q201*H201</f>
        <v>0</v>
      </c>
      <c r="S201" s="161">
        <v>0</v>
      </c>
      <c r="T201" s="162">
        <f>S201*H201</f>
        <v>0</v>
      </c>
      <c r="U201" s="33"/>
      <c r="V201" s="33"/>
      <c r="W201" s="33"/>
      <c r="X201" s="33"/>
      <c r="Y201" s="33"/>
      <c r="Z201" s="33"/>
      <c r="AA201" s="33"/>
      <c r="AB201" s="33"/>
      <c r="AC201" s="33"/>
      <c r="AD201" s="33"/>
      <c r="AE201" s="33"/>
      <c r="AR201" s="163" t="s">
        <v>228</v>
      </c>
      <c r="AT201" s="163" t="s">
        <v>224</v>
      </c>
      <c r="AU201" s="163" t="s">
        <v>86</v>
      </c>
      <c r="AY201" s="18" t="s">
        <v>222</v>
      </c>
      <c r="BE201" s="164">
        <f>IF(N201="základní",J201,0)</f>
        <v>0</v>
      </c>
      <c r="BF201" s="164">
        <f>IF(N201="snížená",J201,0)</f>
        <v>0</v>
      </c>
      <c r="BG201" s="164">
        <f>IF(N201="zákl. přenesená",J201,0)</f>
        <v>0</v>
      </c>
      <c r="BH201" s="164">
        <f>IF(N201="sníž. přenesená",J201,0)</f>
        <v>0</v>
      </c>
      <c r="BI201" s="164">
        <f>IF(N201="nulová",J201,0)</f>
        <v>0</v>
      </c>
      <c r="BJ201" s="18" t="s">
        <v>84</v>
      </c>
      <c r="BK201" s="164">
        <f>ROUND(I201*H201,2)</f>
        <v>0</v>
      </c>
      <c r="BL201" s="18" t="s">
        <v>228</v>
      </c>
      <c r="BM201" s="163" t="s">
        <v>420</v>
      </c>
    </row>
    <row r="202" spans="1:65" s="2" customFormat="1" ht="19.5">
      <c r="A202" s="33"/>
      <c r="B202" s="34"/>
      <c r="C202" s="33"/>
      <c r="D202" s="166" t="s">
        <v>384</v>
      </c>
      <c r="E202" s="33"/>
      <c r="F202" s="208" t="s">
        <v>5824</v>
      </c>
      <c r="G202" s="33"/>
      <c r="H202" s="33"/>
      <c r="I202" s="209"/>
      <c r="J202" s="33"/>
      <c r="K202" s="33"/>
      <c r="L202" s="34"/>
      <c r="M202" s="210"/>
      <c r="N202" s="211"/>
      <c r="O202" s="59"/>
      <c r="P202" s="59"/>
      <c r="Q202" s="59"/>
      <c r="R202" s="59"/>
      <c r="S202" s="59"/>
      <c r="T202" s="60"/>
      <c r="U202" s="33"/>
      <c r="V202" s="33"/>
      <c r="W202" s="33"/>
      <c r="X202" s="33"/>
      <c r="Y202" s="33"/>
      <c r="Z202" s="33"/>
      <c r="AA202" s="33"/>
      <c r="AB202" s="33"/>
      <c r="AC202" s="33"/>
      <c r="AD202" s="33"/>
      <c r="AE202" s="33"/>
      <c r="AT202" s="18" t="s">
        <v>384</v>
      </c>
      <c r="AU202" s="18" t="s">
        <v>86</v>
      </c>
    </row>
    <row r="203" spans="1:65" s="2" customFormat="1" ht="24.2" customHeight="1">
      <c r="A203" s="33"/>
      <c r="B203" s="150"/>
      <c r="C203" s="151" t="s">
        <v>438</v>
      </c>
      <c r="D203" s="151" t="s">
        <v>224</v>
      </c>
      <c r="E203" s="152" t="s">
        <v>5825</v>
      </c>
      <c r="F203" s="153" t="s">
        <v>5826</v>
      </c>
      <c r="G203" s="154" t="s">
        <v>4342</v>
      </c>
      <c r="H203" s="155">
        <v>1</v>
      </c>
      <c r="I203" s="156"/>
      <c r="J203" s="157">
        <f>ROUND(I203*H203,2)</f>
        <v>0</v>
      </c>
      <c r="K203" s="158"/>
      <c r="L203" s="34"/>
      <c r="M203" s="159" t="s">
        <v>1</v>
      </c>
      <c r="N203" s="160" t="s">
        <v>42</v>
      </c>
      <c r="O203" s="59"/>
      <c r="P203" s="161">
        <f>O203*H203</f>
        <v>0</v>
      </c>
      <c r="Q203" s="161">
        <v>0</v>
      </c>
      <c r="R203" s="161">
        <f>Q203*H203</f>
        <v>0</v>
      </c>
      <c r="S203" s="161">
        <v>0</v>
      </c>
      <c r="T203" s="162">
        <f>S203*H203</f>
        <v>0</v>
      </c>
      <c r="U203" s="33"/>
      <c r="V203" s="33"/>
      <c r="W203" s="33"/>
      <c r="X203" s="33"/>
      <c r="Y203" s="33"/>
      <c r="Z203" s="33"/>
      <c r="AA203" s="33"/>
      <c r="AB203" s="33"/>
      <c r="AC203" s="33"/>
      <c r="AD203" s="33"/>
      <c r="AE203" s="33"/>
      <c r="AR203" s="163" t="s">
        <v>228</v>
      </c>
      <c r="AT203" s="163" t="s">
        <v>224</v>
      </c>
      <c r="AU203" s="163" t="s">
        <v>86</v>
      </c>
      <c r="AY203" s="18" t="s">
        <v>222</v>
      </c>
      <c r="BE203" s="164">
        <f>IF(N203="základní",J203,0)</f>
        <v>0</v>
      </c>
      <c r="BF203" s="164">
        <f>IF(N203="snížená",J203,0)</f>
        <v>0</v>
      </c>
      <c r="BG203" s="164">
        <f>IF(N203="zákl. přenesená",J203,0)</f>
        <v>0</v>
      </c>
      <c r="BH203" s="164">
        <f>IF(N203="sníž. přenesená",J203,0)</f>
        <v>0</v>
      </c>
      <c r="BI203" s="164">
        <f>IF(N203="nulová",J203,0)</f>
        <v>0</v>
      </c>
      <c r="BJ203" s="18" t="s">
        <v>84</v>
      </c>
      <c r="BK203" s="164">
        <f>ROUND(I203*H203,2)</f>
        <v>0</v>
      </c>
      <c r="BL203" s="18" t="s">
        <v>228</v>
      </c>
      <c r="BM203" s="163" t="s">
        <v>424</v>
      </c>
    </row>
    <row r="204" spans="1:65" s="2" customFormat="1" ht="24.2" customHeight="1">
      <c r="A204" s="33"/>
      <c r="B204" s="150"/>
      <c r="C204" s="151" t="s">
        <v>340</v>
      </c>
      <c r="D204" s="151" t="s">
        <v>224</v>
      </c>
      <c r="E204" s="152" t="s">
        <v>5827</v>
      </c>
      <c r="F204" s="153" t="s">
        <v>5828</v>
      </c>
      <c r="G204" s="154" t="s">
        <v>4342</v>
      </c>
      <c r="H204" s="155">
        <v>7</v>
      </c>
      <c r="I204" s="156"/>
      <c r="J204" s="157">
        <f>ROUND(I204*H204,2)</f>
        <v>0</v>
      </c>
      <c r="K204" s="158"/>
      <c r="L204" s="34"/>
      <c r="M204" s="159" t="s">
        <v>1</v>
      </c>
      <c r="N204" s="160" t="s">
        <v>42</v>
      </c>
      <c r="O204" s="59"/>
      <c r="P204" s="161">
        <f>O204*H204</f>
        <v>0</v>
      </c>
      <c r="Q204" s="161">
        <v>0</v>
      </c>
      <c r="R204" s="161">
        <f>Q204*H204</f>
        <v>0</v>
      </c>
      <c r="S204" s="161">
        <v>0</v>
      </c>
      <c r="T204" s="162">
        <f>S204*H204</f>
        <v>0</v>
      </c>
      <c r="U204" s="33"/>
      <c r="V204" s="33"/>
      <c r="W204" s="33"/>
      <c r="X204" s="33"/>
      <c r="Y204" s="33"/>
      <c r="Z204" s="33"/>
      <c r="AA204" s="33"/>
      <c r="AB204" s="33"/>
      <c r="AC204" s="33"/>
      <c r="AD204" s="33"/>
      <c r="AE204" s="33"/>
      <c r="AR204" s="163" t="s">
        <v>228</v>
      </c>
      <c r="AT204" s="163" t="s">
        <v>224</v>
      </c>
      <c r="AU204" s="163" t="s">
        <v>86</v>
      </c>
      <c r="AY204" s="18" t="s">
        <v>222</v>
      </c>
      <c r="BE204" s="164">
        <f>IF(N204="základní",J204,0)</f>
        <v>0</v>
      </c>
      <c r="BF204" s="164">
        <f>IF(N204="snížená",J204,0)</f>
        <v>0</v>
      </c>
      <c r="BG204" s="164">
        <f>IF(N204="zákl. přenesená",J204,0)</f>
        <v>0</v>
      </c>
      <c r="BH204" s="164">
        <f>IF(N204="sníž. přenesená",J204,0)</f>
        <v>0</v>
      </c>
      <c r="BI204" s="164">
        <f>IF(N204="nulová",J204,0)</f>
        <v>0</v>
      </c>
      <c r="BJ204" s="18" t="s">
        <v>84</v>
      </c>
      <c r="BK204" s="164">
        <f>ROUND(I204*H204,2)</f>
        <v>0</v>
      </c>
      <c r="BL204" s="18" t="s">
        <v>228</v>
      </c>
      <c r="BM204" s="163" t="s">
        <v>427</v>
      </c>
    </row>
    <row r="205" spans="1:65" s="2" customFormat="1" ht="19.5">
      <c r="A205" s="33"/>
      <c r="B205" s="34"/>
      <c r="C205" s="33"/>
      <c r="D205" s="166" t="s">
        <v>384</v>
      </c>
      <c r="E205" s="33"/>
      <c r="F205" s="208" t="s">
        <v>5824</v>
      </c>
      <c r="G205" s="33"/>
      <c r="H205" s="33"/>
      <c r="I205" s="209"/>
      <c r="J205" s="33"/>
      <c r="K205" s="33"/>
      <c r="L205" s="34"/>
      <c r="M205" s="210"/>
      <c r="N205" s="211"/>
      <c r="O205" s="59"/>
      <c r="P205" s="59"/>
      <c r="Q205" s="59"/>
      <c r="R205" s="59"/>
      <c r="S205" s="59"/>
      <c r="T205" s="60"/>
      <c r="U205" s="33"/>
      <c r="V205" s="33"/>
      <c r="W205" s="33"/>
      <c r="X205" s="33"/>
      <c r="Y205" s="33"/>
      <c r="Z205" s="33"/>
      <c r="AA205" s="33"/>
      <c r="AB205" s="33"/>
      <c r="AC205" s="33"/>
      <c r="AD205" s="33"/>
      <c r="AE205" s="33"/>
      <c r="AT205" s="18" t="s">
        <v>384</v>
      </c>
      <c r="AU205" s="18" t="s">
        <v>86</v>
      </c>
    </row>
    <row r="206" spans="1:65" s="2" customFormat="1" ht="16.5" customHeight="1">
      <c r="A206" s="33"/>
      <c r="B206" s="150"/>
      <c r="C206" s="151" t="s">
        <v>452</v>
      </c>
      <c r="D206" s="151" t="s">
        <v>224</v>
      </c>
      <c r="E206" s="152" t="s">
        <v>5829</v>
      </c>
      <c r="F206" s="153" t="s">
        <v>5830</v>
      </c>
      <c r="G206" s="154" t="s">
        <v>4342</v>
      </c>
      <c r="H206" s="155">
        <v>27</v>
      </c>
      <c r="I206" s="156"/>
      <c r="J206" s="157">
        <f>ROUND(I206*H206,2)</f>
        <v>0</v>
      </c>
      <c r="K206" s="158"/>
      <c r="L206" s="34"/>
      <c r="M206" s="159" t="s">
        <v>1</v>
      </c>
      <c r="N206" s="160" t="s">
        <v>42</v>
      </c>
      <c r="O206" s="59"/>
      <c r="P206" s="161">
        <f>O206*H206</f>
        <v>0</v>
      </c>
      <c r="Q206" s="161">
        <v>0</v>
      </c>
      <c r="R206" s="161">
        <f>Q206*H206</f>
        <v>0</v>
      </c>
      <c r="S206" s="161">
        <v>0</v>
      </c>
      <c r="T206" s="162">
        <f>S206*H206</f>
        <v>0</v>
      </c>
      <c r="U206" s="33"/>
      <c r="V206" s="33"/>
      <c r="W206" s="33"/>
      <c r="X206" s="33"/>
      <c r="Y206" s="33"/>
      <c r="Z206" s="33"/>
      <c r="AA206" s="33"/>
      <c r="AB206" s="33"/>
      <c r="AC206" s="33"/>
      <c r="AD206" s="33"/>
      <c r="AE206" s="33"/>
      <c r="AR206" s="163" t="s">
        <v>228</v>
      </c>
      <c r="AT206" s="163" t="s">
        <v>224</v>
      </c>
      <c r="AU206" s="163" t="s">
        <v>86</v>
      </c>
      <c r="AY206" s="18" t="s">
        <v>222</v>
      </c>
      <c r="BE206" s="164">
        <f>IF(N206="základní",J206,0)</f>
        <v>0</v>
      </c>
      <c r="BF206" s="164">
        <f>IF(N206="snížená",J206,0)</f>
        <v>0</v>
      </c>
      <c r="BG206" s="164">
        <f>IF(N206="zákl. přenesená",J206,0)</f>
        <v>0</v>
      </c>
      <c r="BH206" s="164">
        <f>IF(N206="sníž. přenesená",J206,0)</f>
        <v>0</v>
      </c>
      <c r="BI206" s="164">
        <f>IF(N206="nulová",J206,0)</f>
        <v>0</v>
      </c>
      <c r="BJ206" s="18" t="s">
        <v>84</v>
      </c>
      <c r="BK206" s="164">
        <f>ROUND(I206*H206,2)</f>
        <v>0</v>
      </c>
      <c r="BL206" s="18" t="s">
        <v>228</v>
      </c>
      <c r="BM206" s="163" t="s">
        <v>432</v>
      </c>
    </row>
    <row r="207" spans="1:65" s="2" customFormat="1" ht="19.5">
      <c r="A207" s="33"/>
      <c r="B207" s="34"/>
      <c r="C207" s="33"/>
      <c r="D207" s="166" t="s">
        <v>384</v>
      </c>
      <c r="E207" s="33"/>
      <c r="F207" s="208" t="s">
        <v>5831</v>
      </c>
      <c r="G207" s="33"/>
      <c r="H207" s="33"/>
      <c r="I207" s="209"/>
      <c r="J207" s="33"/>
      <c r="K207" s="33"/>
      <c r="L207" s="34"/>
      <c r="M207" s="210"/>
      <c r="N207" s="211"/>
      <c r="O207" s="59"/>
      <c r="P207" s="59"/>
      <c r="Q207" s="59"/>
      <c r="R207" s="59"/>
      <c r="S207" s="59"/>
      <c r="T207" s="60"/>
      <c r="U207" s="33"/>
      <c r="V207" s="33"/>
      <c r="W207" s="33"/>
      <c r="X207" s="33"/>
      <c r="Y207" s="33"/>
      <c r="Z207" s="33"/>
      <c r="AA207" s="33"/>
      <c r="AB207" s="33"/>
      <c r="AC207" s="33"/>
      <c r="AD207" s="33"/>
      <c r="AE207" s="33"/>
      <c r="AT207" s="18" t="s">
        <v>384</v>
      </c>
      <c r="AU207" s="18" t="s">
        <v>86</v>
      </c>
    </row>
    <row r="208" spans="1:65" s="2" customFormat="1" ht="24.2" customHeight="1">
      <c r="A208" s="33"/>
      <c r="B208" s="150"/>
      <c r="C208" s="151" t="s">
        <v>344</v>
      </c>
      <c r="D208" s="151" t="s">
        <v>224</v>
      </c>
      <c r="E208" s="152" t="s">
        <v>5832</v>
      </c>
      <c r="F208" s="153" t="s">
        <v>5833</v>
      </c>
      <c r="G208" s="154" t="s">
        <v>4342</v>
      </c>
      <c r="H208" s="155">
        <v>1</v>
      </c>
      <c r="I208" s="156"/>
      <c r="J208" s="157">
        <f>ROUND(I208*H208,2)</f>
        <v>0</v>
      </c>
      <c r="K208" s="158"/>
      <c r="L208" s="34"/>
      <c r="M208" s="159" t="s">
        <v>1</v>
      </c>
      <c r="N208" s="160" t="s">
        <v>42</v>
      </c>
      <c r="O208" s="59"/>
      <c r="P208" s="161">
        <f>O208*H208</f>
        <v>0</v>
      </c>
      <c r="Q208" s="161">
        <v>0</v>
      </c>
      <c r="R208" s="161">
        <f>Q208*H208</f>
        <v>0</v>
      </c>
      <c r="S208" s="161">
        <v>0</v>
      </c>
      <c r="T208" s="162">
        <f>S208*H208</f>
        <v>0</v>
      </c>
      <c r="U208" s="33"/>
      <c r="V208" s="33"/>
      <c r="W208" s="33"/>
      <c r="X208" s="33"/>
      <c r="Y208" s="33"/>
      <c r="Z208" s="33"/>
      <c r="AA208" s="33"/>
      <c r="AB208" s="33"/>
      <c r="AC208" s="33"/>
      <c r="AD208" s="33"/>
      <c r="AE208" s="33"/>
      <c r="AR208" s="163" t="s">
        <v>228</v>
      </c>
      <c r="AT208" s="163" t="s">
        <v>224</v>
      </c>
      <c r="AU208" s="163" t="s">
        <v>86</v>
      </c>
      <c r="AY208" s="18" t="s">
        <v>222</v>
      </c>
      <c r="BE208" s="164">
        <f>IF(N208="základní",J208,0)</f>
        <v>0</v>
      </c>
      <c r="BF208" s="164">
        <f>IF(N208="snížená",J208,0)</f>
        <v>0</v>
      </c>
      <c r="BG208" s="164">
        <f>IF(N208="zákl. přenesená",J208,0)</f>
        <v>0</v>
      </c>
      <c r="BH208" s="164">
        <f>IF(N208="sníž. přenesená",J208,0)</f>
        <v>0</v>
      </c>
      <c r="BI208" s="164">
        <f>IF(N208="nulová",J208,0)</f>
        <v>0</v>
      </c>
      <c r="BJ208" s="18" t="s">
        <v>84</v>
      </c>
      <c r="BK208" s="164">
        <f>ROUND(I208*H208,2)</f>
        <v>0</v>
      </c>
      <c r="BL208" s="18" t="s">
        <v>228</v>
      </c>
      <c r="BM208" s="163" t="s">
        <v>436</v>
      </c>
    </row>
    <row r="209" spans="1:65" s="2" customFormat="1" ht="16.5" customHeight="1">
      <c r="A209" s="33"/>
      <c r="B209" s="150"/>
      <c r="C209" s="151" t="s">
        <v>462</v>
      </c>
      <c r="D209" s="151" t="s">
        <v>224</v>
      </c>
      <c r="E209" s="152" t="s">
        <v>5834</v>
      </c>
      <c r="F209" s="153" t="s">
        <v>5835</v>
      </c>
      <c r="G209" s="154" t="s">
        <v>4342</v>
      </c>
      <c r="H209" s="155">
        <v>6</v>
      </c>
      <c r="I209" s="156"/>
      <c r="J209" s="157">
        <f>ROUND(I209*H209,2)</f>
        <v>0</v>
      </c>
      <c r="K209" s="158"/>
      <c r="L209" s="34"/>
      <c r="M209" s="159" t="s">
        <v>1</v>
      </c>
      <c r="N209" s="160" t="s">
        <v>42</v>
      </c>
      <c r="O209" s="59"/>
      <c r="P209" s="161">
        <f>O209*H209</f>
        <v>0</v>
      </c>
      <c r="Q209" s="161">
        <v>0</v>
      </c>
      <c r="R209" s="161">
        <f>Q209*H209</f>
        <v>0</v>
      </c>
      <c r="S209" s="161">
        <v>0</v>
      </c>
      <c r="T209" s="162">
        <f>S209*H209</f>
        <v>0</v>
      </c>
      <c r="U209" s="33"/>
      <c r="V209" s="33"/>
      <c r="W209" s="33"/>
      <c r="X209" s="33"/>
      <c r="Y209" s="33"/>
      <c r="Z209" s="33"/>
      <c r="AA209" s="33"/>
      <c r="AB209" s="33"/>
      <c r="AC209" s="33"/>
      <c r="AD209" s="33"/>
      <c r="AE209" s="33"/>
      <c r="AR209" s="163" t="s">
        <v>228</v>
      </c>
      <c r="AT209" s="163" t="s">
        <v>224</v>
      </c>
      <c r="AU209" s="163" t="s">
        <v>86</v>
      </c>
      <c r="AY209" s="18" t="s">
        <v>222</v>
      </c>
      <c r="BE209" s="164">
        <f>IF(N209="základní",J209,0)</f>
        <v>0</v>
      </c>
      <c r="BF209" s="164">
        <f>IF(N209="snížená",J209,0)</f>
        <v>0</v>
      </c>
      <c r="BG209" s="164">
        <f>IF(N209="zákl. přenesená",J209,0)</f>
        <v>0</v>
      </c>
      <c r="BH209" s="164">
        <f>IF(N209="sníž. přenesená",J209,0)</f>
        <v>0</v>
      </c>
      <c r="BI209" s="164">
        <f>IF(N209="nulová",J209,0)</f>
        <v>0</v>
      </c>
      <c r="BJ209" s="18" t="s">
        <v>84</v>
      </c>
      <c r="BK209" s="164">
        <f>ROUND(I209*H209,2)</f>
        <v>0</v>
      </c>
      <c r="BL209" s="18" t="s">
        <v>228</v>
      </c>
      <c r="BM209" s="163" t="s">
        <v>441</v>
      </c>
    </row>
    <row r="210" spans="1:65" s="2" customFormat="1" ht="19.5">
      <c r="A210" s="33"/>
      <c r="B210" s="34"/>
      <c r="C210" s="33"/>
      <c r="D210" s="166" t="s">
        <v>384</v>
      </c>
      <c r="E210" s="33"/>
      <c r="F210" s="208" t="s">
        <v>5836</v>
      </c>
      <c r="G210" s="33"/>
      <c r="H210" s="33"/>
      <c r="I210" s="209"/>
      <c r="J210" s="33"/>
      <c r="K210" s="33"/>
      <c r="L210" s="34"/>
      <c r="M210" s="210"/>
      <c r="N210" s="211"/>
      <c r="O210" s="59"/>
      <c r="P210" s="59"/>
      <c r="Q210" s="59"/>
      <c r="R210" s="59"/>
      <c r="S210" s="59"/>
      <c r="T210" s="60"/>
      <c r="U210" s="33"/>
      <c r="V210" s="33"/>
      <c r="W210" s="33"/>
      <c r="X210" s="33"/>
      <c r="Y210" s="33"/>
      <c r="Z210" s="33"/>
      <c r="AA210" s="33"/>
      <c r="AB210" s="33"/>
      <c r="AC210" s="33"/>
      <c r="AD210" s="33"/>
      <c r="AE210" s="33"/>
      <c r="AT210" s="18" t="s">
        <v>384</v>
      </c>
      <c r="AU210" s="18" t="s">
        <v>86</v>
      </c>
    </row>
    <row r="211" spans="1:65" s="2" customFormat="1" ht="16.5" customHeight="1">
      <c r="A211" s="33"/>
      <c r="B211" s="150"/>
      <c r="C211" s="151" t="s">
        <v>349</v>
      </c>
      <c r="D211" s="151" t="s">
        <v>224</v>
      </c>
      <c r="E211" s="152" t="s">
        <v>5837</v>
      </c>
      <c r="F211" s="153" t="s">
        <v>5838</v>
      </c>
      <c r="G211" s="154" t="s">
        <v>4342</v>
      </c>
      <c r="H211" s="155">
        <v>10</v>
      </c>
      <c r="I211" s="156"/>
      <c r="J211" s="157">
        <f>ROUND(I211*H211,2)</f>
        <v>0</v>
      </c>
      <c r="K211" s="158"/>
      <c r="L211" s="34"/>
      <c r="M211" s="159" t="s">
        <v>1</v>
      </c>
      <c r="N211" s="160" t="s">
        <v>42</v>
      </c>
      <c r="O211" s="59"/>
      <c r="P211" s="161">
        <f>O211*H211</f>
        <v>0</v>
      </c>
      <c r="Q211" s="161">
        <v>0</v>
      </c>
      <c r="R211" s="161">
        <f>Q211*H211</f>
        <v>0</v>
      </c>
      <c r="S211" s="161">
        <v>0</v>
      </c>
      <c r="T211" s="162">
        <f>S211*H211</f>
        <v>0</v>
      </c>
      <c r="U211" s="33"/>
      <c r="V211" s="33"/>
      <c r="W211" s="33"/>
      <c r="X211" s="33"/>
      <c r="Y211" s="33"/>
      <c r="Z211" s="33"/>
      <c r="AA211" s="33"/>
      <c r="AB211" s="33"/>
      <c r="AC211" s="33"/>
      <c r="AD211" s="33"/>
      <c r="AE211" s="33"/>
      <c r="AR211" s="163" t="s">
        <v>228</v>
      </c>
      <c r="AT211" s="163" t="s">
        <v>224</v>
      </c>
      <c r="AU211" s="163" t="s">
        <v>86</v>
      </c>
      <c r="AY211" s="18" t="s">
        <v>222</v>
      </c>
      <c r="BE211" s="164">
        <f>IF(N211="základní",J211,0)</f>
        <v>0</v>
      </c>
      <c r="BF211" s="164">
        <f>IF(N211="snížená",J211,0)</f>
        <v>0</v>
      </c>
      <c r="BG211" s="164">
        <f>IF(N211="zákl. přenesená",J211,0)</f>
        <v>0</v>
      </c>
      <c r="BH211" s="164">
        <f>IF(N211="sníž. přenesená",J211,0)</f>
        <v>0</v>
      </c>
      <c r="BI211" s="164">
        <f>IF(N211="nulová",J211,0)</f>
        <v>0</v>
      </c>
      <c r="BJ211" s="18" t="s">
        <v>84</v>
      </c>
      <c r="BK211" s="164">
        <f>ROUND(I211*H211,2)</f>
        <v>0</v>
      </c>
      <c r="BL211" s="18" t="s">
        <v>228</v>
      </c>
      <c r="BM211" s="163" t="s">
        <v>451</v>
      </c>
    </row>
    <row r="212" spans="1:65" s="2" customFormat="1" ht="19.5">
      <c r="A212" s="33"/>
      <c r="B212" s="34"/>
      <c r="C212" s="33"/>
      <c r="D212" s="166" t="s">
        <v>384</v>
      </c>
      <c r="E212" s="33"/>
      <c r="F212" s="208" t="s">
        <v>5839</v>
      </c>
      <c r="G212" s="33"/>
      <c r="H212" s="33"/>
      <c r="I212" s="209"/>
      <c r="J212" s="33"/>
      <c r="K212" s="33"/>
      <c r="L212" s="34"/>
      <c r="M212" s="210"/>
      <c r="N212" s="211"/>
      <c r="O212" s="59"/>
      <c r="P212" s="59"/>
      <c r="Q212" s="59"/>
      <c r="R212" s="59"/>
      <c r="S212" s="59"/>
      <c r="T212" s="60"/>
      <c r="U212" s="33"/>
      <c r="V212" s="33"/>
      <c r="W212" s="33"/>
      <c r="X212" s="33"/>
      <c r="Y212" s="33"/>
      <c r="Z212" s="33"/>
      <c r="AA212" s="33"/>
      <c r="AB212" s="33"/>
      <c r="AC212" s="33"/>
      <c r="AD212" s="33"/>
      <c r="AE212" s="33"/>
      <c r="AT212" s="18" t="s">
        <v>384</v>
      </c>
      <c r="AU212" s="18" t="s">
        <v>86</v>
      </c>
    </row>
    <row r="213" spans="1:65" s="2" customFormat="1" ht="16.5" customHeight="1">
      <c r="A213" s="33"/>
      <c r="B213" s="150"/>
      <c r="C213" s="151" t="s">
        <v>472</v>
      </c>
      <c r="D213" s="151" t="s">
        <v>224</v>
      </c>
      <c r="E213" s="152" t="s">
        <v>5840</v>
      </c>
      <c r="F213" s="153" t="s">
        <v>5741</v>
      </c>
      <c r="G213" s="154" t="s">
        <v>242</v>
      </c>
      <c r="H213" s="155">
        <v>470</v>
      </c>
      <c r="I213" s="156"/>
      <c r="J213" s="157">
        <f>ROUND(I213*H213,2)</f>
        <v>0</v>
      </c>
      <c r="K213" s="158"/>
      <c r="L213" s="34"/>
      <c r="M213" s="159" t="s">
        <v>1</v>
      </c>
      <c r="N213" s="160" t="s">
        <v>42</v>
      </c>
      <c r="O213" s="59"/>
      <c r="P213" s="161">
        <f>O213*H213</f>
        <v>0</v>
      </c>
      <c r="Q213" s="161">
        <v>0</v>
      </c>
      <c r="R213" s="161">
        <f>Q213*H213</f>
        <v>0</v>
      </c>
      <c r="S213" s="161">
        <v>0</v>
      </c>
      <c r="T213" s="162">
        <f>S213*H213</f>
        <v>0</v>
      </c>
      <c r="U213" s="33"/>
      <c r="V213" s="33"/>
      <c r="W213" s="33"/>
      <c r="X213" s="33"/>
      <c r="Y213" s="33"/>
      <c r="Z213" s="33"/>
      <c r="AA213" s="33"/>
      <c r="AB213" s="33"/>
      <c r="AC213" s="33"/>
      <c r="AD213" s="33"/>
      <c r="AE213" s="33"/>
      <c r="AR213" s="163" t="s">
        <v>228</v>
      </c>
      <c r="AT213" s="163" t="s">
        <v>224</v>
      </c>
      <c r="AU213" s="163" t="s">
        <v>86</v>
      </c>
      <c r="AY213" s="18" t="s">
        <v>222</v>
      </c>
      <c r="BE213" s="164">
        <f>IF(N213="základní",J213,0)</f>
        <v>0</v>
      </c>
      <c r="BF213" s="164">
        <f>IF(N213="snížená",J213,0)</f>
        <v>0</v>
      </c>
      <c r="BG213" s="164">
        <f>IF(N213="zákl. přenesená",J213,0)</f>
        <v>0</v>
      </c>
      <c r="BH213" s="164">
        <f>IF(N213="sníž. přenesená",J213,0)</f>
        <v>0</v>
      </c>
      <c r="BI213" s="164">
        <f>IF(N213="nulová",J213,0)</f>
        <v>0</v>
      </c>
      <c r="BJ213" s="18" t="s">
        <v>84</v>
      </c>
      <c r="BK213" s="164">
        <f>ROUND(I213*H213,2)</f>
        <v>0</v>
      </c>
      <c r="BL213" s="18" t="s">
        <v>228</v>
      </c>
      <c r="BM213" s="163" t="s">
        <v>455</v>
      </c>
    </row>
    <row r="214" spans="1:65" s="2" customFormat="1" ht="19.5">
      <c r="A214" s="33"/>
      <c r="B214" s="34"/>
      <c r="C214" s="33"/>
      <c r="D214" s="166" t="s">
        <v>384</v>
      </c>
      <c r="E214" s="33"/>
      <c r="F214" s="208" t="s">
        <v>5839</v>
      </c>
      <c r="G214" s="33"/>
      <c r="H214" s="33"/>
      <c r="I214" s="209"/>
      <c r="J214" s="33"/>
      <c r="K214" s="33"/>
      <c r="L214" s="34"/>
      <c r="M214" s="210"/>
      <c r="N214" s="211"/>
      <c r="O214" s="59"/>
      <c r="P214" s="59"/>
      <c r="Q214" s="59"/>
      <c r="R214" s="59"/>
      <c r="S214" s="59"/>
      <c r="T214" s="60"/>
      <c r="U214" s="33"/>
      <c r="V214" s="33"/>
      <c r="W214" s="33"/>
      <c r="X214" s="33"/>
      <c r="Y214" s="33"/>
      <c r="Z214" s="33"/>
      <c r="AA214" s="33"/>
      <c r="AB214" s="33"/>
      <c r="AC214" s="33"/>
      <c r="AD214" s="33"/>
      <c r="AE214" s="33"/>
      <c r="AT214" s="18" t="s">
        <v>384</v>
      </c>
      <c r="AU214" s="18" t="s">
        <v>86</v>
      </c>
    </row>
    <row r="215" spans="1:65" s="2" customFormat="1" ht="16.5" customHeight="1">
      <c r="A215" s="33"/>
      <c r="B215" s="150"/>
      <c r="C215" s="151" t="s">
        <v>353</v>
      </c>
      <c r="D215" s="151" t="s">
        <v>224</v>
      </c>
      <c r="E215" s="152" t="s">
        <v>5841</v>
      </c>
      <c r="F215" s="153" t="s">
        <v>5741</v>
      </c>
      <c r="G215" s="154" t="s">
        <v>242</v>
      </c>
      <c r="H215" s="155">
        <v>150</v>
      </c>
      <c r="I215" s="156"/>
      <c r="J215" s="157">
        <f>ROUND(I215*H215,2)</f>
        <v>0</v>
      </c>
      <c r="K215" s="158"/>
      <c r="L215" s="34"/>
      <c r="M215" s="159" t="s">
        <v>1</v>
      </c>
      <c r="N215" s="160" t="s">
        <v>42</v>
      </c>
      <c r="O215" s="59"/>
      <c r="P215" s="161">
        <f>O215*H215</f>
        <v>0</v>
      </c>
      <c r="Q215" s="161">
        <v>0</v>
      </c>
      <c r="R215" s="161">
        <f>Q215*H215</f>
        <v>0</v>
      </c>
      <c r="S215" s="161">
        <v>0</v>
      </c>
      <c r="T215" s="162">
        <f>S215*H215</f>
        <v>0</v>
      </c>
      <c r="U215" s="33"/>
      <c r="V215" s="33"/>
      <c r="W215" s="33"/>
      <c r="X215" s="33"/>
      <c r="Y215" s="33"/>
      <c r="Z215" s="33"/>
      <c r="AA215" s="33"/>
      <c r="AB215" s="33"/>
      <c r="AC215" s="33"/>
      <c r="AD215" s="33"/>
      <c r="AE215" s="33"/>
      <c r="AR215" s="163" t="s">
        <v>228</v>
      </c>
      <c r="AT215" s="163" t="s">
        <v>224</v>
      </c>
      <c r="AU215" s="163" t="s">
        <v>86</v>
      </c>
      <c r="AY215" s="18" t="s">
        <v>222</v>
      </c>
      <c r="BE215" s="164">
        <f>IF(N215="základní",J215,0)</f>
        <v>0</v>
      </c>
      <c r="BF215" s="164">
        <f>IF(N215="snížená",J215,0)</f>
        <v>0</v>
      </c>
      <c r="BG215" s="164">
        <f>IF(N215="zákl. přenesená",J215,0)</f>
        <v>0</v>
      </c>
      <c r="BH215" s="164">
        <f>IF(N215="sníž. přenesená",J215,0)</f>
        <v>0</v>
      </c>
      <c r="BI215" s="164">
        <f>IF(N215="nulová",J215,0)</f>
        <v>0</v>
      </c>
      <c r="BJ215" s="18" t="s">
        <v>84</v>
      </c>
      <c r="BK215" s="164">
        <f>ROUND(I215*H215,2)</f>
        <v>0</v>
      </c>
      <c r="BL215" s="18" t="s">
        <v>228</v>
      </c>
      <c r="BM215" s="163" t="s">
        <v>459</v>
      </c>
    </row>
    <row r="216" spans="1:65" s="2" customFormat="1" ht="19.5">
      <c r="A216" s="33"/>
      <c r="B216" s="34"/>
      <c r="C216" s="33"/>
      <c r="D216" s="166" t="s">
        <v>384</v>
      </c>
      <c r="E216" s="33"/>
      <c r="F216" s="208" t="s">
        <v>5745</v>
      </c>
      <c r="G216" s="33"/>
      <c r="H216" s="33"/>
      <c r="I216" s="209"/>
      <c r="J216" s="33"/>
      <c r="K216" s="33"/>
      <c r="L216" s="34"/>
      <c r="M216" s="210"/>
      <c r="N216" s="211"/>
      <c r="O216" s="59"/>
      <c r="P216" s="59"/>
      <c r="Q216" s="59"/>
      <c r="R216" s="59"/>
      <c r="S216" s="59"/>
      <c r="T216" s="60"/>
      <c r="U216" s="33"/>
      <c r="V216" s="33"/>
      <c r="W216" s="33"/>
      <c r="X216" s="33"/>
      <c r="Y216" s="33"/>
      <c r="Z216" s="33"/>
      <c r="AA216" s="33"/>
      <c r="AB216" s="33"/>
      <c r="AC216" s="33"/>
      <c r="AD216" s="33"/>
      <c r="AE216" s="33"/>
      <c r="AT216" s="18" t="s">
        <v>384</v>
      </c>
      <c r="AU216" s="18" t="s">
        <v>86</v>
      </c>
    </row>
    <row r="217" spans="1:65" s="2" customFormat="1" ht="16.5" customHeight="1">
      <c r="A217" s="33"/>
      <c r="B217" s="150"/>
      <c r="C217" s="151" t="s">
        <v>486</v>
      </c>
      <c r="D217" s="151" t="s">
        <v>224</v>
      </c>
      <c r="E217" s="152" t="s">
        <v>5842</v>
      </c>
      <c r="F217" s="153" t="s">
        <v>5744</v>
      </c>
      <c r="G217" s="154" t="s">
        <v>242</v>
      </c>
      <c r="H217" s="155">
        <v>655</v>
      </c>
      <c r="I217" s="156"/>
      <c r="J217" s="157">
        <f>ROUND(I217*H217,2)</f>
        <v>0</v>
      </c>
      <c r="K217" s="158"/>
      <c r="L217" s="34"/>
      <c r="M217" s="159" t="s">
        <v>1</v>
      </c>
      <c r="N217" s="160" t="s">
        <v>42</v>
      </c>
      <c r="O217" s="59"/>
      <c r="P217" s="161">
        <f>O217*H217</f>
        <v>0</v>
      </c>
      <c r="Q217" s="161">
        <v>0</v>
      </c>
      <c r="R217" s="161">
        <f>Q217*H217</f>
        <v>0</v>
      </c>
      <c r="S217" s="161">
        <v>0</v>
      </c>
      <c r="T217" s="162">
        <f>S217*H217</f>
        <v>0</v>
      </c>
      <c r="U217" s="33"/>
      <c r="V217" s="33"/>
      <c r="W217" s="33"/>
      <c r="X217" s="33"/>
      <c r="Y217" s="33"/>
      <c r="Z217" s="33"/>
      <c r="AA217" s="33"/>
      <c r="AB217" s="33"/>
      <c r="AC217" s="33"/>
      <c r="AD217" s="33"/>
      <c r="AE217" s="33"/>
      <c r="AR217" s="163" t="s">
        <v>228</v>
      </c>
      <c r="AT217" s="163" t="s">
        <v>224</v>
      </c>
      <c r="AU217" s="163" t="s">
        <v>86</v>
      </c>
      <c r="AY217" s="18" t="s">
        <v>222</v>
      </c>
      <c r="BE217" s="164">
        <f>IF(N217="základní",J217,0)</f>
        <v>0</v>
      </c>
      <c r="BF217" s="164">
        <f>IF(N217="snížená",J217,0)</f>
        <v>0</v>
      </c>
      <c r="BG217" s="164">
        <f>IF(N217="zákl. přenesená",J217,0)</f>
        <v>0</v>
      </c>
      <c r="BH217" s="164">
        <f>IF(N217="sníž. přenesená",J217,0)</f>
        <v>0</v>
      </c>
      <c r="BI217" s="164">
        <f>IF(N217="nulová",J217,0)</f>
        <v>0</v>
      </c>
      <c r="BJ217" s="18" t="s">
        <v>84</v>
      </c>
      <c r="BK217" s="164">
        <f>ROUND(I217*H217,2)</f>
        <v>0</v>
      </c>
      <c r="BL217" s="18" t="s">
        <v>228</v>
      </c>
      <c r="BM217" s="163" t="s">
        <v>465</v>
      </c>
    </row>
    <row r="218" spans="1:65" s="2" customFormat="1" ht="19.5">
      <c r="A218" s="33"/>
      <c r="B218" s="34"/>
      <c r="C218" s="33"/>
      <c r="D218" s="166" t="s">
        <v>384</v>
      </c>
      <c r="E218" s="33"/>
      <c r="F218" s="208" t="s">
        <v>5843</v>
      </c>
      <c r="G218" s="33"/>
      <c r="H218" s="33"/>
      <c r="I218" s="209"/>
      <c r="J218" s="33"/>
      <c r="K218" s="33"/>
      <c r="L218" s="34"/>
      <c r="M218" s="210"/>
      <c r="N218" s="211"/>
      <c r="O218" s="59"/>
      <c r="P218" s="59"/>
      <c r="Q218" s="59"/>
      <c r="R218" s="59"/>
      <c r="S218" s="59"/>
      <c r="T218" s="60"/>
      <c r="U218" s="33"/>
      <c r="V218" s="33"/>
      <c r="W218" s="33"/>
      <c r="X218" s="33"/>
      <c r="Y218" s="33"/>
      <c r="Z218" s="33"/>
      <c r="AA218" s="33"/>
      <c r="AB218" s="33"/>
      <c r="AC218" s="33"/>
      <c r="AD218" s="33"/>
      <c r="AE218" s="33"/>
      <c r="AT218" s="18" t="s">
        <v>384</v>
      </c>
      <c r="AU218" s="18" t="s">
        <v>86</v>
      </c>
    </row>
    <row r="219" spans="1:65" s="2" customFormat="1" ht="24.2" customHeight="1">
      <c r="A219" s="33"/>
      <c r="B219" s="150"/>
      <c r="C219" s="151" t="s">
        <v>357</v>
      </c>
      <c r="D219" s="151" t="s">
        <v>224</v>
      </c>
      <c r="E219" s="152" t="s">
        <v>5844</v>
      </c>
      <c r="F219" s="153" t="s">
        <v>5845</v>
      </c>
      <c r="G219" s="154" t="s">
        <v>242</v>
      </c>
      <c r="H219" s="155">
        <v>80</v>
      </c>
      <c r="I219" s="156"/>
      <c r="J219" s="157">
        <f>ROUND(I219*H219,2)</f>
        <v>0</v>
      </c>
      <c r="K219" s="158"/>
      <c r="L219" s="34"/>
      <c r="M219" s="159" t="s">
        <v>1</v>
      </c>
      <c r="N219" s="160" t="s">
        <v>42</v>
      </c>
      <c r="O219" s="59"/>
      <c r="P219" s="161">
        <f>O219*H219</f>
        <v>0</v>
      </c>
      <c r="Q219" s="161">
        <v>0</v>
      </c>
      <c r="R219" s="161">
        <f>Q219*H219</f>
        <v>0</v>
      </c>
      <c r="S219" s="161">
        <v>0</v>
      </c>
      <c r="T219" s="162">
        <f>S219*H219</f>
        <v>0</v>
      </c>
      <c r="U219" s="33"/>
      <c r="V219" s="33"/>
      <c r="W219" s="33"/>
      <c r="X219" s="33"/>
      <c r="Y219" s="33"/>
      <c r="Z219" s="33"/>
      <c r="AA219" s="33"/>
      <c r="AB219" s="33"/>
      <c r="AC219" s="33"/>
      <c r="AD219" s="33"/>
      <c r="AE219" s="33"/>
      <c r="AR219" s="163" t="s">
        <v>228</v>
      </c>
      <c r="AT219" s="163" t="s">
        <v>224</v>
      </c>
      <c r="AU219" s="163" t="s">
        <v>86</v>
      </c>
      <c r="AY219" s="18" t="s">
        <v>222</v>
      </c>
      <c r="BE219" s="164">
        <f>IF(N219="základní",J219,0)</f>
        <v>0</v>
      </c>
      <c r="BF219" s="164">
        <f>IF(N219="snížená",J219,0)</f>
        <v>0</v>
      </c>
      <c r="BG219" s="164">
        <f>IF(N219="zákl. přenesená",J219,0)</f>
        <v>0</v>
      </c>
      <c r="BH219" s="164">
        <f>IF(N219="sníž. přenesená",J219,0)</f>
        <v>0</v>
      </c>
      <c r="BI219" s="164">
        <f>IF(N219="nulová",J219,0)</f>
        <v>0</v>
      </c>
      <c r="BJ219" s="18" t="s">
        <v>84</v>
      </c>
      <c r="BK219" s="164">
        <f>ROUND(I219*H219,2)</f>
        <v>0</v>
      </c>
      <c r="BL219" s="18" t="s">
        <v>228</v>
      </c>
      <c r="BM219" s="163" t="s">
        <v>468</v>
      </c>
    </row>
    <row r="220" spans="1:65" s="2" customFormat="1" ht="19.5">
      <c r="A220" s="33"/>
      <c r="B220" s="34"/>
      <c r="C220" s="33"/>
      <c r="D220" s="166" t="s">
        <v>384</v>
      </c>
      <c r="E220" s="33"/>
      <c r="F220" s="208" t="s">
        <v>5846</v>
      </c>
      <c r="G220" s="33"/>
      <c r="H220" s="33"/>
      <c r="I220" s="209"/>
      <c r="J220" s="33"/>
      <c r="K220" s="33"/>
      <c r="L220" s="34"/>
      <c r="M220" s="210"/>
      <c r="N220" s="211"/>
      <c r="O220" s="59"/>
      <c r="P220" s="59"/>
      <c r="Q220" s="59"/>
      <c r="R220" s="59"/>
      <c r="S220" s="59"/>
      <c r="T220" s="60"/>
      <c r="U220" s="33"/>
      <c r="V220" s="33"/>
      <c r="W220" s="33"/>
      <c r="X220" s="33"/>
      <c r="Y220" s="33"/>
      <c r="Z220" s="33"/>
      <c r="AA220" s="33"/>
      <c r="AB220" s="33"/>
      <c r="AC220" s="33"/>
      <c r="AD220" s="33"/>
      <c r="AE220" s="33"/>
      <c r="AT220" s="18" t="s">
        <v>384</v>
      </c>
      <c r="AU220" s="18" t="s">
        <v>86</v>
      </c>
    </row>
    <row r="221" spans="1:65" s="2" customFormat="1" ht="16.5" customHeight="1">
      <c r="A221" s="33"/>
      <c r="B221" s="150"/>
      <c r="C221" s="151" t="s">
        <v>502</v>
      </c>
      <c r="D221" s="151" t="s">
        <v>224</v>
      </c>
      <c r="E221" s="152" t="s">
        <v>5847</v>
      </c>
      <c r="F221" s="153" t="s">
        <v>5848</v>
      </c>
      <c r="G221" s="154" t="s">
        <v>4342</v>
      </c>
      <c r="H221" s="155">
        <v>100</v>
      </c>
      <c r="I221" s="156"/>
      <c r="J221" s="157">
        <f>ROUND(I221*H221,2)</f>
        <v>0</v>
      </c>
      <c r="K221" s="158"/>
      <c r="L221" s="34"/>
      <c r="M221" s="159" t="s">
        <v>1</v>
      </c>
      <c r="N221" s="160" t="s">
        <v>42</v>
      </c>
      <c r="O221" s="59"/>
      <c r="P221" s="161">
        <f>O221*H221</f>
        <v>0</v>
      </c>
      <c r="Q221" s="161">
        <v>0</v>
      </c>
      <c r="R221" s="161">
        <f>Q221*H221</f>
        <v>0</v>
      </c>
      <c r="S221" s="161">
        <v>0</v>
      </c>
      <c r="T221" s="162">
        <f>S221*H221</f>
        <v>0</v>
      </c>
      <c r="U221" s="33"/>
      <c r="V221" s="33"/>
      <c r="W221" s="33"/>
      <c r="X221" s="33"/>
      <c r="Y221" s="33"/>
      <c r="Z221" s="33"/>
      <c r="AA221" s="33"/>
      <c r="AB221" s="33"/>
      <c r="AC221" s="33"/>
      <c r="AD221" s="33"/>
      <c r="AE221" s="33"/>
      <c r="AR221" s="163" t="s">
        <v>228</v>
      </c>
      <c r="AT221" s="163" t="s">
        <v>224</v>
      </c>
      <c r="AU221" s="163" t="s">
        <v>86</v>
      </c>
      <c r="AY221" s="18" t="s">
        <v>222</v>
      </c>
      <c r="BE221" s="164">
        <f>IF(N221="základní",J221,0)</f>
        <v>0</v>
      </c>
      <c r="BF221" s="164">
        <f>IF(N221="snížená",J221,0)</f>
        <v>0</v>
      </c>
      <c r="BG221" s="164">
        <f>IF(N221="zákl. přenesená",J221,0)</f>
        <v>0</v>
      </c>
      <c r="BH221" s="164">
        <f>IF(N221="sníž. přenesená",J221,0)</f>
        <v>0</v>
      </c>
      <c r="BI221" s="164">
        <f>IF(N221="nulová",J221,0)</f>
        <v>0</v>
      </c>
      <c r="BJ221" s="18" t="s">
        <v>84</v>
      </c>
      <c r="BK221" s="164">
        <f>ROUND(I221*H221,2)</f>
        <v>0</v>
      </c>
      <c r="BL221" s="18" t="s">
        <v>228</v>
      </c>
      <c r="BM221" s="163" t="s">
        <v>475</v>
      </c>
    </row>
    <row r="222" spans="1:65" s="2" customFormat="1" ht="19.5">
      <c r="A222" s="33"/>
      <c r="B222" s="34"/>
      <c r="C222" s="33"/>
      <c r="D222" s="166" t="s">
        <v>384</v>
      </c>
      <c r="E222" s="33"/>
      <c r="F222" s="208" t="s">
        <v>5849</v>
      </c>
      <c r="G222" s="33"/>
      <c r="H222" s="33"/>
      <c r="I222" s="209"/>
      <c r="J222" s="33"/>
      <c r="K222" s="33"/>
      <c r="L222" s="34"/>
      <c r="M222" s="210"/>
      <c r="N222" s="211"/>
      <c r="O222" s="59"/>
      <c r="P222" s="59"/>
      <c r="Q222" s="59"/>
      <c r="R222" s="59"/>
      <c r="S222" s="59"/>
      <c r="T222" s="60"/>
      <c r="U222" s="33"/>
      <c r="V222" s="33"/>
      <c r="W222" s="33"/>
      <c r="X222" s="33"/>
      <c r="Y222" s="33"/>
      <c r="Z222" s="33"/>
      <c r="AA222" s="33"/>
      <c r="AB222" s="33"/>
      <c r="AC222" s="33"/>
      <c r="AD222" s="33"/>
      <c r="AE222" s="33"/>
      <c r="AT222" s="18" t="s">
        <v>384</v>
      </c>
      <c r="AU222" s="18" t="s">
        <v>86</v>
      </c>
    </row>
    <row r="223" spans="1:65" s="2" customFormat="1" ht="24.2" customHeight="1">
      <c r="A223" s="33"/>
      <c r="B223" s="150"/>
      <c r="C223" s="151" t="s">
        <v>361</v>
      </c>
      <c r="D223" s="151" t="s">
        <v>224</v>
      </c>
      <c r="E223" s="152" t="s">
        <v>5850</v>
      </c>
      <c r="F223" s="153" t="s">
        <v>5845</v>
      </c>
      <c r="G223" s="154" t="s">
        <v>242</v>
      </c>
      <c r="H223" s="155">
        <v>180</v>
      </c>
      <c r="I223" s="156"/>
      <c r="J223" s="157">
        <f>ROUND(I223*H223,2)</f>
        <v>0</v>
      </c>
      <c r="K223" s="158"/>
      <c r="L223" s="34"/>
      <c r="M223" s="159" t="s">
        <v>1</v>
      </c>
      <c r="N223" s="160" t="s">
        <v>42</v>
      </c>
      <c r="O223" s="59"/>
      <c r="P223" s="161">
        <f>O223*H223</f>
        <v>0</v>
      </c>
      <c r="Q223" s="161">
        <v>0</v>
      </c>
      <c r="R223" s="161">
        <f>Q223*H223</f>
        <v>0</v>
      </c>
      <c r="S223" s="161">
        <v>0</v>
      </c>
      <c r="T223" s="162">
        <f>S223*H223</f>
        <v>0</v>
      </c>
      <c r="U223" s="33"/>
      <c r="V223" s="33"/>
      <c r="W223" s="33"/>
      <c r="X223" s="33"/>
      <c r="Y223" s="33"/>
      <c r="Z223" s="33"/>
      <c r="AA223" s="33"/>
      <c r="AB223" s="33"/>
      <c r="AC223" s="33"/>
      <c r="AD223" s="33"/>
      <c r="AE223" s="33"/>
      <c r="AR223" s="163" t="s">
        <v>228</v>
      </c>
      <c r="AT223" s="163" t="s">
        <v>224</v>
      </c>
      <c r="AU223" s="163" t="s">
        <v>86</v>
      </c>
      <c r="AY223" s="18" t="s">
        <v>222</v>
      </c>
      <c r="BE223" s="164">
        <f>IF(N223="základní",J223,0)</f>
        <v>0</v>
      </c>
      <c r="BF223" s="164">
        <f>IF(N223="snížená",J223,0)</f>
        <v>0</v>
      </c>
      <c r="BG223" s="164">
        <f>IF(N223="zákl. přenesená",J223,0)</f>
        <v>0</v>
      </c>
      <c r="BH223" s="164">
        <f>IF(N223="sníž. přenesená",J223,0)</f>
        <v>0</v>
      </c>
      <c r="BI223" s="164">
        <f>IF(N223="nulová",J223,0)</f>
        <v>0</v>
      </c>
      <c r="BJ223" s="18" t="s">
        <v>84</v>
      </c>
      <c r="BK223" s="164">
        <f>ROUND(I223*H223,2)</f>
        <v>0</v>
      </c>
      <c r="BL223" s="18" t="s">
        <v>228</v>
      </c>
      <c r="BM223" s="163" t="s">
        <v>485</v>
      </c>
    </row>
    <row r="224" spans="1:65" s="2" customFormat="1" ht="19.5">
      <c r="A224" s="33"/>
      <c r="B224" s="34"/>
      <c r="C224" s="33"/>
      <c r="D224" s="166" t="s">
        <v>384</v>
      </c>
      <c r="E224" s="33"/>
      <c r="F224" s="208" t="s">
        <v>5851</v>
      </c>
      <c r="G224" s="33"/>
      <c r="H224" s="33"/>
      <c r="I224" s="209"/>
      <c r="J224" s="33"/>
      <c r="K224" s="33"/>
      <c r="L224" s="34"/>
      <c r="M224" s="210"/>
      <c r="N224" s="211"/>
      <c r="O224" s="59"/>
      <c r="P224" s="59"/>
      <c r="Q224" s="59"/>
      <c r="R224" s="59"/>
      <c r="S224" s="59"/>
      <c r="T224" s="60"/>
      <c r="U224" s="33"/>
      <c r="V224" s="33"/>
      <c r="W224" s="33"/>
      <c r="X224" s="33"/>
      <c r="Y224" s="33"/>
      <c r="Z224" s="33"/>
      <c r="AA224" s="33"/>
      <c r="AB224" s="33"/>
      <c r="AC224" s="33"/>
      <c r="AD224" s="33"/>
      <c r="AE224" s="33"/>
      <c r="AT224" s="18" t="s">
        <v>384</v>
      </c>
      <c r="AU224" s="18" t="s">
        <v>86</v>
      </c>
    </row>
    <row r="225" spans="1:65" s="2" customFormat="1" ht="16.5" customHeight="1">
      <c r="A225" s="33"/>
      <c r="B225" s="150"/>
      <c r="C225" s="151" t="s">
        <v>517</v>
      </c>
      <c r="D225" s="151" t="s">
        <v>224</v>
      </c>
      <c r="E225" s="152" t="s">
        <v>5852</v>
      </c>
      <c r="F225" s="153" t="s">
        <v>5848</v>
      </c>
      <c r="G225" s="154" t="s">
        <v>4342</v>
      </c>
      <c r="H225" s="155">
        <v>150</v>
      </c>
      <c r="I225" s="156"/>
      <c r="J225" s="157">
        <f>ROUND(I225*H225,2)</f>
        <v>0</v>
      </c>
      <c r="K225" s="158"/>
      <c r="L225" s="34"/>
      <c r="M225" s="159" t="s">
        <v>1</v>
      </c>
      <c r="N225" s="160" t="s">
        <v>42</v>
      </c>
      <c r="O225" s="59"/>
      <c r="P225" s="161">
        <f>O225*H225</f>
        <v>0</v>
      </c>
      <c r="Q225" s="161">
        <v>0</v>
      </c>
      <c r="R225" s="161">
        <f>Q225*H225</f>
        <v>0</v>
      </c>
      <c r="S225" s="161">
        <v>0</v>
      </c>
      <c r="T225" s="162">
        <f>S225*H225</f>
        <v>0</v>
      </c>
      <c r="U225" s="33"/>
      <c r="V225" s="33"/>
      <c r="W225" s="33"/>
      <c r="X225" s="33"/>
      <c r="Y225" s="33"/>
      <c r="Z225" s="33"/>
      <c r="AA225" s="33"/>
      <c r="AB225" s="33"/>
      <c r="AC225" s="33"/>
      <c r="AD225" s="33"/>
      <c r="AE225" s="33"/>
      <c r="AR225" s="163" t="s">
        <v>228</v>
      </c>
      <c r="AT225" s="163" t="s">
        <v>224</v>
      </c>
      <c r="AU225" s="163" t="s">
        <v>86</v>
      </c>
      <c r="AY225" s="18" t="s">
        <v>222</v>
      </c>
      <c r="BE225" s="164">
        <f>IF(N225="základní",J225,0)</f>
        <v>0</v>
      </c>
      <c r="BF225" s="164">
        <f>IF(N225="snížená",J225,0)</f>
        <v>0</v>
      </c>
      <c r="BG225" s="164">
        <f>IF(N225="zákl. přenesená",J225,0)</f>
        <v>0</v>
      </c>
      <c r="BH225" s="164">
        <f>IF(N225="sníž. přenesená",J225,0)</f>
        <v>0</v>
      </c>
      <c r="BI225" s="164">
        <f>IF(N225="nulová",J225,0)</f>
        <v>0</v>
      </c>
      <c r="BJ225" s="18" t="s">
        <v>84</v>
      </c>
      <c r="BK225" s="164">
        <f>ROUND(I225*H225,2)</f>
        <v>0</v>
      </c>
      <c r="BL225" s="18" t="s">
        <v>228</v>
      </c>
      <c r="BM225" s="163" t="s">
        <v>489</v>
      </c>
    </row>
    <row r="226" spans="1:65" s="2" customFormat="1" ht="19.5">
      <c r="A226" s="33"/>
      <c r="B226" s="34"/>
      <c r="C226" s="33"/>
      <c r="D226" s="166" t="s">
        <v>384</v>
      </c>
      <c r="E226" s="33"/>
      <c r="F226" s="208" t="s">
        <v>5836</v>
      </c>
      <c r="G226" s="33"/>
      <c r="H226" s="33"/>
      <c r="I226" s="209"/>
      <c r="J226" s="33"/>
      <c r="K226" s="33"/>
      <c r="L226" s="34"/>
      <c r="M226" s="210"/>
      <c r="N226" s="211"/>
      <c r="O226" s="59"/>
      <c r="P226" s="59"/>
      <c r="Q226" s="59"/>
      <c r="R226" s="59"/>
      <c r="S226" s="59"/>
      <c r="T226" s="60"/>
      <c r="U226" s="33"/>
      <c r="V226" s="33"/>
      <c r="W226" s="33"/>
      <c r="X226" s="33"/>
      <c r="Y226" s="33"/>
      <c r="Z226" s="33"/>
      <c r="AA226" s="33"/>
      <c r="AB226" s="33"/>
      <c r="AC226" s="33"/>
      <c r="AD226" s="33"/>
      <c r="AE226" s="33"/>
      <c r="AT226" s="18" t="s">
        <v>384</v>
      </c>
      <c r="AU226" s="18" t="s">
        <v>86</v>
      </c>
    </row>
    <row r="227" spans="1:65" s="2" customFormat="1" ht="21.75" customHeight="1">
      <c r="A227" s="33"/>
      <c r="B227" s="150"/>
      <c r="C227" s="151" t="s">
        <v>366</v>
      </c>
      <c r="D227" s="151" t="s">
        <v>224</v>
      </c>
      <c r="E227" s="152" t="s">
        <v>5853</v>
      </c>
      <c r="F227" s="153" t="s">
        <v>5854</v>
      </c>
      <c r="G227" s="154" t="s">
        <v>4342</v>
      </c>
      <c r="H227" s="155">
        <v>10</v>
      </c>
      <c r="I227" s="156"/>
      <c r="J227" s="157">
        <f>ROUND(I227*H227,2)</f>
        <v>0</v>
      </c>
      <c r="K227" s="158"/>
      <c r="L227" s="34"/>
      <c r="M227" s="159" t="s">
        <v>1</v>
      </c>
      <c r="N227" s="160" t="s">
        <v>42</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228</v>
      </c>
      <c r="AT227" s="163" t="s">
        <v>224</v>
      </c>
      <c r="AU227" s="163" t="s">
        <v>86</v>
      </c>
      <c r="AY227" s="18" t="s">
        <v>222</v>
      </c>
      <c r="BE227" s="164">
        <f>IF(N227="základní",J227,0)</f>
        <v>0</v>
      </c>
      <c r="BF227" s="164">
        <f>IF(N227="snížená",J227,0)</f>
        <v>0</v>
      </c>
      <c r="BG227" s="164">
        <f>IF(N227="zákl. přenesená",J227,0)</f>
        <v>0</v>
      </c>
      <c r="BH227" s="164">
        <f>IF(N227="sníž. přenesená",J227,0)</f>
        <v>0</v>
      </c>
      <c r="BI227" s="164">
        <f>IF(N227="nulová",J227,0)</f>
        <v>0</v>
      </c>
      <c r="BJ227" s="18" t="s">
        <v>84</v>
      </c>
      <c r="BK227" s="164">
        <f>ROUND(I227*H227,2)</f>
        <v>0</v>
      </c>
      <c r="BL227" s="18" t="s">
        <v>228</v>
      </c>
      <c r="BM227" s="163" t="s">
        <v>495</v>
      </c>
    </row>
    <row r="228" spans="1:65" s="2" customFormat="1" ht="21.75" customHeight="1">
      <c r="A228" s="33"/>
      <c r="B228" s="150"/>
      <c r="C228" s="151" t="s">
        <v>543</v>
      </c>
      <c r="D228" s="151" t="s">
        <v>224</v>
      </c>
      <c r="E228" s="152" t="s">
        <v>5855</v>
      </c>
      <c r="F228" s="153" t="s">
        <v>5856</v>
      </c>
      <c r="G228" s="154" t="s">
        <v>4342</v>
      </c>
      <c r="H228" s="155">
        <v>33</v>
      </c>
      <c r="I228" s="156"/>
      <c r="J228" s="157">
        <f>ROUND(I228*H228,2)</f>
        <v>0</v>
      </c>
      <c r="K228" s="158"/>
      <c r="L228" s="34"/>
      <c r="M228" s="159" t="s">
        <v>1</v>
      </c>
      <c r="N228" s="160" t="s">
        <v>42</v>
      </c>
      <c r="O228" s="59"/>
      <c r="P228" s="161">
        <f>O228*H228</f>
        <v>0</v>
      </c>
      <c r="Q228" s="161">
        <v>0</v>
      </c>
      <c r="R228" s="161">
        <f>Q228*H228</f>
        <v>0</v>
      </c>
      <c r="S228" s="161">
        <v>0</v>
      </c>
      <c r="T228" s="162">
        <f>S228*H228</f>
        <v>0</v>
      </c>
      <c r="U228" s="33"/>
      <c r="V228" s="33"/>
      <c r="W228" s="33"/>
      <c r="X228" s="33"/>
      <c r="Y228" s="33"/>
      <c r="Z228" s="33"/>
      <c r="AA228" s="33"/>
      <c r="AB228" s="33"/>
      <c r="AC228" s="33"/>
      <c r="AD228" s="33"/>
      <c r="AE228" s="33"/>
      <c r="AR228" s="163" t="s">
        <v>228</v>
      </c>
      <c r="AT228" s="163" t="s">
        <v>224</v>
      </c>
      <c r="AU228" s="163" t="s">
        <v>86</v>
      </c>
      <c r="AY228" s="18" t="s">
        <v>222</v>
      </c>
      <c r="BE228" s="164">
        <f>IF(N228="základní",J228,0)</f>
        <v>0</v>
      </c>
      <c r="BF228" s="164">
        <f>IF(N228="snížená",J228,0)</f>
        <v>0</v>
      </c>
      <c r="BG228" s="164">
        <f>IF(N228="zákl. přenesená",J228,0)</f>
        <v>0</v>
      </c>
      <c r="BH228" s="164">
        <f>IF(N228="sníž. přenesená",J228,0)</f>
        <v>0</v>
      </c>
      <c r="BI228" s="164">
        <f>IF(N228="nulová",J228,0)</f>
        <v>0</v>
      </c>
      <c r="BJ228" s="18" t="s">
        <v>84</v>
      </c>
      <c r="BK228" s="164">
        <f>ROUND(I228*H228,2)</f>
        <v>0</v>
      </c>
      <c r="BL228" s="18" t="s">
        <v>228</v>
      </c>
      <c r="BM228" s="163" t="s">
        <v>505</v>
      </c>
    </row>
    <row r="229" spans="1:65" s="2" customFormat="1" ht="21.75" customHeight="1">
      <c r="A229" s="33"/>
      <c r="B229" s="150"/>
      <c r="C229" s="151" t="s">
        <v>547</v>
      </c>
      <c r="D229" s="151" t="s">
        <v>224</v>
      </c>
      <c r="E229" s="152" t="s">
        <v>5857</v>
      </c>
      <c r="F229" s="153" t="s">
        <v>5858</v>
      </c>
      <c r="G229" s="154" t="s">
        <v>4342</v>
      </c>
      <c r="H229" s="155">
        <v>16</v>
      </c>
      <c r="I229" s="156"/>
      <c r="J229" s="157">
        <f>ROUND(I229*H229,2)</f>
        <v>0</v>
      </c>
      <c r="K229" s="158"/>
      <c r="L229" s="34"/>
      <c r="M229" s="159" t="s">
        <v>1</v>
      </c>
      <c r="N229" s="160" t="s">
        <v>42</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228</v>
      </c>
      <c r="AT229" s="163" t="s">
        <v>224</v>
      </c>
      <c r="AU229" s="163" t="s">
        <v>86</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516</v>
      </c>
    </row>
    <row r="230" spans="1:65" s="2" customFormat="1" ht="16.5" customHeight="1">
      <c r="A230" s="33"/>
      <c r="B230" s="150"/>
      <c r="C230" s="151" t="s">
        <v>559</v>
      </c>
      <c r="D230" s="151" t="s">
        <v>224</v>
      </c>
      <c r="E230" s="152" t="s">
        <v>5859</v>
      </c>
      <c r="F230" s="153" t="s">
        <v>5860</v>
      </c>
      <c r="G230" s="154" t="s">
        <v>4342</v>
      </c>
      <c r="H230" s="155">
        <v>2</v>
      </c>
      <c r="I230" s="156"/>
      <c r="J230" s="157">
        <f>ROUND(I230*H230,2)</f>
        <v>0</v>
      </c>
      <c r="K230" s="158"/>
      <c r="L230" s="34"/>
      <c r="M230" s="159" t="s">
        <v>1</v>
      </c>
      <c r="N230" s="160" t="s">
        <v>42</v>
      </c>
      <c r="O230" s="59"/>
      <c r="P230" s="161">
        <f>O230*H230</f>
        <v>0</v>
      </c>
      <c r="Q230" s="161">
        <v>0</v>
      </c>
      <c r="R230" s="161">
        <f>Q230*H230</f>
        <v>0</v>
      </c>
      <c r="S230" s="161">
        <v>0</v>
      </c>
      <c r="T230" s="162">
        <f>S230*H230</f>
        <v>0</v>
      </c>
      <c r="U230" s="33"/>
      <c r="V230" s="33"/>
      <c r="W230" s="33"/>
      <c r="X230" s="33"/>
      <c r="Y230" s="33"/>
      <c r="Z230" s="33"/>
      <c r="AA230" s="33"/>
      <c r="AB230" s="33"/>
      <c r="AC230" s="33"/>
      <c r="AD230" s="33"/>
      <c r="AE230" s="33"/>
      <c r="AR230" s="163" t="s">
        <v>228</v>
      </c>
      <c r="AT230" s="163" t="s">
        <v>224</v>
      </c>
      <c r="AU230" s="163" t="s">
        <v>86</v>
      </c>
      <c r="AY230" s="18" t="s">
        <v>222</v>
      </c>
      <c r="BE230" s="164">
        <f>IF(N230="základní",J230,0)</f>
        <v>0</v>
      </c>
      <c r="BF230" s="164">
        <f>IF(N230="snížená",J230,0)</f>
        <v>0</v>
      </c>
      <c r="BG230" s="164">
        <f>IF(N230="zákl. přenesená",J230,0)</f>
        <v>0</v>
      </c>
      <c r="BH230" s="164">
        <f>IF(N230="sníž. přenesená",J230,0)</f>
        <v>0</v>
      </c>
      <c r="BI230" s="164">
        <f>IF(N230="nulová",J230,0)</f>
        <v>0</v>
      </c>
      <c r="BJ230" s="18" t="s">
        <v>84</v>
      </c>
      <c r="BK230" s="164">
        <f>ROUND(I230*H230,2)</f>
        <v>0</v>
      </c>
      <c r="BL230" s="18" t="s">
        <v>228</v>
      </c>
      <c r="BM230" s="163" t="s">
        <v>520</v>
      </c>
    </row>
    <row r="231" spans="1:65" s="2" customFormat="1" ht="19.5">
      <c r="A231" s="33"/>
      <c r="B231" s="34"/>
      <c r="C231" s="33"/>
      <c r="D231" s="166" t="s">
        <v>384</v>
      </c>
      <c r="E231" s="33"/>
      <c r="F231" s="208" t="s">
        <v>5861</v>
      </c>
      <c r="G231" s="33"/>
      <c r="H231" s="33"/>
      <c r="I231" s="209"/>
      <c r="J231" s="33"/>
      <c r="K231" s="33"/>
      <c r="L231" s="34"/>
      <c r="M231" s="210"/>
      <c r="N231" s="211"/>
      <c r="O231" s="59"/>
      <c r="P231" s="59"/>
      <c r="Q231" s="59"/>
      <c r="R231" s="59"/>
      <c r="S231" s="59"/>
      <c r="T231" s="60"/>
      <c r="U231" s="33"/>
      <c r="V231" s="33"/>
      <c r="W231" s="33"/>
      <c r="X231" s="33"/>
      <c r="Y231" s="33"/>
      <c r="Z231" s="33"/>
      <c r="AA231" s="33"/>
      <c r="AB231" s="33"/>
      <c r="AC231" s="33"/>
      <c r="AD231" s="33"/>
      <c r="AE231" s="33"/>
      <c r="AT231" s="18" t="s">
        <v>384</v>
      </c>
      <c r="AU231" s="18" t="s">
        <v>86</v>
      </c>
    </row>
    <row r="232" spans="1:65" s="2" customFormat="1" ht="21.75" customHeight="1">
      <c r="A232" s="33"/>
      <c r="B232" s="150"/>
      <c r="C232" s="151" t="s">
        <v>369</v>
      </c>
      <c r="D232" s="151" t="s">
        <v>224</v>
      </c>
      <c r="E232" s="152" t="s">
        <v>5862</v>
      </c>
      <c r="F232" s="153" t="s">
        <v>5863</v>
      </c>
      <c r="G232" s="154" t="s">
        <v>4342</v>
      </c>
      <c r="H232" s="155">
        <v>1</v>
      </c>
      <c r="I232" s="156"/>
      <c r="J232" s="157">
        <f>ROUND(I232*H232,2)</f>
        <v>0</v>
      </c>
      <c r="K232" s="158"/>
      <c r="L232" s="34"/>
      <c r="M232" s="159" t="s">
        <v>1</v>
      </c>
      <c r="N232" s="160" t="s">
        <v>42</v>
      </c>
      <c r="O232" s="59"/>
      <c r="P232" s="161">
        <f>O232*H232</f>
        <v>0</v>
      </c>
      <c r="Q232" s="161">
        <v>0</v>
      </c>
      <c r="R232" s="161">
        <f>Q232*H232</f>
        <v>0</v>
      </c>
      <c r="S232" s="161">
        <v>0</v>
      </c>
      <c r="T232" s="162">
        <f>S232*H232</f>
        <v>0</v>
      </c>
      <c r="U232" s="33"/>
      <c r="V232" s="33"/>
      <c r="W232" s="33"/>
      <c r="X232" s="33"/>
      <c r="Y232" s="33"/>
      <c r="Z232" s="33"/>
      <c r="AA232" s="33"/>
      <c r="AB232" s="33"/>
      <c r="AC232" s="33"/>
      <c r="AD232" s="33"/>
      <c r="AE232" s="33"/>
      <c r="AR232" s="163" t="s">
        <v>228</v>
      </c>
      <c r="AT232" s="163" t="s">
        <v>224</v>
      </c>
      <c r="AU232" s="163" t="s">
        <v>86</v>
      </c>
      <c r="AY232" s="18" t="s">
        <v>222</v>
      </c>
      <c r="BE232" s="164">
        <f>IF(N232="základní",J232,0)</f>
        <v>0</v>
      </c>
      <c r="BF232" s="164">
        <f>IF(N232="snížená",J232,0)</f>
        <v>0</v>
      </c>
      <c r="BG232" s="164">
        <f>IF(N232="zákl. přenesená",J232,0)</f>
        <v>0</v>
      </c>
      <c r="BH232" s="164">
        <f>IF(N232="sníž. přenesená",J232,0)</f>
        <v>0</v>
      </c>
      <c r="BI232" s="164">
        <f>IF(N232="nulová",J232,0)</f>
        <v>0</v>
      </c>
      <c r="BJ232" s="18" t="s">
        <v>84</v>
      </c>
      <c r="BK232" s="164">
        <f>ROUND(I232*H232,2)</f>
        <v>0</v>
      </c>
      <c r="BL232" s="18" t="s">
        <v>228</v>
      </c>
      <c r="BM232" s="163" t="s">
        <v>532</v>
      </c>
    </row>
    <row r="233" spans="1:65" s="2" customFormat="1" ht="19.5">
      <c r="A233" s="33"/>
      <c r="B233" s="34"/>
      <c r="C233" s="33"/>
      <c r="D233" s="166" t="s">
        <v>384</v>
      </c>
      <c r="E233" s="33"/>
      <c r="F233" s="208" t="s">
        <v>5864</v>
      </c>
      <c r="G233" s="33"/>
      <c r="H233" s="33"/>
      <c r="I233" s="209"/>
      <c r="J233" s="33"/>
      <c r="K233" s="33"/>
      <c r="L233" s="34"/>
      <c r="M233" s="210"/>
      <c r="N233" s="211"/>
      <c r="O233" s="59"/>
      <c r="P233" s="59"/>
      <c r="Q233" s="59"/>
      <c r="R233" s="59"/>
      <c r="S233" s="59"/>
      <c r="T233" s="60"/>
      <c r="U233" s="33"/>
      <c r="V233" s="33"/>
      <c r="W233" s="33"/>
      <c r="X233" s="33"/>
      <c r="Y233" s="33"/>
      <c r="Z233" s="33"/>
      <c r="AA233" s="33"/>
      <c r="AB233" s="33"/>
      <c r="AC233" s="33"/>
      <c r="AD233" s="33"/>
      <c r="AE233" s="33"/>
      <c r="AT233" s="18" t="s">
        <v>384</v>
      </c>
      <c r="AU233" s="18" t="s">
        <v>86</v>
      </c>
    </row>
    <row r="234" spans="1:65" s="2" customFormat="1" ht="16.5" customHeight="1">
      <c r="A234" s="33"/>
      <c r="B234" s="150"/>
      <c r="C234" s="151" t="s">
        <v>568</v>
      </c>
      <c r="D234" s="151" t="s">
        <v>224</v>
      </c>
      <c r="E234" s="152" t="s">
        <v>5865</v>
      </c>
      <c r="F234" s="153" t="s">
        <v>5866</v>
      </c>
      <c r="G234" s="154" t="s">
        <v>4342</v>
      </c>
      <c r="H234" s="155">
        <v>1</v>
      </c>
      <c r="I234" s="156"/>
      <c r="J234" s="157">
        <f>ROUND(I234*H234,2)</f>
        <v>0</v>
      </c>
      <c r="K234" s="158"/>
      <c r="L234" s="34"/>
      <c r="M234" s="159" t="s">
        <v>1</v>
      </c>
      <c r="N234" s="160" t="s">
        <v>42</v>
      </c>
      <c r="O234" s="59"/>
      <c r="P234" s="161">
        <f>O234*H234</f>
        <v>0</v>
      </c>
      <c r="Q234" s="161">
        <v>0</v>
      </c>
      <c r="R234" s="161">
        <f>Q234*H234</f>
        <v>0</v>
      </c>
      <c r="S234" s="161">
        <v>0</v>
      </c>
      <c r="T234" s="162">
        <f>S234*H234</f>
        <v>0</v>
      </c>
      <c r="U234" s="33"/>
      <c r="V234" s="33"/>
      <c r="W234" s="33"/>
      <c r="X234" s="33"/>
      <c r="Y234" s="33"/>
      <c r="Z234" s="33"/>
      <c r="AA234" s="33"/>
      <c r="AB234" s="33"/>
      <c r="AC234" s="33"/>
      <c r="AD234" s="33"/>
      <c r="AE234" s="33"/>
      <c r="AR234" s="163" t="s">
        <v>228</v>
      </c>
      <c r="AT234" s="163" t="s">
        <v>224</v>
      </c>
      <c r="AU234" s="163" t="s">
        <v>86</v>
      </c>
      <c r="AY234" s="18" t="s">
        <v>222</v>
      </c>
      <c r="BE234" s="164">
        <f>IF(N234="základní",J234,0)</f>
        <v>0</v>
      </c>
      <c r="BF234" s="164">
        <f>IF(N234="snížená",J234,0)</f>
        <v>0</v>
      </c>
      <c r="BG234" s="164">
        <f>IF(N234="zákl. přenesená",J234,0)</f>
        <v>0</v>
      </c>
      <c r="BH234" s="164">
        <f>IF(N234="sníž. přenesená",J234,0)</f>
        <v>0</v>
      </c>
      <c r="BI234" s="164">
        <f>IF(N234="nulová",J234,0)</f>
        <v>0</v>
      </c>
      <c r="BJ234" s="18" t="s">
        <v>84</v>
      </c>
      <c r="BK234" s="164">
        <f>ROUND(I234*H234,2)</f>
        <v>0</v>
      </c>
      <c r="BL234" s="18" t="s">
        <v>228</v>
      </c>
      <c r="BM234" s="163" t="s">
        <v>546</v>
      </c>
    </row>
    <row r="235" spans="1:65" s="2" customFormat="1" ht="19.5">
      <c r="A235" s="33"/>
      <c r="B235" s="34"/>
      <c r="C235" s="33"/>
      <c r="D235" s="166" t="s">
        <v>384</v>
      </c>
      <c r="E235" s="33"/>
      <c r="F235" s="208" t="s">
        <v>5867</v>
      </c>
      <c r="G235" s="33"/>
      <c r="H235" s="33"/>
      <c r="I235" s="209"/>
      <c r="J235" s="33"/>
      <c r="K235" s="33"/>
      <c r="L235" s="34"/>
      <c r="M235" s="210"/>
      <c r="N235" s="211"/>
      <c r="O235" s="59"/>
      <c r="P235" s="59"/>
      <c r="Q235" s="59"/>
      <c r="R235" s="59"/>
      <c r="S235" s="59"/>
      <c r="T235" s="60"/>
      <c r="U235" s="33"/>
      <c r="V235" s="33"/>
      <c r="W235" s="33"/>
      <c r="X235" s="33"/>
      <c r="Y235" s="33"/>
      <c r="Z235" s="33"/>
      <c r="AA235" s="33"/>
      <c r="AB235" s="33"/>
      <c r="AC235" s="33"/>
      <c r="AD235" s="33"/>
      <c r="AE235" s="33"/>
      <c r="AT235" s="18" t="s">
        <v>384</v>
      </c>
      <c r="AU235" s="18" t="s">
        <v>86</v>
      </c>
    </row>
    <row r="236" spans="1:65" s="2" customFormat="1" ht="16.5" customHeight="1">
      <c r="A236" s="33"/>
      <c r="B236" s="150"/>
      <c r="C236" s="151" t="s">
        <v>373</v>
      </c>
      <c r="D236" s="151" t="s">
        <v>224</v>
      </c>
      <c r="E236" s="152" t="s">
        <v>5868</v>
      </c>
      <c r="F236" s="153" t="s">
        <v>5869</v>
      </c>
      <c r="G236" s="154" t="s">
        <v>4342</v>
      </c>
      <c r="H236" s="155">
        <v>1</v>
      </c>
      <c r="I236" s="156"/>
      <c r="J236" s="157">
        <f>ROUND(I236*H236,2)</f>
        <v>0</v>
      </c>
      <c r="K236" s="158"/>
      <c r="L236" s="34"/>
      <c r="M236" s="159" t="s">
        <v>1</v>
      </c>
      <c r="N236" s="160" t="s">
        <v>42</v>
      </c>
      <c r="O236" s="59"/>
      <c r="P236" s="161">
        <f>O236*H236</f>
        <v>0</v>
      </c>
      <c r="Q236" s="161">
        <v>0</v>
      </c>
      <c r="R236" s="161">
        <f>Q236*H236</f>
        <v>0</v>
      </c>
      <c r="S236" s="161">
        <v>0</v>
      </c>
      <c r="T236" s="162">
        <f>S236*H236</f>
        <v>0</v>
      </c>
      <c r="U236" s="33"/>
      <c r="V236" s="33"/>
      <c r="W236" s="33"/>
      <c r="X236" s="33"/>
      <c r="Y236" s="33"/>
      <c r="Z236" s="33"/>
      <c r="AA236" s="33"/>
      <c r="AB236" s="33"/>
      <c r="AC236" s="33"/>
      <c r="AD236" s="33"/>
      <c r="AE236" s="33"/>
      <c r="AR236" s="163" t="s">
        <v>228</v>
      </c>
      <c r="AT236" s="163" t="s">
        <v>224</v>
      </c>
      <c r="AU236" s="163" t="s">
        <v>86</v>
      </c>
      <c r="AY236" s="18" t="s">
        <v>222</v>
      </c>
      <c r="BE236" s="164">
        <f>IF(N236="základní",J236,0)</f>
        <v>0</v>
      </c>
      <c r="BF236" s="164">
        <f>IF(N236="snížená",J236,0)</f>
        <v>0</v>
      </c>
      <c r="BG236" s="164">
        <f>IF(N236="zákl. přenesená",J236,0)</f>
        <v>0</v>
      </c>
      <c r="BH236" s="164">
        <f>IF(N236="sníž. přenesená",J236,0)</f>
        <v>0</v>
      </c>
      <c r="BI236" s="164">
        <f>IF(N236="nulová",J236,0)</f>
        <v>0</v>
      </c>
      <c r="BJ236" s="18" t="s">
        <v>84</v>
      </c>
      <c r="BK236" s="164">
        <f>ROUND(I236*H236,2)</f>
        <v>0</v>
      </c>
      <c r="BL236" s="18" t="s">
        <v>228</v>
      </c>
      <c r="BM236" s="163" t="s">
        <v>550</v>
      </c>
    </row>
    <row r="237" spans="1:65" s="2" customFormat="1" ht="19.5">
      <c r="A237" s="33"/>
      <c r="B237" s="34"/>
      <c r="C237" s="33"/>
      <c r="D237" s="166" t="s">
        <v>384</v>
      </c>
      <c r="E237" s="33"/>
      <c r="F237" s="208" t="s">
        <v>5870</v>
      </c>
      <c r="G237" s="33"/>
      <c r="H237" s="33"/>
      <c r="I237" s="209"/>
      <c r="J237" s="33"/>
      <c r="K237" s="33"/>
      <c r="L237" s="34"/>
      <c r="M237" s="210"/>
      <c r="N237" s="211"/>
      <c r="O237" s="59"/>
      <c r="P237" s="59"/>
      <c r="Q237" s="59"/>
      <c r="R237" s="59"/>
      <c r="S237" s="59"/>
      <c r="T237" s="60"/>
      <c r="U237" s="33"/>
      <c r="V237" s="33"/>
      <c r="W237" s="33"/>
      <c r="X237" s="33"/>
      <c r="Y237" s="33"/>
      <c r="Z237" s="33"/>
      <c r="AA237" s="33"/>
      <c r="AB237" s="33"/>
      <c r="AC237" s="33"/>
      <c r="AD237" s="33"/>
      <c r="AE237" s="33"/>
      <c r="AT237" s="18" t="s">
        <v>384</v>
      </c>
      <c r="AU237" s="18" t="s">
        <v>86</v>
      </c>
    </row>
    <row r="238" spans="1:65" s="2" customFormat="1" ht="16.5" customHeight="1">
      <c r="A238" s="33"/>
      <c r="B238" s="150"/>
      <c r="C238" s="151" t="s">
        <v>580</v>
      </c>
      <c r="D238" s="151" t="s">
        <v>224</v>
      </c>
      <c r="E238" s="152" t="s">
        <v>5871</v>
      </c>
      <c r="F238" s="153" t="s">
        <v>5872</v>
      </c>
      <c r="G238" s="154" t="s">
        <v>4342</v>
      </c>
      <c r="H238" s="155">
        <v>1</v>
      </c>
      <c r="I238" s="156"/>
      <c r="J238" s="157">
        <f>ROUND(I238*H238,2)</f>
        <v>0</v>
      </c>
      <c r="K238" s="158"/>
      <c r="L238" s="34"/>
      <c r="M238" s="159" t="s">
        <v>1</v>
      </c>
      <c r="N238" s="160" t="s">
        <v>42</v>
      </c>
      <c r="O238" s="59"/>
      <c r="P238" s="161">
        <f>O238*H238</f>
        <v>0</v>
      </c>
      <c r="Q238" s="161">
        <v>0</v>
      </c>
      <c r="R238" s="161">
        <f>Q238*H238</f>
        <v>0</v>
      </c>
      <c r="S238" s="161">
        <v>0</v>
      </c>
      <c r="T238" s="162">
        <f>S238*H238</f>
        <v>0</v>
      </c>
      <c r="U238" s="33"/>
      <c r="V238" s="33"/>
      <c r="W238" s="33"/>
      <c r="X238" s="33"/>
      <c r="Y238" s="33"/>
      <c r="Z238" s="33"/>
      <c r="AA238" s="33"/>
      <c r="AB238" s="33"/>
      <c r="AC238" s="33"/>
      <c r="AD238" s="33"/>
      <c r="AE238" s="33"/>
      <c r="AR238" s="163" t="s">
        <v>228</v>
      </c>
      <c r="AT238" s="163" t="s">
        <v>224</v>
      </c>
      <c r="AU238" s="163" t="s">
        <v>86</v>
      </c>
      <c r="AY238" s="18" t="s">
        <v>222</v>
      </c>
      <c r="BE238" s="164">
        <f>IF(N238="základní",J238,0)</f>
        <v>0</v>
      </c>
      <c r="BF238" s="164">
        <f>IF(N238="snížená",J238,0)</f>
        <v>0</v>
      </c>
      <c r="BG238" s="164">
        <f>IF(N238="zákl. přenesená",J238,0)</f>
        <v>0</v>
      </c>
      <c r="BH238" s="164">
        <f>IF(N238="sníž. přenesená",J238,0)</f>
        <v>0</v>
      </c>
      <c r="BI238" s="164">
        <f>IF(N238="nulová",J238,0)</f>
        <v>0</v>
      </c>
      <c r="BJ238" s="18" t="s">
        <v>84</v>
      </c>
      <c r="BK238" s="164">
        <f>ROUND(I238*H238,2)</f>
        <v>0</v>
      </c>
      <c r="BL238" s="18" t="s">
        <v>228</v>
      </c>
      <c r="BM238" s="163" t="s">
        <v>562</v>
      </c>
    </row>
    <row r="239" spans="1:65" s="2" customFormat="1" ht="19.5">
      <c r="A239" s="33"/>
      <c r="B239" s="34"/>
      <c r="C239" s="33"/>
      <c r="D239" s="166" t="s">
        <v>384</v>
      </c>
      <c r="E239" s="33"/>
      <c r="F239" s="208" t="s">
        <v>5873</v>
      </c>
      <c r="G239" s="33"/>
      <c r="H239" s="33"/>
      <c r="I239" s="209"/>
      <c r="J239" s="33"/>
      <c r="K239" s="33"/>
      <c r="L239" s="34"/>
      <c r="M239" s="210"/>
      <c r="N239" s="211"/>
      <c r="O239" s="59"/>
      <c r="P239" s="59"/>
      <c r="Q239" s="59"/>
      <c r="R239" s="59"/>
      <c r="S239" s="59"/>
      <c r="T239" s="60"/>
      <c r="U239" s="33"/>
      <c r="V239" s="33"/>
      <c r="W239" s="33"/>
      <c r="X239" s="33"/>
      <c r="Y239" s="33"/>
      <c r="Z239" s="33"/>
      <c r="AA239" s="33"/>
      <c r="AB239" s="33"/>
      <c r="AC239" s="33"/>
      <c r="AD239" s="33"/>
      <c r="AE239" s="33"/>
      <c r="AT239" s="18" t="s">
        <v>384</v>
      </c>
      <c r="AU239" s="18" t="s">
        <v>86</v>
      </c>
    </row>
    <row r="240" spans="1:65" s="2" customFormat="1" ht="16.5" customHeight="1">
      <c r="A240" s="33"/>
      <c r="B240" s="150"/>
      <c r="C240" s="151" t="s">
        <v>376</v>
      </c>
      <c r="D240" s="151" t="s">
        <v>224</v>
      </c>
      <c r="E240" s="152" t="s">
        <v>5874</v>
      </c>
      <c r="F240" s="153" t="s">
        <v>5875</v>
      </c>
      <c r="G240" s="154" t="s">
        <v>4342</v>
      </c>
      <c r="H240" s="155">
        <v>3</v>
      </c>
      <c r="I240" s="156"/>
      <c r="J240" s="157">
        <f>ROUND(I240*H240,2)</f>
        <v>0</v>
      </c>
      <c r="K240" s="158"/>
      <c r="L240" s="34"/>
      <c r="M240" s="159" t="s">
        <v>1</v>
      </c>
      <c r="N240" s="160" t="s">
        <v>42</v>
      </c>
      <c r="O240" s="59"/>
      <c r="P240" s="161">
        <f>O240*H240</f>
        <v>0</v>
      </c>
      <c r="Q240" s="161">
        <v>0</v>
      </c>
      <c r="R240" s="161">
        <f>Q240*H240</f>
        <v>0</v>
      </c>
      <c r="S240" s="161">
        <v>0</v>
      </c>
      <c r="T240" s="162">
        <f>S240*H240</f>
        <v>0</v>
      </c>
      <c r="U240" s="33"/>
      <c r="V240" s="33"/>
      <c r="W240" s="33"/>
      <c r="X240" s="33"/>
      <c r="Y240" s="33"/>
      <c r="Z240" s="33"/>
      <c r="AA240" s="33"/>
      <c r="AB240" s="33"/>
      <c r="AC240" s="33"/>
      <c r="AD240" s="33"/>
      <c r="AE240" s="33"/>
      <c r="AR240" s="163" t="s">
        <v>228</v>
      </c>
      <c r="AT240" s="163" t="s">
        <v>224</v>
      </c>
      <c r="AU240" s="163" t="s">
        <v>86</v>
      </c>
      <c r="AY240" s="18" t="s">
        <v>222</v>
      </c>
      <c r="BE240" s="164">
        <f>IF(N240="základní",J240,0)</f>
        <v>0</v>
      </c>
      <c r="BF240" s="164">
        <f>IF(N240="snížená",J240,0)</f>
        <v>0</v>
      </c>
      <c r="BG240" s="164">
        <f>IF(N240="zákl. přenesená",J240,0)</f>
        <v>0</v>
      </c>
      <c r="BH240" s="164">
        <f>IF(N240="sníž. přenesená",J240,0)</f>
        <v>0</v>
      </c>
      <c r="BI240" s="164">
        <f>IF(N240="nulová",J240,0)</f>
        <v>0</v>
      </c>
      <c r="BJ240" s="18" t="s">
        <v>84</v>
      </c>
      <c r="BK240" s="164">
        <f>ROUND(I240*H240,2)</f>
        <v>0</v>
      </c>
      <c r="BL240" s="18" t="s">
        <v>228</v>
      </c>
      <c r="BM240" s="163" t="s">
        <v>565</v>
      </c>
    </row>
    <row r="241" spans="1:65" s="2" customFormat="1" ht="19.5">
      <c r="A241" s="33"/>
      <c r="B241" s="34"/>
      <c r="C241" s="33"/>
      <c r="D241" s="166" t="s">
        <v>384</v>
      </c>
      <c r="E241" s="33"/>
      <c r="F241" s="208" t="s">
        <v>5876</v>
      </c>
      <c r="G241" s="33"/>
      <c r="H241" s="33"/>
      <c r="I241" s="209"/>
      <c r="J241" s="33"/>
      <c r="K241" s="33"/>
      <c r="L241" s="34"/>
      <c r="M241" s="210"/>
      <c r="N241" s="211"/>
      <c r="O241" s="59"/>
      <c r="P241" s="59"/>
      <c r="Q241" s="59"/>
      <c r="R241" s="59"/>
      <c r="S241" s="59"/>
      <c r="T241" s="60"/>
      <c r="U241" s="33"/>
      <c r="V241" s="33"/>
      <c r="W241" s="33"/>
      <c r="X241" s="33"/>
      <c r="Y241" s="33"/>
      <c r="Z241" s="33"/>
      <c r="AA241" s="33"/>
      <c r="AB241" s="33"/>
      <c r="AC241" s="33"/>
      <c r="AD241" s="33"/>
      <c r="AE241" s="33"/>
      <c r="AT241" s="18" t="s">
        <v>384</v>
      </c>
      <c r="AU241" s="18" t="s">
        <v>86</v>
      </c>
    </row>
    <row r="242" spans="1:65" s="2" customFormat="1" ht="16.5" customHeight="1">
      <c r="A242" s="33"/>
      <c r="B242" s="150"/>
      <c r="C242" s="151" t="s">
        <v>609</v>
      </c>
      <c r="D242" s="151" t="s">
        <v>224</v>
      </c>
      <c r="E242" s="152" t="s">
        <v>5877</v>
      </c>
      <c r="F242" s="153" t="s">
        <v>5878</v>
      </c>
      <c r="G242" s="154" t="s">
        <v>4342</v>
      </c>
      <c r="H242" s="155">
        <v>3</v>
      </c>
      <c r="I242" s="156"/>
      <c r="J242" s="157">
        <f>ROUND(I242*H242,2)</f>
        <v>0</v>
      </c>
      <c r="K242" s="158"/>
      <c r="L242" s="34"/>
      <c r="M242" s="159" t="s">
        <v>1</v>
      </c>
      <c r="N242" s="160" t="s">
        <v>42</v>
      </c>
      <c r="O242" s="59"/>
      <c r="P242" s="161">
        <f>O242*H242</f>
        <v>0</v>
      </c>
      <c r="Q242" s="161">
        <v>0</v>
      </c>
      <c r="R242" s="161">
        <f>Q242*H242</f>
        <v>0</v>
      </c>
      <c r="S242" s="161">
        <v>0</v>
      </c>
      <c r="T242" s="162">
        <f>S242*H242</f>
        <v>0</v>
      </c>
      <c r="U242" s="33"/>
      <c r="V242" s="33"/>
      <c r="W242" s="33"/>
      <c r="X242" s="33"/>
      <c r="Y242" s="33"/>
      <c r="Z242" s="33"/>
      <c r="AA242" s="33"/>
      <c r="AB242" s="33"/>
      <c r="AC242" s="33"/>
      <c r="AD242" s="33"/>
      <c r="AE242" s="33"/>
      <c r="AR242" s="163" t="s">
        <v>228</v>
      </c>
      <c r="AT242" s="163" t="s">
        <v>224</v>
      </c>
      <c r="AU242" s="163" t="s">
        <v>86</v>
      </c>
      <c r="AY242" s="18" t="s">
        <v>222</v>
      </c>
      <c r="BE242" s="164">
        <f>IF(N242="základní",J242,0)</f>
        <v>0</v>
      </c>
      <c r="BF242" s="164">
        <f>IF(N242="snížená",J242,0)</f>
        <v>0</v>
      </c>
      <c r="BG242" s="164">
        <f>IF(N242="zákl. přenesená",J242,0)</f>
        <v>0</v>
      </c>
      <c r="BH242" s="164">
        <f>IF(N242="sníž. přenesená",J242,0)</f>
        <v>0</v>
      </c>
      <c r="BI242" s="164">
        <f>IF(N242="nulová",J242,0)</f>
        <v>0</v>
      </c>
      <c r="BJ242" s="18" t="s">
        <v>84</v>
      </c>
      <c r="BK242" s="164">
        <f>ROUND(I242*H242,2)</f>
        <v>0</v>
      </c>
      <c r="BL242" s="18" t="s">
        <v>228</v>
      </c>
      <c r="BM242" s="163" t="s">
        <v>571</v>
      </c>
    </row>
    <row r="243" spans="1:65" s="2" customFormat="1" ht="19.5">
      <c r="A243" s="33"/>
      <c r="B243" s="34"/>
      <c r="C243" s="33"/>
      <c r="D243" s="166" t="s">
        <v>384</v>
      </c>
      <c r="E243" s="33"/>
      <c r="F243" s="208" t="s">
        <v>5879</v>
      </c>
      <c r="G243" s="33"/>
      <c r="H243" s="33"/>
      <c r="I243" s="209"/>
      <c r="J243" s="33"/>
      <c r="K243" s="33"/>
      <c r="L243" s="34"/>
      <c r="M243" s="210"/>
      <c r="N243" s="211"/>
      <c r="O243" s="59"/>
      <c r="P243" s="59"/>
      <c r="Q243" s="59"/>
      <c r="R243" s="59"/>
      <c r="S243" s="59"/>
      <c r="T243" s="60"/>
      <c r="U243" s="33"/>
      <c r="V243" s="33"/>
      <c r="W243" s="33"/>
      <c r="X243" s="33"/>
      <c r="Y243" s="33"/>
      <c r="Z243" s="33"/>
      <c r="AA243" s="33"/>
      <c r="AB243" s="33"/>
      <c r="AC243" s="33"/>
      <c r="AD243" s="33"/>
      <c r="AE243" s="33"/>
      <c r="AT243" s="18" t="s">
        <v>384</v>
      </c>
      <c r="AU243" s="18" t="s">
        <v>86</v>
      </c>
    </row>
    <row r="244" spans="1:65" s="2" customFormat="1" ht="21.75" customHeight="1">
      <c r="A244" s="33"/>
      <c r="B244" s="150"/>
      <c r="C244" s="151" t="s">
        <v>380</v>
      </c>
      <c r="D244" s="151" t="s">
        <v>224</v>
      </c>
      <c r="E244" s="152" t="s">
        <v>5880</v>
      </c>
      <c r="F244" s="153" t="s">
        <v>5881</v>
      </c>
      <c r="G244" s="154" t="s">
        <v>4342</v>
      </c>
      <c r="H244" s="155">
        <v>1</v>
      </c>
      <c r="I244" s="156"/>
      <c r="J244" s="157">
        <f>ROUND(I244*H244,2)</f>
        <v>0</v>
      </c>
      <c r="K244" s="158"/>
      <c r="L244" s="34"/>
      <c r="M244" s="159" t="s">
        <v>1</v>
      </c>
      <c r="N244" s="160" t="s">
        <v>42</v>
      </c>
      <c r="O244" s="59"/>
      <c r="P244" s="161">
        <f>O244*H244</f>
        <v>0</v>
      </c>
      <c r="Q244" s="161">
        <v>0</v>
      </c>
      <c r="R244" s="161">
        <f>Q244*H244</f>
        <v>0</v>
      </c>
      <c r="S244" s="161">
        <v>0</v>
      </c>
      <c r="T244" s="162">
        <f>S244*H244</f>
        <v>0</v>
      </c>
      <c r="U244" s="33"/>
      <c r="V244" s="33"/>
      <c r="W244" s="33"/>
      <c r="X244" s="33"/>
      <c r="Y244" s="33"/>
      <c r="Z244" s="33"/>
      <c r="AA244" s="33"/>
      <c r="AB244" s="33"/>
      <c r="AC244" s="33"/>
      <c r="AD244" s="33"/>
      <c r="AE244" s="33"/>
      <c r="AR244" s="163" t="s">
        <v>228</v>
      </c>
      <c r="AT244" s="163" t="s">
        <v>224</v>
      </c>
      <c r="AU244" s="163" t="s">
        <v>86</v>
      </c>
      <c r="AY244" s="18" t="s">
        <v>222</v>
      </c>
      <c r="BE244" s="164">
        <f>IF(N244="základní",J244,0)</f>
        <v>0</v>
      </c>
      <c r="BF244" s="164">
        <f>IF(N244="snížená",J244,0)</f>
        <v>0</v>
      </c>
      <c r="BG244" s="164">
        <f>IF(N244="zákl. přenesená",J244,0)</f>
        <v>0</v>
      </c>
      <c r="BH244" s="164">
        <f>IF(N244="sníž. přenesená",J244,0)</f>
        <v>0</v>
      </c>
      <c r="BI244" s="164">
        <f>IF(N244="nulová",J244,0)</f>
        <v>0</v>
      </c>
      <c r="BJ244" s="18" t="s">
        <v>84</v>
      </c>
      <c r="BK244" s="164">
        <f>ROUND(I244*H244,2)</f>
        <v>0</v>
      </c>
      <c r="BL244" s="18" t="s">
        <v>228</v>
      </c>
      <c r="BM244" s="163" t="s">
        <v>577</v>
      </c>
    </row>
    <row r="245" spans="1:65" s="2" customFormat="1" ht="19.5">
      <c r="A245" s="33"/>
      <c r="B245" s="34"/>
      <c r="C245" s="33"/>
      <c r="D245" s="166" t="s">
        <v>384</v>
      </c>
      <c r="E245" s="33"/>
      <c r="F245" s="208" t="s">
        <v>5882</v>
      </c>
      <c r="G245" s="33"/>
      <c r="H245" s="33"/>
      <c r="I245" s="209"/>
      <c r="J245" s="33"/>
      <c r="K245" s="33"/>
      <c r="L245" s="34"/>
      <c r="M245" s="210"/>
      <c r="N245" s="211"/>
      <c r="O245" s="59"/>
      <c r="P245" s="59"/>
      <c r="Q245" s="59"/>
      <c r="R245" s="59"/>
      <c r="S245" s="59"/>
      <c r="T245" s="60"/>
      <c r="U245" s="33"/>
      <c r="V245" s="33"/>
      <c r="W245" s="33"/>
      <c r="X245" s="33"/>
      <c r="Y245" s="33"/>
      <c r="Z245" s="33"/>
      <c r="AA245" s="33"/>
      <c r="AB245" s="33"/>
      <c r="AC245" s="33"/>
      <c r="AD245" s="33"/>
      <c r="AE245" s="33"/>
      <c r="AT245" s="18" t="s">
        <v>384</v>
      </c>
      <c r="AU245" s="18" t="s">
        <v>86</v>
      </c>
    </row>
    <row r="246" spans="1:65" s="2" customFormat="1" ht="24.2" customHeight="1">
      <c r="A246" s="33"/>
      <c r="B246" s="150"/>
      <c r="C246" s="151" t="s">
        <v>636</v>
      </c>
      <c r="D246" s="151" t="s">
        <v>224</v>
      </c>
      <c r="E246" s="152" t="s">
        <v>5883</v>
      </c>
      <c r="F246" s="153" t="s">
        <v>5884</v>
      </c>
      <c r="G246" s="154" t="s">
        <v>4342</v>
      </c>
      <c r="H246" s="155">
        <v>1</v>
      </c>
      <c r="I246" s="156"/>
      <c r="J246" s="157">
        <f>ROUND(I246*H246,2)</f>
        <v>0</v>
      </c>
      <c r="K246" s="158"/>
      <c r="L246" s="34"/>
      <c r="M246" s="159" t="s">
        <v>1</v>
      </c>
      <c r="N246" s="160"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228</v>
      </c>
      <c r="AT246" s="163" t="s">
        <v>224</v>
      </c>
      <c r="AU246" s="163" t="s">
        <v>86</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583</v>
      </c>
    </row>
    <row r="247" spans="1:65" s="2" customFormat="1" ht="19.5">
      <c r="A247" s="33"/>
      <c r="B247" s="34"/>
      <c r="C247" s="33"/>
      <c r="D247" s="166" t="s">
        <v>384</v>
      </c>
      <c r="E247" s="33"/>
      <c r="F247" s="208" t="s">
        <v>5885</v>
      </c>
      <c r="G247" s="33"/>
      <c r="H247" s="33"/>
      <c r="I247" s="209"/>
      <c r="J247" s="33"/>
      <c r="K247" s="33"/>
      <c r="L247" s="34"/>
      <c r="M247" s="210"/>
      <c r="N247" s="211"/>
      <c r="O247" s="59"/>
      <c r="P247" s="59"/>
      <c r="Q247" s="59"/>
      <c r="R247" s="59"/>
      <c r="S247" s="59"/>
      <c r="T247" s="60"/>
      <c r="U247" s="33"/>
      <c r="V247" s="33"/>
      <c r="W247" s="33"/>
      <c r="X247" s="33"/>
      <c r="Y247" s="33"/>
      <c r="Z247" s="33"/>
      <c r="AA247" s="33"/>
      <c r="AB247" s="33"/>
      <c r="AC247" s="33"/>
      <c r="AD247" s="33"/>
      <c r="AE247" s="33"/>
      <c r="AT247" s="18" t="s">
        <v>384</v>
      </c>
      <c r="AU247" s="18" t="s">
        <v>86</v>
      </c>
    </row>
    <row r="248" spans="1:65" s="2" customFormat="1" ht="24.2" customHeight="1">
      <c r="A248" s="33"/>
      <c r="B248" s="150"/>
      <c r="C248" s="151" t="s">
        <v>383</v>
      </c>
      <c r="D248" s="151" t="s">
        <v>224</v>
      </c>
      <c r="E248" s="152" t="s">
        <v>5886</v>
      </c>
      <c r="F248" s="153" t="s">
        <v>5887</v>
      </c>
      <c r="G248" s="154" t="s">
        <v>4342</v>
      </c>
      <c r="H248" s="155">
        <v>1</v>
      </c>
      <c r="I248" s="156"/>
      <c r="J248" s="157">
        <f>ROUND(I248*H248,2)</f>
        <v>0</v>
      </c>
      <c r="K248" s="158"/>
      <c r="L248" s="34"/>
      <c r="M248" s="159" t="s">
        <v>1</v>
      </c>
      <c r="N248" s="160" t="s">
        <v>42</v>
      </c>
      <c r="O248" s="59"/>
      <c r="P248" s="161">
        <f>O248*H248</f>
        <v>0</v>
      </c>
      <c r="Q248" s="161">
        <v>0</v>
      </c>
      <c r="R248" s="161">
        <f>Q248*H248</f>
        <v>0</v>
      </c>
      <c r="S248" s="161">
        <v>0</v>
      </c>
      <c r="T248" s="162">
        <f>S248*H248</f>
        <v>0</v>
      </c>
      <c r="U248" s="33"/>
      <c r="V248" s="33"/>
      <c r="W248" s="33"/>
      <c r="X248" s="33"/>
      <c r="Y248" s="33"/>
      <c r="Z248" s="33"/>
      <c r="AA248" s="33"/>
      <c r="AB248" s="33"/>
      <c r="AC248" s="33"/>
      <c r="AD248" s="33"/>
      <c r="AE248" s="33"/>
      <c r="AR248" s="163" t="s">
        <v>228</v>
      </c>
      <c r="AT248" s="163" t="s">
        <v>224</v>
      </c>
      <c r="AU248" s="163" t="s">
        <v>86</v>
      </c>
      <c r="AY248" s="18" t="s">
        <v>222</v>
      </c>
      <c r="BE248" s="164">
        <f>IF(N248="základní",J248,0)</f>
        <v>0</v>
      </c>
      <c r="BF248" s="164">
        <f>IF(N248="snížená",J248,0)</f>
        <v>0</v>
      </c>
      <c r="BG248" s="164">
        <f>IF(N248="zákl. přenesená",J248,0)</f>
        <v>0</v>
      </c>
      <c r="BH248" s="164">
        <f>IF(N248="sníž. přenesená",J248,0)</f>
        <v>0</v>
      </c>
      <c r="BI248" s="164">
        <f>IF(N248="nulová",J248,0)</f>
        <v>0</v>
      </c>
      <c r="BJ248" s="18" t="s">
        <v>84</v>
      </c>
      <c r="BK248" s="164">
        <f>ROUND(I248*H248,2)</f>
        <v>0</v>
      </c>
      <c r="BL248" s="18" t="s">
        <v>228</v>
      </c>
      <c r="BM248" s="163" t="s">
        <v>599</v>
      </c>
    </row>
    <row r="249" spans="1:65" s="2" customFormat="1" ht="19.5">
      <c r="A249" s="33"/>
      <c r="B249" s="34"/>
      <c r="C249" s="33"/>
      <c r="D249" s="166" t="s">
        <v>384</v>
      </c>
      <c r="E249" s="33"/>
      <c r="F249" s="208" t="s">
        <v>5888</v>
      </c>
      <c r="G249" s="33"/>
      <c r="H249" s="33"/>
      <c r="I249" s="209"/>
      <c r="J249" s="33"/>
      <c r="K249" s="33"/>
      <c r="L249" s="34"/>
      <c r="M249" s="210"/>
      <c r="N249" s="211"/>
      <c r="O249" s="59"/>
      <c r="P249" s="59"/>
      <c r="Q249" s="59"/>
      <c r="R249" s="59"/>
      <c r="S249" s="59"/>
      <c r="T249" s="60"/>
      <c r="U249" s="33"/>
      <c r="V249" s="33"/>
      <c r="W249" s="33"/>
      <c r="X249" s="33"/>
      <c r="Y249" s="33"/>
      <c r="Z249" s="33"/>
      <c r="AA249" s="33"/>
      <c r="AB249" s="33"/>
      <c r="AC249" s="33"/>
      <c r="AD249" s="33"/>
      <c r="AE249" s="33"/>
      <c r="AT249" s="18" t="s">
        <v>384</v>
      </c>
      <c r="AU249" s="18" t="s">
        <v>86</v>
      </c>
    </row>
    <row r="250" spans="1:65" s="2" customFormat="1" ht="24.2" customHeight="1">
      <c r="A250" s="33"/>
      <c r="B250" s="150"/>
      <c r="C250" s="151" t="s">
        <v>660</v>
      </c>
      <c r="D250" s="151" t="s">
        <v>224</v>
      </c>
      <c r="E250" s="152" t="s">
        <v>5889</v>
      </c>
      <c r="F250" s="153" t="s">
        <v>5890</v>
      </c>
      <c r="G250" s="154" t="s">
        <v>4342</v>
      </c>
      <c r="H250" s="155">
        <v>1</v>
      </c>
      <c r="I250" s="156"/>
      <c r="J250" s="157">
        <f>ROUND(I250*H250,2)</f>
        <v>0</v>
      </c>
      <c r="K250" s="158"/>
      <c r="L250" s="34"/>
      <c r="M250" s="159" t="s">
        <v>1</v>
      </c>
      <c r="N250" s="160" t="s">
        <v>42</v>
      </c>
      <c r="O250" s="59"/>
      <c r="P250" s="161">
        <f>O250*H250</f>
        <v>0</v>
      </c>
      <c r="Q250" s="161">
        <v>0</v>
      </c>
      <c r="R250" s="161">
        <f>Q250*H250</f>
        <v>0</v>
      </c>
      <c r="S250" s="161">
        <v>0</v>
      </c>
      <c r="T250" s="162">
        <f>S250*H250</f>
        <v>0</v>
      </c>
      <c r="U250" s="33"/>
      <c r="V250" s="33"/>
      <c r="W250" s="33"/>
      <c r="X250" s="33"/>
      <c r="Y250" s="33"/>
      <c r="Z250" s="33"/>
      <c r="AA250" s="33"/>
      <c r="AB250" s="33"/>
      <c r="AC250" s="33"/>
      <c r="AD250" s="33"/>
      <c r="AE250" s="33"/>
      <c r="AR250" s="163" t="s">
        <v>228</v>
      </c>
      <c r="AT250" s="163" t="s">
        <v>224</v>
      </c>
      <c r="AU250" s="163" t="s">
        <v>86</v>
      </c>
      <c r="AY250" s="18" t="s">
        <v>222</v>
      </c>
      <c r="BE250" s="164">
        <f>IF(N250="základní",J250,0)</f>
        <v>0</v>
      </c>
      <c r="BF250" s="164">
        <f>IF(N250="snížená",J250,0)</f>
        <v>0</v>
      </c>
      <c r="BG250" s="164">
        <f>IF(N250="zákl. přenesená",J250,0)</f>
        <v>0</v>
      </c>
      <c r="BH250" s="164">
        <f>IF(N250="sníž. přenesená",J250,0)</f>
        <v>0</v>
      </c>
      <c r="BI250" s="164">
        <f>IF(N250="nulová",J250,0)</f>
        <v>0</v>
      </c>
      <c r="BJ250" s="18" t="s">
        <v>84</v>
      </c>
      <c r="BK250" s="164">
        <f>ROUND(I250*H250,2)</f>
        <v>0</v>
      </c>
      <c r="BL250" s="18" t="s">
        <v>228</v>
      </c>
      <c r="BM250" s="163" t="s">
        <v>612</v>
      </c>
    </row>
    <row r="251" spans="1:65" s="2" customFormat="1" ht="19.5">
      <c r="A251" s="33"/>
      <c r="B251" s="34"/>
      <c r="C251" s="33"/>
      <c r="D251" s="166" t="s">
        <v>384</v>
      </c>
      <c r="E251" s="33"/>
      <c r="F251" s="208" t="s">
        <v>5891</v>
      </c>
      <c r="G251" s="33"/>
      <c r="H251" s="33"/>
      <c r="I251" s="209"/>
      <c r="J251" s="33"/>
      <c r="K251" s="33"/>
      <c r="L251" s="34"/>
      <c r="M251" s="210"/>
      <c r="N251" s="211"/>
      <c r="O251" s="59"/>
      <c r="P251" s="59"/>
      <c r="Q251" s="59"/>
      <c r="R251" s="59"/>
      <c r="S251" s="59"/>
      <c r="T251" s="60"/>
      <c r="U251" s="33"/>
      <c r="V251" s="33"/>
      <c r="W251" s="33"/>
      <c r="X251" s="33"/>
      <c r="Y251" s="33"/>
      <c r="Z251" s="33"/>
      <c r="AA251" s="33"/>
      <c r="AB251" s="33"/>
      <c r="AC251" s="33"/>
      <c r="AD251" s="33"/>
      <c r="AE251" s="33"/>
      <c r="AT251" s="18" t="s">
        <v>384</v>
      </c>
      <c r="AU251" s="18" t="s">
        <v>86</v>
      </c>
    </row>
    <row r="252" spans="1:65" s="2" customFormat="1" ht="24.2" customHeight="1">
      <c r="A252" s="33"/>
      <c r="B252" s="150"/>
      <c r="C252" s="151" t="s">
        <v>390</v>
      </c>
      <c r="D252" s="151" t="s">
        <v>224</v>
      </c>
      <c r="E252" s="152" t="s">
        <v>5892</v>
      </c>
      <c r="F252" s="153" t="s">
        <v>5893</v>
      </c>
      <c r="G252" s="154" t="s">
        <v>4342</v>
      </c>
      <c r="H252" s="155">
        <v>1</v>
      </c>
      <c r="I252" s="156"/>
      <c r="J252" s="157">
        <f>ROUND(I252*H252,2)</f>
        <v>0</v>
      </c>
      <c r="K252" s="158"/>
      <c r="L252" s="34"/>
      <c r="M252" s="159" t="s">
        <v>1</v>
      </c>
      <c r="N252" s="160" t="s">
        <v>42</v>
      </c>
      <c r="O252" s="59"/>
      <c r="P252" s="161">
        <f>O252*H252</f>
        <v>0</v>
      </c>
      <c r="Q252" s="161">
        <v>0</v>
      </c>
      <c r="R252" s="161">
        <f>Q252*H252</f>
        <v>0</v>
      </c>
      <c r="S252" s="161">
        <v>0</v>
      </c>
      <c r="T252" s="162">
        <f>S252*H252</f>
        <v>0</v>
      </c>
      <c r="U252" s="33"/>
      <c r="V252" s="33"/>
      <c r="W252" s="33"/>
      <c r="X252" s="33"/>
      <c r="Y252" s="33"/>
      <c r="Z252" s="33"/>
      <c r="AA252" s="33"/>
      <c r="AB252" s="33"/>
      <c r="AC252" s="33"/>
      <c r="AD252" s="33"/>
      <c r="AE252" s="33"/>
      <c r="AR252" s="163" t="s">
        <v>228</v>
      </c>
      <c r="AT252" s="163" t="s">
        <v>224</v>
      </c>
      <c r="AU252" s="163" t="s">
        <v>86</v>
      </c>
      <c r="AY252" s="18" t="s">
        <v>222</v>
      </c>
      <c r="BE252" s="164">
        <f>IF(N252="základní",J252,0)</f>
        <v>0</v>
      </c>
      <c r="BF252" s="164">
        <f>IF(N252="snížená",J252,0)</f>
        <v>0</v>
      </c>
      <c r="BG252" s="164">
        <f>IF(N252="zákl. přenesená",J252,0)</f>
        <v>0</v>
      </c>
      <c r="BH252" s="164">
        <f>IF(N252="sníž. přenesená",J252,0)</f>
        <v>0</v>
      </c>
      <c r="BI252" s="164">
        <f>IF(N252="nulová",J252,0)</f>
        <v>0</v>
      </c>
      <c r="BJ252" s="18" t="s">
        <v>84</v>
      </c>
      <c r="BK252" s="164">
        <f>ROUND(I252*H252,2)</f>
        <v>0</v>
      </c>
      <c r="BL252" s="18" t="s">
        <v>228</v>
      </c>
      <c r="BM252" s="163" t="s">
        <v>616</v>
      </c>
    </row>
    <row r="253" spans="1:65" s="2" customFormat="1" ht="19.5">
      <c r="A253" s="33"/>
      <c r="B253" s="34"/>
      <c r="C253" s="33"/>
      <c r="D253" s="166" t="s">
        <v>384</v>
      </c>
      <c r="E253" s="33"/>
      <c r="F253" s="208" t="s">
        <v>5894</v>
      </c>
      <c r="G253" s="33"/>
      <c r="H253" s="33"/>
      <c r="I253" s="209"/>
      <c r="J253" s="33"/>
      <c r="K253" s="33"/>
      <c r="L253" s="34"/>
      <c r="M253" s="210"/>
      <c r="N253" s="211"/>
      <c r="O253" s="59"/>
      <c r="P253" s="59"/>
      <c r="Q253" s="59"/>
      <c r="R253" s="59"/>
      <c r="S253" s="59"/>
      <c r="T253" s="60"/>
      <c r="U253" s="33"/>
      <c r="V253" s="33"/>
      <c r="W253" s="33"/>
      <c r="X253" s="33"/>
      <c r="Y253" s="33"/>
      <c r="Z253" s="33"/>
      <c r="AA253" s="33"/>
      <c r="AB253" s="33"/>
      <c r="AC253" s="33"/>
      <c r="AD253" s="33"/>
      <c r="AE253" s="33"/>
      <c r="AT253" s="18" t="s">
        <v>384</v>
      </c>
      <c r="AU253" s="18" t="s">
        <v>86</v>
      </c>
    </row>
    <row r="254" spans="1:65" s="2" customFormat="1" ht="21.75" customHeight="1">
      <c r="A254" s="33"/>
      <c r="B254" s="150"/>
      <c r="C254" s="151" t="s">
        <v>700</v>
      </c>
      <c r="D254" s="151" t="s">
        <v>224</v>
      </c>
      <c r="E254" s="152" t="s">
        <v>5895</v>
      </c>
      <c r="F254" s="153" t="s">
        <v>5896</v>
      </c>
      <c r="G254" s="154" t="s">
        <v>4342</v>
      </c>
      <c r="H254" s="155">
        <v>1</v>
      </c>
      <c r="I254" s="156"/>
      <c r="J254" s="157">
        <f>ROUND(I254*H254,2)</f>
        <v>0</v>
      </c>
      <c r="K254" s="158"/>
      <c r="L254" s="34"/>
      <c r="M254" s="159" t="s">
        <v>1</v>
      </c>
      <c r="N254" s="160" t="s">
        <v>42</v>
      </c>
      <c r="O254" s="59"/>
      <c r="P254" s="161">
        <f>O254*H254</f>
        <v>0</v>
      </c>
      <c r="Q254" s="161">
        <v>0</v>
      </c>
      <c r="R254" s="161">
        <f>Q254*H254</f>
        <v>0</v>
      </c>
      <c r="S254" s="161">
        <v>0</v>
      </c>
      <c r="T254" s="162">
        <f>S254*H254</f>
        <v>0</v>
      </c>
      <c r="U254" s="33"/>
      <c r="V254" s="33"/>
      <c r="W254" s="33"/>
      <c r="X254" s="33"/>
      <c r="Y254" s="33"/>
      <c r="Z254" s="33"/>
      <c r="AA254" s="33"/>
      <c r="AB254" s="33"/>
      <c r="AC254" s="33"/>
      <c r="AD254" s="33"/>
      <c r="AE254" s="33"/>
      <c r="AR254" s="163" t="s">
        <v>228</v>
      </c>
      <c r="AT254" s="163" t="s">
        <v>224</v>
      </c>
      <c r="AU254" s="163" t="s">
        <v>86</v>
      </c>
      <c r="AY254" s="18" t="s">
        <v>222</v>
      </c>
      <c r="BE254" s="164">
        <f>IF(N254="základní",J254,0)</f>
        <v>0</v>
      </c>
      <c r="BF254" s="164">
        <f>IF(N254="snížená",J254,0)</f>
        <v>0</v>
      </c>
      <c r="BG254" s="164">
        <f>IF(N254="zákl. přenesená",J254,0)</f>
        <v>0</v>
      </c>
      <c r="BH254" s="164">
        <f>IF(N254="sníž. přenesená",J254,0)</f>
        <v>0</v>
      </c>
      <c r="BI254" s="164">
        <f>IF(N254="nulová",J254,0)</f>
        <v>0</v>
      </c>
      <c r="BJ254" s="18" t="s">
        <v>84</v>
      </c>
      <c r="BK254" s="164">
        <f>ROUND(I254*H254,2)</f>
        <v>0</v>
      </c>
      <c r="BL254" s="18" t="s">
        <v>228</v>
      </c>
      <c r="BM254" s="163" t="s">
        <v>639</v>
      </c>
    </row>
    <row r="255" spans="1:65" s="2" customFormat="1" ht="19.5">
      <c r="A255" s="33"/>
      <c r="B255" s="34"/>
      <c r="C255" s="33"/>
      <c r="D255" s="166" t="s">
        <v>384</v>
      </c>
      <c r="E255" s="33"/>
      <c r="F255" s="208" t="s">
        <v>5897</v>
      </c>
      <c r="G255" s="33"/>
      <c r="H255" s="33"/>
      <c r="I255" s="209"/>
      <c r="J255" s="33"/>
      <c r="K255" s="33"/>
      <c r="L255" s="34"/>
      <c r="M255" s="210"/>
      <c r="N255" s="211"/>
      <c r="O255" s="59"/>
      <c r="P255" s="59"/>
      <c r="Q255" s="59"/>
      <c r="R255" s="59"/>
      <c r="S255" s="59"/>
      <c r="T255" s="60"/>
      <c r="U255" s="33"/>
      <c r="V255" s="33"/>
      <c r="W255" s="33"/>
      <c r="X255" s="33"/>
      <c r="Y255" s="33"/>
      <c r="Z255" s="33"/>
      <c r="AA255" s="33"/>
      <c r="AB255" s="33"/>
      <c r="AC255" s="33"/>
      <c r="AD255" s="33"/>
      <c r="AE255" s="33"/>
      <c r="AT255" s="18" t="s">
        <v>384</v>
      </c>
      <c r="AU255" s="18" t="s">
        <v>86</v>
      </c>
    </row>
    <row r="256" spans="1:65" s="2" customFormat="1" ht="24.2" customHeight="1">
      <c r="A256" s="33"/>
      <c r="B256" s="150"/>
      <c r="C256" s="151" t="s">
        <v>393</v>
      </c>
      <c r="D256" s="151" t="s">
        <v>224</v>
      </c>
      <c r="E256" s="152" t="s">
        <v>5898</v>
      </c>
      <c r="F256" s="153" t="s">
        <v>5899</v>
      </c>
      <c r="G256" s="154" t="s">
        <v>4342</v>
      </c>
      <c r="H256" s="155">
        <v>1</v>
      </c>
      <c r="I256" s="156"/>
      <c r="J256" s="157">
        <f>ROUND(I256*H256,2)</f>
        <v>0</v>
      </c>
      <c r="K256" s="158"/>
      <c r="L256" s="34"/>
      <c r="M256" s="159" t="s">
        <v>1</v>
      </c>
      <c r="N256" s="160" t="s">
        <v>42</v>
      </c>
      <c r="O256" s="59"/>
      <c r="P256" s="161">
        <f>O256*H256</f>
        <v>0</v>
      </c>
      <c r="Q256" s="161">
        <v>0</v>
      </c>
      <c r="R256" s="161">
        <f>Q256*H256</f>
        <v>0</v>
      </c>
      <c r="S256" s="161">
        <v>0</v>
      </c>
      <c r="T256" s="162">
        <f>S256*H256</f>
        <v>0</v>
      </c>
      <c r="U256" s="33"/>
      <c r="V256" s="33"/>
      <c r="W256" s="33"/>
      <c r="X256" s="33"/>
      <c r="Y256" s="33"/>
      <c r="Z256" s="33"/>
      <c r="AA256" s="33"/>
      <c r="AB256" s="33"/>
      <c r="AC256" s="33"/>
      <c r="AD256" s="33"/>
      <c r="AE256" s="33"/>
      <c r="AR256" s="163" t="s">
        <v>228</v>
      </c>
      <c r="AT256" s="163" t="s">
        <v>224</v>
      </c>
      <c r="AU256" s="163" t="s">
        <v>86</v>
      </c>
      <c r="AY256" s="18" t="s">
        <v>222</v>
      </c>
      <c r="BE256" s="164">
        <f>IF(N256="základní",J256,0)</f>
        <v>0</v>
      </c>
      <c r="BF256" s="164">
        <f>IF(N256="snížená",J256,0)</f>
        <v>0</v>
      </c>
      <c r="BG256" s="164">
        <f>IF(N256="zákl. přenesená",J256,0)</f>
        <v>0</v>
      </c>
      <c r="BH256" s="164">
        <f>IF(N256="sníž. přenesená",J256,0)</f>
        <v>0</v>
      </c>
      <c r="BI256" s="164">
        <f>IF(N256="nulová",J256,0)</f>
        <v>0</v>
      </c>
      <c r="BJ256" s="18" t="s">
        <v>84</v>
      </c>
      <c r="BK256" s="164">
        <f>ROUND(I256*H256,2)</f>
        <v>0</v>
      </c>
      <c r="BL256" s="18" t="s">
        <v>228</v>
      </c>
      <c r="BM256" s="163" t="s">
        <v>656</v>
      </c>
    </row>
    <row r="257" spans="1:65" s="2" customFormat="1" ht="19.5">
      <c r="A257" s="33"/>
      <c r="B257" s="34"/>
      <c r="C257" s="33"/>
      <c r="D257" s="166" t="s">
        <v>384</v>
      </c>
      <c r="E257" s="33"/>
      <c r="F257" s="208" t="s">
        <v>5900</v>
      </c>
      <c r="G257" s="33"/>
      <c r="H257" s="33"/>
      <c r="I257" s="209"/>
      <c r="J257" s="33"/>
      <c r="K257" s="33"/>
      <c r="L257" s="34"/>
      <c r="M257" s="210"/>
      <c r="N257" s="211"/>
      <c r="O257" s="59"/>
      <c r="P257" s="59"/>
      <c r="Q257" s="59"/>
      <c r="R257" s="59"/>
      <c r="S257" s="59"/>
      <c r="T257" s="60"/>
      <c r="U257" s="33"/>
      <c r="V257" s="33"/>
      <c r="W257" s="33"/>
      <c r="X257" s="33"/>
      <c r="Y257" s="33"/>
      <c r="Z257" s="33"/>
      <c r="AA257" s="33"/>
      <c r="AB257" s="33"/>
      <c r="AC257" s="33"/>
      <c r="AD257" s="33"/>
      <c r="AE257" s="33"/>
      <c r="AT257" s="18" t="s">
        <v>384</v>
      </c>
      <c r="AU257" s="18" t="s">
        <v>86</v>
      </c>
    </row>
    <row r="258" spans="1:65" s="2" customFormat="1" ht="24.2" customHeight="1">
      <c r="A258" s="33"/>
      <c r="B258" s="150"/>
      <c r="C258" s="151" t="s">
        <v>710</v>
      </c>
      <c r="D258" s="151" t="s">
        <v>224</v>
      </c>
      <c r="E258" s="152" t="s">
        <v>5901</v>
      </c>
      <c r="F258" s="153" t="s">
        <v>5902</v>
      </c>
      <c r="G258" s="154" t="s">
        <v>4342</v>
      </c>
      <c r="H258" s="155">
        <v>1</v>
      </c>
      <c r="I258" s="156"/>
      <c r="J258" s="157">
        <f>ROUND(I258*H258,2)</f>
        <v>0</v>
      </c>
      <c r="K258" s="158"/>
      <c r="L258" s="34"/>
      <c r="M258" s="159" t="s">
        <v>1</v>
      </c>
      <c r="N258" s="160" t="s">
        <v>42</v>
      </c>
      <c r="O258" s="59"/>
      <c r="P258" s="161">
        <f>O258*H258</f>
        <v>0</v>
      </c>
      <c r="Q258" s="161">
        <v>0</v>
      </c>
      <c r="R258" s="161">
        <f>Q258*H258</f>
        <v>0</v>
      </c>
      <c r="S258" s="161">
        <v>0</v>
      </c>
      <c r="T258" s="162">
        <f>S258*H258</f>
        <v>0</v>
      </c>
      <c r="U258" s="33"/>
      <c r="V258" s="33"/>
      <c r="W258" s="33"/>
      <c r="X258" s="33"/>
      <c r="Y258" s="33"/>
      <c r="Z258" s="33"/>
      <c r="AA258" s="33"/>
      <c r="AB258" s="33"/>
      <c r="AC258" s="33"/>
      <c r="AD258" s="33"/>
      <c r="AE258" s="33"/>
      <c r="AR258" s="163" t="s">
        <v>228</v>
      </c>
      <c r="AT258" s="163" t="s">
        <v>224</v>
      </c>
      <c r="AU258" s="163" t="s">
        <v>86</v>
      </c>
      <c r="AY258" s="18" t="s">
        <v>222</v>
      </c>
      <c r="BE258" s="164">
        <f>IF(N258="základní",J258,0)</f>
        <v>0</v>
      </c>
      <c r="BF258" s="164">
        <f>IF(N258="snížená",J258,0)</f>
        <v>0</v>
      </c>
      <c r="BG258" s="164">
        <f>IF(N258="zákl. přenesená",J258,0)</f>
        <v>0</v>
      </c>
      <c r="BH258" s="164">
        <f>IF(N258="sníž. přenesená",J258,0)</f>
        <v>0</v>
      </c>
      <c r="BI258" s="164">
        <f>IF(N258="nulová",J258,0)</f>
        <v>0</v>
      </c>
      <c r="BJ258" s="18" t="s">
        <v>84</v>
      </c>
      <c r="BK258" s="164">
        <f>ROUND(I258*H258,2)</f>
        <v>0</v>
      </c>
      <c r="BL258" s="18" t="s">
        <v>228</v>
      </c>
      <c r="BM258" s="163" t="s">
        <v>663</v>
      </c>
    </row>
    <row r="259" spans="1:65" s="2" customFormat="1" ht="19.5">
      <c r="A259" s="33"/>
      <c r="B259" s="34"/>
      <c r="C259" s="33"/>
      <c r="D259" s="166" t="s">
        <v>384</v>
      </c>
      <c r="E259" s="33"/>
      <c r="F259" s="208" t="s">
        <v>5903</v>
      </c>
      <c r="G259" s="33"/>
      <c r="H259" s="33"/>
      <c r="I259" s="209"/>
      <c r="J259" s="33"/>
      <c r="K259" s="33"/>
      <c r="L259" s="34"/>
      <c r="M259" s="210"/>
      <c r="N259" s="211"/>
      <c r="O259" s="59"/>
      <c r="P259" s="59"/>
      <c r="Q259" s="59"/>
      <c r="R259" s="59"/>
      <c r="S259" s="59"/>
      <c r="T259" s="60"/>
      <c r="U259" s="33"/>
      <c r="V259" s="33"/>
      <c r="W259" s="33"/>
      <c r="X259" s="33"/>
      <c r="Y259" s="33"/>
      <c r="Z259" s="33"/>
      <c r="AA259" s="33"/>
      <c r="AB259" s="33"/>
      <c r="AC259" s="33"/>
      <c r="AD259" s="33"/>
      <c r="AE259" s="33"/>
      <c r="AT259" s="18" t="s">
        <v>384</v>
      </c>
      <c r="AU259" s="18" t="s">
        <v>86</v>
      </c>
    </row>
    <row r="260" spans="1:65" s="2" customFormat="1" ht="24.2" customHeight="1">
      <c r="A260" s="33"/>
      <c r="B260" s="150"/>
      <c r="C260" s="151" t="s">
        <v>397</v>
      </c>
      <c r="D260" s="151" t="s">
        <v>224</v>
      </c>
      <c r="E260" s="152" t="s">
        <v>5904</v>
      </c>
      <c r="F260" s="153" t="s">
        <v>5905</v>
      </c>
      <c r="G260" s="154" t="s">
        <v>4342</v>
      </c>
      <c r="H260" s="155">
        <v>2</v>
      </c>
      <c r="I260" s="156"/>
      <c r="J260" s="157">
        <f>ROUND(I260*H260,2)</f>
        <v>0</v>
      </c>
      <c r="K260" s="158"/>
      <c r="L260" s="34"/>
      <c r="M260" s="159" t="s">
        <v>1</v>
      </c>
      <c r="N260" s="160" t="s">
        <v>42</v>
      </c>
      <c r="O260" s="59"/>
      <c r="P260" s="161">
        <f>O260*H260</f>
        <v>0</v>
      </c>
      <c r="Q260" s="161">
        <v>0</v>
      </c>
      <c r="R260" s="161">
        <f>Q260*H260</f>
        <v>0</v>
      </c>
      <c r="S260" s="161">
        <v>0</v>
      </c>
      <c r="T260" s="162">
        <f>S260*H260</f>
        <v>0</v>
      </c>
      <c r="U260" s="33"/>
      <c r="V260" s="33"/>
      <c r="W260" s="33"/>
      <c r="X260" s="33"/>
      <c r="Y260" s="33"/>
      <c r="Z260" s="33"/>
      <c r="AA260" s="33"/>
      <c r="AB260" s="33"/>
      <c r="AC260" s="33"/>
      <c r="AD260" s="33"/>
      <c r="AE260" s="33"/>
      <c r="AR260" s="163" t="s">
        <v>228</v>
      </c>
      <c r="AT260" s="163" t="s">
        <v>224</v>
      </c>
      <c r="AU260" s="163" t="s">
        <v>86</v>
      </c>
      <c r="AY260" s="18" t="s">
        <v>222</v>
      </c>
      <c r="BE260" s="164">
        <f>IF(N260="základní",J260,0)</f>
        <v>0</v>
      </c>
      <c r="BF260" s="164">
        <f>IF(N260="snížená",J260,0)</f>
        <v>0</v>
      </c>
      <c r="BG260" s="164">
        <f>IF(N260="zákl. přenesená",J260,0)</f>
        <v>0</v>
      </c>
      <c r="BH260" s="164">
        <f>IF(N260="sníž. přenesená",J260,0)</f>
        <v>0</v>
      </c>
      <c r="BI260" s="164">
        <f>IF(N260="nulová",J260,0)</f>
        <v>0</v>
      </c>
      <c r="BJ260" s="18" t="s">
        <v>84</v>
      </c>
      <c r="BK260" s="164">
        <f>ROUND(I260*H260,2)</f>
        <v>0</v>
      </c>
      <c r="BL260" s="18" t="s">
        <v>228</v>
      </c>
      <c r="BM260" s="163" t="s">
        <v>699</v>
      </c>
    </row>
    <row r="261" spans="1:65" s="2" customFormat="1" ht="19.5">
      <c r="A261" s="33"/>
      <c r="B261" s="34"/>
      <c r="C261" s="33"/>
      <c r="D261" s="166" t="s">
        <v>384</v>
      </c>
      <c r="E261" s="33"/>
      <c r="F261" s="208" t="s">
        <v>5836</v>
      </c>
      <c r="G261" s="33"/>
      <c r="H261" s="33"/>
      <c r="I261" s="209"/>
      <c r="J261" s="33"/>
      <c r="K261" s="33"/>
      <c r="L261" s="34"/>
      <c r="M261" s="210"/>
      <c r="N261" s="211"/>
      <c r="O261" s="59"/>
      <c r="P261" s="59"/>
      <c r="Q261" s="59"/>
      <c r="R261" s="59"/>
      <c r="S261" s="59"/>
      <c r="T261" s="60"/>
      <c r="U261" s="33"/>
      <c r="V261" s="33"/>
      <c r="W261" s="33"/>
      <c r="X261" s="33"/>
      <c r="Y261" s="33"/>
      <c r="Z261" s="33"/>
      <c r="AA261" s="33"/>
      <c r="AB261" s="33"/>
      <c r="AC261" s="33"/>
      <c r="AD261" s="33"/>
      <c r="AE261" s="33"/>
      <c r="AT261" s="18" t="s">
        <v>384</v>
      </c>
      <c r="AU261" s="18" t="s">
        <v>86</v>
      </c>
    </row>
    <row r="262" spans="1:65" s="12" customFormat="1" ht="22.9" customHeight="1">
      <c r="B262" s="137"/>
      <c r="D262" s="138" t="s">
        <v>76</v>
      </c>
      <c r="E262" s="148" t="s">
        <v>5906</v>
      </c>
      <c r="F262" s="148" t="s">
        <v>5907</v>
      </c>
      <c r="I262" s="140"/>
      <c r="J262" s="149">
        <f>BK262</f>
        <v>0</v>
      </c>
      <c r="L262" s="137"/>
      <c r="M262" s="142"/>
      <c r="N262" s="143"/>
      <c r="O262" s="143"/>
      <c r="P262" s="144">
        <f>SUM(P263:P310)</f>
        <v>0</v>
      </c>
      <c r="Q262" s="143"/>
      <c r="R262" s="144">
        <f>SUM(R263:R310)</f>
        <v>0</v>
      </c>
      <c r="S262" s="143"/>
      <c r="T262" s="145">
        <f>SUM(T263:T310)</f>
        <v>0</v>
      </c>
      <c r="AR262" s="138" t="s">
        <v>84</v>
      </c>
      <c r="AT262" s="146" t="s">
        <v>76</v>
      </c>
      <c r="AU262" s="146" t="s">
        <v>84</v>
      </c>
      <c r="AY262" s="138" t="s">
        <v>222</v>
      </c>
      <c r="BK262" s="147">
        <f>SUM(BK263:BK310)</f>
        <v>0</v>
      </c>
    </row>
    <row r="263" spans="1:65" s="2" customFormat="1" ht="21.75" customHeight="1">
      <c r="A263" s="33"/>
      <c r="B263" s="150"/>
      <c r="C263" s="151" t="s">
        <v>719</v>
      </c>
      <c r="D263" s="151" t="s">
        <v>224</v>
      </c>
      <c r="E263" s="152" t="s">
        <v>4665</v>
      </c>
      <c r="F263" s="153" t="s">
        <v>5908</v>
      </c>
      <c r="G263" s="154" t="s">
        <v>4342</v>
      </c>
      <c r="H263" s="155">
        <v>1</v>
      </c>
      <c r="I263" s="156"/>
      <c r="J263" s="157">
        <f>ROUND(I263*H263,2)</f>
        <v>0</v>
      </c>
      <c r="K263" s="158"/>
      <c r="L263" s="34"/>
      <c r="M263" s="159" t="s">
        <v>1</v>
      </c>
      <c r="N263" s="160" t="s">
        <v>42</v>
      </c>
      <c r="O263" s="59"/>
      <c r="P263" s="161">
        <f>O263*H263</f>
        <v>0</v>
      </c>
      <c r="Q263" s="161">
        <v>0</v>
      </c>
      <c r="R263" s="161">
        <f>Q263*H263</f>
        <v>0</v>
      </c>
      <c r="S263" s="161">
        <v>0</v>
      </c>
      <c r="T263" s="162">
        <f>S263*H263</f>
        <v>0</v>
      </c>
      <c r="U263" s="33"/>
      <c r="V263" s="33"/>
      <c r="W263" s="33"/>
      <c r="X263" s="33"/>
      <c r="Y263" s="33"/>
      <c r="Z263" s="33"/>
      <c r="AA263" s="33"/>
      <c r="AB263" s="33"/>
      <c r="AC263" s="33"/>
      <c r="AD263" s="33"/>
      <c r="AE263" s="33"/>
      <c r="AR263" s="163" t="s">
        <v>228</v>
      </c>
      <c r="AT263" s="163" t="s">
        <v>224</v>
      </c>
      <c r="AU263" s="163" t="s">
        <v>86</v>
      </c>
      <c r="AY263" s="18" t="s">
        <v>222</v>
      </c>
      <c r="BE263" s="164">
        <f>IF(N263="základní",J263,0)</f>
        <v>0</v>
      </c>
      <c r="BF263" s="164">
        <f>IF(N263="snížená",J263,0)</f>
        <v>0</v>
      </c>
      <c r="BG263" s="164">
        <f>IF(N263="zákl. přenesená",J263,0)</f>
        <v>0</v>
      </c>
      <c r="BH263" s="164">
        <f>IF(N263="sníž. přenesená",J263,0)</f>
        <v>0</v>
      </c>
      <c r="BI263" s="164">
        <f>IF(N263="nulová",J263,0)</f>
        <v>0</v>
      </c>
      <c r="BJ263" s="18" t="s">
        <v>84</v>
      </c>
      <c r="BK263" s="164">
        <f>ROUND(I263*H263,2)</f>
        <v>0</v>
      </c>
      <c r="BL263" s="18" t="s">
        <v>228</v>
      </c>
      <c r="BM263" s="163" t="s">
        <v>703</v>
      </c>
    </row>
    <row r="264" spans="1:65" s="2" customFormat="1" ht="19.5">
      <c r="A264" s="33"/>
      <c r="B264" s="34"/>
      <c r="C264" s="33"/>
      <c r="D264" s="166" t="s">
        <v>384</v>
      </c>
      <c r="E264" s="33"/>
      <c r="F264" s="208" t="s">
        <v>5909</v>
      </c>
      <c r="G264" s="33"/>
      <c r="H264" s="33"/>
      <c r="I264" s="209"/>
      <c r="J264" s="33"/>
      <c r="K264" s="33"/>
      <c r="L264" s="34"/>
      <c r="M264" s="210"/>
      <c r="N264" s="211"/>
      <c r="O264" s="59"/>
      <c r="P264" s="59"/>
      <c r="Q264" s="59"/>
      <c r="R264" s="59"/>
      <c r="S264" s="59"/>
      <c r="T264" s="60"/>
      <c r="U264" s="33"/>
      <c r="V264" s="33"/>
      <c r="W264" s="33"/>
      <c r="X264" s="33"/>
      <c r="Y264" s="33"/>
      <c r="Z264" s="33"/>
      <c r="AA264" s="33"/>
      <c r="AB264" s="33"/>
      <c r="AC264" s="33"/>
      <c r="AD264" s="33"/>
      <c r="AE264" s="33"/>
      <c r="AT264" s="18" t="s">
        <v>384</v>
      </c>
      <c r="AU264" s="18" t="s">
        <v>86</v>
      </c>
    </row>
    <row r="265" spans="1:65" s="2" customFormat="1" ht="24.2" customHeight="1">
      <c r="A265" s="33"/>
      <c r="B265" s="150"/>
      <c r="C265" s="151" t="s">
        <v>404</v>
      </c>
      <c r="D265" s="151" t="s">
        <v>224</v>
      </c>
      <c r="E265" s="152" t="s">
        <v>4669</v>
      </c>
      <c r="F265" s="153" t="s">
        <v>5910</v>
      </c>
      <c r="G265" s="154" t="s">
        <v>4342</v>
      </c>
      <c r="H265" s="155">
        <v>1</v>
      </c>
      <c r="I265" s="156"/>
      <c r="J265" s="157">
        <f>ROUND(I265*H265,2)</f>
        <v>0</v>
      </c>
      <c r="K265" s="158"/>
      <c r="L265" s="34"/>
      <c r="M265" s="159" t="s">
        <v>1</v>
      </c>
      <c r="N265" s="160" t="s">
        <v>42</v>
      </c>
      <c r="O265" s="59"/>
      <c r="P265" s="161">
        <f>O265*H265</f>
        <v>0</v>
      </c>
      <c r="Q265" s="161">
        <v>0</v>
      </c>
      <c r="R265" s="161">
        <f>Q265*H265</f>
        <v>0</v>
      </c>
      <c r="S265" s="161">
        <v>0</v>
      </c>
      <c r="T265" s="162">
        <f>S265*H265</f>
        <v>0</v>
      </c>
      <c r="U265" s="33"/>
      <c r="V265" s="33"/>
      <c r="W265" s="33"/>
      <c r="X265" s="33"/>
      <c r="Y265" s="33"/>
      <c r="Z265" s="33"/>
      <c r="AA265" s="33"/>
      <c r="AB265" s="33"/>
      <c r="AC265" s="33"/>
      <c r="AD265" s="33"/>
      <c r="AE265" s="33"/>
      <c r="AR265" s="163" t="s">
        <v>228</v>
      </c>
      <c r="AT265" s="163" t="s">
        <v>224</v>
      </c>
      <c r="AU265" s="163" t="s">
        <v>86</v>
      </c>
      <c r="AY265" s="18" t="s">
        <v>222</v>
      </c>
      <c r="BE265" s="164">
        <f>IF(N265="základní",J265,0)</f>
        <v>0</v>
      </c>
      <c r="BF265" s="164">
        <f>IF(N265="snížená",J265,0)</f>
        <v>0</v>
      </c>
      <c r="BG265" s="164">
        <f>IF(N265="zákl. přenesená",J265,0)</f>
        <v>0</v>
      </c>
      <c r="BH265" s="164">
        <f>IF(N265="sníž. přenesená",J265,0)</f>
        <v>0</v>
      </c>
      <c r="BI265" s="164">
        <f>IF(N265="nulová",J265,0)</f>
        <v>0</v>
      </c>
      <c r="BJ265" s="18" t="s">
        <v>84</v>
      </c>
      <c r="BK265" s="164">
        <f>ROUND(I265*H265,2)</f>
        <v>0</v>
      </c>
      <c r="BL265" s="18" t="s">
        <v>228</v>
      </c>
      <c r="BM265" s="163" t="s">
        <v>706</v>
      </c>
    </row>
    <row r="266" spans="1:65" s="2" customFormat="1" ht="19.5">
      <c r="A266" s="33"/>
      <c r="B266" s="34"/>
      <c r="C266" s="33"/>
      <c r="D266" s="166" t="s">
        <v>384</v>
      </c>
      <c r="E266" s="33"/>
      <c r="F266" s="208" t="s">
        <v>5911</v>
      </c>
      <c r="G266" s="33"/>
      <c r="H266" s="33"/>
      <c r="I266" s="209"/>
      <c r="J266" s="33"/>
      <c r="K266" s="33"/>
      <c r="L266" s="34"/>
      <c r="M266" s="210"/>
      <c r="N266" s="211"/>
      <c r="O266" s="59"/>
      <c r="P266" s="59"/>
      <c r="Q266" s="59"/>
      <c r="R266" s="59"/>
      <c r="S266" s="59"/>
      <c r="T266" s="60"/>
      <c r="U266" s="33"/>
      <c r="V266" s="33"/>
      <c r="W266" s="33"/>
      <c r="X266" s="33"/>
      <c r="Y266" s="33"/>
      <c r="Z266" s="33"/>
      <c r="AA266" s="33"/>
      <c r="AB266" s="33"/>
      <c r="AC266" s="33"/>
      <c r="AD266" s="33"/>
      <c r="AE266" s="33"/>
      <c r="AT266" s="18" t="s">
        <v>384</v>
      </c>
      <c r="AU266" s="18" t="s">
        <v>86</v>
      </c>
    </row>
    <row r="267" spans="1:65" s="2" customFormat="1" ht="24.2" customHeight="1">
      <c r="A267" s="33"/>
      <c r="B267" s="150"/>
      <c r="C267" s="151" t="s">
        <v>729</v>
      </c>
      <c r="D267" s="151" t="s">
        <v>224</v>
      </c>
      <c r="E267" s="152" t="s">
        <v>4671</v>
      </c>
      <c r="F267" s="153" t="s">
        <v>5912</v>
      </c>
      <c r="G267" s="154" t="s">
        <v>4342</v>
      </c>
      <c r="H267" s="155">
        <v>1</v>
      </c>
      <c r="I267" s="156"/>
      <c r="J267" s="157">
        <f>ROUND(I267*H267,2)</f>
        <v>0</v>
      </c>
      <c r="K267" s="158"/>
      <c r="L267" s="34"/>
      <c r="M267" s="159" t="s">
        <v>1</v>
      </c>
      <c r="N267" s="160" t="s">
        <v>42</v>
      </c>
      <c r="O267" s="59"/>
      <c r="P267" s="161">
        <f>O267*H267</f>
        <v>0</v>
      </c>
      <c r="Q267" s="161">
        <v>0</v>
      </c>
      <c r="R267" s="161">
        <f>Q267*H267</f>
        <v>0</v>
      </c>
      <c r="S267" s="161">
        <v>0</v>
      </c>
      <c r="T267" s="162">
        <f>S267*H267</f>
        <v>0</v>
      </c>
      <c r="U267" s="33"/>
      <c r="V267" s="33"/>
      <c r="W267" s="33"/>
      <c r="X267" s="33"/>
      <c r="Y267" s="33"/>
      <c r="Z267" s="33"/>
      <c r="AA267" s="33"/>
      <c r="AB267" s="33"/>
      <c r="AC267" s="33"/>
      <c r="AD267" s="33"/>
      <c r="AE267" s="33"/>
      <c r="AR267" s="163" t="s">
        <v>228</v>
      </c>
      <c r="AT267" s="163" t="s">
        <v>224</v>
      </c>
      <c r="AU267" s="163" t="s">
        <v>86</v>
      </c>
      <c r="AY267" s="18" t="s">
        <v>222</v>
      </c>
      <c r="BE267" s="164">
        <f>IF(N267="základní",J267,0)</f>
        <v>0</v>
      </c>
      <c r="BF267" s="164">
        <f>IF(N267="snížená",J267,0)</f>
        <v>0</v>
      </c>
      <c r="BG267" s="164">
        <f>IF(N267="zákl. přenesená",J267,0)</f>
        <v>0</v>
      </c>
      <c r="BH267" s="164">
        <f>IF(N267="sníž. přenesená",J267,0)</f>
        <v>0</v>
      </c>
      <c r="BI267" s="164">
        <f>IF(N267="nulová",J267,0)</f>
        <v>0</v>
      </c>
      <c r="BJ267" s="18" t="s">
        <v>84</v>
      </c>
      <c r="BK267" s="164">
        <f>ROUND(I267*H267,2)</f>
        <v>0</v>
      </c>
      <c r="BL267" s="18" t="s">
        <v>228</v>
      </c>
      <c r="BM267" s="163" t="s">
        <v>713</v>
      </c>
    </row>
    <row r="268" spans="1:65" s="2" customFormat="1" ht="19.5">
      <c r="A268" s="33"/>
      <c r="B268" s="34"/>
      <c r="C268" s="33"/>
      <c r="D268" s="166" t="s">
        <v>384</v>
      </c>
      <c r="E268" s="33"/>
      <c r="F268" s="208" t="s">
        <v>5913</v>
      </c>
      <c r="G268" s="33"/>
      <c r="H268" s="33"/>
      <c r="I268" s="209"/>
      <c r="J268" s="33"/>
      <c r="K268" s="33"/>
      <c r="L268" s="34"/>
      <c r="M268" s="210"/>
      <c r="N268" s="211"/>
      <c r="O268" s="59"/>
      <c r="P268" s="59"/>
      <c r="Q268" s="59"/>
      <c r="R268" s="59"/>
      <c r="S268" s="59"/>
      <c r="T268" s="60"/>
      <c r="U268" s="33"/>
      <c r="V268" s="33"/>
      <c r="W268" s="33"/>
      <c r="X268" s="33"/>
      <c r="Y268" s="33"/>
      <c r="Z268" s="33"/>
      <c r="AA268" s="33"/>
      <c r="AB268" s="33"/>
      <c r="AC268" s="33"/>
      <c r="AD268" s="33"/>
      <c r="AE268" s="33"/>
      <c r="AT268" s="18" t="s">
        <v>384</v>
      </c>
      <c r="AU268" s="18" t="s">
        <v>86</v>
      </c>
    </row>
    <row r="269" spans="1:65" s="2" customFormat="1" ht="24.2" customHeight="1">
      <c r="A269" s="33"/>
      <c r="B269" s="150"/>
      <c r="C269" s="151" t="s">
        <v>417</v>
      </c>
      <c r="D269" s="151" t="s">
        <v>224</v>
      </c>
      <c r="E269" s="152" t="s">
        <v>4674</v>
      </c>
      <c r="F269" s="153" t="s">
        <v>5914</v>
      </c>
      <c r="G269" s="154" t="s">
        <v>4342</v>
      </c>
      <c r="H269" s="155">
        <v>5</v>
      </c>
      <c r="I269" s="156"/>
      <c r="J269" s="157">
        <f>ROUND(I269*H269,2)</f>
        <v>0</v>
      </c>
      <c r="K269" s="158"/>
      <c r="L269" s="34"/>
      <c r="M269" s="159" t="s">
        <v>1</v>
      </c>
      <c r="N269" s="160" t="s">
        <v>42</v>
      </c>
      <c r="O269" s="59"/>
      <c r="P269" s="161">
        <f>O269*H269</f>
        <v>0</v>
      </c>
      <c r="Q269" s="161">
        <v>0</v>
      </c>
      <c r="R269" s="161">
        <f>Q269*H269</f>
        <v>0</v>
      </c>
      <c r="S269" s="161">
        <v>0</v>
      </c>
      <c r="T269" s="162">
        <f>S269*H269</f>
        <v>0</v>
      </c>
      <c r="U269" s="33"/>
      <c r="V269" s="33"/>
      <c r="W269" s="33"/>
      <c r="X269" s="33"/>
      <c r="Y269" s="33"/>
      <c r="Z269" s="33"/>
      <c r="AA269" s="33"/>
      <c r="AB269" s="33"/>
      <c r="AC269" s="33"/>
      <c r="AD269" s="33"/>
      <c r="AE269" s="33"/>
      <c r="AR269" s="163" t="s">
        <v>228</v>
      </c>
      <c r="AT269" s="163" t="s">
        <v>224</v>
      </c>
      <c r="AU269" s="163" t="s">
        <v>86</v>
      </c>
      <c r="AY269" s="18" t="s">
        <v>222</v>
      </c>
      <c r="BE269" s="164">
        <f>IF(N269="základní",J269,0)</f>
        <v>0</v>
      </c>
      <c r="BF269" s="164">
        <f>IF(N269="snížená",J269,0)</f>
        <v>0</v>
      </c>
      <c r="BG269" s="164">
        <f>IF(N269="zákl. přenesená",J269,0)</f>
        <v>0</v>
      </c>
      <c r="BH269" s="164">
        <f>IF(N269="sníž. přenesená",J269,0)</f>
        <v>0</v>
      </c>
      <c r="BI269" s="164">
        <f>IF(N269="nulová",J269,0)</f>
        <v>0</v>
      </c>
      <c r="BJ269" s="18" t="s">
        <v>84</v>
      </c>
      <c r="BK269" s="164">
        <f>ROUND(I269*H269,2)</f>
        <v>0</v>
      </c>
      <c r="BL269" s="18" t="s">
        <v>228</v>
      </c>
      <c r="BM269" s="163" t="s">
        <v>717</v>
      </c>
    </row>
    <row r="270" spans="1:65" s="2" customFormat="1" ht="19.5">
      <c r="A270" s="33"/>
      <c r="B270" s="34"/>
      <c r="C270" s="33"/>
      <c r="D270" s="166" t="s">
        <v>384</v>
      </c>
      <c r="E270" s="33"/>
      <c r="F270" s="208" t="s">
        <v>5915</v>
      </c>
      <c r="G270" s="33"/>
      <c r="H270" s="33"/>
      <c r="I270" s="209"/>
      <c r="J270" s="33"/>
      <c r="K270" s="33"/>
      <c r="L270" s="34"/>
      <c r="M270" s="210"/>
      <c r="N270" s="211"/>
      <c r="O270" s="59"/>
      <c r="P270" s="59"/>
      <c r="Q270" s="59"/>
      <c r="R270" s="59"/>
      <c r="S270" s="59"/>
      <c r="T270" s="60"/>
      <c r="U270" s="33"/>
      <c r="V270" s="33"/>
      <c r="W270" s="33"/>
      <c r="X270" s="33"/>
      <c r="Y270" s="33"/>
      <c r="Z270" s="33"/>
      <c r="AA270" s="33"/>
      <c r="AB270" s="33"/>
      <c r="AC270" s="33"/>
      <c r="AD270" s="33"/>
      <c r="AE270" s="33"/>
      <c r="AT270" s="18" t="s">
        <v>384</v>
      </c>
      <c r="AU270" s="18" t="s">
        <v>86</v>
      </c>
    </row>
    <row r="271" spans="1:65" s="2" customFormat="1" ht="16.5" customHeight="1">
      <c r="A271" s="33"/>
      <c r="B271" s="150"/>
      <c r="C271" s="151" t="s">
        <v>736</v>
      </c>
      <c r="D271" s="151" t="s">
        <v>224</v>
      </c>
      <c r="E271" s="152" t="s">
        <v>5916</v>
      </c>
      <c r="F271" s="153" t="s">
        <v>5917</v>
      </c>
      <c r="G271" s="154" t="s">
        <v>4342</v>
      </c>
      <c r="H271" s="155">
        <v>1</v>
      </c>
      <c r="I271" s="156"/>
      <c r="J271" s="157">
        <f>ROUND(I271*H271,2)</f>
        <v>0</v>
      </c>
      <c r="K271" s="158"/>
      <c r="L271" s="34"/>
      <c r="M271" s="159" t="s">
        <v>1</v>
      </c>
      <c r="N271" s="160" t="s">
        <v>42</v>
      </c>
      <c r="O271" s="59"/>
      <c r="P271" s="161">
        <f>O271*H271</f>
        <v>0</v>
      </c>
      <c r="Q271" s="161">
        <v>0</v>
      </c>
      <c r="R271" s="161">
        <f>Q271*H271</f>
        <v>0</v>
      </c>
      <c r="S271" s="161">
        <v>0</v>
      </c>
      <c r="T271" s="162">
        <f>S271*H271</f>
        <v>0</v>
      </c>
      <c r="U271" s="33"/>
      <c r="V271" s="33"/>
      <c r="W271" s="33"/>
      <c r="X271" s="33"/>
      <c r="Y271" s="33"/>
      <c r="Z271" s="33"/>
      <c r="AA271" s="33"/>
      <c r="AB271" s="33"/>
      <c r="AC271" s="33"/>
      <c r="AD271" s="33"/>
      <c r="AE271" s="33"/>
      <c r="AR271" s="163" t="s">
        <v>228</v>
      </c>
      <c r="AT271" s="163" t="s">
        <v>224</v>
      </c>
      <c r="AU271" s="163" t="s">
        <v>86</v>
      </c>
      <c r="AY271" s="18" t="s">
        <v>222</v>
      </c>
      <c r="BE271" s="164">
        <f>IF(N271="základní",J271,0)</f>
        <v>0</v>
      </c>
      <c r="BF271" s="164">
        <f>IF(N271="snížená",J271,0)</f>
        <v>0</v>
      </c>
      <c r="BG271" s="164">
        <f>IF(N271="zákl. přenesená",J271,0)</f>
        <v>0</v>
      </c>
      <c r="BH271" s="164">
        <f>IF(N271="sníž. přenesená",J271,0)</f>
        <v>0</v>
      </c>
      <c r="BI271" s="164">
        <f>IF(N271="nulová",J271,0)</f>
        <v>0</v>
      </c>
      <c r="BJ271" s="18" t="s">
        <v>84</v>
      </c>
      <c r="BK271" s="164">
        <f>ROUND(I271*H271,2)</f>
        <v>0</v>
      </c>
      <c r="BL271" s="18" t="s">
        <v>228</v>
      </c>
      <c r="BM271" s="163" t="s">
        <v>722</v>
      </c>
    </row>
    <row r="272" spans="1:65" s="2" customFormat="1" ht="19.5">
      <c r="A272" s="33"/>
      <c r="B272" s="34"/>
      <c r="C272" s="33"/>
      <c r="D272" s="166" t="s">
        <v>384</v>
      </c>
      <c r="E272" s="33"/>
      <c r="F272" s="208" t="s">
        <v>5918</v>
      </c>
      <c r="G272" s="33"/>
      <c r="H272" s="33"/>
      <c r="I272" s="209"/>
      <c r="J272" s="33"/>
      <c r="K272" s="33"/>
      <c r="L272" s="34"/>
      <c r="M272" s="210"/>
      <c r="N272" s="211"/>
      <c r="O272" s="59"/>
      <c r="P272" s="59"/>
      <c r="Q272" s="59"/>
      <c r="R272" s="59"/>
      <c r="S272" s="59"/>
      <c r="T272" s="60"/>
      <c r="U272" s="33"/>
      <c r="V272" s="33"/>
      <c r="W272" s="33"/>
      <c r="X272" s="33"/>
      <c r="Y272" s="33"/>
      <c r="Z272" s="33"/>
      <c r="AA272" s="33"/>
      <c r="AB272" s="33"/>
      <c r="AC272" s="33"/>
      <c r="AD272" s="33"/>
      <c r="AE272" s="33"/>
      <c r="AT272" s="18" t="s">
        <v>384</v>
      </c>
      <c r="AU272" s="18" t="s">
        <v>86</v>
      </c>
    </row>
    <row r="273" spans="1:65" s="2" customFormat="1" ht="24.2" customHeight="1">
      <c r="A273" s="33"/>
      <c r="B273" s="150"/>
      <c r="C273" s="151" t="s">
        <v>420</v>
      </c>
      <c r="D273" s="151" t="s">
        <v>224</v>
      </c>
      <c r="E273" s="152" t="s">
        <v>5919</v>
      </c>
      <c r="F273" s="153" t="s">
        <v>5920</v>
      </c>
      <c r="G273" s="154" t="s">
        <v>4342</v>
      </c>
      <c r="H273" s="155">
        <v>6</v>
      </c>
      <c r="I273" s="156"/>
      <c r="J273" s="157">
        <f>ROUND(I273*H273,2)</f>
        <v>0</v>
      </c>
      <c r="K273" s="158"/>
      <c r="L273" s="34"/>
      <c r="M273" s="159" t="s">
        <v>1</v>
      </c>
      <c r="N273" s="160" t="s">
        <v>42</v>
      </c>
      <c r="O273" s="59"/>
      <c r="P273" s="161">
        <f>O273*H273</f>
        <v>0</v>
      </c>
      <c r="Q273" s="161">
        <v>0</v>
      </c>
      <c r="R273" s="161">
        <f>Q273*H273</f>
        <v>0</v>
      </c>
      <c r="S273" s="161">
        <v>0</v>
      </c>
      <c r="T273" s="162">
        <f>S273*H273</f>
        <v>0</v>
      </c>
      <c r="U273" s="33"/>
      <c r="V273" s="33"/>
      <c r="W273" s="33"/>
      <c r="X273" s="33"/>
      <c r="Y273" s="33"/>
      <c r="Z273" s="33"/>
      <c r="AA273" s="33"/>
      <c r="AB273" s="33"/>
      <c r="AC273" s="33"/>
      <c r="AD273" s="33"/>
      <c r="AE273" s="33"/>
      <c r="AR273" s="163" t="s">
        <v>228</v>
      </c>
      <c r="AT273" s="163" t="s">
        <v>224</v>
      </c>
      <c r="AU273" s="163" t="s">
        <v>86</v>
      </c>
      <c r="AY273" s="18" t="s">
        <v>222</v>
      </c>
      <c r="BE273" s="164">
        <f>IF(N273="základní",J273,0)</f>
        <v>0</v>
      </c>
      <c r="BF273" s="164">
        <f>IF(N273="snížená",J273,0)</f>
        <v>0</v>
      </c>
      <c r="BG273" s="164">
        <f>IF(N273="zákl. přenesená",J273,0)</f>
        <v>0</v>
      </c>
      <c r="BH273" s="164">
        <f>IF(N273="sníž. přenesená",J273,0)</f>
        <v>0</v>
      </c>
      <c r="BI273" s="164">
        <f>IF(N273="nulová",J273,0)</f>
        <v>0</v>
      </c>
      <c r="BJ273" s="18" t="s">
        <v>84</v>
      </c>
      <c r="BK273" s="164">
        <f>ROUND(I273*H273,2)</f>
        <v>0</v>
      </c>
      <c r="BL273" s="18" t="s">
        <v>228</v>
      </c>
      <c r="BM273" s="163" t="s">
        <v>726</v>
      </c>
    </row>
    <row r="274" spans="1:65" s="2" customFormat="1" ht="19.5">
      <c r="A274" s="33"/>
      <c r="B274" s="34"/>
      <c r="C274" s="33"/>
      <c r="D274" s="166" t="s">
        <v>384</v>
      </c>
      <c r="E274" s="33"/>
      <c r="F274" s="208" t="s">
        <v>5921</v>
      </c>
      <c r="G274" s="33"/>
      <c r="H274" s="33"/>
      <c r="I274" s="209"/>
      <c r="J274" s="33"/>
      <c r="K274" s="33"/>
      <c r="L274" s="34"/>
      <c r="M274" s="210"/>
      <c r="N274" s="211"/>
      <c r="O274" s="59"/>
      <c r="P274" s="59"/>
      <c r="Q274" s="59"/>
      <c r="R274" s="59"/>
      <c r="S274" s="59"/>
      <c r="T274" s="60"/>
      <c r="U274" s="33"/>
      <c r="V274" s="33"/>
      <c r="W274" s="33"/>
      <c r="X274" s="33"/>
      <c r="Y274" s="33"/>
      <c r="Z274" s="33"/>
      <c r="AA274" s="33"/>
      <c r="AB274" s="33"/>
      <c r="AC274" s="33"/>
      <c r="AD274" s="33"/>
      <c r="AE274" s="33"/>
      <c r="AT274" s="18" t="s">
        <v>384</v>
      </c>
      <c r="AU274" s="18" t="s">
        <v>86</v>
      </c>
    </row>
    <row r="275" spans="1:65" s="2" customFormat="1" ht="21.75" customHeight="1">
      <c r="A275" s="33"/>
      <c r="B275" s="150"/>
      <c r="C275" s="151" t="s">
        <v>743</v>
      </c>
      <c r="D275" s="151" t="s">
        <v>224</v>
      </c>
      <c r="E275" s="152" t="s">
        <v>5922</v>
      </c>
      <c r="F275" s="153" t="s">
        <v>5923</v>
      </c>
      <c r="G275" s="154" t="s">
        <v>4342</v>
      </c>
      <c r="H275" s="155">
        <v>2</v>
      </c>
      <c r="I275" s="156"/>
      <c r="J275" s="157">
        <f>ROUND(I275*H275,2)</f>
        <v>0</v>
      </c>
      <c r="K275" s="158"/>
      <c r="L275" s="34"/>
      <c r="M275" s="159" t="s">
        <v>1</v>
      </c>
      <c r="N275" s="160" t="s">
        <v>42</v>
      </c>
      <c r="O275" s="59"/>
      <c r="P275" s="161">
        <f>O275*H275</f>
        <v>0</v>
      </c>
      <c r="Q275" s="161">
        <v>0</v>
      </c>
      <c r="R275" s="161">
        <f>Q275*H275</f>
        <v>0</v>
      </c>
      <c r="S275" s="161">
        <v>0</v>
      </c>
      <c r="T275" s="162">
        <f>S275*H275</f>
        <v>0</v>
      </c>
      <c r="U275" s="33"/>
      <c r="V275" s="33"/>
      <c r="W275" s="33"/>
      <c r="X275" s="33"/>
      <c r="Y275" s="33"/>
      <c r="Z275" s="33"/>
      <c r="AA275" s="33"/>
      <c r="AB275" s="33"/>
      <c r="AC275" s="33"/>
      <c r="AD275" s="33"/>
      <c r="AE275" s="33"/>
      <c r="AR275" s="163" t="s">
        <v>228</v>
      </c>
      <c r="AT275" s="163" t="s">
        <v>224</v>
      </c>
      <c r="AU275" s="163" t="s">
        <v>86</v>
      </c>
      <c r="AY275" s="18" t="s">
        <v>222</v>
      </c>
      <c r="BE275" s="164">
        <f>IF(N275="základní",J275,0)</f>
        <v>0</v>
      </c>
      <c r="BF275" s="164">
        <f>IF(N275="snížená",J275,0)</f>
        <v>0</v>
      </c>
      <c r="BG275" s="164">
        <f>IF(N275="zákl. přenesená",J275,0)</f>
        <v>0</v>
      </c>
      <c r="BH275" s="164">
        <f>IF(N275="sníž. přenesená",J275,0)</f>
        <v>0</v>
      </c>
      <c r="BI275" s="164">
        <f>IF(N275="nulová",J275,0)</f>
        <v>0</v>
      </c>
      <c r="BJ275" s="18" t="s">
        <v>84</v>
      </c>
      <c r="BK275" s="164">
        <f>ROUND(I275*H275,2)</f>
        <v>0</v>
      </c>
      <c r="BL275" s="18" t="s">
        <v>228</v>
      </c>
      <c r="BM275" s="163" t="s">
        <v>732</v>
      </c>
    </row>
    <row r="276" spans="1:65" s="2" customFormat="1" ht="19.5">
      <c r="A276" s="33"/>
      <c r="B276" s="34"/>
      <c r="C276" s="33"/>
      <c r="D276" s="166" t="s">
        <v>384</v>
      </c>
      <c r="E276" s="33"/>
      <c r="F276" s="208" t="s">
        <v>5924</v>
      </c>
      <c r="G276" s="33"/>
      <c r="H276" s="33"/>
      <c r="I276" s="209"/>
      <c r="J276" s="33"/>
      <c r="K276" s="33"/>
      <c r="L276" s="34"/>
      <c r="M276" s="210"/>
      <c r="N276" s="211"/>
      <c r="O276" s="59"/>
      <c r="P276" s="59"/>
      <c r="Q276" s="59"/>
      <c r="R276" s="59"/>
      <c r="S276" s="59"/>
      <c r="T276" s="60"/>
      <c r="U276" s="33"/>
      <c r="V276" s="33"/>
      <c r="W276" s="33"/>
      <c r="X276" s="33"/>
      <c r="Y276" s="33"/>
      <c r="Z276" s="33"/>
      <c r="AA276" s="33"/>
      <c r="AB276" s="33"/>
      <c r="AC276" s="33"/>
      <c r="AD276" s="33"/>
      <c r="AE276" s="33"/>
      <c r="AT276" s="18" t="s">
        <v>384</v>
      </c>
      <c r="AU276" s="18" t="s">
        <v>86</v>
      </c>
    </row>
    <row r="277" spans="1:65" s="2" customFormat="1" ht="24.2" customHeight="1">
      <c r="A277" s="33"/>
      <c r="B277" s="150"/>
      <c r="C277" s="151" t="s">
        <v>424</v>
      </c>
      <c r="D277" s="151" t="s">
        <v>224</v>
      </c>
      <c r="E277" s="152" t="s">
        <v>5925</v>
      </c>
      <c r="F277" s="153" t="s">
        <v>5926</v>
      </c>
      <c r="G277" s="154" t="s">
        <v>4342</v>
      </c>
      <c r="H277" s="155">
        <v>2</v>
      </c>
      <c r="I277" s="156"/>
      <c r="J277" s="157">
        <f>ROUND(I277*H277,2)</f>
        <v>0</v>
      </c>
      <c r="K277" s="158"/>
      <c r="L277" s="34"/>
      <c r="M277" s="159" t="s">
        <v>1</v>
      </c>
      <c r="N277" s="160" t="s">
        <v>42</v>
      </c>
      <c r="O277" s="59"/>
      <c r="P277" s="161">
        <f>O277*H277</f>
        <v>0</v>
      </c>
      <c r="Q277" s="161">
        <v>0</v>
      </c>
      <c r="R277" s="161">
        <f>Q277*H277</f>
        <v>0</v>
      </c>
      <c r="S277" s="161">
        <v>0</v>
      </c>
      <c r="T277" s="162">
        <f>S277*H277</f>
        <v>0</v>
      </c>
      <c r="U277" s="33"/>
      <c r="V277" s="33"/>
      <c r="W277" s="33"/>
      <c r="X277" s="33"/>
      <c r="Y277" s="33"/>
      <c r="Z277" s="33"/>
      <c r="AA277" s="33"/>
      <c r="AB277" s="33"/>
      <c r="AC277" s="33"/>
      <c r="AD277" s="33"/>
      <c r="AE277" s="33"/>
      <c r="AR277" s="163" t="s">
        <v>228</v>
      </c>
      <c r="AT277" s="163" t="s">
        <v>224</v>
      </c>
      <c r="AU277" s="163" t="s">
        <v>86</v>
      </c>
      <c r="AY277" s="18" t="s">
        <v>222</v>
      </c>
      <c r="BE277" s="164">
        <f>IF(N277="základní",J277,0)</f>
        <v>0</v>
      </c>
      <c r="BF277" s="164">
        <f>IF(N277="snížená",J277,0)</f>
        <v>0</v>
      </c>
      <c r="BG277" s="164">
        <f>IF(N277="zákl. přenesená",J277,0)</f>
        <v>0</v>
      </c>
      <c r="BH277" s="164">
        <f>IF(N277="sníž. přenesená",J277,0)</f>
        <v>0</v>
      </c>
      <c r="BI277" s="164">
        <f>IF(N277="nulová",J277,0)</f>
        <v>0</v>
      </c>
      <c r="BJ277" s="18" t="s">
        <v>84</v>
      </c>
      <c r="BK277" s="164">
        <f>ROUND(I277*H277,2)</f>
        <v>0</v>
      </c>
      <c r="BL277" s="18" t="s">
        <v>228</v>
      </c>
      <c r="BM277" s="163" t="s">
        <v>735</v>
      </c>
    </row>
    <row r="278" spans="1:65" s="2" customFormat="1" ht="19.5">
      <c r="A278" s="33"/>
      <c r="B278" s="34"/>
      <c r="C278" s="33"/>
      <c r="D278" s="166" t="s">
        <v>384</v>
      </c>
      <c r="E278" s="33"/>
      <c r="F278" s="208" t="s">
        <v>5927</v>
      </c>
      <c r="G278" s="33"/>
      <c r="H278" s="33"/>
      <c r="I278" s="209"/>
      <c r="J278" s="33"/>
      <c r="K278" s="33"/>
      <c r="L278" s="34"/>
      <c r="M278" s="210"/>
      <c r="N278" s="211"/>
      <c r="O278" s="59"/>
      <c r="P278" s="59"/>
      <c r="Q278" s="59"/>
      <c r="R278" s="59"/>
      <c r="S278" s="59"/>
      <c r="T278" s="60"/>
      <c r="U278" s="33"/>
      <c r="V278" s="33"/>
      <c r="W278" s="33"/>
      <c r="X278" s="33"/>
      <c r="Y278" s="33"/>
      <c r="Z278" s="33"/>
      <c r="AA278" s="33"/>
      <c r="AB278" s="33"/>
      <c r="AC278" s="33"/>
      <c r="AD278" s="33"/>
      <c r="AE278" s="33"/>
      <c r="AT278" s="18" t="s">
        <v>384</v>
      </c>
      <c r="AU278" s="18" t="s">
        <v>86</v>
      </c>
    </row>
    <row r="279" spans="1:65" s="2" customFormat="1" ht="24.2" customHeight="1">
      <c r="A279" s="33"/>
      <c r="B279" s="150"/>
      <c r="C279" s="151" t="s">
        <v>750</v>
      </c>
      <c r="D279" s="151" t="s">
        <v>224</v>
      </c>
      <c r="E279" s="152" t="s">
        <v>5928</v>
      </c>
      <c r="F279" s="153" t="s">
        <v>5929</v>
      </c>
      <c r="G279" s="154" t="s">
        <v>4342</v>
      </c>
      <c r="H279" s="155">
        <v>2</v>
      </c>
      <c r="I279" s="156"/>
      <c r="J279" s="157">
        <f>ROUND(I279*H279,2)</f>
        <v>0</v>
      </c>
      <c r="K279" s="158"/>
      <c r="L279" s="34"/>
      <c r="M279" s="159" t="s">
        <v>1</v>
      </c>
      <c r="N279" s="160" t="s">
        <v>42</v>
      </c>
      <c r="O279" s="59"/>
      <c r="P279" s="161">
        <f>O279*H279</f>
        <v>0</v>
      </c>
      <c r="Q279" s="161">
        <v>0</v>
      </c>
      <c r="R279" s="161">
        <f>Q279*H279</f>
        <v>0</v>
      </c>
      <c r="S279" s="161">
        <v>0</v>
      </c>
      <c r="T279" s="162">
        <f>S279*H279</f>
        <v>0</v>
      </c>
      <c r="U279" s="33"/>
      <c r="V279" s="33"/>
      <c r="W279" s="33"/>
      <c r="X279" s="33"/>
      <c r="Y279" s="33"/>
      <c r="Z279" s="33"/>
      <c r="AA279" s="33"/>
      <c r="AB279" s="33"/>
      <c r="AC279" s="33"/>
      <c r="AD279" s="33"/>
      <c r="AE279" s="33"/>
      <c r="AR279" s="163" t="s">
        <v>228</v>
      </c>
      <c r="AT279" s="163" t="s">
        <v>224</v>
      </c>
      <c r="AU279" s="163" t="s">
        <v>86</v>
      </c>
      <c r="AY279" s="18" t="s">
        <v>222</v>
      </c>
      <c r="BE279" s="164">
        <f>IF(N279="základní",J279,0)</f>
        <v>0</v>
      </c>
      <c r="BF279" s="164">
        <f>IF(N279="snížená",J279,0)</f>
        <v>0</v>
      </c>
      <c r="BG279" s="164">
        <f>IF(N279="zákl. přenesená",J279,0)</f>
        <v>0</v>
      </c>
      <c r="BH279" s="164">
        <f>IF(N279="sníž. přenesená",J279,0)</f>
        <v>0</v>
      </c>
      <c r="BI279" s="164">
        <f>IF(N279="nulová",J279,0)</f>
        <v>0</v>
      </c>
      <c r="BJ279" s="18" t="s">
        <v>84</v>
      </c>
      <c r="BK279" s="164">
        <f>ROUND(I279*H279,2)</f>
        <v>0</v>
      </c>
      <c r="BL279" s="18" t="s">
        <v>228</v>
      </c>
      <c r="BM279" s="163" t="s">
        <v>739</v>
      </c>
    </row>
    <row r="280" spans="1:65" s="2" customFormat="1" ht="19.5">
      <c r="A280" s="33"/>
      <c r="B280" s="34"/>
      <c r="C280" s="33"/>
      <c r="D280" s="166" t="s">
        <v>384</v>
      </c>
      <c r="E280" s="33"/>
      <c r="F280" s="208" t="s">
        <v>5930</v>
      </c>
      <c r="G280" s="33"/>
      <c r="H280" s="33"/>
      <c r="I280" s="209"/>
      <c r="J280" s="33"/>
      <c r="K280" s="33"/>
      <c r="L280" s="34"/>
      <c r="M280" s="210"/>
      <c r="N280" s="211"/>
      <c r="O280" s="59"/>
      <c r="P280" s="59"/>
      <c r="Q280" s="59"/>
      <c r="R280" s="59"/>
      <c r="S280" s="59"/>
      <c r="T280" s="60"/>
      <c r="U280" s="33"/>
      <c r="V280" s="33"/>
      <c r="W280" s="33"/>
      <c r="X280" s="33"/>
      <c r="Y280" s="33"/>
      <c r="Z280" s="33"/>
      <c r="AA280" s="33"/>
      <c r="AB280" s="33"/>
      <c r="AC280" s="33"/>
      <c r="AD280" s="33"/>
      <c r="AE280" s="33"/>
      <c r="AT280" s="18" t="s">
        <v>384</v>
      </c>
      <c r="AU280" s="18" t="s">
        <v>86</v>
      </c>
    </row>
    <row r="281" spans="1:65" s="2" customFormat="1" ht="24.2" customHeight="1">
      <c r="A281" s="33"/>
      <c r="B281" s="150"/>
      <c r="C281" s="151" t="s">
        <v>427</v>
      </c>
      <c r="D281" s="151" t="s">
        <v>224</v>
      </c>
      <c r="E281" s="152" t="s">
        <v>5931</v>
      </c>
      <c r="F281" s="153" t="s">
        <v>5932</v>
      </c>
      <c r="G281" s="154" t="s">
        <v>4342</v>
      </c>
      <c r="H281" s="155">
        <v>18</v>
      </c>
      <c r="I281" s="156"/>
      <c r="J281" s="157">
        <f>ROUND(I281*H281,2)</f>
        <v>0</v>
      </c>
      <c r="K281" s="158"/>
      <c r="L281" s="34"/>
      <c r="M281" s="159" t="s">
        <v>1</v>
      </c>
      <c r="N281" s="160" t="s">
        <v>42</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228</v>
      </c>
      <c r="AT281" s="163" t="s">
        <v>224</v>
      </c>
      <c r="AU281" s="163" t="s">
        <v>86</v>
      </c>
      <c r="AY281" s="18" t="s">
        <v>222</v>
      </c>
      <c r="BE281" s="164">
        <f>IF(N281="základní",J281,0)</f>
        <v>0</v>
      </c>
      <c r="BF281" s="164">
        <f>IF(N281="snížená",J281,0)</f>
        <v>0</v>
      </c>
      <c r="BG281" s="164">
        <f>IF(N281="zákl. přenesená",J281,0)</f>
        <v>0</v>
      </c>
      <c r="BH281" s="164">
        <f>IF(N281="sníž. přenesená",J281,0)</f>
        <v>0</v>
      </c>
      <c r="BI281" s="164">
        <f>IF(N281="nulová",J281,0)</f>
        <v>0</v>
      </c>
      <c r="BJ281" s="18" t="s">
        <v>84</v>
      </c>
      <c r="BK281" s="164">
        <f>ROUND(I281*H281,2)</f>
        <v>0</v>
      </c>
      <c r="BL281" s="18" t="s">
        <v>228</v>
      </c>
      <c r="BM281" s="163" t="s">
        <v>742</v>
      </c>
    </row>
    <row r="282" spans="1:65" s="2" customFormat="1" ht="19.5">
      <c r="A282" s="33"/>
      <c r="B282" s="34"/>
      <c r="C282" s="33"/>
      <c r="D282" s="166" t="s">
        <v>384</v>
      </c>
      <c r="E282" s="33"/>
      <c r="F282" s="208" t="s">
        <v>5933</v>
      </c>
      <c r="G282" s="33"/>
      <c r="H282" s="33"/>
      <c r="I282" s="209"/>
      <c r="J282" s="33"/>
      <c r="K282" s="33"/>
      <c r="L282" s="34"/>
      <c r="M282" s="210"/>
      <c r="N282" s="211"/>
      <c r="O282" s="59"/>
      <c r="P282" s="59"/>
      <c r="Q282" s="59"/>
      <c r="R282" s="59"/>
      <c r="S282" s="59"/>
      <c r="T282" s="60"/>
      <c r="U282" s="33"/>
      <c r="V282" s="33"/>
      <c r="W282" s="33"/>
      <c r="X282" s="33"/>
      <c r="Y282" s="33"/>
      <c r="Z282" s="33"/>
      <c r="AA282" s="33"/>
      <c r="AB282" s="33"/>
      <c r="AC282" s="33"/>
      <c r="AD282" s="33"/>
      <c r="AE282" s="33"/>
      <c r="AT282" s="18" t="s">
        <v>384</v>
      </c>
      <c r="AU282" s="18" t="s">
        <v>86</v>
      </c>
    </row>
    <row r="283" spans="1:65" s="2" customFormat="1" ht="24.2" customHeight="1">
      <c r="A283" s="33"/>
      <c r="B283" s="150"/>
      <c r="C283" s="151" t="s">
        <v>757</v>
      </c>
      <c r="D283" s="151" t="s">
        <v>224</v>
      </c>
      <c r="E283" s="152" t="s">
        <v>5934</v>
      </c>
      <c r="F283" s="153" t="s">
        <v>5935</v>
      </c>
      <c r="G283" s="154" t="s">
        <v>4342</v>
      </c>
      <c r="H283" s="155">
        <v>2</v>
      </c>
      <c r="I283" s="156"/>
      <c r="J283" s="157">
        <f>ROUND(I283*H283,2)</f>
        <v>0</v>
      </c>
      <c r="K283" s="158"/>
      <c r="L283" s="34"/>
      <c r="M283" s="159" t="s">
        <v>1</v>
      </c>
      <c r="N283" s="160" t="s">
        <v>42</v>
      </c>
      <c r="O283" s="59"/>
      <c r="P283" s="161">
        <f>O283*H283</f>
        <v>0</v>
      </c>
      <c r="Q283" s="161">
        <v>0</v>
      </c>
      <c r="R283" s="161">
        <f>Q283*H283</f>
        <v>0</v>
      </c>
      <c r="S283" s="161">
        <v>0</v>
      </c>
      <c r="T283" s="162">
        <f>S283*H283</f>
        <v>0</v>
      </c>
      <c r="U283" s="33"/>
      <c r="V283" s="33"/>
      <c r="W283" s="33"/>
      <c r="X283" s="33"/>
      <c r="Y283" s="33"/>
      <c r="Z283" s="33"/>
      <c r="AA283" s="33"/>
      <c r="AB283" s="33"/>
      <c r="AC283" s="33"/>
      <c r="AD283" s="33"/>
      <c r="AE283" s="33"/>
      <c r="AR283" s="163" t="s">
        <v>228</v>
      </c>
      <c r="AT283" s="163" t="s">
        <v>224</v>
      </c>
      <c r="AU283" s="163" t="s">
        <v>86</v>
      </c>
      <c r="AY283" s="18" t="s">
        <v>222</v>
      </c>
      <c r="BE283" s="164">
        <f>IF(N283="základní",J283,0)</f>
        <v>0</v>
      </c>
      <c r="BF283" s="164">
        <f>IF(N283="snížená",J283,0)</f>
        <v>0</v>
      </c>
      <c r="BG283" s="164">
        <f>IF(N283="zákl. přenesená",J283,0)</f>
        <v>0</v>
      </c>
      <c r="BH283" s="164">
        <f>IF(N283="sníž. přenesená",J283,0)</f>
        <v>0</v>
      </c>
      <c r="BI283" s="164">
        <f>IF(N283="nulová",J283,0)</f>
        <v>0</v>
      </c>
      <c r="BJ283" s="18" t="s">
        <v>84</v>
      </c>
      <c r="BK283" s="164">
        <f>ROUND(I283*H283,2)</f>
        <v>0</v>
      </c>
      <c r="BL283" s="18" t="s">
        <v>228</v>
      </c>
      <c r="BM283" s="163" t="s">
        <v>746</v>
      </c>
    </row>
    <row r="284" spans="1:65" s="2" customFormat="1" ht="24.2" customHeight="1">
      <c r="A284" s="33"/>
      <c r="B284" s="150"/>
      <c r="C284" s="151" t="s">
        <v>432</v>
      </c>
      <c r="D284" s="151" t="s">
        <v>224</v>
      </c>
      <c r="E284" s="152" t="s">
        <v>5936</v>
      </c>
      <c r="F284" s="153" t="s">
        <v>5937</v>
      </c>
      <c r="G284" s="154" t="s">
        <v>4342</v>
      </c>
      <c r="H284" s="155">
        <v>17</v>
      </c>
      <c r="I284" s="156"/>
      <c r="J284" s="157">
        <f>ROUND(I284*H284,2)</f>
        <v>0</v>
      </c>
      <c r="K284" s="158"/>
      <c r="L284" s="34"/>
      <c r="M284" s="159" t="s">
        <v>1</v>
      </c>
      <c r="N284" s="160" t="s">
        <v>42</v>
      </c>
      <c r="O284" s="59"/>
      <c r="P284" s="161">
        <f>O284*H284</f>
        <v>0</v>
      </c>
      <c r="Q284" s="161">
        <v>0</v>
      </c>
      <c r="R284" s="161">
        <f>Q284*H284</f>
        <v>0</v>
      </c>
      <c r="S284" s="161">
        <v>0</v>
      </c>
      <c r="T284" s="162">
        <f>S284*H284</f>
        <v>0</v>
      </c>
      <c r="U284" s="33"/>
      <c r="V284" s="33"/>
      <c r="W284" s="33"/>
      <c r="X284" s="33"/>
      <c r="Y284" s="33"/>
      <c r="Z284" s="33"/>
      <c r="AA284" s="33"/>
      <c r="AB284" s="33"/>
      <c r="AC284" s="33"/>
      <c r="AD284" s="33"/>
      <c r="AE284" s="33"/>
      <c r="AR284" s="163" t="s">
        <v>228</v>
      </c>
      <c r="AT284" s="163" t="s">
        <v>224</v>
      </c>
      <c r="AU284" s="163" t="s">
        <v>86</v>
      </c>
      <c r="AY284" s="18" t="s">
        <v>222</v>
      </c>
      <c r="BE284" s="164">
        <f>IF(N284="základní",J284,0)</f>
        <v>0</v>
      </c>
      <c r="BF284" s="164">
        <f>IF(N284="snížená",J284,0)</f>
        <v>0</v>
      </c>
      <c r="BG284" s="164">
        <f>IF(N284="zákl. přenesená",J284,0)</f>
        <v>0</v>
      </c>
      <c r="BH284" s="164">
        <f>IF(N284="sníž. přenesená",J284,0)</f>
        <v>0</v>
      </c>
      <c r="BI284" s="164">
        <f>IF(N284="nulová",J284,0)</f>
        <v>0</v>
      </c>
      <c r="BJ284" s="18" t="s">
        <v>84</v>
      </c>
      <c r="BK284" s="164">
        <f>ROUND(I284*H284,2)</f>
        <v>0</v>
      </c>
      <c r="BL284" s="18" t="s">
        <v>228</v>
      </c>
      <c r="BM284" s="163" t="s">
        <v>753</v>
      </c>
    </row>
    <row r="285" spans="1:65" s="2" customFormat="1" ht="19.5">
      <c r="A285" s="33"/>
      <c r="B285" s="34"/>
      <c r="C285" s="33"/>
      <c r="D285" s="166" t="s">
        <v>384</v>
      </c>
      <c r="E285" s="33"/>
      <c r="F285" s="208" t="s">
        <v>5938</v>
      </c>
      <c r="G285" s="33"/>
      <c r="H285" s="33"/>
      <c r="I285" s="209"/>
      <c r="J285" s="33"/>
      <c r="K285" s="33"/>
      <c r="L285" s="34"/>
      <c r="M285" s="210"/>
      <c r="N285" s="211"/>
      <c r="O285" s="59"/>
      <c r="P285" s="59"/>
      <c r="Q285" s="59"/>
      <c r="R285" s="59"/>
      <c r="S285" s="59"/>
      <c r="T285" s="60"/>
      <c r="U285" s="33"/>
      <c r="V285" s="33"/>
      <c r="W285" s="33"/>
      <c r="X285" s="33"/>
      <c r="Y285" s="33"/>
      <c r="Z285" s="33"/>
      <c r="AA285" s="33"/>
      <c r="AB285" s="33"/>
      <c r="AC285" s="33"/>
      <c r="AD285" s="33"/>
      <c r="AE285" s="33"/>
      <c r="AT285" s="18" t="s">
        <v>384</v>
      </c>
      <c r="AU285" s="18" t="s">
        <v>86</v>
      </c>
    </row>
    <row r="286" spans="1:65" s="2" customFormat="1" ht="55.5" customHeight="1">
      <c r="A286" s="33"/>
      <c r="B286" s="150"/>
      <c r="C286" s="151" t="s">
        <v>764</v>
      </c>
      <c r="D286" s="151" t="s">
        <v>224</v>
      </c>
      <c r="E286" s="152" t="s">
        <v>5939</v>
      </c>
      <c r="F286" s="153" t="s">
        <v>5940</v>
      </c>
      <c r="G286" s="154" t="s">
        <v>4342</v>
      </c>
      <c r="H286" s="155">
        <v>10</v>
      </c>
      <c r="I286" s="156"/>
      <c r="J286" s="157">
        <f>ROUND(I286*H286,2)</f>
        <v>0</v>
      </c>
      <c r="K286" s="158"/>
      <c r="L286" s="34"/>
      <c r="M286" s="159" t="s">
        <v>1</v>
      </c>
      <c r="N286" s="160" t="s">
        <v>42</v>
      </c>
      <c r="O286" s="59"/>
      <c r="P286" s="161">
        <f>O286*H286</f>
        <v>0</v>
      </c>
      <c r="Q286" s="161">
        <v>0</v>
      </c>
      <c r="R286" s="161">
        <f>Q286*H286</f>
        <v>0</v>
      </c>
      <c r="S286" s="161">
        <v>0</v>
      </c>
      <c r="T286" s="162">
        <f>S286*H286</f>
        <v>0</v>
      </c>
      <c r="U286" s="33"/>
      <c r="V286" s="33"/>
      <c r="W286" s="33"/>
      <c r="X286" s="33"/>
      <c r="Y286" s="33"/>
      <c r="Z286" s="33"/>
      <c r="AA286" s="33"/>
      <c r="AB286" s="33"/>
      <c r="AC286" s="33"/>
      <c r="AD286" s="33"/>
      <c r="AE286" s="33"/>
      <c r="AR286" s="163" t="s">
        <v>228</v>
      </c>
      <c r="AT286" s="163" t="s">
        <v>224</v>
      </c>
      <c r="AU286" s="163" t="s">
        <v>86</v>
      </c>
      <c r="AY286" s="18" t="s">
        <v>222</v>
      </c>
      <c r="BE286" s="164">
        <f>IF(N286="základní",J286,0)</f>
        <v>0</v>
      </c>
      <c r="BF286" s="164">
        <f>IF(N286="snížená",J286,0)</f>
        <v>0</v>
      </c>
      <c r="BG286" s="164">
        <f>IF(N286="zákl. přenesená",J286,0)</f>
        <v>0</v>
      </c>
      <c r="BH286" s="164">
        <f>IF(N286="sníž. přenesená",J286,0)</f>
        <v>0</v>
      </c>
      <c r="BI286" s="164">
        <f>IF(N286="nulová",J286,0)</f>
        <v>0</v>
      </c>
      <c r="BJ286" s="18" t="s">
        <v>84</v>
      </c>
      <c r="BK286" s="164">
        <f>ROUND(I286*H286,2)</f>
        <v>0</v>
      </c>
      <c r="BL286" s="18" t="s">
        <v>228</v>
      </c>
      <c r="BM286" s="163" t="s">
        <v>749</v>
      </c>
    </row>
    <row r="287" spans="1:65" s="2" customFormat="1" ht="19.5">
      <c r="A287" s="33"/>
      <c r="B287" s="34"/>
      <c r="C287" s="33"/>
      <c r="D287" s="166" t="s">
        <v>384</v>
      </c>
      <c r="E287" s="33"/>
      <c r="F287" s="208" t="s">
        <v>5941</v>
      </c>
      <c r="G287" s="33"/>
      <c r="H287" s="33"/>
      <c r="I287" s="209"/>
      <c r="J287" s="33"/>
      <c r="K287" s="33"/>
      <c r="L287" s="34"/>
      <c r="M287" s="210"/>
      <c r="N287" s="211"/>
      <c r="O287" s="59"/>
      <c r="P287" s="59"/>
      <c r="Q287" s="59"/>
      <c r="R287" s="59"/>
      <c r="S287" s="59"/>
      <c r="T287" s="60"/>
      <c r="U287" s="33"/>
      <c r="V287" s="33"/>
      <c r="W287" s="33"/>
      <c r="X287" s="33"/>
      <c r="Y287" s="33"/>
      <c r="Z287" s="33"/>
      <c r="AA287" s="33"/>
      <c r="AB287" s="33"/>
      <c r="AC287" s="33"/>
      <c r="AD287" s="33"/>
      <c r="AE287" s="33"/>
      <c r="AT287" s="18" t="s">
        <v>384</v>
      </c>
      <c r="AU287" s="18" t="s">
        <v>86</v>
      </c>
    </row>
    <row r="288" spans="1:65" s="2" customFormat="1" ht="16.5" customHeight="1">
      <c r="A288" s="33"/>
      <c r="B288" s="150"/>
      <c r="C288" s="151" t="s">
        <v>436</v>
      </c>
      <c r="D288" s="151" t="s">
        <v>224</v>
      </c>
      <c r="E288" s="152" t="s">
        <v>5942</v>
      </c>
      <c r="F288" s="153" t="s">
        <v>5943</v>
      </c>
      <c r="G288" s="154" t="s">
        <v>4342</v>
      </c>
      <c r="H288" s="155">
        <v>10</v>
      </c>
      <c r="I288" s="156"/>
      <c r="J288" s="157">
        <f>ROUND(I288*H288,2)</f>
        <v>0</v>
      </c>
      <c r="K288" s="158"/>
      <c r="L288" s="34"/>
      <c r="M288" s="159" t="s">
        <v>1</v>
      </c>
      <c r="N288" s="160" t="s">
        <v>42</v>
      </c>
      <c r="O288" s="59"/>
      <c r="P288" s="161">
        <f>O288*H288</f>
        <v>0</v>
      </c>
      <c r="Q288" s="161">
        <v>0</v>
      </c>
      <c r="R288" s="161">
        <f>Q288*H288</f>
        <v>0</v>
      </c>
      <c r="S288" s="161">
        <v>0</v>
      </c>
      <c r="T288" s="162">
        <f>S288*H288</f>
        <v>0</v>
      </c>
      <c r="U288" s="33"/>
      <c r="V288" s="33"/>
      <c r="W288" s="33"/>
      <c r="X288" s="33"/>
      <c r="Y288" s="33"/>
      <c r="Z288" s="33"/>
      <c r="AA288" s="33"/>
      <c r="AB288" s="33"/>
      <c r="AC288" s="33"/>
      <c r="AD288" s="33"/>
      <c r="AE288" s="33"/>
      <c r="AR288" s="163" t="s">
        <v>228</v>
      </c>
      <c r="AT288" s="163" t="s">
        <v>224</v>
      </c>
      <c r="AU288" s="163" t="s">
        <v>86</v>
      </c>
      <c r="AY288" s="18" t="s">
        <v>222</v>
      </c>
      <c r="BE288" s="164">
        <f>IF(N288="základní",J288,0)</f>
        <v>0</v>
      </c>
      <c r="BF288" s="164">
        <f>IF(N288="snížená",J288,0)</f>
        <v>0</v>
      </c>
      <c r="BG288" s="164">
        <f>IF(N288="zákl. přenesená",J288,0)</f>
        <v>0</v>
      </c>
      <c r="BH288" s="164">
        <f>IF(N288="sníž. přenesená",J288,0)</f>
        <v>0</v>
      </c>
      <c r="BI288" s="164">
        <f>IF(N288="nulová",J288,0)</f>
        <v>0</v>
      </c>
      <c r="BJ288" s="18" t="s">
        <v>84</v>
      </c>
      <c r="BK288" s="164">
        <f>ROUND(I288*H288,2)</f>
        <v>0</v>
      </c>
      <c r="BL288" s="18" t="s">
        <v>228</v>
      </c>
      <c r="BM288" s="163" t="s">
        <v>756</v>
      </c>
    </row>
    <row r="289" spans="1:65" s="2" customFormat="1" ht="19.5">
      <c r="A289" s="33"/>
      <c r="B289" s="34"/>
      <c r="C289" s="33"/>
      <c r="D289" s="166" t="s">
        <v>384</v>
      </c>
      <c r="E289" s="33"/>
      <c r="F289" s="208" t="s">
        <v>5831</v>
      </c>
      <c r="G289" s="33"/>
      <c r="H289" s="33"/>
      <c r="I289" s="209"/>
      <c r="J289" s="33"/>
      <c r="K289" s="33"/>
      <c r="L289" s="34"/>
      <c r="M289" s="210"/>
      <c r="N289" s="211"/>
      <c r="O289" s="59"/>
      <c r="P289" s="59"/>
      <c r="Q289" s="59"/>
      <c r="R289" s="59"/>
      <c r="S289" s="59"/>
      <c r="T289" s="60"/>
      <c r="U289" s="33"/>
      <c r="V289" s="33"/>
      <c r="W289" s="33"/>
      <c r="X289" s="33"/>
      <c r="Y289" s="33"/>
      <c r="Z289" s="33"/>
      <c r="AA289" s="33"/>
      <c r="AB289" s="33"/>
      <c r="AC289" s="33"/>
      <c r="AD289" s="33"/>
      <c r="AE289" s="33"/>
      <c r="AT289" s="18" t="s">
        <v>384</v>
      </c>
      <c r="AU289" s="18" t="s">
        <v>86</v>
      </c>
    </row>
    <row r="290" spans="1:65" s="2" customFormat="1" ht="24.2" customHeight="1">
      <c r="A290" s="33"/>
      <c r="B290" s="150"/>
      <c r="C290" s="151" t="s">
        <v>771</v>
      </c>
      <c r="D290" s="151" t="s">
        <v>224</v>
      </c>
      <c r="E290" s="152" t="s">
        <v>5944</v>
      </c>
      <c r="F290" s="153" t="s">
        <v>5803</v>
      </c>
      <c r="G290" s="154" t="s">
        <v>242</v>
      </c>
      <c r="H290" s="155">
        <v>230</v>
      </c>
      <c r="I290" s="156"/>
      <c r="J290" s="157">
        <f>ROUND(I290*H290,2)</f>
        <v>0</v>
      </c>
      <c r="K290" s="158"/>
      <c r="L290" s="34"/>
      <c r="M290" s="159" t="s">
        <v>1</v>
      </c>
      <c r="N290" s="160" t="s">
        <v>42</v>
      </c>
      <c r="O290" s="59"/>
      <c r="P290" s="161">
        <f>O290*H290</f>
        <v>0</v>
      </c>
      <c r="Q290" s="161">
        <v>0</v>
      </c>
      <c r="R290" s="161">
        <f>Q290*H290</f>
        <v>0</v>
      </c>
      <c r="S290" s="161">
        <v>0</v>
      </c>
      <c r="T290" s="162">
        <f>S290*H290</f>
        <v>0</v>
      </c>
      <c r="U290" s="33"/>
      <c r="V290" s="33"/>
      <c r="W290" s="33"/>
      <c r="X290" s="33"/>
      <c r="Y290" s="33"/>
      <c r="Z290" s="33"/>
      <c r="AA290" s="33"/>
      <c r="AB290" s="33"/>
      <c r="AC290" s="33"/>
      <c r="AD290" s="33"/>
      <c r="AE290" s="33"/>
      <c r="AR290" s="163" t="s">
        <v>228</v>
      </c>
      <c r="AT290" s="163" t="s">
        <v>224</v>
      </c>
      <c r="AU290" s="163" t="s">
        <v>86</v>
      </c>
      <c r="AY290" s="18" t="s">
        <v>222</v>
      </c>
      <c r="BE290" s="164">
        <f>IF(N290="základní",J290,0)</f>
        <v>0</v>
      </c>
      <c r="BF290" s="164">
        <f>IF(N290="snížená",J290,0)</f>
        <v>0</v>
      </c>
      <c r="BG290" s="164">
        <f>IF(N290="zákl. přenesená",J290,0)</f>
        <v>0</v>
      </c>
      <c r="BH290" s="164">
        <f>IF(N290="sníž. přenesená",J290,0)</f>
        <v>0</v>
      </c>
      <c r="BI290" s="164">
        <f>IF(N290="nulová",J290,0)</f>
        <v>0</v>
      </c>
      <c r="BJ290" s="18" t="s">
        <v>84</v>
      </c>
      <c r="BK290" s="164">
        <f>ROUND(I290*H290,2)</f>
        <v>0</v>
      </c>
      <c r="BL290" s="18" t="s">
        <v>228</v>
      </c>
      <c r="BM290" s="163" t="s">
        <v>760</v>
      </c>
    </row>
    <row r="291" spans="1:65" s="2" customFormat="1" ht="19.5">
      <c r="A291" s="33"/>
      <c r="B291" s="34"/>
      <c r="C291" s="33"/>
      <c r="D291" s="166" t="s">
        <v>384</v>
      </c>
      <c r="E291" s="33"/>
      <c r="F291" s="208" t="s">
        <v>5804</v>
      </c>
      <c r="G291" s="33"/>
      <c r="H291" s="33"/>
      <c r="I291" s="209"/>
      <c r="J291" s="33"/>
      <c r="K291" s="33"/>
      <c r="L291" s="34"/>
      <c r="M291" s="210"/>
      <c r="N291" s="211"/>
      <c r="O291" s="59"/>
      <c r="P291" s="59"/>
      <c r="Q291" s="59"/>
      <c r="R291" s="59"/>
      <c r="S291" s="59"/>
      <c r="T291" s="60"/>
      <c r="U291" s="33"/>
      <c r="V291" s="33"/>
      <c r="W291" s="33"/>
      <c r="X291" s="33"/>
      <c r="Y291" s="33"/>
      <c r="Z291" s="33"/>
      <c r="AA291" s="33"/>
      <c r="AB291" s="33"/>
      <c r="AC291" s="33"/>
      <c r="AD291" s="33"/>
      <c r="AE291" s="33"/>
      <c r="AT291" s="18" t="s">
        <v>384</v>
      </c>
      <c r="AU291" s="18" t="s">
        <v>86</v>
      </c>
    </row>
    <row r="292" spans="1:65" s="2" customFormat="1" ht="21.75" customHeight="1">
      <c r="A292" s="33"/>
      <c r="B292" s="150"/>
      <c r="C292" s="151" t="s">
        <v>441</v>
      </c>
      <c r="D292" s="151" t="s">
        <v>224</v>
      </c>
      <c r="E292" s="152" t="s">
        <v>5945</v>
      </c>
      <c r="F292" s="153" t="s">
        <v>5800</v>
      </c>
      <c r="G292" s="154" t="s">
        <v>242</v>
      </c>
      <c r="H292" s="155">
        <v>1200</v>
      </c>
      <c r="I292" s="156"/>
      <c r="J292" s="157">
        <f>ROUND(I292*H292,2)</f>
        <v>0</v>
      </c>
      <c r="K292" s="158"/>
      <c r="L292" s="34"/>
      <c r="M292" s="159" t="s">
        <v>1</v>
      </c>
      <c r="N292" s="160" t="s">
        <v>42</v>
      </c>
      <c r="O292" s="59"/>
      <c r="P292" s="161">
        <f>O292*H292</f>
        <v>0</v>
      </c>
      <c r="Q292" s="161">
        <v>0</v>
      </c>
      <c r="R292" s="161">
        <f>Q292*H292</f>
        <v>0</v>
      </c>
      <c r="S292" s="161">
        <v>0</v>
      </c>
      <c r="T292" s="162">
        <f>S292*H292</f>
        <v>0</v>
      </c>
      <c r="U292" s="33"/>
      <c r="V292" s="33"/>
      <c r="W292" s="33"/>
      <c r="X292" s="33"/>
      <c r="Y292" s="33"/>
      <c r="Z292" s="33"/>
      <c r="AA292" s="33"/>
      <c r="AB292" s="33"/>
      <c r="AC292" s="33"/>
      <c r="AD292" s="33"/>
      <c r="AE292" s="33"/>
      <c r="AR292" s="163" t="s">
        <v>228</v>
      </c>
      <c r="AT292" s="163" t="s">
        <v>224</v>
      </c>
      <c r="AU292" s="163" t="s">
        <v>86</v>
      </c>
      <c r="AY292" s="18" t="s">
        <v>222</v>
      </c>
      <c r="BE292" s="164">
        <f>IF(N292="základní",J292,0)</f>
        <v>0</v>
      </c>
      <c r="BF292" s="164">
        <f>IF(N292="snížená",J292,0)</f>
        <v>0</v>
      </c>
      <c r="BG292" s="164">
        <f>IF(N292="zákl. přenesená",J292,0)</f>
        <v>0</v>
      </c>
      <c r="BH292" s="164">
        <f>IF(N292="sníž. přenesená",J292,0)</f>
        <v>0</v>
      </c>
      <c r="BI292" s="164">
        <f>IF(N292="nulová",J292,0)</f>
        <v>0</v>
      </c>
      <c r="BJ292" s="18" t="s">
        <v>84</v>
      </c>
      <c r="BK292" s="164">
        <f>ROUND(I292*H292,2)</f>
        <v>0</v>
      </c>
      <c r="BL292" s="18" t="s">
        <v>228</v>
      </c>
      <c r="BM292" s="163" t="s">
        <v>763</v>
      </c>
    </row>
    <row r="293" spans="1:65" s="2" customFormat="1" ht="19.5">
      <c r="A293" s="33"/>
      <c r="B293" s="34"/>
      <c r="C293" s="33"/>
      <c r="D293" s="166" t="s">
        <v>384</v>
      </c>
      <c r="E293" s="33"/>
      <c r="F293" s="208" t="s">
        <v>5801</v>
      </c>
      <c r="G293" s="33"/>
      <c r="H293" s="33"/>
      <c r="I293" s="209"/>
      <c r="J293" s="33"/>
      <c r="K293" s="33"/>
      <c r="L293" s="34"/>
      <c r="M293" s="210"/>
      <c r="N293" s="211"/>
      <c r="O293" s="59"/>
      <c r="P293" s="59"/>
      <c r="Q293" s="59"/>
      <c r="R293" s="59"/>
      <c r="S293" s="59"/>
      <c r="T293" s="60"/>
      <c r="U293" s="33"/>
      <c r="V293" s="33"/>
      <c r="W293" s="33"/>
      <c r="X293" s="33"/>
      <c r="Y293" s="33"/>
      <c r="Z293" s="33"/>
      <c r="AA293" s="33"/>
      <c r="AB293" s="33"/>
      <c r="AC293" s="33"/>
      <c r="AD293" s="33"/>
      <c r="AE293" s="33"/>
      <c r="AT293" s="18" t="s">
        <v>384</v>
      </c>
      <c r="AU293" s="18" t="s">
        <v>86</v>
      </c>
    </row>
    <row r="294" spans="1:65" s="2" customFormat="1" ht="16.5" customHeight="1">
      <c r="A294" s="33"/>
      <c r="B294" s="150"/>
      <c r="C294" s="151" t="s">
        <v>778</v>
      </c>
      <c r="D294" s="151" t="s">
        <v>224</v>
      </c>
      <c r="E294" s="152" t="s">
        <v>5946</v>
      </c>
      <c r="F294" s="153" t="s">
        <v>5947</v>
      </c>
      <c r="G294" s="154" t="s">
        <v>242</v>
      </c>
      <c r="H294" s="155">
        <v>140</v>
      </c>
      <c r="I294" s="156"/>
      <c r="J294" s="157">
        <f>ROUND(I294*H294,2)</f>
        <v>0</v>
      </c>
      <c r="K294" s="158"/>
      <c r="L294" s="34"/>
      <c r="M294" s="159" t="s">
        <v>1</v>
      </c>
      <c r="N294" s="160" t="s">
        <v>42</v>
      </c>
      <c r="O294" s="59"/>
      <c r="P294" s="161">
        <f>O294*H294</f>
        <v>0</v>
      </c>
      <c r="Q294" s="161">
        <v>0</v>
      </c>
      <c r="R294" s="161">
        <f>Q294*H294</f>
        <v>0</v>
      </c>
      <c r="S294" s="161">
        <v>0</v>
      </c>
      <c r="T294" s="162">
        <f>S294*H294</f>
        <v>0</v>
      </c>
      <c r="U294" s="33"/>
      <c r="V294" s="33"/>
      <c r="W294" s="33"/>
      <c r="X294" s="33"/>
      <c r="Y294" s="33"/>
      <c r="Z294" s="33"/>
      <c r="AA294" s="33"/>
      <c r="AB294" s="33"/>
      <c r="AC294" s="33"/>
      <c r="AD294" s="33"/>
      <c r="AE294" s="33"/>
      <c r="AR294" s="163" t="s">
        <v>228</v>
      </c>
      <c r="AT294" s="163" t="s">
        <v>224</v>
      </c>
      <c r="AU294" s="163" t="s">
        <v>86</v>
      </c>
      <c r="AY294" s="18" t="s">
        <v>222</v>
      </c>
      <c r="BE294" s="164">
        <f>IF(N294="základní",J294,0)</f>
        <v>0</v>
      </c>
      <c r="BF294" s="164">
        <f>IF(N294="snížená",J294,0)</f>
        <v>0</v>
      </c>
      <c r="BG294" s="164">
        <f>IF(N294="zákl. přenesená",J294,0)</f>
        <v>0</v>
      </c>
      <c r="BH294" s="164">
        <f>IF(N294="sníž. přenesená",J294,0)</f>
        <v>0</v>
      </c>
      <c r="BI294" s="164">
        <f>IF(N294="nulová",J294,0)</f>
        <v>0</v>
      </c>
      <c r="BJ294" s="18" t="s">
        <v>84</v>
      </c>
      <c r="BK294" s="164">
        <f>ROUND(I294*H294,2)</f>
        <v>0</v>
      </c>
      <c r="BL294" s="18" t="s">
        <v>228</v>
      </c>
      <c r="BM294" s="163" t="s">
        <v>767</v>
      </c>
    </row>
    <row r="295" spans="1:65" s="2" customFormat="1" ht="19.5">
      <c r="A295" s="33"/>
      <c r="B295" s="34"/>
      <c r="C295" s="33"/>
      <c r="D295" s="166" t="s">
        <v>384</v>
      </c>
      <c r="E295" s="33"/>
      <c r="F295" s="208" t="s">
        <v>5948</v>
      </c>
      <c r="G295" s="33"/>
      <c r="H295" s="33"/>
      <c r="I295" s="209"/>
      <c r="J295" s="33"/>
      <c r="K295" s="33"/>
      <c r="L295" s="34"/>
      <c r="M295" s="210"/>
      <c r="N295" s="211"/>
      <c r="O295" s="59"/>
      <c r="P295" s="59"/>
      <c r="Q295" s="59"/>
      <c r="R295" s="59"/>
      <c r="S295" s="59"/>
      <c r="T295" s="60"/>
      <c r="U295" s="33"/>
      <c r="V295" s="33"/>
      <c r="W295" s="33"/>
      <c r="X295" s="33"/>
      <c r="Y295" s="33"/>
      <c r="Z295" s="33"/>
      <c r="AA295" s="33"/>
      <c r="AB295" s="33"/>
      <c r="AC295" s="33"/>
      <c r="AD295" s="33"/>
      <c r="AE295" s="33"/>
      <c r="AT295" s="18" t="s">
        <v>384</v>
      </c>
      <c r="AU295" s="18" t="s">
        <v>86</v>
      </c>
    </row>
    <row r="296" spans="1:65" s="2" customFormat="1" ht="16.5" customHeight="1">
      <c r="A296" s="33"/>
      <c r="B296" s="150"/>
      <c r="C296" s="151" t="s">
        <v>451</v>
      </c>
      <c r="D296" s="151" t="s">
        <v>224</v>
      </c>
      <c r="E296" s="152" t="s">
        <v>5949</v>
      </c>
      <c r="F296" s="153" t="s">
        <v>5741</v>
      </c>
      <c r="G296" s="154" t="s">
        <v>242</v>
      </c>
      <c r="H296" s="155">
        <v>400</v>
      </c>
      <c r="I296" s="156"/>
      <c r="J296" s="157">
        <f>ROUND(I296*H296,2)</f>
        <v>0</v>
      </c>
      <c r="K296" s="158"/>
      <c r="L296" s="34"/>
      <c r="M296" s="159" t="s">
        <v>1</v>
      </c>
      <c r="N296" s="160" t="s">
        <v>42</v>
      </c>
      <c r="O296" s="59"/>
      <c r="P296" s="161">
        <f>O296*H296</f>
        <v>0</v>
      </c>
      <c r="Q296" s="161">
        <v>0</v>
      </c>
      <c r="R296" s="161">
        <f>Q296*H296</f>
        <v>0</v>
      </c>
      <c r="S296" s="161">
        <v>0</v>
      </c>
      <c r="T296" s="162">
        <f>S296*H296</f>
        <v>0</v>
      </c>
      <c r="U296" s="33"/>
      <c r="V296" s="33"/>
      <c r="W296" s="33"/>
      <c r="X296" s="33"/>
      <c r="Y296" s="33"/>
      <c r="Z296" s="33"/>
      <c r="AA296" s="33"/>
      <c r="AB296" s="33"/>
      <c r="AC296" s="33"/>
      <c r="AD296" s="33"/>
      <c r="AE296" s="33"/>
      <c r="AR296" s="163" t="s">
        <v>228</v>
      </c>
      <c r="AT296" s="163" t="s">
        <v>224</v>
      </c>
      <c r="AU296" s="163" t="s">
        <v>86</v>
      </c>
      <c r="AY296" s="18" t="s">
        <v>222</v>
      </c>
      <c r="BE296" s="164">
        <f>IF(N296="základní",J296,0)</f>
        <v>0</v>
      </c>
      <c r="BF296" s="164">
        <f>IF(N296="snížená",J296,0)</f>
        <v>0</v>
      </c>
      <c r="BG296" s="164">
        <f>IF(N296="zákl. přenesená",J296,0)</f>
        <v>0</v>
      </c>
      <c r="BH296" s="164">
        <f>IF(N296="sníž. přenesená",J296,0)</f>
        <v>0</v>
      </c>
      <c r="BI296" s="164">
        <f>IF(N296="nulová",J296,0)</f>
        <v>0</v>
      </c>
      <c r="BJ296" s="18" t="s">
        <v>84</v>
      </c>
      <c r="BK296" s="164">
        <f>ROUND(I296*H296,2)</f>
        <v>0</v>
      </c>
      <c r="BL296" s="18" t="s">
        <v>228</v>
      </c>
      <c r="BM296" s="163" t="s">
        <v>770</v>
      </c>
    </row>
    <row r="297" spans="1:65" s="2" customFormat="1" ht="19.5">
      <c r="A297" s="33"/>
      <c r="B297" s="34"/>
      <c r="C297" s="33"/>
      <c r="D297" s="166" t="s">
        <v>384</v>
      </c>
      <c r="E297" s="33"/>
      <c r="F297" s="208" t="s">
        <v>5839</v>
      </c>
      <c r="G297" s="33"/>
      <c r="H297" s="33"/>
      <c r="I297" s="209"/>
      <c r="J297" s="33"/>
      <c r="K297" s="33"/>
      <c r="L297" s="34"/>
      <c r="M297" s="210"/>
      <c r="N297" s="211"/>
      <c r="O297" s="59"/>
      <c r="P297" s="59"/>
      <c r="Q297" s="59"/>
      <c r="R297" s="59"/>
      <c r="S297" s="59"/>
      <c r="T297" s="60"/>
      <c r="U297" s="33"/>
      <c r="V297" s="33"/>
      <c r="W297" s="33"/>
      <c r="X297" s="33"/>
      <c r="Y297" s="33"/>
      <c r="Z297" s="33"/>
      <c r="AA297" s="33"/>
      <c r="AB297" s="33"/>
      <c r="AC297" s="33"/>
      <c r="AD297" s="33"/>
      <c r="AE297" s="33"/>
      <c r="AT297" s="18" t="s">
        <v>384</v>
      </c>
      <c r="AU297" s="18" t="s">
        <v>86</v>
      </c>
    </row>
    <row r="298" spans="1:65" s="2" customFormat="1" ht="16.5" customHeight="1">
      <c r="A298" s="33"/>
      <c r="B298" s="150"/>
      <c r="C298" s="151" t="s">
        <v>785</v>
      </c>
      <c r="D298" s="151" t="s">
        <v>224</v>
      </c>
      <c r="E298" s="152" t="s">
        <v>5950</v>
      </c>
      <c r="F298" s="153" t="s">
        <v>5741</v>
      </c>
      <c r="G298" s="154" t="s">
        <v>242</v>
      </c>
      <c r="H298" s="155">
        <v>100</v>
      </c>
      <c r="I298" s="156"/>
      <c r="J298" s="157">
        <f>ROUND(I298*H298,2)</f>
        <v>0</v>
      </c>
      <c r="K298" s="158"/>
      <c r="L298" s="34"/>
      <c r="M298" s="159" t="s">
        <v>1</v>
      </c>
      <c r="N298" s="160" t="s">
        <v>42</v>
      </c>
      <c r="O298" s="59"/>
      <c r="P298" s="161">
        <f>O298*H298</f>
        <v>0</v>
      </c>
      <c r="Q298" s="161">
        <v>0</v>
      </c>
      <c r="R298" s="161">
        <f>Q298*H298</f>
        <v>0</v>
      </c>
      <c r="S298" s="161">
        <v>0</v>
      </c>
      <c r="T298" s="162">
        <f>S298*H298</f>
        <v>0</v>
      </c>
      <c r="U298" s="33"/>
      <c r="V298" s="33"/>
      <c r="W298" s="33"/>
      <c r="X298" s="33"/>
      <c r="Y298" s="33"/>
      <c r="Z298" s="33"/>
      <c r="AA298" s="33"/>
      <c r="AB298" s="33"/>
      <c r="AC298" s="33"/>
      <c r="AD298" s="33"/>
      <c r="AE298" s="33"/>
      <c r="AR298" s="163" t="s">
        <v>228</v>
      </c>
      <c r="AT298" s="163" t="s">
        <v>224</v>
      </c>
      <c r="AU298" s="163" t="s">
        <v>86</v>
      </c>
      <c r="AY298" s="18" t="s">
        <v>222</v>
      </c>
      <c r="BE298" s="164">
        <f>IF(N298="základní",J298,0)</f>
        <v>0</v>
      </c>
      <c r="BF298" s="164">
        <f>IF(N298="snížená",J298,0)</f>
        <v>0</v>
      </c>
      <c r="BG298" s="164">
        <f>IF(N298="zákl. přenesená",J298,0)</f>
        <v>0</v>
      </c>
      <c r="BH298" s="164">
        <f>IF(N298="sníž. přenesená",J298,0)</f>
        <v>0</v>
      </c>
      <c r="BI298" s="164">
        <f>IF(N298="nulová",J298,0)</f>
        <v>0</v>
      </c>
      <c r="BJ298" s="18" t="s">
        <v>84</v>
      </c>
      <c r="BK298" s="164">
        <f>ROUND(I298*H298,2)</f>
        <v>0</v>
      </c>
      <c r="BL298" s="18" t="s">
        <v>228</v>
      </c>
      <c r="BM298" s="163" t="s">
        <v>774</v>
      </c>
    </row>
    <row r="299" spans="1:65" s="2" customFormat="1" ht="19.5">
      <c r="A299" s="33"/>
      <c r="B299" s="34"/>
      <c r="C299" s="33"/>
      <c r="D299" s="166" t="s">
        <v>384</v>
      </c>
      <c r="E299" s="33"/>
      <c r="F299" s="208" t="s">
        <v>5839</v>
      </c>
      <c r="G299" s="33"/>
      <c r="H299" s="33"/>
      <c r="I299" s="209"/>
      <c r="J299" s="33"/>
      <c r="K299" s="33"/>
      <c r="L299" s="34"/>
      <c r="M299" s="210"/>
      <c r="N299" s="211"/>
      <c r="O299" s="59"/>
      <c r="P299" s="59"/>
      <c r="Q299" s="59"/>
      <c r="R299" s="59"/>
      <c r="S299" s="59"/>
      <c r="T299" s="60"/>
      <c r="U299" s="33"/>
      <c r="V299" s="33"/>
      <c r="W299" s="33"/>
      <c r="X299" s="33"/>
      <c r="Y299" s="33"/>
      <c r="Z299" s="33"/>
      <c r="AA299" s="33"/>
      <c r="AB299" s="33"/>
      <c r="AC299" s="33"/>
      <c r="AD299" s="33"/>
      <c r="AE299" s="33"/>
      <c r="AT299" s="18" t="s">
        <v>384</v>
      </c>
      <c r="AU299" s="18" t="s">
        <v>86</v>
      </c>
    </row>
    <row r="300" spans="1:65" s="2" customFormat="1" ht="16.5" customHeight="1">
      <c r="A300" s="33"/>
      <c r="B300" s="150"/>
      <c r="C300" s="151" t="s">
        <v>455</v>
      </c>
      <c r="D300" s="151" t="s">
        <v>224</v>
      </c>
      <c r="E300" s="152" t="s">
        <v>5951</v>
      </c>
      <c r="F300" s="153" t="s">
        <v>5744</v>
      </c>
      <c r="G300" s="154" t="s">
        <v>242</v>
      </c>
      <c r="H300" s="155">
        <v>500</v>
      </c>
      <c r="I300" s="156"/>
      <c r="J300" s="157">
        <f>ROUND(I300*H300,2)</f>
        <v>0</v>
      </c>
      <c r="K300" s="158"/>
      <c r="L300" s="34"/>
      <c r="M300" s="159" t="s">
        <v>1</v>
      </c>
      <c r="N300" s="160" t="s">
        <v>42</v>
      </c>
      <c r="O300" s="59"/>
      <c r="P300" s="161">
        <f>O300*H300</f>
        <v>0</v>
      </c>
      <c r="Q300" s="161">
        <v>0</v>
      </c>
      <c r="R300" s="161">
        <f>Q300*H300</f>
        <v>0</v>
      </c>
      <c r="S300" s="161">
        <v>0</v>
      </c>
      <c r="T300" s="162">
        <f>S300*H300</f>
        <v>0</v>
      </c>
      <c r="U300" s="33"/>
      <c r="V300" s="33"/>
      <c r="W300" s="33"/>
      <c r="X300" s="33"/>
      <c r="Y300" s="33"/>
      <c r="Z300" s="33"/>
      <c r="AA300" s="33"/>
      <c r="AB300" s="33"/>
      <c r="AC300" s="33"/>
      <c r="AD300" s="33"/>
      <c r="AE300" s="33"/>
      <c r="AR300" s="163" t="s">
        <v>228</v>
      </c>
      <c r="AT300" s="163" t="s">
        <v>224</v>
      </c>
      <c r="AU300" s="163" t="s">
        <v>86</v>
      </c>
      <c r="AY300" s="18" t="s">
        <v>222</v>
      </c>
      <c r="BE300" s="164">
        <f>IF(N300="základní",J300,0)</f>
        <v>0</v>
      </c>
      <c r="BF300" s="164">
        <f>IF(N300="snížená",J300,0)</f>
        <v>0</v>
      </c>
      <c r="BG300" s="164">
        <f>IF(N300="zákl. přenesená",J300,0)</f>
        <v>0</v>
      </c>
      <c r="BH300" s="164">
        <f>IF(N300="sníž. přenesená",J300,0)</f>
        <v>0</v>
      </c>
      <c r="BI300" s="164">
        <f>IF(N300="nulová",J300,0)</f>
        <v>0</v>
      </c>
      <c r="BJ300" s="18" t="s">
        <v>84</v>
      </c>
      <c r="BK300" s="164">
        <f>ROUND(I300*H300,2)</f>
        <v>0</v>
      </c>
      <c r="BL300" s="18" t="s">
        <v>228</v>
      </c>
      <c r="BM300" s="163" t="s">
        <v>777</v>
      </c>
    </row>
    <row r="301" spans="1:65" s="2" customFormat="1" ht="19.5">
      <c r="A301" s="33"/>
      <c r="B301" s="34"/>
      <c r="C301" s="33"/>
      <c r="D301" s="166" t="s">
        <v>384</v>
      </c>
      <c r="E301" s="33"/>
      <c r="F301" s="208" t="s">
        <v>5745</v>
      </c>
      <c r="G301" s="33"/>
      <c r="H301" s="33"/>
      <c r="I301" s="209"/>
      <c r="J301" s="33"/>
      <c r="K301" s="33"/>
      <c r="L301" s="34"/>
      <c r="M301" s="210"/>
      <c r="N301" s="211"/>
      <c r="O301" s="59"/>
      <c r="P301" s="59"/>
      <c r="Q301" s="59"/>
      <c r="R301" s="59"/>
      <c r="S301" s="59"/>
      <c r="T301" s="60"/>
      <c r="U301" s="33"/>
      <c r="V301" s="33"/>
      <c r="W301" s="33"/>
      <c r="X301" s="33"/>
      <c r="Y301" s="33"/>
      <c r="Z301" s="33"/>
      <c r="AA301" s="33"/>
      <c r="AB301" s="33"/>
      <c r="AC301" s="33"/>
      <c r="AD301" s="33"/>
      <c r="AE301" s="33"/>
      <c r="AT301" s="18" t="s">
        <v>384</v>
      </c>
      <c r="AU301" s="18" t="s">
        <v>86</v>
      </c>
    </row>
    <row r="302" spans="1:65" s="2" customFormat="1" ht="24.2" customHeight="1">
      <c r="A302" s="33"/>
      <c r="B302" s="150"/>
      <c r="C302" s="151" t="s">
        <v>793</v>
      </c>
      <c r="D302" s="151" t="s">
        <v>224</v>
      </c>
      <c r="E302" s="152" t="s">
        <v>5952</v>
      </c>
      <c r="F302" s="153" t="s">
        <v>5845</v>
      </c>
      <c r="G302" s="154" t="s">
        <v>242</v>
      </c>
      <c r="H302" s="155">
        <v>120</v>
      </c>
      <c r="I302" s="156"/>
      <c r="J302" s="157">
        <f>ROUND(I302*H302,2)</f>
        <v>0</v>
      </c>
      <c r="K302" s="158"/>
      <c r="L302" s="34"/>
      <c r="M302" s="159" t="s">
        <v>1</v>
      </c>
      <c r="N302" s="160" t="s">
        <v>42</v>
      </c>
      <c r="O302" s="59"/>
      <c r="P302" s="161">
        <f>O302*H302</f>
        <v>0</v>
      </c>
      <c r="Q302" s="161">
        <v>0</v>
      </c>
      <c r="R302" s="161">
        <f>Q302*H302</f>
        <v>0</v>
      </c>
      <c r="S302" s="161">
        <v>0</v>
      </c>
      <c r="T302" s="162">
        <f>S302*H302</f>
        <v>0</v>
      </c>
      <c r="U302" s="33"/>
      <c r="V302" s="33"/>
      <c r="W302" s="33"/>
      <c r="X302" s="33"/>
      <c r="Y302" s="33"/>
      <c r="Z302" s="33"/>
      <c r="AA302" s="33"/>
      <c r="AB302" s="33"/>
      <c r="AC302" s="33"/>
      <c r="AD302" s="33"/>
      <c r="AE302" s="33"/>
      <c r="AR302" s="163" t="s">
        <v>228</v>
      </c>
      <c r="AT302" s="163" t="s">
        <v>224</v>
      </c>
      <c r="AU302" s="163" t="s">
        <v>86</v>
      </c>
      <c r="AY302" s="18" t="s">
        <v>222</v>
      </c>
      <c r="BE302" s="164">
        <f>IF(N302="základní",J302,0)</f>
        <v>0</v>
      </c>
      <c r="BF302" s="164">
        <f>IF(N302="snížená",J302,0)</f>
        <v>0</v>
      </c>
      <c r="BG302" s="164">
        <f>IF(N302="zákl. přenesená",J302,0)</f>
        <v>0</v>
      </c>
      <c r="BH302" s="164">
        <f>IF(N302="sníž. přenesená",J302,0)</f>
        <v>0</v>
      </c>
      <c r="BI302" s="164">
        <f>IF(N302="nulová",J302,0)</f>
        <v>0</v>
      </c>
      <c r="BJ302" s="18" t="s">
        <v>84</v>
      </c>
      <c r="BK302" s="164">
        <f>ROUND(I302*H302,2)</f>
        <v>0</v>
      </c>
      <c r="BL302" s="18" t="s">
        <v>228</v>
      </c>
      <c r="BM302" s="163" t="s">
        <v>781</v>
      </c>
    </row>
    <row r="303" spans="1:65" s="2" customFormat="1" ht="19.5">
      <c r="A303" s="33"/>
      <c r="B303" s="34"/>
      <c r="C303" s="33"/>
      <c r="D303" s="166" t="s">
        <v>384</v>
      </c>
      <c r="E303" s="33"/>
      <c r="F303" s="208" t="s">
        <v>5849</v>
      </c>
      <c r="G303" s="33"/>
      <c r="H303" s="33"/>
      <c r="I303" s="209"/>
      <c r="J303" s="33"/>
      <c r="K303" s="33"/>
      <c r="L303" s="34"/>
      <c r="M303" s="210"/>
      <c r="N303" s="211"/>
      <c r="O303" s="59"/>
      <c r="P303" s="59"/>
      <c r="Q303" s="59"/>
      <c r="R303" s="59"/>
      <c r="S303" s="59"/>
      <c r="T303" s="60"/>
      <c r="U303" s="33"/>
      <c r="V303" s="33"/>
      <c r="W303" s="33"/>
      <c r="X303" s="33"/>
      <c r="Y303" s="33"/>
      <c r="Z303" s="33"/>
      <c r="AA303" s="33"/>
      <c r="AB303" s="33"/>
      <c r="AC303" s="33"/>
      <c r="AD303" s="33"/>
      <c r="AE303" s="33"/>
      <c r="AT303" s="18" t="s">
        <v>384</v>
      </c>
      <c r="AU303" s="18" t="s">
        <v>86</v>
      </c>
    </row>
    <row r="304" spans="1:65" s="2" customFormat="1" ht="16.5" customHeight="1">
      <c r="A304" s="33"/>
      <c r="B304" s="150"/>
      <c r="C304" s="151" t="s">
        <v>459</v>
      </c>
      <c r="D304" s="151" t="s">
        <v>224</v>
      </c>
      <c r="E304" s="152" t="s">
        <v>5953</v>
      </c>
      <c r="F304" s="153" t="s">
        <v>5848</v>
      </c>
      <c r="G304" s="154" t="s">
        <v>4342</v>
      </c>
      <c r="H304" s="155">
        <v>150</v>
      </c>
      <c r="I304" s="156"/>
      <c r="J304" s="157">
        <f>ROUND(I304*H304,2)</f>
        <v>0</v>
      </c>
      <c r="K304" s="158"/>
      <c r="L304" s="34"/>
      <c r="M304" s="159" t="s">
        <v>1</v>
      </c>
      <c r="N304" s="160" t="s">
        <v>42</v>
      </c>
      <c r="O304" s="59"/>
      <c r="P304" s="161">
        <f>O304*H304</f>
        <v>0</v>
      </c>
      <c r="Q304" s="161">
        <v>0</v>
      </c>
      <c r="R304" s="161">
        <f>Q304*H304</f>
        <v>0</v>
      </c>
      <c r="S304" s="161">
        <v>0</v>
      </c>
      <c r="T304" s="162">
        <f>S304*H304</f>
        <v>0</v>
      </c>
      <c r="U304" s="33"/>
      <c r="V304" s="33"/>
      <c r="W304" s="33"/>
      <c r="X304" s="33"/>
      <c r="Y304" s="33"/>
      <c r="Z304" s="33"/>
      <c r="AA304" s="33"/>
      <c r="AB304" s="33"/>
      <c r="AC304" s="33"/>
      <c r="AD304" s="33"/>
      <c r="AE304" s="33"/>
      <c r="AR304" s="163" t="s">
        <v>228</v>
      </c>
      <c r="AT304" s="163" t="s">
        <v>224</v>
      </c>
      <c r="AU304" s="163" t="s">
        <v>86</v>
      </c>
      <c r="AY304" s="18" t="s">
        <v>222</v>
      </c>
      <c r="BE304" s="164">
        <f>IF(N304="základní",J304,0)</f>
        <v>0</v>
      </c>
      <c r="BF304" s="164">
        <f>IF(N304="snížená",J304,0)</f>
        <v>0</v>
      </c>
      <c r="BG304" s="164">
        <f>IF(N304="zákl. přenesená",J304,0)</f>
        <v>0</v>
      </c>
      <c r="BH304" s="164">
        <f>IF(N304="sníž. přenesená",J304,0)</f>
        <v>0</v>
      </c>
      <c r="BI304" s="164">
        <f>IF(N304="nulová",J304,0)</f>
        <v>0</v>
      </c>
      <c r="BJ304" s="18" t="s">
        <v>84</v>
      </c>
      <c r="BK304" s="164">
        <f>ROUND(I304*H304,2)</f>
        <v>0</v>
      </c>
      <c r="BL304" s="18" t="s">
        <v>228</v>
      </c>
      <c r="BM304" s="163" t="s">
        <v>784</v>
      </c>
    </row>
    <row r="305" spans="1:65" s="2" customFormat="1" ht="19.5">
      <c r="A305" s="33"/>
      <c r="B305" s="34"/>
      <c r="C305" s="33"/>
      <c r="D305" s="166" t="s">
        <v>384</v>
      </c>
      <c r="E305" s="33"/>
      <c r="F305" s="208" t="s">
        <v>5851</v>
      </c>
      <c r="G305" s="33"/>
      <c r="H305" s="33"/>
      <c r="I305" s="209"/>
      <c r="J305" s="33"/>
      <c r="K305" s="33"/>
      <c r="L305" s="34"/>
      <c r="M305" s="210"/>
      <c r="N305" s="211"/>
      <c r="O305" s="59"/>
      <c r="P305" s="59"/>
      <c r="Q305" s="59"/>
      <c r="R305" s="59"/>
      <c r="S305" s="59"/>
      <c r="T305" s="60"/>
      <c r="U305" s="33"/>
      <c r="V305" s="33"/>
      <c r="W305" s="33"/>
      <c r="X305" s="33"/>
      <c r="Y305" s="33"/>
      <c r="Z305" s="33"/>
      <c r="AA305" s="33"/>
      <c r="AB305" s="33"/>
      <c r="AC305" s="33"/>
      <c r="AD305" s="33"/>
      <c r="AE305" s="33"/>
      <c r="AT305" s="18" t="s">
        <v>384</v>
      </c>
      <c r="AU305" s="18" t="s">
        <v>86</v>
      </c>
    </row>
    <row r="306" spans="1:65" s="2" customFormat="1" ht="21.75" customHeight="1">
      <c r="A306" s="33"/>
      <c r="B306" s="150"/>
      <c r="C306" s="151" t="s">
        <v>800</v>
      </c>
      <c r="D306" s="151" t="s">
        <v>224</v>
      </c>
      <c r="E306" s="152" t="s">
        <v>5954</v>
      </c>
      <c r="F306" s="153" t="s">
        <v>5854</v>
      </c>
      <c r="G306" s="154" t="s">
        <v>4342</v>
      </c>
      <c r="H306" s="155">
        <v>10</v>
      </c>
      <c r="I306" s="156"/>
      <c r="J306" s="157">
        <f>ROUND(I306*H306,2)</f>
        <v>0</v>
      </c>
      <c r="K306" s="158"/>
      <c r="L306" s="34"/>
      <c r="M306" s="159" t="s">
        <v>1</v>
      </c>
      <c r="N306" s="160" t="s">
        <v>42</v>
      </c>
      <c r="O306" s="59"/>
      <c r="P306" s="161">
        <f>O306*H306</f>
        <v>0</v>
      </c>
      <c r="Q306" s="161">
        <v>0</v>
      </c>
      <c r="R306" s="161">
        <f>Q306*H306</f>
        <v>0</v>
      </c>
      <c r="S306" s="161">
        <v>0</v>
      </c>
      <c r="T306" s="162">
        <f>S306*H306</f>
        <v>0</v>
      </c>
      <c r="U306" s="33"/>
      <c r="V306" s="33"/>
      <c r="W306" s="33"/>
      <c r="X306" s="33"/>
      <c r="Y306" s="33"/>
      <c r="Z306" s="33"/>
      <c r="AA306" s="33"/>
      <c r="AB306" s="33"/>
      <c r="AC306" s="33"/>
      <c r="AD306" s="33"/>
      <c r="AE306" s="33"/>
      <c r="AR306" s="163" t="s">
        <v>228</v>
      </c>
      <c r="AT306" s="163" t="s">
        <v>224</v>
      </c>
      <c r="AU306" s="163" t="s">
        <v>86</v>
      </c>
      <c r="AY306" s="18" t="s">
        <v>222</v>
      </c>
      <c r="BE306" s="164">
        <f>IF(N306="základní",J306,0)</f>
        <v>0</v>
      </c>
      <c r="BF306" s="164">
        <f>IF(N306="snížená",J306,0)</f>
        <v>0</v>
      </c>
      <c r="BG306" s="164">
        <f>IF(N306="zákl. přenesená",J306,0)</f>
        <v>0</v>
      </c>
      <c r="BH306" s="164">
        <f>IF(N306="sníž. přenesená",J306,0)</f>
        <v>0</v>
      </c>
      <c r="BI306" s="164">
        <f>IF(N306="nulová",J306,0)</f>
        <v>0</v>
      </c>
      <c r="BJ306" s="18" t="s">
        <v>84</v>
      </c>
      <c r="BK306" s="164">
        <f>ROUND(I306*H306,2)</f>
        <v>0</v>
      </c>
      <c r="BL306" s="18" t="s">
        <v>228</v>
      </c>
      <c r="BM306" s="163" t="s">
        <v>788</v>
      </c>
    </row>
    <row r="307" spans="1:65" s="2" customFormat="1" ht="19.5">
      <c r="A307" s="33"/>
      <c r="B307" s="34"/>
      <c r="C307" s="33"/>
      <c r="D307" s="166" t="s">
        <v>384</v>
      </c>
      <c r="E307" s="33"/>
      <c r="F307" s="208" t="s">
        <v>5836</v>
      </c>
      <c r="G307" s="33"/>
      <c r="H307" s="33"/>
      <c r="I307" s="209"/>
      <c r="J307" s="33"/>
      <c r="K307" s="33"/>
      <c r="L307" s="34"/>
      <c r="M307" s="210"/>
      <c r="N307" s="211"/>
      <c r="O307" s="59"/>
      <c r="P307" s="59"/>
      <c r="Q307" s="59"/>
      <c r="R307" s="59"/>
      <c r="S307" s="59"/>
      <c r="T307" s="60"/>
      <c r="U307" s="33"/>
      <c r="V307" s="33"/>
      <c r="W307" s="33"/>
      <c r="X307" s="33"/>
      <c r="Y307" s="33"/>
      <c r="Z307" s="33"/>
      <c r="AA307" s="33"/>
      <c r="AB307" s="33"/>
      <c r="AC307" s="33"/>
      <c r="AD307" s="33"/>
      <c r="AE307" s="33"/>
      <c r="AT307" s="18" t="s">
        <v>384</v>
      </c>
      <c r="AU307" s="18" t="s">
        <v>86</v>
      </c>
    </row>
    <row r="308" spans="1:65" s="2" customFormat="1" ht="24.2" customHeight="1">
      <c r="A308" s="33"/>
      <c r="B308" s="150"/>
      <c r="C308" s="151" t="s">
        <v>465</v>
      </c>
      <c r="D308" s="151" t="s">
        <v>224</v>
      </c>
      <c r="E308" s="152" t="s">
        <v>5955</v>
      </c>
      <c r="F308" s="153" t="s">
        <v>5956</v>
      </c>
      <c r="G308" s="154" t="s">
        <v>4342</v>
      </c>
      <c r="H308" s="155">
        <v>1</v>
      </c>
      <c r="I308" s="156"/>
      <c r="J308" s="157">
        <f>ROUND(I308*H308,2)</f>
        <v>0</v>
      </c>
      <c r="K308" s="158"/>
      <c r="L308" s="34"/>
      <c r="M308" s="159" t="s">
        <v>1</v>
      </c>
      <c r="N308" s="160" t="s">
        <v>42</v>
      </c>
      <c r="O308" s="59"/>
      <c r="P308" s="161">
        <f>O308*H308</f>
        <v>0</v>
      </c>
      <c r="Q308" s="161">
        <v>0</v>
      </c>
      <c r="R308" s="161">
        <f>Q308*H308</f>
        <v>0</v>
      </c>
      <c r="S308" s="161">
        <v>0</v>
      </c>
      <c r="T308" s="162">
        <f>S308*H308</f>
        <v>0</v>
      </c>
      <c r="U308" s="33"/>
      <c r="V308" s="33"/>
      <c r="W308" s="33"/>
      <c r="X308" s="33"/>
      <c r="Y308" s="33"/>
      <c r="Z308" s="33"/>
      <c r="AA308" s="33"/>
      <c r="AB308" s="33"/>
      <c r="AC308" s="33"/>
      <c r="AD308" s="33"/>
      <c r="AE308" s="33"/>
      <c r="AR308" s="163" t="s">
        <v>228</v>
      </c>
      <c r="AT308" s="163" t="s">
        <v>224</v>
      </c>
      <c r="AU308" s="163" t="s">
        <v>86</v>
      </c>
      <c r="AY308" s="18" t="s">
        <v>222</v>
      </c>
      <c r="BE308" s="164">
        <f>IF(N308="základní",J308,0)</f>
        <v>0</v>
      </c>
      <c r="BF308" s="164">
        <f>IF(N308="snížená",J308,0)</f>
        <v>0</v>
      </c>
      <c r="BG308" s="164">
        <f>IF(N308="zákl. přenesená",J308,0)</f>
        <v>0</v>
      </c>
      <c r="BH308" s="164">
        <f>IF(N308="sníž. přenesená",J308,0)</f>
        <v>0</v>
      </c>
      <c r="BI308" s="164">
        <f>IF(N308="nulová",J308,0)</f>
        <v>0</v>
      </c>
      <c r="BJ308" s="18" t="s">
        <v>84</v>
      </c>
      <c r="BK308" s="164">
        <f>ROUND(I308*H308,2)</f>
        <v>0</v>
      </c>
      <c r="BL308" s="18" t="s">
        <v>228</v>
      </c>
      <c r="BM308" s="163" t="s">
        <v>791</v>
      </c>
    </row>
    <row r="309" spans="1:65" s="2" customFormat="1" ht="16.5" customHeight="1">
      <c r="A309" s="33"/>
      <c r="B309" s="150"/>
      <c r="C309" s="151" t="s">
        <v>809</v>
      </c>
      <c r="D309" s="151" t="s">
        <v>224</v>
      </c>
      <c r="E309" s="152" t="s">
        <v>5957</v>
      </c>
      <c r="F309" s="153" t="s">
        <v>5958</v>
      </c>
      <c r="G309" s="154" t="s">
        <v>5353</v>
      </c>
      <c r="H309" s="155">
        <v>24</v>
      </c>
      <c r="I309" s="156"/>
      <c r="J309" s="157">
        <f>ROUND(I309*H309,2)</f>
        <v>0</v>
      </c>
      <c r="K309" s="158"/>
      <c r="L309" s="34"/>
      <c r="M309" s="159" t="s">
        <v>1</v>
      </c>
      <c r="N309" s="160" t="s">
        <v>42</v>
      </c>
      <c r="O309" s="59"/>
      <c r="P309" s="161">
        <f>O309*H309</f>
        <v>0</v>
      </c>
      <c r="Q309" s="161">
        <v>0</v>
      </c>
      <c r="R309" s="161">
        <f>Q309*H309</f>
        <v>0</v>
      </c>
      <c r="S309" s="161">
        <v>0</v>
      </c>
      <c r="T309" s="162">
        <f>S309*H309</f>
        <v>0</v>
      </c>
      <c r="U309" s="33"/>
      <c r="V309" s="33"/>
      <c r="W309" s="33"/>
      <c r="X309" s="33"/>
      <c r="Y309" s="33"/>
      <c r="Z309" s="33"/>
      <c r="AA309" s="33"/>
      <c r="AB309" s="33"/>
      <c r="AC309" s="33"/>
      <c r="AD309" s="33"/>
      <c r="AE309" s="33"/>
      <c r="AR309" s="163" t="s">
        <v>228</v>
      </c>
      <c r="AT309" s="163" t="s">
        <v>224</v>
      </c>
      <c r="AU309" s="163" t="s">
        <v>86</v>
      </c>
      <c r="AY309" s="18" t="s">
        <v>222</v>
      </c>
      <c r="BE309" s="164">
        <f>IF(N309="základní",J309,0)</f>
        <v>0</v>
      </c>
      <c r="BF309" s="164">
        <f>IF(N309="snížená",J309,0)</f>
        <v>0</v>
      </c>
      <c r="BG309" s="164">
        <f>IF(N309="zákl. přenesená",J309,0)</f>
        <v>0</v>
      </c>
      <c r="BH309" s="164">
        <f>IF(N309="sníž. přenesená",J309,0)</f>
        <v>0</v>
      </c>
      <c r="BI309" s="164">
        <f>IF(N309="nulová",J309,0)</f>
        <v>0</v>
      </c>
      <c r="BJ309" s="18" t="s">
        <v>84</v>
      </c>
      <c r="BK309" s="164">
        <f>ROUND(I309*H309,2)</f>
        <v>0</v>
      </c>
      <c r="BL309" s="18" t="s">
        <v>228</v>
      </c>
      <c r="BM309" s="163" t="s">
        <v>796</v>
      </c>
    </row>
    <row r="310" spans="1:65" s="2" customFormat="1" ht="16.5" customHeight="1">
      <c r="A310" s="33"/>
      <c r="B310" s="150"/>
      <c r="C310" s="151" t="s">
        <v>468</v>
      </c>
      <c r="D310" s="151" t="s">
        <v>224</v>
      </c>
      <c r="E310" s="152" t="s">
        <v>5959</v>
      </c>
      <c r="F310" s="153" t="s">
        <v>5749</v>
      </c>
      <c r="G310" s="154" t="s">
        <v>5353</v>
      </c>
      <c r="H310" s="155">
        <v>16</v>
      </c>
      <c r="I310" s="156"/>
      <c r="J310" s="157">
        <f>ROUND(I310*H310,2)</f>
        <v>0</v>
      </c>
      <c r="K310" s="158"/>
      <c r="L310" s="34"/>
      <c r="M310" s="159" t="s">
        <v>1</v>
      </c>
      <c r="N310" s="160" t="s">
        <v>42</v>
      </c>
      <c r="O310" s="59"/>
      <c r="P310" s="161">
        <f>O310*H310</f>
        <v>0</v>
      </c>
      <c r="Q310" s="161">
        <v>0</v>
      </c>
      <c r="R310" s="161">
        <f>Q310*H310</f>
        <v>0</v>
      </c>
      <c r="S310" s="161">
        <v>0</v>
      </c>
      <c r="T310" s="162">
        <f>S310*H310</f>
        <v>0</v>
      </c>
      <c r="U310" s="33"/>
      <c r="V310" s="33"/>
      <c r="W310" s="33"/>
      <c r="X310" s="33"/>
      <c r="Y310" s="33"/>
      <c r="Z310" s="33"/>
      <c r="AA310" s="33"/>
      <c r="AB310" s="33"/>
      <c r="AC310" s="33"/>
      <c r="AD310" s="33"/>
      <c r="AE310" s="33"/>
      <c r="AR310" s="163" t="s">
        <v>228</v>
      </c>
      <c r="AT310" s="163" t="s">
        <v>224</v>
      </c>
      <c r="AU310" s="163" t="s">
        <v>86</v>
      </c>
      <c r="AY310" s="18" t="s">
        <v>222</v>
      </c>
      <c r="BE310" s="164">
        <f>IF(N310="základní",J310,0)</f>
        <v>0</v>
      </c>
      <c r="BF310" s="164">
        <f>IF(N310="snížená",J310,0)</f>
        <v>0</v>
      </c>
      <c r="BG310" s="164">
        <f>IF(N310="zákl. přenesená",J310,0)</f>
        <v>0</v>
      </c>
      <c r="BH310" s="164">
        <f>IF(N310="sníž. přenesená",J310,0)</f>
        <v>0</v>
      </c>
      <c r="BI310" s="164">
        <f>IF(N310="nulová",J310,0)</f>
        <v>0</v>
      </c>
      <c r="BJ310" s="18" t="s">
        <v>84</v>
      </c>
      <c r="BK310" s="164">
        <f>ROUND(I310*H310,2)</f>
        <v>0</v>
      </c>
      <c r="BL310" s="18" t="s">
        <v>228</v>
      </c>
      <c r="BM310" s="163" t="s">
        <v>799</v>
      </c>
    </row>
    <row r="311" spans="1:65" s="12" customFormat="1" ht="22.9" customHeight="1">
      <c r="B311" s="137"/>
      <c r="D311" s="138" t="s">
        <v>76</v>
      </c>
      <c r="E311" s="148" t="s">
        <v>5960</v>
      </c>
      <c r="F311" s="148" t="s">
        <v>5961</v>
      </c>
      <c r="I311" s="140"/>
      <c r="J311" s="149">
        <f>BK311</f>
        <v>0</v>
      </c>
      <c r="L311" s="137"/>
      <c r="M311" s="142"/>
      <c r="N311" s="143"/>
      <c r="O311" s="143"/>
      <c r="P311" s="144">
        <f>SUM(P312:P346)</f>
        <v>0</v>
      </c>
      <c r="Q311" s="143"/>
      <c r="R311" s="144">
        <f>SUM(R312:R346)</f>
        <v>0</v>
      </c>
      <c r="S311" s="143"/>
      <c r="T311" s="145">
        <f>SUM(T312:T346)</f>
        <v>0</v>
      </c>
      <c r="AR311" s="138" t="s">
        <v>84</v>
      </c>
      <c r="AT311" s="146" t="s">
        <v>76</v>
      </c>
      <c r="AU311" s="146" t="s">
        <v>84</v>
      </c>
      <c r="AY311" s="138" t="s">
        <v>222</v>
      </c>
      <c r="BK311" s="147">
        <f>SUM(BK312:BK346)</f>
        <v>0</v>
      </c>
    </row>
    <row r="312" spans="1:65" s="2" customFormat="1" ht="66.75" customHeight="1">
      <c r="A312" s="33"/>
      <c r="B312" s="150"/>
      <c r="C312" s="151" t="s">
        <v>836</v>
      </c>
      <c r="D312" s="151" t="s">
        <v>224</v>
      </c>
      <c r="E312" s="152" t="s">
        <v>4682</v>
      </c>
      <c r="F312" s="153" t="s">
        <v>5962</v>
      </c>
      <c r="G312" s="154" t="s">
        <v>4342</v>
      </c>
      <c r="H312" s="155">
        <v>1</v>
      </c>
      <c r="I312" s="156"/>
      <c r="J312" s="157">
        <f>ROUND(I312*H312,2)</f>
        <v>0</v>
      </c>
      <c r="K312" s="158"/>
      <c r="L312" s="34"/>
      <c r="M312" s="159" t="s">
        <v>1</v>
      </c>
      <c r="N312" s="160" t="s">
        <v>42</v>
      </c>
      <c r="O312" s="59"/>
      <c r="P312" s="161">
        <f>O312*H312</f>
        <v>0</v>
      </c>
      <c r="Q312" s="161">
        <v>0</v>
      </c>
      <c r="R312" s="161">
        <f>Q312*H312</f>
        <v>0</v>
      </c>
      <c r="S312" s="161">
        <v>0</v>
      </c>
      <c r="T312" s="162">
        <f>S312*H312</f>
        <v>0</v>
      </c>
      <c r="U312" s="33"/>
      <c r="V312" s="33"/>
      <c r="W312" s="33"/>
      <c r="X312" s="33"/>
      <c r="Y312" s="33"/>
      <c r="Z312" s="33"/>
      <c r="AA312" s="33"/>
      <c r="AB312" s="33"/>
      <c r="AC312" s="33"/>
      <c r="AD312" s="33"/>
      <c r="AE312" s="33"/>
      <c r="AR312" s="163" t="s">
        <v>228</v>
      </c>
      <c r="AT312" s="163" t="s">
        <v>224</v>
      </c>
      <c r="AU312" s="163" t="s">
        <v>86</v>
      </c>
      <c r="AY312" s="18" t="s">
        <v>222</v>
      </c>
      <c r="BE312" s="164">
        <f>IF(N312="základní",J312,0)</f>
        <v>0</v>
      </c>
      <c r="BF312" s="164">
        <f>IF(N312="snížená",J312,0)</f>
        <v>0</v>
      </c>
      <c r="BG312" s="164">
        <f>IF(N312="zákl. přenesená",J312,0)</f>
        <v>0</v>
      </c>
      <c r="BH312" s="164">
        <f>IF(N312="sníž. přenesená",J312,0)</f>
        <v>0</v>
      </c>
      <c r="BI312" s="164">
        <f>IF(N312="nulová",J312,0)</f>
        <v>0</v>
      </c>
      <c r="BJ312" s="18" t="s">
        <v>84</v>
      </c>
      <c r="BK312" s="164">
        <f>ROUND(I312*H312,2)</f>
        <v>0</v>
      </c>
      <c r="BL312" s="18" t="s">
        <v>228</v>
      </c>
      <c r="BM312" s="163" t="s">
        <v>803</v>
      </c>
    </row>
    <row r="313" spans="1:65" s="2" customFormat="1" ht="19.5">
      <c r="A313" s="33"/>
      <c r="B313" s="34"/>
      <c r="C313" s="33"/>
      <c r="D313" s="166" t="s">
        <v>384</v>
      </c>
      <c r="E313" s="33"/>
      <c r="F313" s="208" t="s">
        <v>5963</v>
      </c>
      <c r="G313" s="33"/>
      <c r="H313" s="33"/>
      <c r="I313" s="209"/>
      <c r="J313" s="33"/>
      <c r="K313" s="33"/>
      <c r="L313" s="34"/>
      <c r="M313" s="210"/>
      <c r="N313" s="211"/>
      <c r="O313" s="59"/>
      <c r="P313" s="59"/>
      <c r="Q313" s="59"/>
      <c r="R313" s="59"/>
      <c r="S313" s="59"/>
      <c r="T313" s="60"/>
      <c r="U313" s="33"/>
      <c r="V313" s="33"/>
      <c r="W313" s="33"/>
      <c r="X313" s="33"/>
      <c r="Y313" s="33"/>
      <c r="Z313" s="33"/>
      <c r="AA313" s="33"/>
      <c r="AB313" s="33"/>
      <c r="AC313" s="33"/>
      <c r="AD313" s="33"/>
      <c r="AE313" s="33"/>
      <c r="AT313" s="18" t="s">
        <v>384</v>
      </c>
      <c r="AU313" s="18" t="s">
        <v>86</v>
      </c>
    </row>
    <row r="314" spans="1:65" s="2" customFormat="1" ht="24.2" customHeight="1">
      <c r="A314" s="33"/>
      <c r="B314" s="150"/>
      <c r="C314" s="151" t="s">
        <v>475</v>
      </c>
      <c r="D314" s="151" t="s">
        <v>224</v>
      </c>
      <c r="E314" s="152" t="s">
        <v>4687</v>
      </c>
      <c r="F314" s="153" t="s">
        <v>5964</v>
      </c>
      <c r="G314" s="154" t="s">
        <v>4342</v>
      </c>
      <c r="H314" s="155">
        <v>1</v>
      </c>
      <c r="I314" s="156"/>
      <c r="J314" s="157">
        <f>ROUND(I314*H314,2)</f>
        <v>0</v>
      </c>
      <c r="K314" s="158"/>
      <c r="L314" s="34"/>
      <c r="M314" s="159" t="s">
        <v>1</v>
      </c>
      <c r="N314" s="160" t="s">
        <v>42</v>
      </c>
      <c r="O314" s="59"/>
      <c r="P314" s="161">
        <f>O314*H314</f>
        <v>0</v>
      </c>
      <c r="Q314" s="161">
        <v>0</v>
      </c>
      <c r="R314" s="161">
        <f>Q314*H314</f>
        <v>0</v>
      </c>
      <c r="S314" s="161">
        <v>0</v>
      </c>
      <c r="T314" s="162">
        <f>S314*H314</f>
        <v>0</v>
      </c>
      <c r="U314" s="33"/>
      <c r="V314" s="33"/>
      <c r="W314" s="33"/>
      <c r="X314" s="33"/>
      <c r="Y314" s="33"/>
      <c r="Z314" s="33"/>
      <c r="AA314" s="33"/>
      <c r="AB314" s="33"/>
      <c r="AC314" s="33"/>
      <c r="AD314" s="33"/>
      <c r="AE314" s="33"/>
      <c r="AR314" s="163" t="s">
        <v>228</v>
      </c>
      <c r="AT314" s="163" t="s">
        <v>224</v>
      </c>
      <c r="AU314" s="163" t="s">
        <v>86</v>
      </c>
      <c r="AY314" s="18" t="s">
        <v>222</v>
      </c>
      <c r="BE314" s="164">
        <f>IF(N314="základní",J314,0)</f>
        <v>0</v>
      </c>
      <c r="BF314" s="164">
        <f>IF(N314="snížená",J314,0)</f>
        <v>0</v>
      </c>
      <c r="BG314" s="164">
        <f>IF(N314="zákl. přenesená",J314,0)</f>
        <v>0</v>
      </c>
      <c r="BH314" s="164">
        <f>IF(N314="sníž. přenesená",J314,0)</f>
        <v>0</v>
      </c>
      <c r="BI314" s="164">
        <f>IF(N314="nulová",J314,0)</f>
        <v>0</v>
      </c>
      <c r="BJ314" s="18" t="s">
        <v>84</v>
      </c>
      <c r="BK314" s="164">
        <f>ROUND(I314*H314,2)</f>
        <v>0</v>
      </c>
      <c r="BL314" s="18" t="s">
        <v>228</v>
      </c>
      <c r="BM314" s="163" t="s">
        <v>807</v>
      </c>
    </row>
    <row r="315" spans="1:65" s="2" customFormat="1" ht="24.2" customHeight="1">
      <c r="A315" s="33"/>
      <c r="B315" s="150"/>
      <c r="C315" s="151" t="s">
        <v>845</v>
      </c>
      <c r="D315" s="151" t="s">
        <v>224</v>
      </c>
      <c r="E315" s="152" t="s">
        <v>4690</v>
      </c>
      <c r="F315" s="153" t="s">
        <v>5965</v>
      </c>
      <c r="G315" s="154" t="s">
        <v>4342</v>
      </c>
      <c r="H315" s="155">
        <v>1</v>
      </c>
      <c r="I315" s="156"/>
      <c r="J315" s="157">
        <f>ROUND(I315*H315,2)</f>
        <v>0</v>
      </c>
      <c r="K315" s="158"/>
      <c r="L315" s="34"/>
      <c r="M315" s="159" t="s">
        <v>1</v>
      </c>
      <c r="N315" s="160" t="s">
        <v>42</v>
      </c>
      <c r="O315" s="59"/>
      <c r="P315" s="161">
        <f>O315*H315</f>
        <v>0</v>
      </c>
      <c r="Q315" s="161">
        <v>0</v>
      </c>
      <c r="R315" s="161">
        <f>Q315*H315</f>
        <v>0</v>
      </c>
      <c r="S315" s="161">
        <v>0</v>
      </c>
      <c r="T315" s="162">
        <f>S315*H315</f>
        <v>0</v>
      </c>
      <c r="U315" s="33"/>
      <c r="V315" s="33"/>
      <c r="W315" s="33"/>
      <c r="X315" s="33"/>
      <c r="Y315" s="33"/>
      <c r="Z315" s="33"/>
      <c r="AA315" s="33"/>
      <c r="AB315" s="33"/>
      <c r="AC315" s="33"/>
      <c r="AD315" s="33"/>
      <c r="AE315" s="33"/>
      <c r="AR315" s="163" t="s">
        <v>228</v>
      </c>
      <c r="AT315" s="163" t="s">
        <v>224</v>
      </c>
      <c r="AU315" s="163" t="s">
        <v>86</v>
      </c>
      <c r="AY315" s="18" t="s">
        <v>222</v>
      </c>
      <c r="BE315" s="164">
        <f>IF(N315="základní",J315,0)</f>
        <v>0</v>
      </c>
      <c r="BF315" s="164">
        <f>IF(N315="snížená",J315,0)</f>
        <v>0</v>
      </c>
      <c r="BG315" s="164">
        <f>IF(N315="zákl. přenesená",J315,0)</f>
        <v>0</v>
      </c>
      <c r="BH315" s="164">
        <f>IF(N315="sníž. přenesená",J315,0)</f>
        <v>0</v>
      </c>
      <c r="BI315" s="164">
        <f>IF(N315="nulová",J315,0)</f>
        <v>0</v>
      </c>
      <c r="BJ315" s="18" t="s">
        <v>84</v>
      </c>
      <c r="BK315" s="164">
        <f>ROUND(I315*H315,2)</f>
        <v>0</v>
      </c>
      <c r="BL315" s="18" t="s">
        <v>228</v>
      </c>
      <c r="BM315" s="163" t="s">
        <v>812</v>
      </c>
    </row>
    <row r="316" spans="1:65" s="2" customFormat="1" ht="19.5">
      <c r="A316" s="33"/>
      <c r="B316" s="34"/>
      <c r="C316" s="33"/>
      <c r="D316" s="166" t="s">
        <v>384</v>
      </c>
      <c r="E316" s="33"/>
      <c r="F316" s="208" t="s">
        <v>5966</v>
      </c>
      <c r="G316" s="33"/>
      <c r="H316" s="33"/>
      <c r="I316" s="209"/>
      <c r="J316" s="33"/>
      <c r="K316" s="33"/>
      <c r="L316" s="34"/>
      <c r="M316" s="210"/>
      <c r="N316" s="211"/>
      <c r="O316" s="59"/>
      <c r="P316" s="59"/>
      <c r="Q316" s="59"/>
      <c r="R316" s="59"/>
      <c r="S316" s="59"/>
      <c r="T316" s="60"/>
      <c r="U316" s="33"/>
      <c r="V316" s="33"/>
      <c r="W316" s="33"/>
      <c r="X316" s="33"/>
      <c r="Y316" s="33"/>
      <c r="Z316" s="33"/>
      <c r="AA316" s="33"/>
      <c r="AB316" s="33"/>
      <c r="AC316" s="33"/>
      <c r="AD316" s="33"/>
      <c r="AE316" s="33"/>
      <c r="AT316" s="18" t="s">
        <v>384</v>
      </c>
      <c r="AU316" s="18" t="s">
        <v>86</v>
      </c>
    </row>
    <row r="317" spans="1:65" s="2" customFormat="1" ht="24.2" customHeight="1">
      <c r="A317" s="33"/>
      <c r="B317" s="150"/>
      <c r="C317" s="151" t="s">
        <v>485</v>
      </c>
      <c r="D317" s="151" t="s">
        <v>224</v>
      </c>
      <c r="E317" s="152" t="s">
        <v>4693</v>
      </c>
      <c r="F317" s="153" t="s">
        <v>5967</v>
      </c>
      <c r="G317" s="154" t="s">
        <v>4342</v>
      </c>
      <c r="H317" s="155">
        <v>1</v>
      </c>
      <c r="I317" s="156"/>
      <c r="J317" s="157">
        <f>ROUND(I317*H317,2)</f>
        <v>0</v>
      </c>
      <c r="K317" s="158"/>
      <c r="L317" s="34"/>
      <c r="M317" s="159" t="s">
        <v>1</v>
      </c>
      <c r="N317" s="160" t="s">
        <v>42</v>
      </c>
      <c r="O317" s="59"/>
      <c r="P317" s="161">
        <f>O317*H317</f>
        <v>0</v>
      </c>
      <c r="Q317" s="161">
        <v>0</v>
      </c>
      <c r="R317" s="161">
        <f>Q317*H317</f>
        <v>0</v>
      </c>
      <c r="S317" s="161">
        <v>0</v>
      </c>
      <c r="T317" s="162">
        <f>S317*H317</f>
        <v>0</v>
      </c>
      <c r="U317" s="33"/>
      <c r="V317" s="33"/>
      <c r="W317" s="33"/>
      <c r="X317" s="33"/>
      <c r="Y317" s="33"/>
      <c r="Z317" s="33"/>
      <c r="AA317" s="33"/>
      <c r="AB317" s="33"/>
      <c r="AC317" s="33"/>
      <c r="AD317" s="33"/>
      <c r="AE317" s="33"/>
      <c r="AR317" s="163" t="s">
        <v>228</v>
      </c>
      <c r="AT317" s="163" t="s">
        <v>224</v>
      </c>
      <c r="AU317" s="163" t="s">
        <v>86</v>
      </c>
      <c r="AY317" s="18" t="s">
        <v>222</v>
      </c>
      <c r="BE317" s="164">
        <f>IF(N317="základní",J317,0)</f>
        <v>0</v>
      </c>
      <c r="BF317" s="164">
        <f>IF(N317="snížená",J317,0)</f>
        <v>0</v>
      </c>
      <c r="BG317" s="164">
        <f>IF(N317="zákl. přenesená",J317,0)</f>
        <v>0</v>
      </c>
      <c r="BH317" s="164">
        <f>IF(N317="sníž. přenesená",J317,0)</f>
        <v>0</v>
      </c>
      <c r="BI317" s="164">
        <f>IF(N317="nulová",J317,0)</f>
        <v>0</v>
      </c>
      <c r="BJ317" s="18" t="s">
        <v>84</v>
      </c>
      <c r="BK317" s="164">
        <f>ROUND(I317*H317,2)</f>
        <v>0</v>
      </c>
      <c r="BL317" s="18" t="s">
        <v>228</v>
      </c>
      <c r="BM317" s="163" t="s">
        <v>816</v>
      </c>
    </row>
    <row r="318" spans="1:65" s="2" customFormat="1" ht="19.5">
      <c r="A318" s="33"/>
      <c r="B318" s="34"/>
      <c r="C318" s="33"/>
      <c r="D318" s="166" t="s">
        <v>384</v>
      </c>
      <c r="E318" s="33"/>
      <c r="F318" s="208" t="s">
        <v>5968</v>
      </c>
      <c r="G318" s="33"/>
      <c r="H318" s="33"/>
      <c r="I318" s="209"/>
      <c r="J318" s="33"/>
      <c r="K318" s="33"/>
      <c r="L318" s="34"/>
      <c r="M318" s="210"/>
      <c r="N318" s="211"/>
      <c r="O318" s="59"/>
      <c r="P318" s="59"/>
      <c r="Q318" s="59"/>
      <c r="R318" s="59"/>
      <c r="S318" s="59"/>
      <c r="T318" s="60"/>
      <c r="U318" s="33"/>
      <c r="V318" s="33"/>
      <c r="W318" s="33"/>
      <c r="X318" s="33"/>
      <c r="Y318" s="33"/>
      <c r="Z318" s="33"/>
      <c r="AA318" s="33"/>
      <c r="AB318" s="33"/>
      <c r="AC318" s="33"/>
      <c r="AD318" s="33"/>
      <c r="AE318" s="33"/>
      <c r="AT318" s="18" t="s">
        <v>384</v>
      </c>
      <c r="AU318" s="18" t="s">
        <v>86</v>
      </c>
    </row>
    <row r="319" spans="1:65" s="2" customFormat="1" ht="37.9" customHeight="1">
      <c r="A319" s="33"/>
      <c r="B319" s="150"/>
      <c r="C319" s="151" t="s">
        <v>862</v>
      </c>
      <c r="D319" s="151" t="s">
        <v>224</v>
      </c>
      <c r="E319" s="152" t="s">
        <v>4695</v>
      </c>
      <c r="F319" s="153" t="s">
        <v>5969</v>
      </c>
      <c r="G319" s="154" t="s">
        <v>4342</v>
      </c>
      <c r="H319" s="155">
        <v>2</v>
      </c>
      <c r="I319" s="156"/>
      <c r="J319" s="157">
        <f>ROUND(I319*H319,2)</f>
        <v>0</v>
      </c>
      <c r="K319" s="158"/>
      <c r="L319" s="34"/>
      <c r="M319" s="159" t="s">
        <v>1</v>
      </c>
      <c r="N319" s="160" t="s">
        <v>42</v>
      </c>
      <c r="O319" s="59"/>
      <c r="P319" s="161">
        <f>O319*H319</f>
        <v>0</v>
      </c>
      <c r="Q319" s="161">
        <v>0</v>
      </c>
      <c r="R319" s="161">
        <f>Q319*H319</f>
        <v>0</v>
      </c>
      <c r="S319" s="161">
        <v>0</v>
      </c>
      <c r="T319" s="162">
        <f>S319*H319</f>
        <v>0</v>
      </c>
      <c r="U319" s="33"/>
      <c r="V319" s="33"/>
      <c r="W319" s="33"/>
      <c r="X319" s="33"/>
      <c r="Y319" s="33"/>
      <c r="Z319" s="33"/>
      <c r="AA319" s="33"/>
      <c r="AB319" s="33"/>
      <c r="AC319" s="33"/>
      <c r="AD319" s="33"/>
      <c r="AE319" s="33"/>
      <c r="AR319" s="163" t="s">
        <v>228</v>
      </c>
      <c r="AT319" s="163" t="s">
        <v>224</v>
      </c>
      <c r="AU319" s="163" t="s">
        <v>86</v>
      </c>
      <c r="AY319" s="18" t="s">
        <v>222</v>
      </c>
      <c r="BE319" s="164">
        <f>IF(N319="základní",J319,0)</f>
        <v>0</v>
      </c>
      <c r="BF319" s="164">
        <f>IF(N319="snížená",J319,0)</f>
        <v>0</v>
      </c>
      <c r="BG319" s="164">
        <f>IF(N319="zákl. přenesená",J319,0)</f>
        <v>0</v>
      </c>
      <c r="BH319" s="164">
        <f>IF(N319="sníž. přenesená",J319,0)</f>
        <v>0</v>
      </c>
      <c r="BI319" s="164">
        <f>IF(N319="nulová",J319,0)</f>
        <v>0</v>
      </c>
      <c r="BJ319" s="18" t="s">
        <v>84</v>
      </c>
      <c r="BK319" s="164">
        <f>ROUND(I319*H319,2)</f>
        <v>0</v>
      </c>
      <c r="BL319" s="18" t="s">
        <v>228</v>
      </c>
      <c r="BM319" s="163" t="s">
        <v>839</v>
      </c>
    </row>
    <row r="320" spans="1:65" s="2" customFormat="1" ht="19.5">
      <c r="A320" s="33"/>
      <c r="B320" s="34"/>
      <c r="C320" s="33"/>
      <c r="D320" s="166" t="s">
        <v>384</v>
      </c>
      <c r="E320" s="33"/>
      <c r="F320" s="208" t="s">
        <v>5970</v>
      </c>
      <c r="G320" s="33"/>
      <c r="H320" s="33"/>
      <c r="I320" s="209"/>
      <c r="J320" s="33"/>
      <c r="K320" s="33"/>
      <c r="L320" s="34"/>
      <c r="M320" s="210"/>
      <c r="N320" s="211"/>
      <c r="O320" s="59"/>
      <c r="P320" s="59"/>
      <c r="Q320" s="59"/>
      <c r="R320" s="59"/>
      <c r="S320" s="59"/>
      <c r="T320" s="60"/>
      <c r="U320" s="33"/>
      <c r="V320" s="33"/>
      <c r="W320" s="33"/>
      <c r="X320" s="33"/>
      <c r="Y320" s="33"/>
      <c r="Z320" s="33"/>
      <c r="AA320" s="33"/>
      <c r="AB320" s="33"/>
      <c r="AC320" s="33"/>
      <c r="AD320" s="33"/>
      <c r="AE320" s="33"/>
      <c r="AT320" s="18" t="s">
        <v>384</v>
      </c>
      <c r="AU320" s="18" t="s">
        <v>86</v>
      </c>
    </row>
    <row r="321" spans="1:65" s="2" customFormat="1" ht="16.5" customHeight="1">
      <c r="A321" s="33"/>
      <c r="B321" s="150"/>
      <c r="C321" s="151" t="s">
        <v>489</v>
      </c>
      <c r="D321" s="151" t="s">
        <v>224</v>
      </c>
      <c r="E321" s="152" t="s">
        <v>4697</v>
      </c>
      <c r="F321" s="153" t="s">
        <v>5971</v>
      </c>
      <c r="G321" s="154" t="s">
        <v>4342</v>
      </c>
      <c r="H321" s="155">
        <v>2</v>
      </c>
      <c r="I321" s="156"/>
      <c r="J321" s="157">
        <f>ROUND(I321*H321,2)</f>
        <v>0</v>
      </c>
      <c r="K321" s="158"/>
      <c r="L321" s="34"/>
      <c r="M321" s="159" t="s">
        <v>1</v>
      </c>
      <c r="N321" s="160" t="s">
        <v>42</v>
      </c>
      <c r="O321" s="59"/>
      <c r="P321" s="161">
        <f>O321*H321</f>
        <v>0</v>
      </c>
      <c r="Q321" s="161">
        <v>0</v>
      </c>
      <c r="R321" s="161">
        <f>Q321*H321</f>
        <v>0</v>
      </c>
      <c r="S321" s="161">
        <v>0</v>
      </c>
      <c r="T321" s="162">
        <f>S321*H321</f>
        <v>0</v>
      </c>
      <c r="U321" s="33"/>
      <c r="V321" s="33"/>
      <c r="W321" s="33"/>
      <c r="X321" s="33"/>
      <c r="Y321" s="33"/>
      <c r="Z321" s="33"/>
      <c r="AA321" s="33"/>
      <c r="AB321" s="33"/>
      <c r="AC321" s="33"/>
      <c r="AD321" s="33"/>
      <c r="AE321" s="33"/>
      <c r="AR321" s="163" t="s">
        <v>228</v>
      </c>
      <c r="AT321" s="163" t="s">
        <v>224</v>
      </c>
      <c r="AU321" s="163" t="s">
        <v>86</v>
      </c>
      <c r="AY321" s="18" t="s">
        <v>222</v>
      </c>
      <c r="BE321" s="164">
        <f>IF(N321="základní",J321,0)</f>
        <v>0</v>
      </c>
      <c r="BF321" s="164">
        <f>IF(N321="snížená",J321,0)</f>
        <v>0</v>
      </c>
      <c r="BG321" s="164">
        <f>IF(N321="zákl. přenesená",J321,0)</f>
        <v>0</v>
      </c>
      <c r="BH321" s="164">
        <f>IF(N321="sníž. přenesená",J321,0)</f>
        <v>0</v>
      </c>
      <c r="BI321" s="164">
        <f>IF(N321="nulová",J321,0)</f>
        <v>0</v>
      </c>
      <c r="BJ321" s="18" t="s">
        <v>84</v>
      </c>
      <c r="BK321" s="164">
        <f>ROUND(I321*H321,2)</f>
        <v>0</v>
      </c>
      <c r="BL321" s="18" t="s">
        <v>228</v>
      </c>
      <c r="BM321" s="163" t="s">
        <v>843</v>
      </c>
    </row>
    <row r="322" spans="1:65" s="2" customFormat="1" ht="19.5">
      <c r="A322" s="33"/>
      <c r="B322" s="34"/>
      <c r="C322" s="33"/>
      <c r="D322" s="166" t="s">
        <v>384</v>
      </c>
      <c r="E322" s="33"/>
      <c r="F322" s="208" t="s">
        <v>5972</v>
      </c>
      <c r="G322" s="33"/>
      <c r="H322" s="33"/>
      <c r="I322" s="209"/>
      <c r="J322" s="33"/>
      <c r="K322" s="33"/>
      <c r="L322" s="34"/>
      <c r="M322" s="210"/>
      <c r="N322" s="211"/>
      <c r="O322" s="59"/>
      <c r="P322" s="59"/>
      <c r="Q322" s="59"/>
      <c r="R322" s="59"/>
      <c r="S322" s="59"/>
      <c r="T322" s="60"/>
      <c r="U322" s="33"/>
      <c r="V322" s="33"/>
      <c r="W322" s="33"/>
      <c r="X322" s="33"/>
      <c r="Y322" s="33"/>
      <c r="Z322" s="33"/>
      <c r="AA322" s="33"/>
      <c r="AB322" s="33"/>
      <c r="AC322" s="33"/>
      <c r="AD322" s="33"/>
      <c r="AE322" s="33"/>
      <c r="AT322" s="18" t="s">
        <v>384</v>
      </c>
      <c r="AU322" s="18" t="s">
        <v>86</v>
      </c>
    </row>
    <row r="323" spans="1:65" s="2" customFormat="1" ht="37.9" customHeight="1">
      <c r="A323" s="33"/>
      <c r="B323" s="150"/>
      <c r="C323" s="151" t="s">
        <v>870</v>
      </c>
      <c r="D323" s="151" t="s">
        <v>224</v>
      </c>
      <c r="E323" s="152" t="s">
        <v>5973</v>
      </c>
      <c r="F323" s="153" t="s">
        <v>5974</v>
      </c>
      <c r="G323" s="154" t="s">
        <v>4342</v>
      </c>
      <c r="H323" s="155">
        <v>1</v>
      </c>
      <c r="I323" s="156"/>
      <c r="J323" s="157">
        <f>ROUND(I323*H323,2)</f>
        <v>0</v>
      </c>
      <c r="K323" s="158"/>
      <c r="L323" s="34"/>
      <c r="M323" s="159" t="s">
        <v>1</v>
      </c>
      <c r="N323" s="160" t="s">
        <v>42</v>
      </c>
      <c r="O323" s="59"/>
      <c r="P323" s="161">
        <f>O323*H323</f>
        <v>0</v>
      </c>
      <c r="Q323" s="161">
        <v>0</v>
      </c>
      <c r="R323" s="161">
        <f>Q323*H323</f>
        <v>0</v>
      </c>
      <c r="S323" s="161">
        <v>0</v>
      </c>
      <c r="T323" s="162">
        <f>S323*H323</f>
        <v>0</v>
      </c>
      <c r="U323" s="33"/>
      <c r="V323" s="33"/>
      <c r="W323" s="33"/>
      <c r="X323" s="33"/>
      <c r="Y323" s="33"/>
      <c r="Z323" s="33"/>
      <c r="AA323" s="33"/>
      <c r="AB323" s="33"/>
      <c r="AC323" s="33"/>
      <c r="AD323" s="33"/>
      <c r="AE323" s="33"/>
      <c r="AR323" s="163" t="s">
        <v>228</v>
      </c>
      <c r="AT323" s="163" t="s">
        <v>224</v>
      </c>
      <c r="AU323" s="163" t="s">
        <v>86</v>
      </c>
      <c r="AY323" s="18" t="s">
        <v>222</v>
      </c>
      <c r="BE323" s="164">
        <f>IF(N323="základní",J323,0)</f>
        <v>0</v>
      </c>
      <c r="BF323" s="164">
        <f>IF(N323="snížená",J323,0)</f>
        <v>0</v>
      </c>
      <c r="BG323" s="164">
        <f>IF(N323="zákl. přenesená",J323,0)</f>
        <v>0</v>
      </c>
      <c r="BH323" s="164">
        <f>IF(N323="sníž. přenesená",J323,0)</f>
        <v>0</v>
      </c>
      <c r="BI323" s="164">
        <f>IF(N323="nulová",J323,0)</f>
        <v>0</v>
      </c>
      <c r="BJ323" s="18" t="s">
        <v>84</v>
      </c>
      <c r="BK323" s="164">
        <f>ROUND(I323*H323,2)</f>
        <v>0</v>
      </c>
      <c r="BL323" s="18" t="s">
        <v>228</v>
      </c>
      <c r="BM323" s="163" t="s">
        <v>848</v>
      </c>
    </row>
    <row r="324" spans="1:65" s="2" customFormat="1" ht="19.5">
      <c r="A324" s="33"/>
      <c r="B324" s="34"/>
      <c r="C324" s="33"/>
      <c r="D324" s="166" t="s">
        <v>384</v>
      </c>
      <c r="E324" s="33"/>
      <c r="F324" s="208" t="s">
        <v>5975</v>
      </c>
      <c r="G324" s="33"/>
      <c r="H324" s="33"/>
      <c r="I324" s="209"/>
      <c r="J324" s="33"/>
      <c r="K324" s="33"/>
      <c r="L324" s="34"/>
      <c r="M324" s="210"/>
      <c r="N324" s="211"/>
      <c r="O324" s="59"/>
      <c r="P324" s="59"/>
      <c r="Q324" s="59"/>
      <c r="R324" s="59"/>
      <c r="S324" s="59"/>
      <c r="T324" s="60"/>
      <c r="U324" s="33"/>
      <c r="V324" s="33"/>
      <c r="W324" s="33"/>
      <c r="X324" s="33"/>
      <c r="Y324" s="33"/>
      <c r="Z324" s="33"/>
      <c r="AA324" s="33"/>
      <c r="AB324" s="33"/>
      <c r="AC324" s="33"/>
      <c r="AD324" s="33"/>
      <c r="AE324" s="33"/>
      <c r="AT324" s="18" t="s">
        <v>384</v>
      </c>
      <c r="AU324" s="18" t="s">
        <v>86</v>
      </c>
    </row>
    <row r="325" spans="1:65" s="2" customFormat="1" ht="16.5" customHeight="1">
      <c r="A325" s="33"/>
      <c r="B325" s="150"/>
      <c r="C325" s="151" t="s">
        <v>495</v>
      </c>
      <c r="D325" s="151" t="s">
        <v>224</v>
      </c>
      <c r="E325" s="152" t="s">
        <v>5976</v>
      </c>
      <c r="F325" s="153" t="s">
        <v>5977</v>
      </c>
      <c r="G325" s="154" t="s">
        <v>242</v>
      </c>
      <c r="H325" s="155">
        <v>22</v>
      </c>
      <c r="I325" s="156"/>
      <c r="J325" s="157">
        <f>ROUND(I325*H325,2)</f>
        <v>0</v>
      </c>
      <c r="K325" s="158"/>
      <c r="L325" s="34"/>
      <c r="M325" s="159" t="s">
        <v>1</v>
      </c>
      <c r="N325" s="160" t="s">
        <v>42</v>
      </c>
      <c r="O325" s="59"/>
      <c r="P325" s="161">
        <f>O325*H325</f>
        <v>0</v>
      </c>
      <c r="Q325" s="161">
        <v>0</v>
      </c>
      <c r="R325" s="161">
        <f>Q325*H325</f>
        <v>0</v>
      </c>
      <c r="S325" s="161">
        <v>0</v>
      </c>
      <c r="T325" s="162">
        <f>S325*H325</f>
        <v>0</v>
      </c>
      <c r="U325" s="33"/>
      <c r="V325" s="33"/>
      <c r="W325" s="33"/>
      <c r="X325" s="33"/>
      <c r="Y325" s="33"/>
      <c r="Z325" s="33"/>
      <c r="AA325" s="33"/>
      <c r="AB325" s="33"/>
      <c r="AC325" s="33"/>
      <c r="AD325" s="33"/>
      <c r="AE325" s="33"/>
      <c r="AR325" s="163" t="s">
        <v>228</v>
      </c>
      <c r="AT325" s="163" t="s">
        <v>224</v>
      </c>
      <c r="AU325" s="163" t="s">
        <v>86</v>
      </c>
      <c r="AY325" s="18" t="s">
        <v>222</v>
      </c>
      <c r="BE325" s="164">
        <f>IF(N325="základní",J325,0)</f>
        <v>0</v>
      </c>
      <c r="BF325" s="164">
        <f>IF(N325="snížená",J325,0)</f>
        <v>0</v>
      </c>
      <c r="BG325" s="164">
        <f>IF(N325="zákl. přenesená",J325,0)</f>
        <v>0</v>
      </c>
      <c r="BH325" s="164">
        <f>IF(N325="sníž. přenesená",J325,0)</f>
        <v>0</v>
      </c>
      <c r="BI325" s="164">
        <f>IF(N325="nulová",J325,0)</f>
        <v>0</v>
      </c>
      <c r="BJ325" s="18" t="s">
        <v>84</v>
      </c>
      <c r="BK325" s="164">
        <f>ROUND(I325*H325,2)</f>
        <v>0</v>
      </c>
      <c r="BL325" s="18" t="s">
        <v>228</v>
      </c>
      <c r="BM325" s="163" t="s">
        <v>856</v>
      </c>
    </row>
    <row r="326" spans="1:65" s="2" customFormat="1" ht="19.5">
      <c r="A326" s="33"/>
      <c r="B326" s="34"/>
      <c r="C326" s="33"/>
      <c r="D326" s="166" t="s">
        <v>384</v>
      </c>
      <c r="E326" s="33"/>
      <c r="F326" s="208" t="s">
        <v>5978</v>
      </c>
      <c r="G326" s="33"/>
      <c r="H326" s="33"/>
      <c r="I326" s="209"/>
      <c r="J326" s="33"/>
      <c r="K326" s="33"/>
      <c r="L326" s="34"/>
      <c r="M326" s="210"/>
      <c r="N326" s="211"/>
      <c r="O326" s="59"/>
      <c r="P326" s="59"/>
      <c r="Q326" s="59"/>
      <c r="R326" s="59"/>
      <c r="S326" s="59"/>
      <c r="T326" s="60"/>
      <c r="U326" s="33"/>
      <c r="V326" s="33"/>
      <c r="W326" s="33"/>
      <c r="X326" s="33"/>
      <c r="Y326" s="33"/>
      <c r="Z326" s="33"/>
      <c r="AA326" s="33"/>
      <c r="AB326" s="33"/>
      <c r="AC326" s="33"/>
      <c r="AD326" s="33"/>
      <c r="AE326" s="33"/>
      <c r="AT326" s="18" t="s">
        <v>384</v>
      </c>
      <c r="AU326" s="18" t="s">
        <v>86</v>
      </c>
    </row>
    <row r="327" spans="1:65" s="2" customFormat="1" ht="16.5" customHeight="1">
      <c r="A327" s="33"/>
      <c r="B327" s="150"/>
      <c r="C327" s="151" t="s">
        <v>882</v>
      </c>
      <c r="D327" s="151" t="s">
        <v>224</v>
      </c>
      <c r="E327" s="152" t="s">
        <v>5979</v>
      </c>
      <c r="F327" s="153" t="s">
        <v>5980</v>
      </c>
      <c r="G327" s="154" t="s">
        <v>4342</v>
      </c>
      <c r="H327" s="155">
        <v>8</v>
      </c>
      <c r="I327" s="156"/>
      <c r="J327" s="157">
        <f>ROUND(I327*H327,2)</f>
        <v>0</v>
      </c>
      <c r="K327" s="158"/>
      <c r="L327" s="34"/>
      <c r="M327" s="159" t="s">
        <v>1</v>
      </c>
      <c r="N327" s="160" t="s">
        <v>42</v>
      </c>
      <c r="O327" s="59"/>
      <c r="P327" s="161">
        <f>O327*H327</f>
        <v>0</v>
      </c>
      <c r="Q327" s="161">
        <v>0</v>
      </c>
      <c r="R327" s="161">
        <f>Q327*H327</f>
        <v>0</v>
      </c>
      <c r="S327" s="161">
        <v>0</v>
      </c>
      <c r="T327" s="162">
        <f>S327*H327</f>
        <v>0</v>
      </c>
      <c r="U327" s="33"/>
      <c r="V327" s="33"/>
      <c r="W327" s="33"/>
      <c r="X327" s="33"/>
      <c r="Y327" s="33"/>
      <c r="Z327" s="33"/>
      <c r="AA327" s="33"/>
      <c r="AB327" s="33"/>
      <c r="AC327" s="33"/>
      <c r="AD327" s="33"/>
      <c r="AE327" s="33"/>
      <c r="AR327" s="163" t="s">
        <v>228</v>
      </c>
      <c r="AT327" s="163" t="s">
        <v>224</v>
      </c>
      <c r="AU327" s="163" t="s">
        <v>86</v>
      </c>
      <c r="AY327" s="18" t="s">
        <v>222</v>
      </c>
      <c r="BE327" s="164">
        <f>IF(N327="základní",J327,0)</f>
        <v>0</v>
      </c>
      <c r="BF327" s="164">
        <f>IF(N327="snížená",J327,0)</f>
        <v>0</v>
      </c>
      <c r="BG327" s="164">
        <f>IF(N327="zákl. přenesená",J327,0)</f>
        <v>0</v>
      </c>
      <c r="BH327" s="164">
        <f>IF(N327="sníž. přenesená",J327,0)</f>
        <v>0</v>
      </c>
      <c r="BI327" s="164">
        <f>IF(N327="nulová",J327,0)</f>
        <v>0</v>
      </c>
      <c r="BJ327" s="18" t="s">
        <v>84</v>
      </c>
      <c r="BK327" s="164">
        <f>ROUND(I327*H327,2)</f>
        <v>0</v>
      </c>
      <c r="BL327" s="18" t="s">
        <v>228</v>
      </c>
      <c r="BM327" s="163" t="s">
        <v>865</v>
      </c>
    </row>
    <row r="328" spans="1:65" s="2" customFormat="1" ht="19.5">
      <c r="A328" s="33"/>
      <c r="B328" s="34"/>
      <c r="C328" s="33"/>
      <c r="D328" s="166" t="s">
        <v>384</v>
      </c>
      <c r="E328" s="33"/>
      <c r="F328" s="208" t="s">
        <v>5981</v>
      </c>
      <c r="G328" s="33"/>
      <c r="H328" s="33"/>
      <c r="I328" s="209"/>
      <c r="J328" s="33"/>
      <c r="K328" s="33"/>
      <c r="L328" s="34"/>
      <c r="M328" s="210"/>
      <c r="N328" s="211"/>
      <c r="O328" s="59"/>
      <c r="P328" s="59"/>
      <c r="Q328" s="59"/>
      <c r="R328" s="59"/>
      <c r="S328" s="59"/>
      <c r="T328" s="60"/>
      <c r="U328" s="33"/>
      <c r="V328" s="33"/>
      <c r="W328" s="33"/>
      <c r="X328" s="33"/>
      <c r="Y328" s="33"/>
      <c r="Z328" s="33"/>
      <c r="AA328" s="33"/>
      <c r="AB328" s="33"/>
      <c r="AC328" s="33"/>
      <c r="AD328" s="33"/>
      <c r="AE328" s="33"/>
      <c r="AT328" s="18" t="s">
        <v>384</v>
      </c>
      <c r="AU328" s="18" t="s">
        <v>86</v>
      </c>
    </row>
    <row r="329" spans="1:65" s="2" customFormat="1" ht="16.5" customHeight="1">
      <c r="A329" s="33"/>
      <c r="B329" s="150"/>
      <c r="C329" s="151" t="s">
        <v>505</v>
      </c>
      <c r="D329" s="151" t="s">
        <v>224</v>
      </c>
      <c r="E329" s="152" t="s">
        <v>5982</v>
      </c>
      <c r="F329" s="153" t="s">
        <v>5741</v>
      </c>
      <c r="G329" s="154" t="s">
        <v>242</v>
      </c>
      <c r="H329" s="155">
        <v>12</v>
      </c>
      <c r="I329" s="156"/>
      <c r="J329" s="157">
        <f>ROUND(I329*H329,2)</f>
        <v>0</v>
      </c>
      <c r="K329" s="158"/>
      <c r="L329" s="34"/>
      <c r="M329" s="159" t="s">
        <v>1</v>
      </c>
      <c r="N329" s="160" t="s">
        <v>42</v>
      </c>
      <c r="O329" s="59"/>
      <c r="P329" s="161">
        <f>O329*H329</f>
        <v>0</v>
      </c>
      <c r="Q329" s="161">
        <v>0</v>
      </c>
      <c r="R329" s="161">
        <f>Q329*H329</f>
        <v>0</v>
      </c>
      <c r="S329" s="161">
        <v>0</v>
      </c>
      <c r="T329" s="162">
        <f>S329*H329</f>
        <v>0</v>
      </c>
      <c r="U329" s="33"/>
      <c r="V329" s="33"/>
      <c r="W329" s="33"/>
      <c r="X329" s="33"/>
      <c r="Y329" s="33"/>
      <c r="Z329" s="33"/>
      <c r="AA329" s="33"/>
      <c r="AB329" s="33"/>
      <c r="AC329" s="33"/>
      <c r="AD329" s="33"/>
      <c r="AE329" s="33"/>
      <c r="AR329" s="163" t="s">
        <v>228</v>
      </c>
      <c r="AT329" s="163" t="s">
        <v>224</v>
      </c>
      <c r="AU329" s="163" t="s">
        <v>86</v>
      </c>
      <c r="AY329" s="18" t="s">
        <v>222</v>
      </c>
      <c r="BE329" s="164">
        <f>IF(N329="základní",J329,0)</f>
        <v>0</v>
      </c>
      <c r="BF329" s="164">
        <f>IF(N329="snížená",J329,0)</f>
        <v>0</v>
      </c>
      <c r="BG329" s="164">
        <f>IF(N329="zákl. přenesená",J329,0)</f>
        <v>0</v>
      </c>
      <c r="BH329" s="164">
        <f>IF(N329="sníž. přenesená",J329,0)</f>
        <v>0</v>
      </c>
      <c r="BI329" s="164">
        <f>IF(N329="nulová",J329,0)</f>
        <v>0</v>
      </c>
      <c r="BJ329" s="18" t="s">
        <v>84</v>
      </c>
      <c r="BK329" s="164">
        <f>ROUND(I329*H329,2)</f>
        <v>0</v>
      </c>
      <c r="BL329" s="18" t="s">
        <v>228</v>
      </c>
      <c r="BM329" s="163" t="s">
        <v>868</v>
      </c>
    </row>
    <row r="330" spans="1:65" s="2" customFormat="1" ht="19.5">
      <c r="A330" s="33"/>
      <c r="B330" s="34"/>
      <c r="C330" s="33"/>
      <c r="D330" s="166" t="s">
        <v>384</v>
      </c>
      <c r="E330" s="33"/>
      <c r="F330" s="208" t="s">
        <v>5983</v>
      </c>
      <c r="G330" s="33"/>
      <c r="H330" s="33"/>
      <c r="I330" s="209"/>
      <c r="J330" s="33"/>
      <c r="K330" s="33"/>
      <c r="L330" s="34"/>
      <c r="M330" s="210"/>
      <c r="N330" s="211"/>
      <c r="O330" s="59"/>
      <c r="P330" s="59"/>
      <c r="Q330" s="59"/>
      <c r="R330" s="59"/>
      <c r="S330" s="59"/>
      <c r="T330" s="60"/>
      <c r="U330" s="33"/>
      <c r="V330" s="33"/>
      <c r="W330" s="33"/>
      <c r="X330" s="33"/>
      <c r="Y330" s="33"/>
      <c r="Z330" s="33"/>
      <c r="AA330" s="33"/>
      <c r="AB330" s="33"/>
      <c r="AC330" s="33"/>
      <c r="AD330" s="33"/>
      <c r="AE330" s="33"/>
      <c r="AT330" s="18" t="s">
        <v>384</v>
      </c>
      <c r="AU330" s="18" t="s">
        <v>86</v>
      </c>
    </row>
    <row r="331" spans="1:65" s="2" customFormat="1" ht="24.2" customHeight="1">
      <c r="A331" s="33"/>
      <c r="B331" s="150"/>
      <c r="C331" s="151" t="s">
        <v>893</v>
      </c>
      <c r="D331" s="151" t="s">
        <v>224</v>
      </c>
      <c r="E331" s="152" t="s">
        <v>5984</v>
      </c>
      <c r="F331" s="153" t="s">
        <v>5845</v>
      </c>
      <c r="G331" s="154" t="s">
        <v>242</v>
      </c>
      <c r="H331" s="155">
        <v>12</v>
      </c>
      <c r="I331" s="156"/>
      <c r="J331" s="157">
        <f>ROUND(I331*H331,2)</f>
        <v>0</v>
      </c>
      <c r="K331" s="158"/>
      <c r="L331" s="34"/>
      <c r="M331" s="159" t="s">
        <v>1</v>
      </c>
      <c r="N331" s="160" t="s">
        <v>42</v>
      </c>
      <c r="O331" s="59"/>
      <c r="P331" s="161">
        <f>O331*H331</f>
        <v>0</v>
      </c>
      <c r="Q331" s="161">
        <v>0</v>
      </c>
      <c r="R331" s="161">
        <f>Q331*H331</f>
        <v>0</v>
      </c>
      <c r="S331" s="161">
        <v>0</v>
      </c>
      <c r="T331" s="162">
        <f>S331*H331</f>
        <v>0</v>
      </c>
      <c r="U331" s="33"/>
      <c r="V331" s="33"/>
      <c r="W331" s="33"/>
      <c r="X331" s="33"/>
      <c r="Y331" s="33"/>
      <c r="Z331" s="33"/>
      <c r="AA331" s="33"/>
      <c r="AB331" s="33"/>
      <c r="AC331" s="33"/>
      <c r="AD331" s="33"/>
      <c r="AE331" s="33"/>
      <c r="AR331" s="163" t="s">
        <v>228</v>
      </c>
      <c r="AT331" s="163" t="s">
        <v>224</v>
      </c>
      <c r="AU331" s="163" t="s">
        <v>86</v>
      </c>
      <c r="AY331" s="18" t="s">
        <v>222</v>
      </c>
      <c r="BE331" s="164">
        <f>IF(N331="základní",J331,0)</f>
        <v>0</v>
      </c>
      <c r="BF331" s="164">
        <f>IF(N331="snížená",J331,0)</f>
        <v>0</v>
      </c>
      <c r="BG331" s="164">
        <f>IF(N331="zákl. přenesená",J331,0)</f>
        <v>0</v>
      </c>
      <c r="BH331" s="164">
        <f>IF(N331="sníž. přenesená",J331,0)</f>
        <v>0</v>
      </c>
      <c r="BI331" s="164">
        <f>IF(N331="nulová",J331,0)</f>
        <v>0</v>
      </c>
      <c r="BJ331" s="18" t="s">
        <v>84</v>
      </c>
      <c r="BK331" s="164">
        <f>ROUND(I331*H331,2)</f>
        <v>0</v>
      </c>
      <c r="BL331" s="18" t="s">
        <v>228</v>
      </c>
      <c r="BM331" s="163" t="s">
        <v>873</v>
      </c>
    </row>
    <row r="332" spans="1:65" s="2" customFormat="1" ht="19.5">
      <c r="A332" s="33"/>
      <c r="B332" s="34"/>
      <c r="C332" s="33"/>
      <c r="D332" s="166" t="s">
        <v>384</v>
      </c>
      <c r="E332" s="33"/>
      <c r="F332" s="208" t="s">
        <v>5849</v>
      </c>
      <c r="G332" s="33"/>
      <c r="H332" s="33"/>
      <c r="I332" s="209"/>
      <c r="J332" s="33"/>
      <c r="K332" s="33"/>
      <c r="L332" s="34"/>
      <c r="M332" s="210"/>
      <c r="N332" s="211"/>
      <c r="O332" s="59"/>
      <c r="P332" s="59"/>
      <c r="Q332" s="59"/>
      <c r="R332" s="59"/>
      <c r="S332" s="59"/>
      <c r="T332" s="60"/>
      <c r="U332" s="33"/>
      <c r="V332" s="33"/>
      <c r="W332" s="33"/>
      <c r="X332" s="33"/>
      <c r="Y332" s="33"/>
      <c r="Z332" s="33"/>
      <c r="AA332" s="33"/>
      <c r="AB332" s="33"/>
      <c r="AC332" s="33"/>
      <c r="AD332" s="33"/>
      <c r="AE332" s="33"/>
      <c r="AT332" s="18" t="s">
        <v>384</v>
      </c>
      <c r="AU332" s="18" t="s">
        <v>86</v>
      </c>
    </row>
    <row r="333" spans="1:65" s="2" customFormat="1" ht="16.5" customHeight="1">
      <c r="A333" s="33"/>
      <c r="B333" s="150"/>
      <c r="C333" s="151" t="s">
        <v>516</v>
      </c>
      <c r="D333" s="151" t="s">
        <v>224</v>
      </c>
      <c r="E333" s="152" t="s">
        <v>5985</v>
      </c>
      <c r="F333" s="153" t="s">
        <v>5848</v>
      </c>
      <c r="G333" s="154" t="s">
        <v>4342</v>
      </c>
      <c r="H333" s="155">
        <v>16</v>
      </c>
      <c r="I333" s="156"/>
      <c r="J333" s="157">
        <f>ROUND(I333*H333,2)</f>
        <v>0</v>
      </c>
      <c r="K333" s="158"/>
      <c r="L333" s="34"/>
      <c r="M333" s="159" t="s">
        <v>1</v>
      </c>
      <c r="N333" s="160" t="s">
        <v>42</v>
      </c>
      <c r="O333" s="59"/>
      <c r="P333" s="161">
        <f>O333*H333</f>
        <v>0</v>
      </c>
      <c r="Q333" s="161">
        <v>0</v>
      </c>
      <c r="R333" s="161">
        <f>Q333*H333</f>
        <v>0</v>
      </c>
      <c r="S333" s="161">
        <v>0</v>
      </c>
      <c r="T333" s="162">
        <f>S333*H333</f>
        <v>0</v>
      </c>
      <c r="U333" s="33"/>
      <c r="V333" s="33"/>
      <c r="W333" s="33"/>
      <c r="X333" s="33"/>
      <c r="Y333" s="33"/>
      <c r="Z333" s="33"/>
      <c r="AA333" s="33"/>
      <c r="AB333" s="33"/>
      <c r="AC333" s="33"/>
      <c r="AD333" s="33"/>
      <c r="AE333" s="33"/>
      <c r="AR333" s="163" t="s">
        <v>228</v>
      </c>
      <c r="AT333" s="163" t="s">
        <v>224</v>
      </c>
      <c r="AU333" s="163" t="s">
        <v>86</v>
      </c>
      <c r="AY333" s="18" t="s">
        <v>222</v>
      </c>
      <c r="BE333" s="164">
        <f>IF(N333="základní",J333,0)</f>
        <v>0</v>
      </c>
      <c r="BF333" s="164">
        <f>IF(N333="snížená",J333,0)</f>
        <v>0</v>
      </c>
      <c r="BG333" s="164">
        <f>IF(N333="zákl. přenesená",J333,0)</f>
        <v>0</v>
      </c>
      <c r="BH333" s="164">
        <f>IF(N333="sníž. přenesená",J333,0)</f>
        <v>0</v>
      </c>
      <c r="BI333" s="164">
        <f>IF(N333="nulová",J333,0)</f>
        <v>0</v>
      </c>
      <c r="BJ333" s="18" t="s">
        <v>84</v>
      </c>
      <c r="BK333" s="164">
        <f>ROUND(I333*H333,2)</f>
        <v>0</v>
      </c>
      <c r="BL333" s="18" t="s">
        <v>228</v>
      </c>
      <c r="BM333" s="163" t="s">
        <v>880</v>
      </c>
    </row>
    <row r="334" spans="1:65" s="2" customFormat="1" ht="19.5">
      <c r="A334" s="33"/>
      <c r="B334" s="34"/>
      <c r="C334" s="33"/>
      <c r="D334" s="166" t="s">
        <v>384</v>
      </c>
      <c r="E334" s="33"/>
      <c r="F334" s="208" t="s">
        <v>5851</v>
      </c>
      <c r="G334" s="33"/>
      <c r="H334" s="33"/>
      <c r="I334" s="209"/>
      <c r="J334" s="33"/>
      <c r="K334" s="33"/>
      <c r="L334" s="34"/>
      <c r="M334" s="210"/>
      <c r="N334" s="211"/>
      <c r="O334" s="59"/>
      <c r="P334" s="59"/>
      <c r="Q334" s="59"/>
      <c r="R334" s="59"/>
      <c r="S334" s="59"/>
      <c r="T334" s="60"/>
      <c r="U334" s="33"/>
      <c r="V334" s="33"/>
      <c r="W334" s="33"/>
      <c r="X334" s="33"/>
      <c r="Y334" s="33"/>
      <c r="Z334" s="33"/>
      <c r="AA334" s="33"/>
      <c r="AB334" s="33"/>
      <c r="AC334" s="33"/>
      <c r="AD334" s="33"/>
      <c r="AE334" s="33"/>
      <c r="AT334" s="18" t="s">
        <v>384</v>
      </c>
      <c r="AU334" s="18" t="s">
        <v>86</v>
      </c>
    </row>
    <row r="335" spans="1:65" s="2" customFormat="1" ht="24.2" customHeight="1">
      <c r="A335" s="33"/>
      <c r="B335" s="150"/>
      <c r="C335" s="151" t="s">
        <v>902</v>
      </c>
      <c r="D335" s="151" t="s">
        <v>224</v>
      </c>
      <c r="E335" s="152" t="s">
        <v>5986</v>
      </c>
      <c r="F335" s="153" t="s">
        <v>5845</v>
      </c>
      <c r="G335" s="154" t="s">
        <v>242</v>
      </c>
      <c r="H335" s="155">
        <v>10</v>
      </c>
      <c r="I335" s="156"/>
      <c r="J335" s="157">
        <f>ROUND(I335*H335,2)</f>
        <v>0</v>
      </c>
      <c r="K335" s="158"/>
      <c r="L335" s="34"/>
      <c r="M335" s="159" t="s">
        <v>1</v>
      </c>
      <c r="N335" s="160" t="s">
        <v>42</v>
      </c>
      <c r="O335" s="59"/>
      <c r="P335" s="161">
        <f>O335*H335</f>
        <v>0</v>
      </c>
      <c r="Q335" s="161">
        <v>0</v>
      </c>
      <c r="R335" s="161">
        <f>Q335*H335</f>
        <v>0</v>
      </c>
      <c r="S335" s="161">
        <v>0</v>
      </c>
      <c r="T335" s="162">
        <f>S335*H335</f>
        <v>0</v>
      </c>
      <c r="U335" s="33"/>
      <c r="V335" s="33"/>
      <c r="W335" s="33"/>
      <c r="X335" s="33"/>
      <c r="Y335" s="33"/>
      <c r="Z335" s="33"/>
      <c r="AA335" s="33"/>
      <c r="AB335" s="33"/>
      <c r="AC335" s="33"/>
      <c r="AD335" s="33"/>
      <c r="AE335" s="33"/>
      <c r="AR335" s="163" t="s">
        <v>228</v>
      </c>
      <c r="AT335" s="163" t="s">
        <v>224</v>
      </c>
      <c r="AU335" s="163" t="s">
        <v>86</v>
      </c>
      <c r="AY335" s="18" t="s">
        <v>222</v>
      </c>
      <c r="BE335" s="164">
        <f>IF(N335="základní",J335,0)</f>
        <v>0</v>
      </c>
      <c r="BF335" s="164">
        <f>IF(N335="snížená",J335,0)</f>
        <v>0</v>
      </c>
      <c r="BG335" s="164">
        <f>IF(N335="zákl. přenesená",J335,0)</f>
        <v>0</v>
      </c>
      <c r="BH335" s="164">
        <f>IF(N335="sníž. přenesená",J335,0)</f>
        <v>0</v>
      </c>
      <c r="BI335" s="164">
        <f>IF(N335="nulová",J335,0)</f>
        <v>0</v>
      </c>
      <c r="BJ335" s="18" t="s">
        <v>84</v>
      </c>
      <c r="BK335" s="164">
        <f>ROUND(I335*H335,2)</f>
        <v>0</v>
      </c>
      <c r="BL335" s="18" t="s">
        <v>228</v>
      </c>
      <c r="BM335" s="163" t="s">
        <v>885</v>
      </c>
    </row>
    <row r="336" spans="1:65" s="2" customFormat="1" ht="19.5">
      <c r="A336" s="33"/>
      <c r="B336" s="34"/>
      <c r="C336" s="33"/>
      <c r="D336" s="166" t="s">
        <v>384</v>
      </c>
      <c r="E336" s="33"/>
      <c r="F336" s="208" t="s">
        <v>5843</v>
      </c>
      <c r="G336" s="33"/>
      <c r="H336" s="33"/>
      <c r="I336" s="209"/>
      <c r="J336" s="33"/>
      <c r="K336" s="33"/>
      <c r="L336" s="34"/>
      <c r="M336" s="210"/>
      <c r="N336" s="211"/>
      <c r="O336" s="59"/>
      <c r="P336" s="59"/>
      <c r="Q336" s="59"/>
      <c r="R336" s="59"/>
      <c r="S336" s="59"/>
      <c r="T336" s="60"/>
      <c r="U336" s="33"/>
      <c r="V336" s="33"/>
      <c r="W336" s="33"/>
      <c r="X336" s="33"/>
      <c r="Y336" s="33"/>
      <c r="Z336" s="33"/>
      <c r="AA336" s="33"/>
      <c r="AB336" s="33"/>
      <c r="AC336" s="33"/>
      <c r="AD336" s="33"/>
      <c r="AE336" s="33"/>
      <c r="AT336" s="18" t="s">
        <v>384</v>
      </c>
      <c r="AU336" s="18" t="s">
        <v>86</v>
      </c>
    </row>
    <row r="337" spans="1:65" s="2" customFormat="1" ht="16.5" customHeight="1">
      <c r="A337" s="33"/>
      <c r="B337" s="150"/>
      <c r="C337" s="151" t="s">
        <v>520</v>
      </c>
      <c r="D337" s="151" t="s">
        <v>224</v>
      </c>
      <c r="E337" s="152" t="s">
        <v>5987</v>
      </c>
      <c r="F337" s="153" t="s">
        <v>5848</v>
      </c>
      <c r="G337" s="154" t="s">
        <v>4342</v>
      </c>
      <c r="H337" s="155">
        <v>15</v>
      </c>
      <c r="I337" s="156"/>
      <c r="J337" s="157">
        <f>ROUND(I337*H337,2)</f>
        <v>0</v>
      </c>
      <c r="K337" s="158"/>
      <c r="L337" s="34"/>
      <c r="M337" s="159" t="s">
        <v>1</v>
      </c>
      <c r="N337" s="160" t="s">
        <v>42</v>
      </c>
      <c r="O337" s="59"/>
      <c r="P337" s="161">
        <f>O337*H337</f>
        <v>0</v>
      </c>
      <c r="Q337" s="161">
        <v>0</v>
      </c>
      <c r="R337" s="161">
        <f>Q337*H337</f>
        <v>0</v>
      </c>
      <c r="S337" s="161">
        <v>0</v>
      </c>
      <c r="T337" s="162">
        <f>S337*H337</f>
        <v>0</v>
      </c>
      <c r="U337" s="33"/>
      <c r="V337" s="33"/>
      <c r="W337" s="33"/>
      <c r="X337" s="33"/>
      <c r="Y337" s="33"/>
      <c r="Z337" s="33"/>
      <c r="AA337" s="33"/>
      <c r="AB337" s="33"/>
      <c r="AC337" s="33"/>
      <c r="AD337" s="33"/>
      <c r="AE337" s="33"/>
      <c r="AR337" s="163" t="s">
        <v>228</v>
      </c>
      <c r="AT337" s="163" t="s">
        <v>224</v>
      </c>
      <c r="AU337" s="163" t="s">
        <v>86</v>
      </c>
      <c r="AY337" s="18" t="s">
        <v>222</v>
      </c>
      <c r="BE337" s="164">
        <f>IF(N337="základní",J337,0)</f>
        <v>0</v>
      </c>
      <c r="BF337" s="164">
        <f>IF(N337="snížená",J337,0)</f>
        <v>0</v>
      </c>
      <c r="BG337" s="164">
        <f>IF(N337="zákl. přenesená",J337,0)</f>
        <v>0</v>
      </c>
      <c r="BH337" s="164">
        <f>IF(N337="sníž. přenesená",J337,0)</f>
        <v>0</v>
      </c>
      <c r="BI337" s="164">
        <f>IF(N337="nulová",J337,0)</f>
        <v>0</v>
      </c>
      <c r="BJ337" s="18" t="s">
        <v>84</v>
      </c>
      <c r="BK337" s="164">
        <f>ROUND(I337*H337,2)</f>
        <v>0</v>
      </c>
      <c r="BL337" s="18" t="s">
        <v>228</v>
      </c>
      <c r="BM337" s="163" t="s">
        <v>892</v>
      </c>
    </row>
    <row r="338" spans="1:65" s="2" customFormat="1" ht="19.5">
      <c r="A338" s="33"/>
      <c r="B338" s="34"/>
      <c r="C338" s="33"/>
      <c r="D338" s="166" t="s">
        <v>384</v>
      </c>
      <c r="E338" s="33"/>
      <c r="F338" s="208" t="s">
        <v>5846</v>
      </c>
      <c r="G338" s="33"/>
      <c r="H338" s="33"/>
      <c r="I338" s="209"/>
      <c r="J338" s="33"/>
      <c r="K338" s="33"/>
      <c r="L338" s="34"/>
      <c r="M338" s="210"/>
      <c r="N338" s="211"/>
      <c r="O338" s="59"/>
      <c r="P338" s="59"/>
      <c r="Q338" s="59"/>
      <c r="R338" s="59"/>
      <c r="S338" s="59"/>
      <c r="T338" s="60"/>
      <c r="U338" s="33"/>
      <c r="V338" s="33"/>
      <c r="W338" s="33"/>
      <c r="X338" s="33"/>
      <c r="Y338" s="33"/>
      <c r="Z338" s="33"/>
      <c r="AA338" s="33"/>
      <c r="AB338" s="33"/>
      <c r="AC338" s="33"/>
      <c r="AD338" s="33"/>
      <c r="AE338" s="33"/>
      <c r="AT338" s="18" t="s">
        <v>384</v>
      </c>
      <c r="AU338" s="18" t="s">
        <v>86</v>
      </c>
    </row>
    <row r="339" spans="1:65" s="2" customFormat="1" ht="16.5" customHeight="1">
      <c r="A339" s="33"/>
      <c r="B339" s="150"/>
      <c r="C339" s="151" t="s">
        <v>917</v>
      </c>
      <c r="D339" s="151" t="s">
        <v>224</v>
      </c>
      <c r="E339" s="152" t="s">
        <v>5988</v>
      </c>
      <c r="F339" s="153" t="s">
        <v>5744</v>
      </c>
      <c r="G339" s="154" t="s">
        <v>242</v>
      </c>
      <c r="H339" s="155">
        <v>12</v>
      </c>
      <c r="I339" s="156"/>
      <c r="J339" s="157">
        <f>ROUND(I339*H339,2)</f>
        <v>0</v>
      </c>
      <c r="K339" s="158"/>
      <c r="L339" s="34"/>
      <c r="M339" s="159" t="s">
        <v>1</v>
      </c>
      <c r="N339" s="160" t="s">
        <v>42</v>
      </c>
      <c r="O339" s="59"/>
      <c r="P339" s="161">
        <f>O339*H339</f>
        <v>0</v>
      </c>
      <c r="Q339" s="161">
        <v>0</v>
      </c>
      <c r="R339" s="161">
        <f>Q339*H339</f>
        <v>0</v>
      </c>
      <c r="S339" s="161">
        <v>0</v>
      </c>
      <c r="T339" s="162">
        <f>S339*H339</f>
        <v>0</v>
      </c>
      <c r="U339" s="33"/>
      <c r="V339" s="33"/>
      <c r="W339" s="33"/>
      <c r="X339" s="33"/>
      <c r="Y339" s="33"/>
      <c r="Z339" s="33"/>
      <c r="AA339" s="33"/>
      <c r="AB339" s="33"/>
      <c r="AC339" s="33"/>
      <c r="AD339" s="33"/>
      <c r="AE339" s="33"/>
      <c r="AR339" s="163" t="s">
        <v>228</v>
      </c>
      <c r="AT339" s="163" t="s">
        <v>224</v>
      </c>
      <c r="AU339" s="163" t="s">
        <v>86</v>
      </c>
      <c r="AY339" s="18" t="s">
        <v>222</v>
      </c>
      <c r="BE339" s="164">
        <f>IF(N339="základní",J339,0)</f>
        <v>0</v>
      </c>
      <c r="BF339" s="164">
        <f>IF(N339="snížená",J339,0)</f>
        <v>0</v>
      </c>
      <c r="BG339" s="164">
        <f>IF(N339="zákl. přenesená",J339,0)</f>
        <v>0</v>
      </c>
      <c r="BH339" s="164">
        <f>IF(N339="sníž. přenesená",J339,0)</f>
        <v>0</v>
      </c>
      <c r="BI339" s="164">
        <f>IF(N339="nulová",J339,0)</f>
        <v>0</v>
      </c>
      <c r="BJ339" s="18" t="s">
        <v>84</v>
      </c>
      <c r="BK339" s="164">
        <f>ROUND(I339*H339,2)</f>
        <v>0</v>
      </c>
      <c r="BL339" s="18" t="s">
        <v>228</v>
      </c>
      <c r="BM339" s="163" t="s">
        <v>896</v>
      </c>
    </row>
    <row r="340" spans="1:65" s="2" customFormat="1" ht="19.5">
      <c r="A340" s="33"/>
      <c r="B340" s="34"/>
      <c r="C340" s="33"/>
      <c r="D340" s="166" t="s">
        <v>384</v>
      </c>
      <c r="E340" s="33"/>
      <c r="F340" s="208" t="s">
        <v>5745</v>
      </c>
      <c r="G340" s="33"/>
      <c r="H340" s="33"/>
      <c r="I340" s="209"/>
      <c r="J340" s="33"/>
      <c r="K340" s="33"/>
      <c r="L340" s="34"/>
      <c r="M340" s="210"/>
      <c r="N340" s="211"/>
      <c r="O340" s="59"/>
      <c r="P340" s="59"/>
      <c r="Q340" s="59"/>
      <c r="R340" s="59"/>
      <c r="S340" s="59"/>
      <c r="T340" s="60"/>
      <c r="U340" s="33"/>
      <c r="V340" s="33"/>
      <c r="W340" s="33"/>
      <c r="X340" s="33"/>
      <c r="Y340" s="33"/>
      <c r="Z340" s="33"/>
      <c r="AA340" s="33"/>
      <c r="AB340" s="33"/>
      <c r="AC340" s="33"/>
      <c r="AD340" s="33"/>
      <c r="AE340" s="33"/>
      <c r="AT340" s="18" t="s">
        <v>384</v>
      </c>
      <c r="AU340" s="18" t="s">
        <v>86</v>
      </c>
    </row>
    <row r="341" spans="1:65" s="2" customFormat="1" ht="16.5" customHeight="1">
      <c r="A341" s="33"/>
      <c r="B341" s="150"/>
      <c r="C341" s="151" t="s">
        <v>532</v>
      </c>
      <c r="D341" s="151" t="s">
        <v>224</v>
      </c>
      <c r="E341" s="152" t="s">
        <v>5989</v>
      </c>
      <c r="F341" s="153" t="s">
        <v>5990</v>
      </c>
      <c r="G341" s="154" t="s">
        <v>4342</v>
      </c>
      <c r="H341" s="155">
        <v>1</v>
      </c>
      <c r="I341" s="156"/>
      <c r="J341" s="157">
        <f>ROUND(I341*H341,2)</f>
        <v>0</v>
      </c>
      <c r="K341" s="158"/>
      <c r="L341" s="34"/>
      <c r="M341" s="159" t="s">
        <v>1</v>
      </c>
      <c r="N341" s="160" t="s">
        <v>42</v>
      </c>
      <c r="O341" s="59"/>
      <c r="P341" s="161">
        <f>O341*H341</f>
        <v>0</v>
      </c>
      <c r="Q341" s="161">
        <v>0</v>
      </c>
      <c r="R341" s="161">
        <f>Q341*H341</f>
        <v>0</v>
      </c>
      <c r="S341" s="161">
        <v>0</v>
      </c>
      <c r="T341" s="162">
        <f>S341*H341</f>
        <v>0</v>
      </c>
      <c r="U341" s="33"/>
      <c r="V341" s="33"/>
      <c r="W341" s="33"/>
      <c r="X341" s="33"/>
      <c r="Y341" s="33"/>
      <c r="Z341" s="33"/>
      <c r="AA341" s="33"/>
      <c r="AB341" s="33"/>
      <c r="AC341" s="33"/>
      <c r="AD341" s="33"/>
      <c r="AE341" s="33"/>
      <c r="AR341" s="163" t="s">
        <v>228</v>
      </c>
      <c r="AT341" s="163" t="s">
        <v>224</v>
      </c>
      <c r="AU341" s="163" t="s">
        <v>86</v>
      </c>
      <c r="AY341" s="18" t="s">
        <v>222</v>
      </c>
      <c r="BE341" s="164">
        <f>IF(N341="základní",J341,0)</f>
        <v>0</v>
      </c>
      <c r="BF341" s="164">
        <f>IF(N341="snížená",J341,0)</f>
        <v>0</v>
      </c>
      <c r="BG341" s="164">
        <f>IF(N341="zákl. přenesená",J341,0)</f>
        <v>0</v>
      </c>
      <c r="BH341" s="164">
        <f>IF(N341="sníž. přenesená",J341,0)</f>
        <v>0</v>
      </c>
      <c r="BI341" s="164">
        <f>IF(N341="nulová",J341,0)</f>
        <v>0</v>
      </c>
      <c r="BJ341" s="18" t="s">
        <v>84</v>
      </c>
      <c r="BK341" s="164">
        <f>ROUND(I341*H341,2)</f>
        <v>0</v>
      </c>
      <c r="BL341" s="18" t="s">
        <v>228</v>
      </c>
      <c r="BM341" s="163" t="s">
        <v>899</v>
      </c>
    </row>
    <row r="342" spans="1:65" s="2" customFormat="1" ht="19.5">
      <c r="A342" s="33"/>
      <c r="B342" s="34"/>
      <c r="C342" s="33"/>
      <c r="D342" s="166" t="s">
        <v>384</v>
      </c>
      <c r="E342" s="33"/>
      <c r="F342" s="208" t="s">
        <v>5824</v>
      </c>
      <c r="G342" s="33"/>
      <c r="H342" s="33"/>
      <c r="I342" s="209"/>
      <c r="J342" s="33"/>
      <c r="K342" s="33"/>
      <c r="L342" s="34"/>
      <c r="M342" s="210"/>
      <c r="N342" s="211"/>
      <c r="O342" s="59"/>
      <c r="P342" s="59"/>
      <c r="Q342" s="59"/>
      <c r="R342" s="59"/>
      <c r="S342" s="59"/>
      <c r="T342" s="60"/>
      <c r="U342" s="33"/>
      <c r="V342" s="33"/>
      <c r="W342" s="33"/>
      <c r="X342" s="33"/>
      <c r="Y342" s="33"/>
      <c r="Z342" s="33"/>
      <c r="AA342" s="33"/>
      <c r="AB342" s="33"/>
      <c r="AC342" s="33"/>
      <c r="AD342" s="33"/>
      <c r="AE342" s="33"/>
      <c r="AT342" s="18" t="s">
        <v>384</v>
      </c>
      <c r="AU342" s="18" t="s">
        <v>86</v>
      </c>
    </row>
    <row r="343" spans="1:65" s="2" customFormat="1" ht="16.5" customHeight="1">
      <c r="A343" s="33"/>
      <c r="B343" s="150"/>
      <c r="C343" s="151" t="s">
        <v>927</v>
      </c>
      <c r="D343" s="151" t="s">
        <v>224</v>
      </c>
      <c r="E343" s="152" t="s">
        <v>5991</v>
      </c>
      <c r="F343" s="153" t="s">
        <v>5992</v>
      </c>
      <c r="G343" s="154" t="s">
        <v>4342</v>
      </c>
      <c r="H343" s="155">
        <v>2</v>
      </c>
      <c r="I343" s="156"/>
      <c r="J343" s="157">
        <f>ROUND(I343*H343,2)</f>
        <v>0</v>
      </c>
      <c r="K343" s="158"/>
      <c r="L343" s="34"/>
      <c r="M343" s="159" t="s">
        <v>1</v>
      </c>
      <c r="N343" s="160" t="s">
        <v>42</v>
      </c>
      <c r="O343" s="59"/>
      <c r="P343" s="161">
        <f>O343*H343</f>
        <v>0</v>
      </c>
      <c r="Q343" s="161">
        <v>0</v>
      </c>
      <c r="R343" s="161">
        <f>Q343*H343</f>
        <v>0</v>
      </c>
      <c r="S343" s="161">
        <v>0</v>
      </c>
      <c r="T343" s="162">
        <f>S343*H343</f>
        <v>0</v>
      </c>
      <c r="U343" s="33"/>
      <c r="V343" s="33"/>
      <c r="W343" s="33"/>
      <c r="X343" s="33"/>
      <c r="Y343" s="33"/>
      <c r="Z343" s="33"/>
      <c r="AA343" s="33"/>
      <c r="AB343" s="33"/>
      <c r="AC343" s="33"/>
      <c r="AD343" s="33"/>
      <c r="AE343" s="33"/>
      <c r="AR343" s="163" t="s">
        <v>228</v>
      </c>
      <c r="AT343" s="163" t="s">
        <v>224</v>
      </c>
      <c r="AU343" s="163" t="s">
        <v>86</v>
      </c>
      <c r="AY343" s="18" t="s">
        <v>222</v>
      </c>
      <c r="BE343" s="164">
        <f>IF(N343="základní",J343,0)</f>
        <v>0</v>
      </c>
      <c r="BF343" s="164">
        <f>IF(N343="snížená",J343,0)</f>
        <v>0</v>
      </c>
      <c r="BG343" s="164">
        <f>IF(N343="zákl. přenesená",J343,0)</f>
        <v>0</v>
      </c>
      <c r="BH343" s="164">
        <f>IF(N343="sníž. přenesená",J343,0)</f>
        <v>0</v>
      </c>
      <c r="BI343" s="164">
        <f>IF(N343="nulová",J343,0)</f>
        <v>0</v>
      </c>
      <c r="BJ343" s="18" t="s">
        <v>84</v>
      </c>
      <c r="BK343" s="164">
        <f>ROUND(I343*H343,2)</f>
        <v>0</v>
      </c>
      <c r="BL343" s="18" t="s">
        <v>228</v>
      </c>
      <c r="BM343" s="163" t="s">
        <v>905</v>
      </c>
    </row>
    <row r="344" spans="1:65" s="2" customFormat="1" ht="19.5">
      <c r="A344" s="33"/>
      <c r="B344" s="34"/>
      <c r="C344" s="33"/>
      <c r="D344" s="166" t="s">
        <v>384</v>
      </c>
      <c r="E344" s="33"/>
      <c r="F344" s="208" t="s">
        <v>5824</v>
      </c>
      <c r="G344" s="33"/>
      <c r="H344" s="33"/>
      <c r="I344" s="209"/>
      <c r="J344" s="33"/>
      <c r="K344" s="33"/>
      <c r="L344" s="34"/>
      <c r="M344" s="210"/>
      <c r="N344" s="211"/>
      <c r="O344" s="59"/>
      <c r="P344" s="59"/>
      <c r="Q344" s="59"/>
      <c r="R344" s="59"/>
      <c r="S344" s="59"/>
      <c r="T344" s="60"/>
      <c r="U344" s="33"/>
      <c r="V344" s="33"/>
      <c r="W344" s="33"/>
      <c r="X344" s="33"/>
      <c r="Y344" s="33"/>
      <c r="Z344" s="33"/>
      <c r="AA344" s="33"/>
      <c r="AB344" s="33"/>
      <c r="AC344" s="33"/>
      <c r="AD344" s="33"/>
      <c r="AE344" s="33"/>
      <c r="AT344" s="18" t="s">
        <v>384</v>
      </c>
      <c r="AU344" s="18" t="s">
        <v>86</v>
      </c>
    </row>
    <row r="345" spans="1:65" s="2" customFormat="1" ht="24.2" customHeight="1">
      <c r="A345" s="33"/>
      <c r="B345" s="150"/>
      <c r="C345" s="151" t="s">
        <v>546</v>
      </c>
      <c r="D345" s="151" t="s">
        <v>224</v>
      </c>
      <c r="E345" s="152" t="s">
        <v>5993</v>
      </c>
      <c r="F345" s="153" t="s">
        <v>5994</v>
      </c>
      <c r="G345" s="154" t="s">
        <v>4342</v>
      </c>
      <c r="H345" s="155">
        <v>3</v>
      </c>
      <c r="I345" s="156"/>
      <c r="J345" s="157">
        <f>ROUND(I345*H345,2)</f>
        <v>0</v>
      </c>
      <c r="K345" s="158"/>
      <c r="L345" s="34"/>
      <c r="M345" s="159" t="s">
        <v>1</v>
      </c>
      <c r="N345" s="160" t="s">
        <v>42</v>
      </c>
      <c r="O345" s="59"/>
      <c r="P345" s="161">
        <f>O345*H345</f>
        <v>0</v>
      </c>
      <c r="Q345" s="161">
        <v>0</v>
      </c>
      <c r="R345" s="161">
        <f>Q345*H345</f>
        <v>0</v>
      </c>
      <c r="S345" s="161">
        <v>0</v>
      </c>
      <c r="T345" s="162">
        <f>S345*H345</f>
        <v>0</v>
      </c>
      <c r="U345" s="33"/>
      <c r="V345" s="33"/>
      <c r="W345" s="33"/>
      <c r="X345" s="33"/>
      <c r="Y345" s="33"/>
      <c r="Z345" s="33"/>
      <c r="AA345" s="33"/>
      <c r="AB345" s="33"/>
      <c r="AC345" s="33"/>
      <c r="AD345" s="33"/>
      <c r="AE345" s="33"/>
      <c r="AR345" s="163" t="s">
        <v>228</v>
      </c>
      <c r="AT345" s="163" t="s">
        <v>224</v>
      </c>
      <c r="AU345" s="163" t="s">
        <v>86</v>
      </c>
      <c r="AY345" s="18" t="s">
        <v>222</v>
      </c>
      <c r="BE345" s="164">
        <f>IF(N345="základní",J345,0)</f>
        <v>0</v>
      </c>
      <c r="BF345" s="164">
        <f>IF(N345="snížená",J345,0)</f>
        <v>0</v>
      </c>
      <c r="BG345" s="164">
        <f>IF(N345="zákl. přenesená",J345,0)</f>
        <v>0</v>
      </c>
      <c r="BH345" s="164">
        <f>IF(N345="sníž. přenesená",J345,0)</f>
        <v>0</v>
      </c>
      <c r="BI345" s="164">
        <f>IF(N345="nulová",J345,0)</f>
        <v>0</v>
      </c>
      <c r="BJ345" s="18" t="s">
        <v>84</v>
      </c>
      <c r="BK345" s="164">
        <f>ROUND(I345*H345,2)</f>
        <v>0</v>
      </c>
      <c r="BL345" s="18" t="s">
        <v>228</v>
      </c>
      <c r="BM345" s="163" t="s">
        <v>911</v>
      </c>
    </row>
    <row r="346" spans="1:65" s="2" customFormat="1" ht="19.5">
      <c r="A346" s="33"/>
      <c r="B346" s="34"/>
      <c r="C346" s="33"/>
      <c r="D346" s="166" t="s">
        <v>384</v>
      </c>
      <c r="E346" s="33"/>
      <c r="F346" s="208" t="s">
        <v>5995</v>
      </c>
      <c r="G346" s="33"/>
      <c r="H346" s="33"/>
      <c r="I346" s="209"/>
      <c r="J346" s="33"/>
      <c r="K346" s="33"/>
      <c r="L346" s="34"/>
      <c r="M346" s="210"/>
      <c r="N346" s="211"/>
      <c r="O346" s="59"/>
      <c r="P346" s="59"/>
      <c r="Q346" s="59"/>
      <c r="R346" s="59"/>
      <c r="S346" s="59"/>
      <c r="T346" s="60"/>
      <c r="U346" s="33"/>
      <c r="V346" s="33"/>
      <c r="W346" s="33"/>
      <c r="X346" s="33"/>
      <c r="Y346" s="33"/>
      <c r="Z346" s="33"/>
      <c r="AA346" s="33"/>
      <c r="AB346" s="33"/>
      <c r="AC346" s="33"/>
      <c r="AD346" s="33"/>
      <c r="AE346" s="33"/>
      <c r="AT346" s="18" t="s">
        <v>384</v>
      </c>
      <c r="AU346" s="18" t="s">
        <v>86</v>
      </c>
    </row>
    <row r="347" spans="1:65" s="12" customFormat="1" ht="22.9" customHeight="1">
      <c r="B347" s="137"/>
      <c r="D347" s="138" t="s">
        <v>76</v>
      </c>
      <c r="E347" s="148" t="s">
        <v>5996</v>
      </c>
      <c r="F347" s="148" t="s">
        <v>5997</v>
      </c>
      <c r="I347" s="140"/>
      <c r="J347" s="149">
        <f>BK347</f>
        <v>0</v>
      </c>
      <c r="L347" s="137"/>
      <c r="M347" s="142"/>
      <c r="N347" s="143"/>
      <c r="O347" s="143"/>
      <c r="P347" s="144">
        <f>SUM(P348:P359)</f>
        <v>0</v>
      </c>
      <c r="Q347" s="143"/>
      <c r="R347" s="144">
        <f>SUM(R348:R359)</f>
        <v>0</v>
      </c>
      <c r="S347" s="143"/>
      <c r="T347" s="145">
        <f>SUM(T348:T359)</f>
        <v>0</v>
      </c>
      <c r="AR347" s="138" t="s">
        <v>84</v>
      </c>
      <c r="AT347" s="146" t="s">
        <v>76</v>
      </c>
      <c r="AU347" s="146" t="s">
        <v>84</v>
      </c>
      <c r="AY347" s="138" t="s">
        <v>222</v>
      </c>
      <c r="BK347" s="147">
        <f>SUM(BK348:BK359)</f>
        <v>0</v>
      </c>
    </row>
    <row r="348" spans="1:65" s="2" customFormat="1" ht="76.349999999999994" customHeight="1">
      <c r="A348" s="33"/>
      <c r="B348" s="150"/>
      <c r="C348" s="151" t="s">
        <v>934</v>
      </c>
      <c r="D348" s="151" t="s">
        <v>224</v>
      </c>
      <c r="E348" s="152" t="s">
        <v>4704</v>
      </c>
      <c r="F348" s="153" t="s">
        <v>5998</v>
      </c>
      <c r="G348" s="154" t="s">
        <v>4342</v>
      </c>
      <c r="H348" s="155">
        <v>1</v>
      </c>
      <c r="I348" s="156"/>
      <c r="J348" s="157">
        <f>ROUND(I348*H348,2)</f>
        <v>0</v>
      </c>
      <c r="K348" s="158"/>
      <c r="L348" s="34"/>
      <c r="M348" s="159" t="s">
        <v>1</v>
      </c>
      <c r="N348" s="160" t="s">
        <v>42</v>
      </c>
      <c r="O348" s="59"/>
      <c r="P348" s="161">
        <f>O348*H348</f>
        <v>0</v>
      </c>
      <c r="Q348" s="161">
        <v>0</v>
      </c>
      <c r="R348" s="161">
        <f>Q348*H348</f>
        <v>0</v>
      </c>
      <c r="S348" s="161">
        <v>0</v>
      </c>
      <c r="T348" s="162">
        <f>S348*H348</f>
        <v>0</v>
      </c>
      <c r="U348" s="33"/>
      <c r="V348" s="33"/>
      <c r="W348" s="33"/>
      <c r="X348" s="33"/>
      <c r="Y348" s="33"/>
      <c r="Z348" s="33"/>
      <c r="AA348" s="33"/>
      <c r="AB348" s="33"/>
      <c r="AC348" s="33"/>
      <c r="AD348" s="33"/>
      <c r="AE348" s="33"/>
      <c r="AR348" s="163" t="s">
        <v>228</v>
      </c>
      <c r="AT348" s="163" t="s">
        <v>224</v>
      </c>
      <c r="AU348" s="163" t="s">
        <v>86</v>
      </c>
      <c r="AY348" s="18" t="s">
        <v>222</v>
      </c>
      <c r="BE348" s="164">
        <f>IF(N348="základní",J348,0)</f>
        <v>0</v>
      </c>
      <c r="BF348" s="164">
        <f>IF(N348="snížená",J348,0)</f>
        <v>0</v>
      </c>
      <c r="BG348" s="164">
        <f>IF(N348="zákl. přenesená",J348,0)</f>
        <v>0</v>
      </c>
      <c r="BH348" s="164">
        <f>IF(N348="sníž. přenesená",J348,0)</f>
        <v>0</v>
      </c>
      <c r="BI348" s="164">
        <f>IF(N348="nulová",J348,0)</f>
        <v>0</v>
      </c>
      <c r="BJ348" s="18" t="s">
        <v>84</v>
      </c>
      <c r="BK348" s="164">
        <f>ROUND(I348*H348,2)</f>
        <v>0</v>
      </c>
      <c r="BL348" s="18" t="s">
        <v>228</v>
      </c>
      <c r="BM348" s="163" t="s">
        <v>920</v>
      </c>
    </row>
    <row r="349" spans="1:65" s="2" customFormat="1" ht="19.5">
      <c r="A349" s="33"/>
      <c r="B349" s="34"/>
      <c r="C349" s="33"/>
      <c r="D349" s="166" t="s">
        <v>384</v>
      </c>
      <c r="E349" s="33"/>
      <c r="F349" s="208" t="s">
        <v>5999</v>
      </c>
      <c r="G349" s="33"/>
      <c r="H349" s="33"/>
      <c r="I349" s="209"/>
      <c r="J349" s="33"/>
      <c r="K349" s="33"/>
      <c r="L349" s="34"/>
      <c r="M349" s="210"/>
      <c r="N349" s="211"/>
      <c r="O349" s="59"/>
      <c r="P349" s="59"/>
      <c r="Q349" s="59"/>
      <c r="R349" s="59"/>
      <c r="S349" s="59"/>
      <c r="T349" s="60"/>
      <c r="U349" s="33"/>
      <c r="V349" s="33"/>
      <c r="W349" s="33"/>
      <c r="X349" s="33"/>
      <c r="Y349" s="33"/>
      <c r="Z349" s="33"/>
      <c r="AA349" s="33"/>
      <c r="AB349" s="33"/>
      <c r="AC349" s="33"/>
      <c r="AD349" s="33"/>
      <c r="AE349" s="33"/>
      <c r="AT349" s="18" t="s">
        <v>384</v>
      </c>
      <c r="AU349" s="18" t="s">
        <v>86</v>
      </c>
    </row>
    <row r="350" spans="1:65" s="2" customFormat="1" ht="16.5" customHeight="1">
      <c r="A350" s="33"/>
      <c r="B350" s="150"/>
      <c r="C350" s="151" t="s">
        <v>550</v>
      </c>
      <c r="D350" s="151" t="s">
        <v>224</v>
      </c>
      <c r="E350" s="152" t="s">
        <v>4707</v>
      </c>
      <c r="F350" s="153" t="s">
        <v>6000</v>
      </c>
      <c r="G350" s="154" t="s">
        <v>4342</v>
      </c>
      <c r="H350" s="155">
        <v>1</v>
      </c>
      <c r="I350" s="156"/>
      <c r="J350" s="157">
        <f>ROUND(I350*H350,2)</f>
        <v>0</v>
      </c>
      <c r="K350" s="158"/>
      <c r="L350" s="34"/>
      <c r="M350" s="159" t="s">
        <v>1</v>
      </c>
      <c r="N350" s="160" t="s">
        <v>42</v>
      </c>
      <c r="O350" s="59"/>
      <c r="P350" s="161">
        <f>O350*H350</f>
        <v>0</v>
      </c>
      <c r="Q350" s="161">
        <v>0</v>
      </c>
      <c r="R350" s="161">
        <f>Q350*H350</f>
        <v>0</v>
      </c>
      <c r="S350" s="161">
        <v>0</v>
      </c>
      <c r="T350" s="162">
        <f>S350*H350</f>
        <v>0</v>
      </c>
      <c r="U350" s="33"/>
      <c r="V350" s="33"/>
      <c r="W350" s="33"/>
      <c r="X350" s="33"/>
      <c r="Y350" s="33"/>
      <c r="Z350" s="33"/>
      <c r="AA350" s="33"/>
      <c r="AB350" s="33"/>
      <c r="AC350" s="33"/>
      <c r="AD350" s="33"/>
      <c r="AE350" s="33"/>
      <c r="AR350" s="163" t="s">
        <v>228</v>
      </c>
      <c r="AT350" s="163" t="s">
        <v>224</v>
      </c>
      <c r="AU350" s="163" t="s">
        <v>86</v>
      </c>
      <c r="AY350" s="18" t="s">
        <v>222</v>
      </c>
      <c r="BE350" s="164">
        <f>IF(N350="základní",J350,0)</f>
        <v>0</v>
      </c>
      <c r="BF350" s="164">
        <f>IF(N350="snížená",J350,0)</f>
        <v>0</v>
      </c>
      <c r="BG350" s="164">
        <f>IF(N350="zákl. přenesená",J350,0)</f>
        <v>0</v>
      </c>
      <c r="BH350" s="164">
        <f>IF(N350="sníž. přenesená",J350,0)</f>
        <v>0</v>
      </c>
      <c r="BI350" s="164">
        <f>IF(N350="nulová",J350,0)</f>
        <v>0</v>
      </c>
      <c r="BJ350" s="18" t="s">
        <v>84</v>
      </c>
      <c r="BK350" s="164">
        <f>ROUND(I350*H350,2)</f>
        <v>0</v>
      </c>
      <c r="BL350" s="18" t="s">
        <v>228</v>
      </c>
      <c r="BM350" s="163" t="s">
        <v>924</v>
      </c>
    </row>
    <row r="351" spans="1:65" s="2" customFormat="1" ht="19.5">
      <c r="A351" s="33"/>
      <c r="B351" s="34"/>
      <c r="C351" s="33"/>
      <c r="D351" s="166" t="s">
        <v>384</v>
      </c>
      <c r="E351" s="33"/>
      <c r="F351" s="208" t="s">
        <v>6001</v>
      </c>
      <c r="G351" s="33"/>
      <c r="H351" s="33"/>
      <c r="I351" s="209"/>
      <c r="J351" s="33"/>
      <c r="K351" s="33"/>
      <c r="L351" s="34"/>
      <c r="M351" s="210"/>
      <c r="N351" s="211"/>
      <c r="O351" s="59"/>
      <c r="P351" s="59"/>
      <c r="Q351" s="59"/>
      <c r="R351" s="59"/>
      <c r="S351" s="59"/>
      <c r="T351" s="60"/>
      <c r="U351" s="33"/>
      <c r="V351" s="33"/>
      <c r="W351" s="33"/>
      <c r="X351" s="33"/>
      <c r="Y351" s="33"/>
      <c r="Z351" s="33"/>
      <c r="AA351" s="33"/>
      <c r="AB351" s="33"/>
      <c r="AC351" s="33"/>
      <c r="AD351" s="33"/>
      <c r="AE351" s="33"/>
      <c r="AT351" s="18" t="s">
        <v>384</v>
      </c>
      <c r="AU351" s="18" t="s">
        <v>86</v>
      </c>
    </row>
    <row r="352" spans="1:65" s="2" customFormat="1" ht="21.75" customHeight="1">
      <c r="A352" s="33"/>
      <c r="B352" s="150"/>
      <c r="C352" s="151" t="s">
        <v>963</v>
      </c>
      <c r="D352" s="151" t="s">
        <v>224</v>
      </c>
      <c r="E352" s="152" t="s">
        <v>4710</v>
      </c>
      <c r="F352" s="153" t="s">
        <v>5800</v>
      </c>
      <c r="G352" s="154" t="s">
        <v>242</v>
      </c>
      <c r="H352" s="155">
        <v>185</v>
      </c>
      <c r="I352" s="156"/>
      <c r="J352" s="157">
        <f>ROUND(I352*H352,2)</f>
        <v>0</v>
      </c>
      <c r="K352" s="158"/>
      <c r="L352" s="34"/>
      <c r="M352" s="159" t="s">
        <v>1</v>
      </c>
      <c r="N352" s="160" t="s">
        <v>42</v>
      </c>
      <c r="O352" s="59"/>
      <c r="P352" s="161">
        <f>O352*H352</f>
        <v>0</v>
      </c>
      <c r="Q352" s="161">
        <v>0</v>
      </c>
      <c r="R352" s="161">
        <f>Q352*H352</f>
        <v>0</v>
      </c>
      <c r="S352" s="161">
        <v>0</v>
      </c>
      <c r="T352" s="162">
        <f>S352*H352</f>
        <v>0</v>
      </c>
      <c r="U352" s="33"/>
      <c r="V352" s="33"/>
      <c r="W352" s="33"/>
      <c r="X352" s="33"/>
      <c r="Y352" s="33"/>
      <c r="Z352" s="33"/>
      <c r="AA352" s="33"/>
      <c r="AB352" s="33"/>
      <c r="AC352" s="33"/>
      <c r="AD352" s="33"/>
      <c r="AE352" s="33"/>
      <c r="AR352" s="163" t="s">
        <v>228</v>
      </c>
      <c r="AT352" s="163" t="s">
        <v>224</v>
      </c>
      <c r="AU352" s="163" t="s">
        <v>86</v>
      </c>
      <c r="AY352" s="18" t="s">
        <v>222</v>
      </c>
      <c r="BE352" s="164">
        <f>IF(N352="základní",J352,0)</f>
        <v>0</v>
      </c>
      <c r="BF352" s="164">
        <f>IF(N352="snížená",J352,0)</f>
        <v>0</v>
      </c>
      <c r="BG352" s="164">
        <f>IF(N352="zákl. přenesená",J352,0)</f>
        <v>0</v>
      </c>
      <c r="BH352" s="164">
        <f>IF(N352="sníž. přenesená",J352,0)</f>
        <v>0</v>
      </c>
      <c r="BI352" s="164">
        <f>IF(N352="nulová",J352,0)</f>
        <v>0</v>
      </c>
      <c r="BJ352" s="18" t="s">
        <v>84</v>
      </c>
      <c r="BK352" s="164">
        <f>ROUND(I352*H352,2)</f>
        <v>0</v>
      </c>
      <c r="BL352" s="18" t="s">
        <v>228</v>
      </c>
      <c r="BM352" s="163" t="s">
        <v>930</v>
      </c>
    </row>
    <row r="353" spans="1:65" s="2" customFormat="1" ht="19.5">
      <c r="A353" s="33"/>
      <c r="B353" s="34"/>
      <c r="C353" s="33"/>
      <c r="D353" s="166" t="s">
        <v>384</v>
      </c>
      <c r="E353" s="33"/>
      <c r="F353" s="208" t="s">
        <v>5801</v>
      </c>
      <c r="G353" s="33"/>
      <c r="H353" s="33"/>
      <c r="I353" s="209"/>
      <c r="J353" s="33"/>
      <c r="K353" s="33"/>
      <c r="L353" s="34"/>
      <c r="M353" s="210"/>
      <c r="N353" s="211"/>
      <c r="O353" s="59"/>
      <c r="P353" s="59"/>
      <c r="Q353" s="59"/>
      <c r="R353" s="59"/>
      <c r="S353" s="59"/>
      <c r="T353" s="60"/>
      <c r="U353" s="33"/>
      <c r="V353" s="33"/>
      <c r="W353" s="33"/>
      <c r="X353" s="33"/>
      <c r="Y353" s="33"/>
      <c r="Z353" s="33"/>
      <c r="AA353" s="33"/>
      <c r="AB353" s="33"/>
      <c r="AC353" s="33"/>
      <c r="AD353" s="33"/>
      <c r="AE353" s="33"/>
      <c r="AT353" s="18" t="s">
        <v>384</v>
      </c>
      <c r="AU353" s="18" t="s">
        <v>86</v>
      </c>
    </row>
    <row r="354" spans="1:65" s="2" customFormat="1" ht="24.2" customHeight="1">
      <c r="A354" s="33"/>
      <c r="B354" s="150"/>
      <c r="C354" s="151" t="s">
        <v>562</v>
      </c>
      <c r="D354" s="151" t="s">
        <v>224</v>
      </c>
      <c r="E354" s="152" t="s">
        <v>4712</v>
      </c>
      <c r="F354" s="153" t="s">
        <v>5845</v>
      </c>
      <c r="G354" s="154" t="s">
        <v>242</v>
      </c>
      <c r="H354" s="155">
        <v>45</v>
      </c>
      <c r="I354" s="156"/>
      <c r="J354" s="157">
        <f>ROUND(I354*H354,2)</f>
        <v>0</v>
      </c>
      <c r="K354" s="158"/>
      <c r="L354" s="34"/>
      <c r="M354" s="159" t="s">
        <v>1</v>
      </c>
      <c r="N354" s="160" t="s">
        <v>42</v>
      </c>
      <c r="O354" s="59"/>
      <c r="P354" s="161">
        <f>O354*H354</f>
        <v>0</v>
      </c>
      <c r="Q354" s="161">
        <v>0</v>
      </c>
      <c r="R354" s="161">
        <f>Q354*H354</f>
        <v>0</v>
      </c>
      <c r="S354" s="161">
        <v>0</v>
      </c>
      <c r="T354" s="162">
        <f>S354*H354</f>
        <v>0</v>
      </c>
      <c r="U354" s="33"/>
      <c r="V354" s="33"/>
      <c r="W354" s="33"/>
      <c r="X354" s="33"/>
      <c r="Y354" s="33"/>
      <c r="Z354" s="33"/>
      <c r="AA354" s="33"/>
      <c r="AB354" s="33"/>
      <c r="AC354" s="33"/>
      <c r="AD354" s="33"/>
      <c r="AE354" s="33"/>
      <c r="AR354" s="163" t="s">
        <v>228</v>
      </c>
      <c r="AT354" s="163" t="s">
        <v>224</v>
      </c>
      <c r="AU354" s="163" t="s">
        <v>86</v>
      </c>
      <c r="AY354" s="18" t="s">
        <v>222</v>
      </c>
      <c r="BE354" s="164">
        <f>IF(N354="základní",J354,0)</f>
        <v>0</v>
      </c>
      <c r="BF354" s="164">
        <f>IF(N354="snížená",J354,0)</f>
        <v>0</v>
      </c>
      <c r="BG354" s="164">
        <f>IF(N354="zákl. přenesená",J354,0)</f>
        <v>0</v>
      </c>
      <c r="BH354" s="164">
        <f>IF(N354="sníž. přenesená",J354,0)</f>
        <v>0</v>
      </c>
      <c r="BI354" s="164">
        <f>IF(N354="nulová",J354,0)</f>
        <v>0</v>
      </c>
      <c r="BJ354" s="18" t="s">
        <v>84</v>
      </c>
      <c r="BK354" s="164">
        <f>ROUND(I354*H354,2)</f>
        <v>0</v>
      </c>
      <c r="BL354" s="18" t="s">
        <v>228</v>
      </c>
      <c r="BM354" s="163" t="s">
        <v>932</v>
      </c>
    </row>
    <row r="355" spans="1:65" s="2" customFormat="1" ht="19.5">
      <c r="A355" s="33"/>
      <c r="B355" s="34"/>
      <c r="C355" s="33"/>
      <c r="D355" s="166" t="s">
        <v>384</v>
      </c>
      <c r="E355" s="33"/>
      <c r="F355" s="208" t="s">
        <v>5849</v>
      </c>
      <c r="G355" s="33"/>
      <c r="H355" s="33"/>
      <c r="I355" s="209"/>
      <c r="J355" s="33"/>
      <c r="K355" s="33"/>
      <c r="L355" s="34"/>
      <c r="M355" s="210"/>
      <c r="N355" s="211"/>
      <c r="O355" s="59"/>
      <c r="P355" s="59"/>
      <c r="Q355" s="59"/>
      <c r="R355" s="59"/>
      <c r="S355" s="59"/>
      <c r="T355" s="60"/>
      <c r="U355" s="33"/>
      <c r="V355" s="33"/>
      <c r="W355" s="33"/>
      <c r="X355" s="33"/>
      <c r="Y355" s="33"/>
      <c r="Z355" s="33"/>
      <c r="AA355" s="33"/>
      <c r="AB355" s="33"/>
      <c r="AC355" s="33"/>
      <c r="AD355" s="33"/>
      <c r="AE355" s="33"/>
      <c r="AT355" s="18" t="s">
        <v>384</v>
      </c>
      <c r="AU355" s="18" t="s">
        <v>86</v>
      </c>
    </row>
    <row r="356" spans="1:65" s="2" customFormat="1" ht="16.5" customHeight="1">
      <c r="A356" s="33"/>
      <c r="B356" s="150"/>
      <c r="C356" s="151" t="s">
        <v>980</v>
      </c>
      <c r="D356" s="151" t="s">
        <v>224</v>
      </c>
      <c r="E356" s="152" t="s">
        <v>4714</v>
      </c>
      <c r="F356" s="153" t="s">
        <v>5848</v>
      </c>
      <c r="G356" s="154" t="s">
        <v>4342</v>
      </c>
      <c r="H356" s="155">
        <v>60</v>
      </c>
      <c r="I356" s="156"/>
      <c r="J356" s="157">
        <f>ROUND(I356*H356,2)</f>
        <v>0</v>
      </c>
      <c r="K356" s="158"/>
      <c r="L356" s="34"/>
      <c r="M356" s="159" t="s">
        <v>1</v>
      </c>
      <c r="N356" s="160" t="s">
        <v>42</v>
      </c>
      <c r="O356" s="59"/>
      <c r="P356" s="161">
        <f>O356*H356</f>
        <v>0</v>
      </c>
      <c r="Q356" s="161">
        <v>0</v>
      </c>
      <c r="R356" s="161">
        <f>Q356*H356</f>
        <v>0</v>
      </c>
      <c r="S356" s="161">
        <v>0</v>
      </c>
      <c r="T356" s="162">
        <f>S356*H356</f>
        <v>0</v>
      </c>
      <c r="U356" s="33"/>
      <c r="V356" s="33"/>
      <c r="W356" s="33"/>
      <c r="X356" s="33"/>
      <c r="Y356" s="33"/>
      <c r="Z356" s="33"/>
      <c r="AA356" s="33"/>
      <c r="AB356" s="33"/>
      <c r="AC356" s="33"/>
      <c r="AD356" s="33"/>
      <c r="AE356" s="33"/>
      <c r="AR356" s="163" t="s">
        <v>228</v>
      </c>
      <c r="AT356" s="163" t="s">
        <v>224</v>
      </c>
      <c r="AU356" s="163" t="s">
        <v>86</v>
      </c>
      <c r="AY356" s="18" t="s">
        <v>222</v>
      </c>
      <c r="BE356" s="164">
        <f>IF(N356="základní",J356,0)</f>
        <v>0</v>
      </c>
      <c r="BF356" s="164">
        <f>IF(N356="snížená",J356,0)</f>
        <v>0</v>
      </c>
      <c r="BG356" s="164">
        <f>IF(N356="zákl. přenesená",J356,0)</f>
        <v>0</v>
      </c>
      <c r="BH356" s="164">
        <f>IF(N356="sníž. přenesená",J356,0)</f>
        <v>0</v>
      </c>
      <c r="BI356" s="164">
        <f>IF(N356="nulová",J356,0)</f>
        <v>0</v>
      </c>
      <c r="BJ356" s="18" t="s">
        <v>84</v>
      </c>
      <c r="BK356" s="164">
        <f>ROUND(I356*H356,2)</f>
        <v>0</v>
      </c>
      <c r="BL356" s="18" t="s">
        <v>228</v>
      </c>
      <c r="BM356" s="163" t="s">
        <v>937</v>
      </c>
    </row>
    <row r="357" spans="1:65" s="2" customFormat="1" ht="19.5">
      <c r="A357" s="33"/>
      <c r="B357" s="34"/>
      <c r="C357" s="33"/>
      <c r="D357" s="166" t="s">
        <v>384</v>
      </c>
      <c r="E357" s="33"/>
      <c r="F357" s="208" t="s">
        <v>5851</v>
      </c>
      <c r="G357" s="33"/>
      <c r="H357" s="33"/>
      <c r="I357" s="209"/>
      <c r="J357" s="33"/>
      <c r="K357" s="33"/>
      <c r="L357" s="34"/>
      <c r="M357" s="210"/>
      <c r="N357" s="211"/>
      <c r="O357" s="59"/>
      <c r="P357" s="59"/>
      <c r="Q357" s="59"/>
      <c r="R357" s="59"/>
      <c r="S357" s="59"/>
      <c r="T357" s="60"/>
      <c r="U357" s="33"/>
      <c r="V357" s="33"/>
      <c r="W357" s="33"/>
      <c r="X357" s="33"/>
      <c r="Y357" s="33"/>
      <c r="Z357" s="33"/>
      <c r="AA357" s="33"/>
      <c r="AB357" s="33"/>
      <c r="AC357" s="33"/>
      <c r="AD357" s="33"/>
      <c r="AE357" s="33"/>
      <c r="AT357" s="18" t="s">
        <v>384</v>
      </c>
      <c r="AU357" s="18" t="s">
        <v>86</v>
      </c>
    </row>
    <row r="358" spans="1:65" s="2" customFormat="1" ht="24.2" customHeight="1">
      <c r="A358" s="33"/>
      <c r="B358" s="150"/>
      <c r="C358" s="151" t="s">
        <v>565</v>
      </c>
      <c r="D358" s="151" t="s">
        <v>224</v>
      </c>
      <c r="E358" s="152" t="s">
        <v>4716</v>
      </c>
      <c r="F358" s="153" t="s">
        <v>6002</v>
      </c>
      <c r="G358" s="154" t="s">
        <v>4342</v>
      </c>
      <c r="H358" s="155">
        <v>1</v>
      </c>
      <c r="I358" s="156"/>
      <c r="J358" s="157">
        <f>ROUND(I358*H358,2)</f>
        <v>0</v>
      </c>
      <c r="K358" s="158"/>
      <c r="L358" s="34"/>
      <c r="M358" s="159" t="s">
        <v>1</v>
      </c>
      <c r="N358" s="160" t="s">
        <v>42</v>
      </c>
      <c r="O358" s="59"/>
      <c r="P358" s="161">
        <f>O358*H358</f>
        <v>0</v>
      </c>
      <c r="Q358" s="161">
        <v>0</v>
      </c>
      <c r="R358" s="161">
        <f>Q358*H358</f>
        <v>0</v>
      </c>
      <c r="S358" s="161">
        <v>0</v>
      </c>
      <c r="T358" s="162">
        <f>S358*H358</f>
        <v>0</v>
      </c>
      <c r="U358" s="33"/>
      <c r="V358" s="33"/>
      <c r="W358" s="33"/>
      <c r="X358" s="33"/>
      <c r="Y358" s="33"/>
      <c r="Z358" s="33"/>
      <c r="AA358" s="33"/>
      <c r="AB358" s="33"/>
      <c r="AC358" s="33"/>
      <c r="AD358" s="33"/>
      <c r="AE358" s="33"/>
      <c r="AR358" s="163" t="s">
        <v>228</v>
      </c>
      <c r="AT358" s="163" t="s">
        <v>224</v>
      </c>
      <c r="AU358" s="163" t="s">
        <v>86</v>
      </c>
      <c r="AY358" s="18" t="s">
        <v>222</v>
      </c>
      <c r="BE358" s="164">
        <f>IF(N358="základní",J358,0)</f>
        <v>0</v>
      </c>
      <c r="BF358" s="164">
        <f>IF(N358="snížená",J358,0)</f>
        <v>0</v>
      </c>
      <c r="BG358" s="164">
        <f>IF(N358="zákl. přenesená",J358,0)</f>
        <v>0</v>
      </c>
      <c r="BH358" s="164">
        <f>IF(N358="sníž. přenesená",J358,0)</f>
        <v>0</v>
      </c>
      <c r="BI358" s="164">
        <f>IF(N358="nulová",J358,0)</f>
        <v>0</v>
      </c>
      <c r="BJ358" s="18" t="s">
        <v>84</v>
      </c>
      <c r="BK358" s="164">
        <f>ROUND(I358*H358,2)</f>
        <v>0</v>
      </c>
      <c r="BL358" s="18" t="s">
        <v>228</v>
      </c>
      <c r="BM358" s="163" t="s">
        <v>943</v>
      </c>
    </row>
    <row r="359" spans="1:65" s="2" customFormat="1" ht="24.2" customHeight="1">
      <c r="A359" s="33"/>
      <c r="B359" s="150"/>
      <c r="C359" s="151" t="s">
        <v>1014</v>
      </c>
      <c r="D359" s="151" t="s">
        <v>224</v>
      </c>
      <c r="E359" s="152" t="s">
        <v>4719</v>
      </c>
      <c r="F359" s="153" t="s">
        <v>5833</v>
      </c>
      <c r="G359" s="154" t="s">
        <v>4342</v>
      </c>
      <c r="H359" s="155">
        <v>1</v>
      </c>
      <c r="I359" s="156"/>
      <c r="J359" s="157">
        <f>ROUND(I359*H359,2)</f>
        <v>0</v>
      </c>
      <c r="K359" s="158"/>
      <c r="L359" s="34"/>
      <c r="M359" s="159" t="s">
        <v>1</v>
      </c>
      <c r="N359" s="160" t="s">
        <v>42</v>
      </c>
      <c r="O359" s="59"/>
      <c r="P359" s="161">
        <f>O359*H359</f>
        <v>0</v>
      </c>
      <c r="Q359" s="161">
        <v>0</v>
      </c>
      <c r="R359" s="161">
        <f>Q359*H359</f>
        <v>0</v>
      </c>
      <c r="S359" s="161">
        <v>0</v>
      </c>
      <c r="T359" s="162">
        <f>S359*H359</f>
        <v>0</v>
      </c>
      <c r="U359" s="33"/>
      <c r="V359" s="33"/>
      <c r="W359" s="33"/>
      <c r="X359" s="33"/>
      <c r="Y359" s="33"/>
      <c r="Z359" s="33"/>
      <c r="AA359" s="33"/>
      <c r="AB359" s="33"/>
      <c r="AC359" s="33"/>
      <c r="AD359" s="33"/>
      <c r="AE359" s="33"/>
      <c r="AR359" s="163" t="s">
        <v>228</v>
      </c>
      <c r="AT359" s="163" t="s">
        <v>224</v>
      </c>
      <c r="AU359" s="163" t="s">
        <v>86</v>
      </c>
      <c r="AY359" s="18" t="s">
        <v>222</v>
      </c>
      <c r="BE359" s="164">
        <f>IF(N359="základní",J359,0)</f>
        <v>0</v>
      </c>
      <c r="BF359" s="164">
        <f>IF(N359="snížená",J359,0)</f>
        <v>0</v>
      </c>
      <c r="BG359" s="164">
        <f>IF(N359="zákl. přenesená",J359,0)</f>
        <v>0</v>
      </c>
      <c r="BH359" s="164">
        <f>IF(N359="sníž. přenesená",J359,0)</f>
        <v>0</v>
      </c>
      <c r="BI359" s="164">
        <f>IF(N359="nulová",J359,0)</f>
        <v>0</v>
      </c>
      <c r="BJ359" s="18" t="s">
        <v>84</v>
      </c>
      <c r="BK359" s="164">
        <f>ROUND(I359*H359,2)</f>
        <v>0</v>
      </c>
      <c r="BL359" s="18" t="s">
        <v>228</v>
      </c>
      <c r="BM359" s="163" t="s">
        <v>966</v>
      </c>
    </row>
    <row r="360" spans="1:65" s="12" customFormat="1" ht="22.9" customHeight="1">
      <c r="B360" s="137"/>
      <c r="D360" s="138" t="s">
        <v>76</v>
      </c>
      <c r="E360" s="148" t="s">
        <v>6003</v>
      </c>
      <c r="F360" s="148" t="s">
        <v>6004</v>
      </c>
      <c r="I360" s="140"/>
      <c r="J360" s="149">
        <f>BK360</f>
        <v>0</v>
      </c>
      <c r="L360" s="137"/>
      <c r="M360" s="142"/>
      <c r="N360" s="143"/>
      <c r="O360" s="143"/>
      <c r="P360" s="144">
        <f>SUM(P361:P379)</f>
        <v>0</v>
      </c>
      <c r="Q360" s="143"/>
      <c r="R360" s="144">
        <f>SUM(R361:R379)</f>
        <v>0</v>
      </c>
      <c r="S360" s="143"/>
      <c r="T360" s="145">
        <f>SUM(T361:T379)</f>
        <v>0</v>
      </c>
      <c r="AR360" s="138" t="s">
        <v>84</v>
      </c>
      <c r="AT360" s="146" t="s">
        <v>76</v>
      </c>
      <c r="AU360" s="146" t="s">
        <v>84</v>
      </c>
      <c r="AY360" s="138" t="s">
        <v>222</v>
      </c>
      <c r="BK360" s="147">
        <f>SUM(BK361:BK379)</f>
        <v>0</v>
      </c>
    </row>
    <row r="361" spans="1:65" s="2" customFormat="1" ht="44.25" customHeight="1">
      <c r="A361" s="33"/>
      <c r="B361" s="150"/>
      <c r="C361" s="151" t="s">
        <v>571</v>
      </c>
      <c r="D361" s="151" t="s">
        <v>224</v>
      </c>
      <c r="E361" s="152" t="s">
        <v>6005</v>
      </c>
      <c r="F361" s="153" t="s">
        <v>6006</v>
      </c>
      <c r="G361" s="154" t="s">
        <v>4342</v>
      </c>
      <c r="H361" s="155">
        <v>1</v>
      </c>
      <c r="I361" s="156"/>
      <c r="J361" s="157">
        <f>ROUND(I361*H361,2)</f>
        <v>0</v>
      </c>
      <c r="K361" s="158"/>
      <c r="L361" s="34"/>
      <c r="M361" s="159" t="s">
        <v>1</v>
      </c>
      <c r="N361" s="160" t="s">
        <v>42</v>
      </c>
      <c r="O361" s="59"/>
      <c r="P361" s="161">
        <f>O361*H361</f>
        <v>0</v>
      </c>
      <c r="Q361" s="161">
        <v>0</v>
      </c>
      <c r="R361" s="161">
        <f>Q361*H361</f>
        <v>0</v>
      </c>
      <c r="S361" s="161">
        <v>0</v>
      </c>
      <c r="T361" s="162">
        <f>S361*H361</f>
        <v>0</v>
      </c>
      <c r="U361" s="33"/>
      <c r="V361" s="33"/>
      <c r="W361" s="33"/>
      <c r="X361" s="33"/>
      <c r="Y361" s="33"/>
      <c r="Z361" s="33"/>
      <c r="AA361" s="33"/>
      <c r="AB361" s="33"/>
      <c r="AC361" s="33"/>
      <c r="AD361" s="33"/>
      <c r="AE361" s="33"/>
      <c r="AR361" s="163" t="s">
        <v>228</v>
      </c>
      <c r="AT361" s="163" t="s">
        <v>224</v>
      </c>
      <c r="AU361" s="163" t="s">
        <v>86</v>
      </c>
      <c r="AY361" s="18" t="s">
        <v>222</v>
      </c>
      <c r="BE361" s="164">
        <f>IF(N361="základní",J361,0)</f>
        <v>0</v>
      </c>
      <c r="BF361" s="164">
        <f>IF(N361="snížená",J361,0)</f>
        <v>0</v>
      </c>
      <c r="BG361" s="164">
        <f>IF(N361="zákl. přenesená",J361,0)</f>
        <v>0</v>
      </c>
      <c r="BH361" s="164">
        <f>IF(N361="sníž. přenesená",J361,0)</f>
        <v>0</v>
      </c>
      <c r="BI361" s="164">
        <f>IF(N361="nulová",J361,0)</f>
        <v>0</v>
      </c>
      <c r="BJ361" s="18" t="s">
        <v>84</v>
      </c>
      <c r="BK361" s="164">
        <f>ROUND(I361*H361,2)</f>
        <v>0</v>
      </c>
      <c r="BL361" s="18" t="s">
        <v>228</v>
      </c>
      <c r="BM361" s="163" t="s">
        <v>975</v>
      </c>
    </row>
    <row r="362" spans="1:65" s="2" customFormat="1" ht="19.5">
      <c r="A362" s="33"/>
      <c r="B362" s="34"/>
      <c r="C362" s="33"/>
      <c r="D362" s="166" t="s">
        <v>384</v>
      </c>
      <c r="E362" s="33"/>
      <c r="F362" s="208" t="s">
        <v>6007</v>
      </c>
      <c r="G362" s="33"/>
      <c r="H362" s="33"/>
      <c r="I362" s="209"/>
      <c r="J362" s="33"/>
      <c r="K362" s="33"/>
      <c r="L362" s="34"/>
      <c r="M362" s="210"/>
      <c r="N362" s="211"/>
      <c r="O362" s="59"/>
      <c r="P362" s="59"/>
      <c r="Q362" s="59"/>
      <c r="R362" s="59"/>
      <c r="S362" s="59"/>
      <c r="T362" s="60"/>
      <c r="U362" s="33"/>
      <c r="V362" s="33"/>
      <c r="W362" s="33"/>
      <c r="X362" s="33"/>
      <c r="Y362" s="33"/>
      <c r="Z362" s="33"/>
      <c r="AA362" s="33"/>
      <c r="AB362" s="33"/>
      <c r="AC362" s="33"/>
      <c r="AD362" s="33"/>
      <c r="AE362" s="33"/>
      <c r="AT362" s="18" t="s">
        <v>384</v>
      </c>
      <c r="AU362" s="18" t="s">
        <v>86</v>
      </c>
    </row>
    <row r="363" spans="1:65" s="2" customFormat="1" ht="16.5" customHeight="1">
      <c r="A363" s="33"/>
      <c r="B363" s="150"/>
      <c r="C363" s="151" t="s">
        <v>1022</v>
      </c>
      <c r="D363" s="151" t="s">
        <v>224</v>
      </c>
      <c r="E363" s="152" t="s">
        <v>6008</v>
      </c>
      <c r="F363" s="153" t="s">
        <v>6009</v>
      </c>
      <c r="G363" s="154" t="s">
        <v>4342</v>
      </c>
      <c r="H363" s="155">
        <v>1</v>
      </c>
      <c r="I363" s="156"/>
      <c r="J363" s="157">
        <f>ROUND(I363*H363,2)</f>
        <v>0</v>
      </c>
      <c r="K363" s="158"/>
      <c r="L363" s="34"/>
      <c r="M363" s="159" t="s">
        <v>1</v>
      </c>
      <c r="N363" s="160" t="s">
        <v>42</v>
      </c>
      <c r="O363" s="59"/>
      <c r="P363" s="161">
        <f>O363*H363</f>
        <v>0</v>
      </c>
      <c r="Q363" s="161">
        <v>0</v>
      </c>
      <c r="R363" s="161">
        <f>Q363*H363</f>
        <v>0</v>
      </c>
      <c r="S363" s="161">
        <v>0</v>
      </c>
      <c r="T363" s="162">
        <f>S363*H363</f>
        <v>0</v>
      </c>
      <c r="U363" s="33"/>
      <c r="V363" s="33"/>
      <c r="W363" s="33"/>
      <c r="X363" s="33"/>
      <c r="Y363" s="33"/>
      <c r="Z363" s="33"/>
      <c r="AA363" s="33"/>
      <c r="AB363" s="33"/>
      <c r="AC363" s="33"/>
      <c r="AD363" s="33"/>
      <c r="AE363" s="33"/>
      <c r="AR363" s="163" t="s">
        <v>228</v>
      </c>
      <c r="AT363" s="163" t="s">
        <v>224</v>
      </c>
      <c r="AU363" s="163" t="s">
        <v>86</v>
      </c>
      <c r="AY363" s="18" t="s">
        <v>222</v>
      </c>
      <c r="BE363" s="164">
        <f>IF(N363="základní",J363,0)</f>
        <v>0</v>
      </c>
      <c r="BF363" s="164">
        <f>IF(N363="snížená",J363,0)</f>
        <v>0</v>
      </c>
      <c r="BG363" s="164">
        <f>IF(N363="zákl. přenesená",J363,0)</f>
        <v>0</v>
      </c>
      <c r="BH363" s="164">
        <f>IF(N363="sníž. přenesená",J363,0)</f>
        <v>0</v>
      </c>
      <c r="BI363" s="164">
        <f>IF(N363="nulová",J363,0)</f>
        <v>0</v>
      </c>
      <c r="BJ363" s="18" t="s">
        <v>84</v>
      </c>
      <c r="BK363" s="164">
        <f>ROUND(I363*H363,2)</f>
        <v>0</v>
      </c>
      <c r="BL363" s="18" t="s">
        <v>228</v>
      </c>
      <c r="BM363" s="163" t="s">
        <v>983</v>
      </c>
    </row>
    <row r="364" spans="1:65" s="2" customFormat="1" ht="19.5">
      <c r="A364" s="33"/>
      <c r="B364" s="34"/>
      <c r="C364" s="33"/>
      <c r="D364" s="166" t="s">
        <v>384</v>
      </c>
      <c r="E364" s="33"/>
      <c r="F364" s="208" t="s">
        <v>6010</v>
      </c>
      <c r="G364" s="33"/>
      <c r="H364" s="33"/>
      <c r="I364" s="209"/>
      <c r="J364" s="33"/>
      <c r="K364" s="33"/>
      <c r="L364" s="34"/>
      <c r="M364" s="210"/>
      <c r="N364" s="211"/>
      <c r="O364" s="59"/>
      <c r="P364" s="59"/>
      <c r="Q364" s="59"/>
      <c r="R364" s="59"/>
      <c r="S364" s="59"/>
      <c r="T364" s="60"/>
      <c r="U364" s="33"/>
      <c r="V364" s="33"/>
      <c r="W364" s="33"/>
      <c r="X364" s="33"/>
      <c r="Y364" s="33"/>
      <c r="Z364" s="33"/>
      <c r="AA364" s="33"/>
      <c r="AB364" s="33"/>
      <c r="AC364" s="33"/>
      <c r="AD364" s="33"/>
      <c r="AE364" s="33"/>
      <c r="AT364" s="18" t="s">
        <v>384</v>
      </c>
      <c r="AU364" s="18" t="s">
        <v>86</v>
      </c>
    </row>
    <row r="365" spans="1:65" s="2" customFormat="1" ht="16.5" customHeight="1">
      <c r="A365" s="33"/>
      <c r="B365" s="150"/>
      <c r="C365" s="151" t="s">
        <v>577</v>
      </c>
      <c r="D365" s="151" t="s">
        <v>224</v>
      </c>
      <c r="E365" s="152" t="s">
        <v>6011</v>
      </c>
      <c r="F365" s="153" t="s">
        <v>6012</v>
      </c>
      <c r="G365" s="154" t="s">
        <v>4342</v>
      </c>
      <c r="H365" s="155">
        <v>5</v>
      </c>
      <c r="I365" s="156"/>
      <c r="J365" s="157">
        <f>ROUND(I365*H365,2)</f>
        <v>0</v>
      </c>
      <c r="K365" s="158"/>
      <c r="L365" s="34"/>
      <c r="M365" s="159" t="s">
        <v>1</v>
      </c>
      <c r="N365" s="160" t="s">
        <v>42</v>
      </c>
      <c r="O365" s="59"/>
      <c r="P365" s="161">
        <f>O365*H365</f>
        <v>0</v>
      </c>
      <c r="Q365" s="161">
        <v>0</v>
      </c>
      <c r="R365" s="161">
        <f>Q365*H365</f>
        <v>0</v>
      </c>
      <c r="S365" s="161">
        <v>0</v>
      </c>
      <c r="T365" s="162">
        <f>S365*H365</f>
        <v>0</v>
      </c>
      <c r="U365" s="33"/>
      <c r="V365" s="33"/>
      <c r="W365" s="33"/>
      <c r="X365" s="33"/>
      <c r="Y365" s="33"/>
      <c r="Z365" s="33"/>
      <c r="AA365" s="33"/>
      <c r="AB365" s="33"/>
      <c r="AC365" s="33"/>
      <c r="AD365" s="33"/>
      <c r="AE365" s="33"/>
      <c r="AR365" s="163" t="s">
        <v>228</v>
      </c>
      <c r="AT365" s="163" t="s">
        <v>224</v>
      </c>
      <c r="AU365" s="163" t="s">
        <v>86</v>
      </c>
      <c r="AY365" s="18" t="s">
        <v>222</v>
      </c>
      <c r="BE365" s="164">
        <f>IF(N365="základní",J365,0)</f>
        <v>0</v>
      </c>
      <c r="BF365" s="164">
        <f>IF(N365="snížená",J365,0)</f>
        <v>0</v>
      </c>
      <c r="BG365" s="164">
        <f>IF(N365="zákl. přenesená",J365,0)</f>
        <v>0</v>
      </c>
      <c r="BH365" s="164">
        <f>IF(N365="sníž. přenesená",J365,0)</f>
        <v>0</v>
      </c>
      <c r="BI365" s="164">
        <f>IF(N365="nulová",J365,0)</f>
        <v>0</v>
      </c>
      <c r="BJ365" s="18" t="s">
        <v>84</v>
      </c>
      <c r="BK365" s="164">
        <f>ROUND(I365*H365,2)</f>
        <v>0</v>
      </c>
      <c r="BL365" s="18" t="s">
        <v>228</v>
      </c>
      <c r="BM365" s="163" t="s">
        <v>987</v>
      </c>
    </row>
    <row r="366" spans="1:65" s="2" customFormat="1" ht="19.5">
      <c r="A366" s="33"/>
      <c r="B366" s="34"/>
      <c r="C366" s="33"/>
      <c r="D366" s="166" t="s">
        <v>384</v>
      </c>
      <c r="E366" s="33"/>
      <c r="F366" s="208" t="s">
        <v>6013</v>
      </c>
      <c r="G366" s="33"/>
      <c r="H366" s="33"/>
      <c r="I366" s="209"/>
      <c r="J366" s="33"/>
      <c r="K366" s="33"/>
      <c r="L366" s="34"/>
      <c r="M366" s="210"/>
      <c r="N366" s="211"/>
      <c r="O366" s="59"/>
      <c r="P366" s="59"/>
      <c r="Q366" s="59"/>
      <c r="R366" s="59"/>
      <c r="S366" s="59"/>
      <c r="T366" s="60"/>
      <c r="U366" s="33"/>
      <c r="V366" s="33"/>
      <c r="W366" s="33"/>
      <c r="X366" s="33"/>
      <c r="Y366" s="33"/>
      <c r="Z366" s="33"/>
      <c r="AA366" s="33"/>
      <c r="AB366" s="33"/>
      <c r="AC366" s="33"/>
      <c r="AD366" s="33"/>
      <c r="AE366" s="33"/>
      <c r="AT366" s="18" t="s">
        <v>384</v>
      </c>
      <c r="AU366" s="18" t="s">
        <v>86</v>
      </c>
    </row>
    <row r="367" spans="1:65" s="2" customFormat="1" ht="16.5" customHeight="1">
      <c r="A367" s="33"/>
      <c r="B367" s="150"/>
      <c r="C367" s="151" t="s">
        <v>1052</v>
      </c>
      <c r="D367" s="151" t="s">
        <v>224</v>
      </c>
      <c r="E367" s="152" t="s">
        <v>6014</v>
      </c>
      <c r="F367" s="153" t="s">
        <v>5947</v>
      </c>
      <c r="G367" s="154" t="s">
        <v>242</v>
      </c>
      <c r="H367" s="155">
        <v>160</v>
      </c>
      <c r="I367" s="156"/>
      <c r="J367" s="157">
        <f>ROUND(I367*H367,2)</f>
        <v>0</v>
      </c>
      <c r="K367" s="158"/>
      <c r="L367" s="34"/>
      <c r="M367" s="159" t="s">
        <v>1</v>
      </c>
      <c r="N367" s="160" t="s">
        <v>42</v>
      </c>
      <c r="O367" s="59"/>
      <c r="P367" s="161">
        <f>O367*H367</f>
        <v>0</v>
      </c>
      <c r="Q367" s="161">
        <v>0</v>
      </c>
      <c r="R367" s="161">
        <f>Q367*H367</f>
        <v>0</v>
      </c>
      <c r="S367" s="161">
        <v>0</v>
      </c>
      <c r="T367" s="162">
        <f>S367*H367</f>
        <v>0</v>
      </c>
      <c r="U367" s="33"/>
      <c r="V367" s="33"/>
      <c r="W367" s="33"/>
      <c r="X367" s="33"/>
      <c r="Y367" s="33"/>
      <c r="Z367" s="33"/>
      <c r="AA367" s="33"/>
      <c r="AB367" s="33"/>
      <c r="AC367" s="33"/>
      <c r="AD367" s="33"/>
      <c r="AE367" s="33"/>
      <c r="AR367" s="163" t="s">
        <v>228</v>
      </c>
      <c r="AT367" s="163" t="s">
        <v>224</v>
      </c>
      <c r="AU367" s="163" t="s">
        <v>86</v>
      </c>
      <c r="AY367" s="18" t="s">
        <v>222</v>
      </c>
      <c r="BE367" s="164">
        <f>IF(N367="základní",J367,0)</f>
        <v>0</v>
      </c>
      <c r="BF367" s="164">
        <f>IF(N367="snížená",J367,0)</f>
        <v>0</v>
      </c>
      <c r="BG367" s="164">
        <f>IF(N367="zákl. přenesená",J367,0)</f>
        <v>0</v>
      </c>
      <c r="BH367" s="164">
        <f>IF(N367="sníž. přenesená",J367,0)</f>
        <v>0</v>
      </c>
      <c r="BI367" s="164">
        <f>IF(N367="nulová",J367,0)</f>
        <v>0</v>
      </c>
      <c r="BJ367" s="18" t="s">
        <v>84</v>
      </c>
      <c r="BK367" s="164">
        <f>ROUND(I367*H367,2)</f>
        <v>0</v>
      </c>
      <c r="BL367" s="18" t="s">
        <v>228</v>
      </c>
      <c r="BM367" s="163" t="s">
        <v>1017</v>
      </c>
    </row>
    <row r="368" spans="1:65" s="2" customFormat="1" ht="19.5">
      <c r="A368" s="33"/>
      <c r="B368" s="34"/>
      <c r="C368" s="33"/>
      <c r="D368" s="166" t="s">
        <v>384</v>
      </c>
      <c r="E368" s="33"/>
      <c r="F368" s="208" t="s">
        <v>5948</v>
      </c>
      <c r="G368" s="33"/>
      <c r="H368" s="33"/>
      <c r="I368" s="209"/>
      <c r="J368" s="33"/>
      <c r="K368" s="33"/>
      <c r="L368" s="34"/>
      <c r="M368" s="210"/>
      <c r="N368" s="211"/>
      <c r="O368" s="59"/>
      <c r="P368" s="59"/>
      <c r="Q368" s="59"/>
      <c r="R368" s="59"/>
      <c r="S368" s="59"/>
      <c r="T368" s="60"/>
      <c r="U368" s="33"/>
      <c r="V368" s="33"/>
      <c r="W368" s="33"/>
      <c r="X368" s="33"/>
      <c r="Y368" s="33"/>
      <c r="Z368" s="33"/>
      <c r="AA368" s="33"/>
      <c r="AB368" s="33"/>
      <c r="AC368" s="33"/>
      <c r="AD368" s="33"/>
      <c r="AE368" s="33"/>
      <c r="AT368" s="18" t="s">
        <v>384</v>
      </c>
      <c r="AU368" s="18" t="s">
        <v>86</v>
      </c>
    </row>
    <row r="369" spans="1:65" s="2" customFormat="1" ht="16.5" customHeight="1">
      <c r="A369" s="33"/>
      <c r="B369" s="150"/>
      <c r="C369" s="151" t="s">
        <v>583</v>
      </c>
      <c r="D369" s="151" t="s">
        <v>224</v>
      </c>
      <c r="E369" s="152" t="s">
        <v>6015</v>
      </c>
      <c r="F369" s="153" t="s">
        <v>5741</v>
      </c>
      <c r="G369" s="154" t="s">
        <v>242</v>
      </c>
      <c r="H369" s="155">
        <v>120</v>
      </c>
      <c r="I369" s="156"/>
      <c r="J369" s="157">
        <f>ROUND(I369*H369,2)</f>
        <v>0</v>
      </c>
      <c r="K369" s="158"/>
      <c r="L369" s="34"/>
      <c r="M369" s="159" t="s">
        <v>1</v>
      </c>
      <c r="N369" s="160" t="s">
        <v>42</v>
      </c>
      <c r="O369" s="59"/>
      <c r="P369" s="161">
        <f>O369*H369</f>
        <v>0</v>
      </c>
      <c r="Q369" s="161">
        <v>0</v>
      </c>
      <c r="R369" s="161">
        <f>Q369*H369</f>
        <v>0</v>
      </c>
      <c r="S369" s="161">
        <v>0</v>
      </c>
      <c r="T369" s="162">
        <f>S369*H369</f>
        <v>0</v>
      </c>
      <c r="U369" s="33"/>
      <c r="V369" s="33"/>
      <c r="W369" s="33"/>
      <c r="X369" s="33"/>
      <c r="Y369" s="33"/>
      <c r="Z369" s="33"/>
      <c r="AA369" s="33"/>
      <c r="AB369" s="33"/>
      <c r="AC369" s="33"/>
      <c r="AD369" s="33"/>
      <c r="AE369" s="33"/>
      <c r="AR369" s="163" t="s">
        <v>228</v>
      </c>
      <c r="AT369" s="163" t="s">
        <v>224</v>
      </c>
      <c r="AU369" s="163" t="s">
        <v>86</v>
      </c>
      <c r="AY369" s="18" t="s">
        <v>222</v>
      </c>
      <c r="BE369" s="164">
        <f>IF(N369="základní",J369,0)</f>
        <v>0</v>
      </c>
      <c r="BF369" s="164">
        <f>IF(N369="snížená",J369,0)</f>
        <v>0</v>
      </c>
      <c r="BG369" s="164">
        <f>IF(N369="zákl. přenesená",J369,0)</f>
        <v>0</v>
      </c>
      <c r="BH369" s="164">
        <f>IF(N369="sníž. přenesená",J369,0)</f>
        <v>0</v>
      </c>
      <c r="BI369" s="164">
        <f>IF(N369="nulová",J369,0)</f>
        <v>0</v>
      </c>
      <c r="BJ369" s="18" t="s">
        <v>84</v>
      </c>
      <c r="BK369" s="164">
        <f>ROUND(I369*H369,2)</f>
        <v>0</v>
      </c>
      <c r="BL369" s="18" t="s">
        <v>228</v>
      </c>
      <c r="BM369" s="163" t="s">
        <v>1020</v>
      </c>
    </row>
    <row r="370" spans="1:65" s="2" customFormat="1" ht="19.5">
      <c r="A370" s="33"/>
      <c r="B370" s="34"/>
      <c r="C370" s="33"/>
      <c r="D370" s="166" t="s">
        <v>384</v>
      </c>
      <c r="E370" s="33"/>
      <c r="F370" s="208" t="s">
        <v>5839</v>
      </c>
      <c r="G370" s="33"/>
      <c r="H370" s="33"/>
      <c r="I370" s="209"/>
      <c r="J370" s="33"/>
      <c r="K370" s="33"/>
      <c r="L370" s="34"/>
      <c r="M370" s="210"/>
      <c r="N370" s="211"/>
      <c r="O370" s="59"/>
      <c r="P370" s="59"/>
      <c r="Q370" s="59"/>
      <c r="R370" s="59"/>
      <c r="S370" s="59"/>
      <c r="T370" s="60"/>
      <c r="U370" s="33"/>
      <c r="V370" s="33"/>
      <c r="W370" s="33"/>
      <c r="X370" s="33"/>
      <c r="Y370" s="33"/>
      <c r="Z370" s="33"/>
      <c r="AA370" s="33"/>
      <c r="AB370" s="33"/>
      <c r="AC370" s="33"/>
      <c r="AD370" s="33"/>
      <c r="AE370" s="33"/>
      <c r="AT370" s="18" t="s">
        <v>384</v>
      </c>
      <c r="AU370" s="18" t="s">
        <v>86</v>
      </c>
    </row>
    <row r="371" spans="1:65" s="2" customFormat="1" ht="16.5" customHeight="1">
      <c r="A371" s="33"/>
      <c r="B371" s="150"/>
      <c r="C371" s="151" t="s">
        <v>1059</v>
      </c>
      <c r="D371" s="151" t="s">
        <v>224</v>
      </c>
      <c r="E371" s="152" t="s">
        <v>6016</v>
      </c>
      <c r="F371" s="153" t="s">
        <v>5744</v>
      </c>
      <c r="G371" s="154" t="s">
        <v>242</v>
      </c>
      <c r="H371" s="155">
        <v>120</v>
      </c>
      <c r="I371" s="156"/>
      <c r="J371" s="157">
        <f>ROUND(I371*H371,2)</f>
        <v>0</v>
      </c>
      <c r="K371" s="158"/>
      <c r="L371" s="34"/>
      <c r="M371" s="159" t="s">
        <v>1</v>
      </c>
      <c r="N371" s="160" t="s">
        <v>42</v>
      </c>
      <c r="O371" s="59"/>
      <c r="P371" s="161">
        <f>O371*H371</f>
        <v>0</v>
      </c>
      <c r="Q371" s="161">
        <v>0</v>
      </c>
      <c r="R371" s="161">
        <f>Q371*H371</f>
        <v>0</v>
      </c>
      <c r="S371" s="161">
        <v>0</v>
      </c>
      <c r="T371" s="162">
        <f>S371*H371</f>
        <v>0</v>
      </c>
      <c r="U371" s="33"/>
      <c r="V371" s="33"/>
      <c r="W371" s="33"/>
      <c r="X371" s="33"/>
      <c r="Y371" s="33"/>
      <c r="Z371" s="33"/>
      <c r="AA371" s="33"/>
      <c r="AB371" s="33"/>
      <c r="AC371" s="33"/>
      <c r="AD371" s="33"/>
      <c r="AE371" s="33"/>
      <c r="AR371" s="163" t="s">
        <v>228</v>
      </c>
      <c r="AT371" s="163" t="s">
        <v>224</v>
      </c>
      <c r="AU371" s="163" t="s">
        <v>86</v>
      </c>
      <c r="AY371" s="18" t="s">
        <v>222</v>
      </c>
      <c r="BE371" s="164">
        <f>IF(N371="základní",J371,0)</f>
        <v>0</v>
      </c>
      <c r="BF371" s="164">
        <f>IF(N371="snížená",J371,0)</f>
        <v>0</v>
      </c>
      <c r="BG371" s="164">
        <f>IF(N371="zákl. přenesená",J371,0)</f>
        <v>0</v>
      </c>
      <c r="BH371" s="164">
        <f>IF(N371="sníž. přenesená",J371,0)</f>
        <v>0</v>
      </c>
      <c r="BI371" s="164">
        <f>IF(N371="nulová",J371,0)</f>
        <v>0</v>
      </c>
      <c r="BJ371" s="18" t="s">
        <v>84</v>
      </c>
      <c r="BK371" s="164">
        <f>ROUND(I371*H371,2)</f>
        <v>0</v>
      </c>
      <c r="BL371" s="18" t="s">
        <v>228</v>
      </c>
      <c r="BM371" s="163" t="s">
        <v>1025</v>
      </c>
    </row>
    <row r="372" spans="1:65" s="2" customFormat="1" ht="19.5">
      <c r="A372" s="33"/>
      <c r="B372" s="34"/>
      <c r="C372" s="33"/>
      <c r="D372" s="166" t="s">
        <v>384</v>
      </c>
      <c r="E372" s="33"/>
      <c r="F372" s="208" t="s">
        <v>5745</v>
      </c>
      <c r="G372" s="33"/>
      <c r="H372" s="33"/>
      <c r="I372" s="209"/>
      <c r="J372" s="33"/>
      <c r="K372" s="33"/>
      <c r="L372" s="34"/>
      <c r="M372" s="210"/>
      <c r="N372" s="211"/>
      <c r="O372" s="59"/>
      <c r="P372" s="59"/>
      <c r="Q372" s="59"/>
      <c r="R372" s="59"/>
      <c r="S372" s="59"/>
      <c r="T372" s="60"/>
      <c r="U372" s="33"/>
      <c r="V372" s="33"/>
      <c r="W372" s="33"/>
      <c r="X372" s="33"/>
      <c r="Y372" s="33"/>
      <c r="Z372" s="33"/>
      <c r="AA372" s="33"/>
      <c r="AB372" s="33"/>
      <c r="AC372" s="33"/>
      <c r="AD372" s="33"/>
      <c r="AE372" s="33"/>
      <c r="AT372" s="18" t="s">
        <v>384</v>
      </c>
      <c r="AU372" s="18" t="s">
        <v>86</v>
      </c>
    </row>
    <row r="373" spans="1:65" s="2" customFormat="1" ht="24.2" customHeight="1">
      <c r="A373" s="33"/>
      <c r="B373" s="150"/>
      <c r="C373" s="151" t="s">
        <v>599</v>
      </c>
      <c r="D373" s="151" t="s">
        <v>224</v>
      </c>
      <c r="E373" s="152" t="s">
        <v>6017</v>
      </c>
      <c r="F373" s="153" t="s">
        <v>5845</v>
      </c>
      <c r="G373" s="154" t="s">
        <v>242</v>
      </c>
      <c r="H373" s="155">
        <v>10</v>
      </c>
      <c r="I373" s="156"/>
      <c r="J373" s="157">
        <f>ROUND(I373*H373,2)</f>
        <v>0</v>
      </c>
      <c r="K373" s="158"/>
      <c r="L373" s="34"/>
      <c r="M373" s="159" t="s">
        <v>1</v>
      </c>
      <c r="N373" s="160" t="s">
        <v>42</v>
      </c>
      <c r="O373" s="59"/>
      <c r="P373" s="161">
        <f>O373*H373</f>
        <v>0</v>
      </c>
      <c r="Q373" s="161">
        <v>0</v>
      </c>
      <c r="R373" s="161">
        <f>Q373*H373</f>
        <v>0</v>
      </c>
      <c r="S373" s="161">
        <v>0</v>
      </c>
      <c r="T373" s="162">
        <f>S373*H373</f>
        <v>0</v>
      </c>
      <c r="U373" s="33"/>
      <c r="V373" s="33"/>
      <c r="W373" s="33"/>
      <c r="X373" s="33"/>
      <c r="Y373" s="33"/>
      <c r="Z373" s="33"/>
      <c r="AA373" s="33"/>
      <c r="AB373" s="33"/>
      <c r="AC373" s="33"/>
      <c r="AD373" s="33"/>
      <c r="AE373" s="33"/>
      <c r="AR373" s="163" t="s">
        <v>228</v>
      </c>
      <c r="AT373" s="163" t="s">
        <v>224</v>
      </c>
      <c r="AU373" s="163" t="s">
        <v>86</v>
      </c>
      <c r="AY373" s="18" t="s">
        <v>222</v>
      </c>
      <c r="BE373" s="164">
        <f>IF(N373="základní",J373,0)</f>
        <v>0</v>
      </c>
      <c r="BF373" s="164">
        <f>IF(N373="snížená",J373,0)</f>
        <v>0</v>
      </c>
      <c r="BG373" s="164">
        <f>IF(N373="zákl. přenesená",J373,0)</f>
        <v>0</v>
      </c>
      <c r="BH373" s="164">
        <f>IF(N373="sníž. přenesená",J373,0)</f>
        <v>0</v>
      </c>
      <c r="BI373" s="164">
        <f>IF(N373="nulová",J373,0)</f>
        <v>0</v>
      </c>
      <c r="BJ373" s="18" t="s">
        <v>84</v>
      </c>
      <c r="BK373" s="164">
        <f>ROUND(I373*H373,2)</f>
        <v>0</v>
      </c>
      <c r="BL373" s="18" t="s">
        <v>228</v>
      </c>
      <c r="BM373" s="163" t="s">
        <v>1028</v>
      </c>
    </row>
    <row r="374" spans="1:65" s="2" customFormat="1" ht="19.5">
      <c r="A374" s="33"/>
      <c r="B374" s="34"/>
      <c r="C374" s="33"/>
      <c r="D374" s="166" t="s">
        <v>384</v>
      </c>
      <c r="E374" s="33"/>
      <c r="F374" s="208" t="s">
        <v>5849</v>
      </c>
      <c r="G374" s="33"/>
      <c r="H374" s="33"/>
      <c r="I374" s="209"/>
      <c r="J374" s="33"/>
      <c r="K374" s="33"/>
      <c r="L374" s="34"/>
      <c r="M374" s="210"/>
      <c r="N374" s="211"/>
      <c r="O374" s="59"/>
      <c r="P374" s="59"/>
      <c r="Q374" s="59"/>
      <c r="R374" s="59"/>
      <c r="S374" s="59"/>
      <c r="T374" s="60"/>
      <c r="U374" s="33"/>
      <c r="V374" s="33"/>
      <c r="W374" s="33"/>
      <c r="X374" s="33"/>
      <c r="Y374" s="33"/>
      <c r="Z374" s="33"/>
      <c r="AA374" s="33"/>
      <c r="AB374" s="33"/>
      <c r="AC374" s="33"/>
      <c r="AD374" s="33"/>
      <c r="AE374" s="33"/>
      <c r="AT374" s="18" t="s">
        <v>384</v>
      </c>
      <c r="AU374" s="18" t="s">
        <v>86</v>
      </c>
    </row>
    <row r="375" spans="1:65" s="2" customFormat="1" ht="16.5" customHeight="1">
      <c r="A375" s="33"/>
      <c r="B375" s="150"/>
      <c r="C375" s="151" t="s">
        <v>1075</v>
      </c>
      <c r="D375" s="151" t="s">
        <v>224</v>
      </c>
      <c r="E375" s="152" t="s">
        <v>6018</v>
      </c>
      <c r="F375" s="153" t="s">
        <v>5848</v>
      </c>
      <c r="G375" s="154" t="s">
        <v>4342</v>
      </c>
      <c r="H375" s="155">
        <v>15</v>
      </c>
      <c r="I375" s="156"/>
      <c r="J375" s="157">
        <f>ROUND(I375*H375,2)</f>
        <v>0</v>
      </c>
      <c r="K375" s="158"/>
      <c r="L375" s="34"/>
      <c r="M375" s="159" t="s">
        <v>1</v>
      </c>
      <c r="N375" s="160" t="s">
        <v>42</v>
      </c>
      <c r="O375" s="59"/>
      <c r="P375" s="161">
        <f>O375*H375</f>
        <v>0</v>
      </c>
      <c r="Q375" s="161">
        <v>0</v>
      </c>
      <c r="R375" s="161">
        <f>Q375*H375</f>
        <v>0</v>
      </c>
      <c r="S375" s="161">
        <v>0</v>
      </c>
      <c r="T375" s="162">
        <f>S375*H375</f>
        <v>0</v>
      </c>
      <c r="U375" s="33"/>
      <c r="V375" s="33"/>
      <c r="W375" s="33"/>
      <c r="X375" s="33"/>
      <c r="Y375" s="33"/>
      <c r="Z375" s="33"/>
      <c r="AA375" s="33"/>
      <c r="AB375" s="33"/>
      <c r="AC375" s="33"/>
      <c r="AD375" s="33"/>
      <c r="AE375" s="33"/>
      <c r="AR375" s="163" t="s">
        <v>228</v>
      </c>
      <c r="AT375" s="163" t="s">
        <v>224</v>
      </c>
      <c r="AU375" s="163" t="s">
        <v>86</v>
      </c>
      <c r="AY375" s="18" t="s">
        <v>222</v>
      </c>
      <c r="BE375" s="164">
        <f>IF(N375="základní",J375,0)</f>
        <v>0</v>
      </c>
      <c r="BF375" s="164">
        <f>IF(N375="snížená",J375,0)</f>
        <v>0</v>
      </c>
      <c r="BG375" s="164">
        <f>IF(N375="zákl. přenesená",J375,0)</f>
        <v>0</v>
      </c>
      <c r="BH375" s="164">
        <f>IF(N375="sníž. přenesená",J375,0)</f>
        <v>0</v>
      </c>
      <c r="BI375" s="164">
        <f>IF(N375="nulová",J375,0)</f>
        <v>0</v>
      </c>
      <c r="BJ375" s="18" t="s">
        <v>84</v>
      </c>
      <c r="BK375" s="164">
        <f>ROUND(I375*H375,2)</f>
        <v>0</v>
      </c>
      <c r="BL375" s="18" t="s">
        <v>228</v>
      </c>
      <c r="BM375" s="163" t="s">
        <v>1055</v>
      </c>
    </row>
    <row r="376" spans="1:65" s="2" customFormat="1" ht="19.5">
      <c r="A376" s="33"/>
      <c r="B376" s="34"/>
      <c r="C376" s="33"/>
      <c r="D376" s="166" t="s">
        <v>384</v>
      </c>
      <c r="E376" s="33"/>
      <c r="F376" s="208" t="s">
        <v>5851</v>
      </c>
      <c r="G376" s="33"/>
      <c r="H376" s="33"/>
      <c r="I376" s="209"/>
      <c r="J376" s="33"/>
      <c r="K376" s="33"/>
      <c r="L376" s="34"/>
      <c r="M376" s="210"/>
      <c r="N376" s="211"/>
      <c r="O376" s="59"/>
      <c r="P376" s="59"/>
      <c r="Q376" s="59"/>
      <c r="R376" s="59"/>
      <c r="S376" s="59"/>
      <c r="T376" s="60"/>
      <c r="U376" s="33"/>
      <c r="V376" s="33"/>
      <c r="W376" s="33"/>
      <c r="X376" s="33"/>
      <c r="Y376" s="33"/>
      <c r="Z376" s="33"/>
      <c r="AA376" s="33"/>
      <c r="AB376" s="33"/>
      <c r="AC376" s="33"/>
      <c r="AD376" s="33"/>
      <c r="AE376" s="33"/>
      <c r="AT376" s="18" t="s">
        <v>384</v>
      </c>
      <c r="AU376" s="18" t="s">
        <v>86</v>
      </c>
    </row>
    <row r="377" spans="1:65" s="2" customFormat="1" ht="16.5" customHeight="1">
      <c r="A377" s="33"/>
      <c r="B377" s="150"/>
      <c r="C377" s="151" t="s">
        <v>612</v>
      </c>
      <c r="D377" s="151" t="s">
        <v>224</v>
      </c>
      <c r="E377" s="152" t="s">
        <v>6019</v>
      </c>
      <c r="F377" s="153" t="s">
        <v>6020</v>
      </c>
      <c r="G377" s="154" t="s">
        <v>4342</v>
      </c>
      <c r="H377" s="155">
        <v>1</v>
      </c>
      <c r="I377" s="156"/>
      <c r="J377" s="157">
        <f>ROUND(I377*H377,2)</f>
        <v>0</v>
      </c>
      <c r="K377" s="158"/>
      <c r="L377" s="34"/>
      <c r="M377" s="159" t="s">
        <v>1</v>
      </c>
      <c r="N377" s="160" t="s">
        <v>42</v>
      </c>
      <c r="O377" s="59"/>
      <c r="P377" s="161">
        <f>O377*H377</f>
        <v>0</v>
      </c>
      <c r="Q377" s="161">
        <v>0</v>
      </c>
      <c r="R377" s="161">
        <f>Q377*H377</f>
        <v>0</v>
      </c>
      <c r="S377" s="161">
        <v>0</v>
      </c>
      <c r="T377" s="162">
        <f>S377*H377</f>
        <v>0</v>
      </c>
      <c r="U377" s="33"/>
      <c r="V377" s="33"/>
      <c r="W377" s="33"/>
      <c r="X377" s="33"/>
      <c r="Y377" s="33"/>
      <c r="Z377" s="33"/>
      <c r="AA377" s="33"/>
      <c r="AB377" s="33"/>
      <c r="AC377" s="33"/>
      <c r="AD377" s="33"/>
      <c r="AE377" s="33"/>
      <c r="AR377" s="163" t="s">
        <v>228</v>
      </c>
      <c r="AT377" s="163" t="s">
        <v>224</v>
      </c>
      <c r="AU377" s="163" t="s">
        <v>86</v>
      </c>
      <c r="AY377" s="18" t="s">
        <v>222</v>
      </c>
      <c r="BE377" s="164">
        <f>IF(N377="základní",J377,0)</f>
        <v>0</v>
      </c>
      <c r="BF377" s="164">
        <f>IF(N377="snížená",J377,0)</f>
        <v>0</v>
      </c>
      <c r="BG377" s="164">
        <f>IF(N377="zákl. přenesená",J377,0)</f>
        <v>0</v>
      </c>
      <c r="BH377" s="164">
        <f>IF(N377="sníž. přenesená",J377,0)</f>
        <v>0</v>
      </c>
      <c r="BI377" s="164">
        <f>IF(N377="nulová",J377,0)</f>
        <v>0</v>
      </c>
      <c r="BJ377" s="18" t="s">
        <v>84</v>
      </c>
      <c r="BK377" s="164">
        <f>ROUND(I377*H377,2)</f>
        <v>0</v>
      </c>
      <c r="BL377" s="18" t="s">
        <v>228</v>
      </c>
      <c r="BM377" s="163" t="s">
        <v>1058</v>
      </c>
    </row>
    <row r="378" spans="1:65" s="2" customFormat="1" ht="16.5" customHeight="1">
      <c r="A378" s="33"/>
      <c r="B378" s="150"/>
      <c r="C378" s="151" t="s">
        <v>1082</v>
      </c>
      <c r="D378" s="151" t="s">
        <v>224</v>
      </c>
      <c r="E378" s="152" t="s">
        <v>6021</v>
      </c>
      <c r="F378" s="153" t="s">
        <v>5749</v>
      </c>
      <c r="G378" s="154" t="s">
        <v>4342</v>
      </c>
      <c r="H378" s="155">
        <v>1</v>
      </c>
      <c r="I378" s="156"/>
      <c r="J378" s="157">
        <f>ROUND(I378*H378,2)</f>
        <v>0</v>
      </c>
      <c r="K378" s="158"/>
      <c r="L378" s="34"/>
      <c r="M378" s="159" t="s">
        <v>1</v>
      </c>
      <c r="N378" s="160" t="s">
        <v>42</v>
      </c>
      <c r="O378" s="59"/>
      <c r="P378" s="161">
        <f>O378*H378</f>
        <v>0</v>
      </c>
      <c r="Q378" s="161">
        <v>0</v>
      </c>
      <c r="R378" s="161">
        <f>Q378*H378</f>
        <v>0</v>
      </c>
      <c r="S378" s="161">
        <v>0</v>
      </c>
      <c r="T378" s="162">
        <f>S378*H378</f>
        <v>0</v>
      </c>
      <c r="U378" s="33"/>
      <c r="V378" s="33"/>
      <c r="W378" s="33"/>
      <c r="X378" s="33"/>
      <c r="Y378" s="33"/>
      <c r="Z378" s="33"/>
      <c r="AA378" s="33"/>
      <c r="AB378" s="33"/>
      <c r="AC378" s="33"/>
      <c r="AD378" s="33"/>
      <c r="AE378" s="33"/>
      <c r="AR378" s="163" t="s">
        <v>228</v>
      </c>
      <c r="AT378" s="163" t="s">
        <v>224</v>
      </c>
      <c r="AU378" s="163" t="s">
        <v>86</v>
      </c>
      <c r="AY378" s="18" t="s">
        <v>222</v>
      </c>
      <c r="BE378" s="164">
        <f>IF(N378="základní",J378,0)</f>
        <v>0</v>
      </c>
      <c r="BF378" s="164">
        <f>IF(N378="snížená",J378,0)</f>
        <v>0</v>
      </c>
      <c r="BG378" s="164">
        <f>IF(N378="zákl. přenesená",J378,0)</f>
        <v>0</v>
      </c>
      <c r="BH378" s="164">
        <f>IF(N378="sníž. přenesená",J378,0)</f>
        <v>0</v>
      </c>
      <c r="BI378" s="164">
        <f>IF(N378="nulová",J378,0)</f>
        <v>0</v>
      </c>
      <c r="BJ378" s="18" t="s">
        <v>84</v>
      </c>
      <c r="BK378" s="164">
        <f>ROUND(I378*H378,2)</f>
        <v>0</v>
      </c>
      <c r="BL378" s="18" t="s">
        <v>228</v>
      </c>
      <c r="BM378" s="163" t="s">
        <v>1062</v>
      </c>
    </row>
    <row r="379" spans="1:65" s="2" customFormat="1" ht="16.5" customHeight="1">
      <c r="A379" s="33"/>
      <c r="B379" s="150"/>
      <c r="C379" s="151" t="s">
        <v>616</v>
      </c>
      <c r="D379" s="151" t="s">
        <v>224</v>
      </c>
      <c r="E379" s="152" t="s">
        <v>6022</v>
      </c>
      <c r="F379" s="153" t="s">
        <v>5751</v>
      </c>
      <c r="G379" s="154" t="s">
        <v>4342</v>
      </c>
      <c r="H379" s="155">
        <v>1</v>
      </c>
      <c r="I379" s="156"/>
      <c r="J379" s="157">
        <f>ROUND(I379*H379,2)</f>
        <v>0</v>
      </c>
      <c r="K379" s="158"/>
      <c r="L379" s="34"/>
      <c r="M379" s="159" t="s">
        <v>1</v>
      </c>
      <c r="N379" s="160" t="s">
        <v>42</v>
      </c>
      <c r="O379" s="59"/>
      <c r="P379" s="161">
        <f>O379*H379</f>
        <v>0</v>
      </c>
      <c r="Q379" s="161">
        <v>0</v>
      </c>
      <c r="R379" s="161">
        <f>Q379*H379</f>
        <v>0</v>
      </c>
      <c r="S379" s="161">
        <v>0</v>
      </c>
      <c r="T379" s="162">
        <f>S379*H379</f>
        <v>0</v>
      </c>
      <c r="U379" s="33"/>
      <c r="V379" s="33"/>
      <c r="W379" s="33"/>
      <c r="X379" s="33"/>
      <c r="Y379" s="33"/>
      <c r="Z379" s="33"/>
      <c r="AA379" s="33"/>
      <c r="AB379" s="33"/>
      <c r="AC379" s="33"/>
      <c r="AD379" s="33"/>
      <c r="AE379" s="33"/>
      <c r="AR379" s="163" t="s">
        <v>228</v>
      </c>
      <c r="AT379" s="163" t="s">
        <v>224</v>
      </c>
      <c r="AU379" s="163" t="s">
        <v>86</v>
      </c>
      <c r="AY379" s="18" t="s">
        <v>222</v>
      </c>
      <c r="BE379" s="164">
        <f>IF(N379="základní",J379,0)</f>
        <v>0</v>
      </c>
      <c r="BF379" s="164">
        <f>IF(N379="snížená",J379,0)</f>
        <v>0</v>
      </c>
      <c r="BG379" s="164">
        <f>IF(N379="zákl. přenesená",J379,0)</f>
        <v>0</v>
      </c>
      <c r="BH379" s="164">
        <f>IF(N379="sníž. přenesená",J379,0)</f>
        <v>0</v>
      </c>
      <c r="BI379" s="164">
        <f>IF(N379="nulová",J379,0)</f>
        <v>0</v>
      </c>
      <c r="BJ379" s="18" t="s">
        <v>84</v>
      </c>
      <c r="BK379" s="164">
        <f>ROUND(I379*H379,2)</f>
        <v>0</v>
      </c>
      <c r="BL379" s="18" t="s">
        <v>228</v>
      </c>
      <c r="BM379" s="163" t="s">
        <v>1069</v>
      </c>
    </row>
    <row r="380" spans="1:65" s="12" customFormat="1" ht="22.9" customHeight="1">
      <c r="B380" s="137"/>
      <c r="D380" s="138" t="s">
        <v>76</v>
      </c>
      <c r="E380" s="148" t="s">
        <v>6023</v>
      </c>
      <c r="F380" s="148" t="s">
        <v>6024</v>
      </c>
      <c r="I380" s="140"/>
      <c r="J380" s="149">
        <f>BK380</f>
        <v>0</v>
      </c>
      <c r="L380" s="137"/>
      <c r="M380" s="142"/>
      <c r="N380" s="143"/>
      <c r="O380" s="143"/>
      <c r="P380" s="144">
        <f>SUM(P381:P397)</f>
        <v>0</v>
      </c>
      <c r="Q380" s="143"/>
      <c r="R380" s="144">
        <f>SUM(R381:R397)</f>
        <v>0</v>
      </c>
      <c r="S380" s="143"/>
      <c r="T380" s="145">
        <f>SUM(T381:T397)</f>
        <v>0</v>
      </c>
      <c r="AR380" s="138" t="s">
        <v>84</v>
      </c>
      <c r="AT380" s="146" t="s">
        <v>76</v>
      </c>
      <c r="AU380" s="146" t="s">
        <v>84</v>
      </c>
      <c r="AY380" s="138" t="s">
        <v>222</v>
      </c>
      <c r="BK380" s="147">
        <f>SUM(BK381:BK397)</f>
        <v>0</v>
      </c>
    </row>
    <row r="381" spans="1:65" s="2" customFormat="1" ht="24.2" customHeight="1">
      <c r="A381" s="33"/>
      <c r="B381" s="150"/>
      <c r="C381" s="151" t="s">
        <v>1089</v>
      </c>
      <c r="D381" s="151" t="s">
        <v>224</v>
      </c>
      <c r="E381" s="152" t="s">
        <v>6025</v>
      </c>
      <c r="F381" s="153" t="s">
        <v>5845</v>
      </c>
      <c r="G381" s="154" t="s">
        <v>242</v>
      </c>
      <c r="H381" s="155">
        <v>30</v>
      </c>
      <c r="I381" s="156"/>
      <c r="J381" s="157">
        <f>ROUND(I381*H381,2)</f>
        <v>0</v>
      </c>
      <c r="K381" s="158"/>
      <c r="L381" s="34"/>
      <c r="M381" s="159" t="s">
        <v>1</v>
      </c>
      <c r="N381" s="160" t="s">
        <v>42</v>
      </c>
      <c r="O381" s="59"/>
      <c r="P381" s="161">
        <f>O381*H381</f>
        <v>0</v>
      </c>
      <c r="Q381" s="161">
        <v>0</v>
      </c>
      <c r="R381" s="161">
        <f>Q381*H381</f>
        <v>0</v>
      </c>
      <c r="S381" s="161">
        <v>0</v>
      </c>
      <c r="T381" s="162">
        <f>S381*H381</f>
        <v>0</v>
      </c>
      <c r="U381" s="33"/>
      <c r="V381" s="33"/>
      <c r="W381" s="33"/>
      <c r="X381" s="33"/>
      <c r="Y381" s="33"/>
      <c r="Z381" s="33"/>
      <c r="AA381" s="33"/>
      <c r="AB381" s="33"/>
      <c r="AC381" s="33"/>
      <c r="AD381" s="33"/>
      <c r="AE381" s="33"/>
      <c r="AR381" s="163" t="s">
        <v>228</v>
      </c>
      <c r="AT381" s="163" t="s">
        <v>224</v>
      </c>
      <c r="AU381" s="163" t="s">
        <v>86</v>
      </c>
      <c r="AY381" s="18" t="s">
        <v>222</v>
      </c>
      <c r="BE381" s="164">
        <f>IF(N381="základní",J381,0)</f>
        <v>0</v>
      </c>
      <c r="BF381" s="164">
        <f>IF(N381="snížená",J381,0)</f>
        <v>0</v>
      </c>
      <c r="BG381" s="164">
        <f>IF(N381="zákl. přenesená",J381,0)</f>
        <v>0</v>
      </c>
      <c r="BH381" s="164">
        <f>IF(N381="sníž. přenesená",J381,0)</f>
        <v>0</v>
      </c>
      <c r="BI381" s="164">
        <f>IF(N381="nulová",J381,0)</f>
        <v>0</v>
      </c>
      <c r="BJ381" s="18" t="s">
        <v>84</v>
      </c>
      <c r="BK381" s="164">
        <f>ROUND(I381*H381,2)</f>
        <v>0</v>
      </c>
      <c r="BL381" s="18" t="s">
        <v>228</v>
      </c>
      <c r="BM381" s="163" t="s">
        <v>1078</v>
      </c>
    </row>
    <row r="382" spans="1:65" s="2" customFormat="1" ht="19.5">
      <c r="A382" s="33"/>
      <c r="B382" s="34"/>
      <c r="C382" s="33"/>
      <c r="D382" s="166" t="s">
        <v>384</v>
      </c>
      <c r="E382" s="33"/>
      <c r="F382" s="208" t="s">
        <v>6026</v>
      </c>
      <c r="G382" s="33"/>
      <c r="H382" s="33"/>
      <c r="I382" s="209"/>
      <c r="J382" s="33"/>
      <c r="K382" s="33"/>
      <c r="L382" s="34"/>
      <c r="M382" s="210"/>
      <c r="N382" s="211"/>
      <c r="O382" s="59"/>
      <c r="P382" s="59"/>
      <c r="Q382" s="59"/>
      <c r="R382" s="59"/>
      <c r="S382" s="59"/>
      <c r="T382" s="60"/>
      <c r="U382" s="33"/>
      <c r="V382" s="33"/>
      <c r="W382" s="33"/>
      <c r="X382" s="33"/>
      <c r="Y382" s="33"/>
      <c r="Z382" s="33"/>
      <c r="AA382" s="33"/>
      <c r="AB382" s="33"/>
      <c r="AC382" s="33"/>
      <c r="AD382" s="33"/>
      <c r="AE382" s="33"/>
      <c r="AT382" s="18" t="s">
        <v>384</v>
      </c>
      <c r="AU382" s="18" t="s">
        <v>86</v>
      </c>
    </row>
    <row r="383" spans="1:65" s="2" customFormat="1" ht="16.5" customHeight="1">
      <c r="A383" s="33"/>
      <c r="B383" s="150"/>
      <c r="C383" s="151" t="s">
        <v>639</v>
      </c>
      <c r="D383" s="151" t="s">
        <v>224</v>
      </c>
      <c r="E383" s="152" t="s">
        <v>6027</v>
      </c>
      <c r="F383" s="153" t="s">
        <v>6028</v>
      </c>
      <c r="G383" s="154" t="s">
        <v>242</v>
      </c>
      <c r="H383" s="155">
        <v>40</v>
      </c>
      <c r="I383" s="156"/>
      <c r="J383" s="157">
        <f>ROUND(I383*H383,2)</f>
        <v>0</v>
      </c>
      <c r="K383" s="158"/>
      <c r="L383" s="34"/>
      <c r="M383" s="159" t="s">
        <v>1</v>
      </c>
      <c r="N383" s="160" t="s">
        <v>42</v>
      </c>
      <c r="O383" s="59"/>
      <c r="P383" s="161">
        <f>O383*H383</f>
        <v>0</v>
      </c>
      <c r="Q383" s="161">
        <v>0</v>
      </c>
      <c r="R383" s="161">
        <f>Q383*H383</f>
        <v>0</v>
      </c>
      <c r="S383" s="161">
        <v>0</v>
      </c>
      <c r="T383" s="162">
        <f>S383*H383</f>
        <v>0</v>
      </c>
      <c r="U383" s="33"/>
      <c r="V383" s="33"/>
      <c r="W383" s="33"/>
      <c r="X383" s="33"/>
      <c r="Y383" s="33"/>
      <c r="Z383" s="33"/>
      <c r="AA383" s="33"/>
      <c r="AB383" s="33"/>
      <c r="AC383" s="33"/>
      <c r="AD383" s="33"/>
      <c r="AE383" s="33"/>
      <c r="AR383" s="163" t="s">
        <v>228</v>
      </c>
      <c r="AT383" s="163" t="s">
        <v>224</v>
      </c>
      <c r="AU383" s="163" t="s">
        <v>86</v>
      </c>
      <c r="AY383" s="18" t="s">
        <v>222</v>
      </c>
      <c r="BE383" s="164">
        <f>IF(N383="základní",J383,0)</f>
        <v>0</v>
      </c>
      <c r="BF383" s="164">
        <f>IF(N383="snížená",J383,0)</f>
        <v>0</v>
      </c>
      <c r="BG383" s="164">
        <f>IF(N383="zákl. přenesená",J383,0)</f>
        <v>0</v>
      </c>
      <c r="BH383" s="164">
        <f>IF(N383="sníž. přenesená",J383,0)</f>
        <v>0</v>
      </c>
      <c r="BI383" s="164">
        <f>IF(N383="nulová",J383,0)</f>
        <v>0</v>
      </c>
      <c r="BJ383" s="18" t="s">
        <v>84</v>
      </c>
      <c r="BK383" s="164">
        <f>ROUND(I383*H383,2)</f>
        <v>0</v>
      </c>
      <c r="BL383" s="18" t="s">
        <v>228</v>
      </c>
      <c r="BM383" s="163" t="s">
        <v>1081</v>
      </c>
    </row>
    <row r="384" spans="1:65" s="2" customFormat="1" ht="19.5">
      <c r="A384" s="33"/>
      <c r="B384" s="34"/>
      <c r="C384" s="33"/>
      <c r="D384" s="166" t="s">
        <v>384</v>
      </c>
      <c r="E384" s="33"/>
      <c r="F384" s="208" t="s">
        <v>6029</v>
      </c>
      <c r="G384" s="33"/>
      <c r="H384" s="33"/>
      <c r="I384" s="209"/>
      <c r="J384" s="33"/>
      <c r="K384" s="33"/>
      <c r="L384" s="34"/>
      <c r="M384" s="210"/>
      <c r="N384" s="211"/>
      <c r="O384" s="59"/>
      <c r="P384" s="59"/>
      <c r="Q384" s="59"/>
      <c r="R384" s="59"/>
      <c r="S384" s="59"/>
      <c r="T384" s="60"/>
      <c r="U384" s="33"/>
      <c r="V384" s="33"/>
      <c r="W384" s="33"/>
      <c r="X384" s="33"/>
      <c r="Y384" s="33"/>
      <c r="Z384" s="33"/>
      <c r="AA384" s="33"/>
      <c r="AB384" s="33"/>
      <c r="AC384" s="33"/>
      <c r="AD384" s="33"/>
      <c r="AE384" s="33"/>
      <c r="AT384" s="18" t="s">
        <v>384</v>
      </c>
      <c r="AU384" s="18" t="s">
        <v>86</v>
      </c>
    </row>
    <row r="385" spans="1:65" s="2" customFormat="1" ht="24.2" customHeight="1">
      <c r="A385" s="33"/>
      <c r="B385" s="150"/>
      <c r="C385" s="151" t="s">
        <v>1098</v>
      </c>
      <c r="D385" s="151" t="s">
        <v>224</v>
      </c>
      <c r="E385" s="152" t="s">
        <v>6030</v>
      </c>
      <c r="F385" s="153" t="s">
        <v>6031</v>
      </c>
      <c r="G385" s="154" t="s">
        <v>242</v>
      </c>
      <c r="H385" s="155">
        <v>35</v>
      </c>
      <c r="I385" s="156"/>
      <c r="J385" s="157">
        <f>ROUND(I385*H385,2)</f>
        <v>0</v>
      </c>
      <c r="K385" s="158"/>
      <c r="L385" s="34"/>
      <c r="M385" s="159" t="s">
        <v>1</v>
      </c>
      <c r="N385" s="160" t="s">
        <v>42</v>
      </c>
      <c r="O385" s="59"/>
      <c r="P385" s="161">
        <f>O385*H385</f>
        <v>0</v>
      </c>
      <c r="Q385" s="161">
        <v>0</v>
      </c>
      <c r="R385" s="161">
        <f>Q385*H385</f>
        <v>0</v>
      </c>
      <c r="S385" s="161">
        <v>0</v>
      </c>
      <c r="T385" s="162">
        <f>S385*H385</f>
        <v>0</v>
      </c>
      <c r="U385" s="33"/>
      <c r="V385" s="33"/>
      <c r="W385" s="33"/>
      <c r="X385" s="33"/>
      <c r="Y385" s="33"/>
      <c r="Z385" s="33"/>
      <c r="AA385" s="33"/>
      <c r="AB385" s="33"/>
      <c r="AC385" s="33"/>
      <c r="AD385" s="33"/>
      <c r="AE385" s="33"/>
      <c r="AR385" s="163" t="s">
        <v>228</v>
      </c>
      <c r="AT385" s="163" t="s">
        <v>224</v>
      </c>
      <c r="AU385" s="163" t="s">
        <v>86</v>
      </c>
      <c r="AY385" s="18" t="s">
        <v>222</v>
      </c>
      <c r="BE385" s="164">
        <f>IF(N385="základní",J385,0)</f>
        <v>0</v>
      </c>
      <c r="BF385" s="164">
        <f>IF(N385="snížená",J385,0)</f>
        <v>0</v>
      </c>
      <c r="BG385" s="164">
        <f>IF(N385="zákl. přenesená",J385,0)</f>
        <v>0</v>
      </c>
      <c r="BH385" s="164">
        <f>IF(N385="sníž. přenesená",J385,0)</f>
        <v>0</v>
      </c>
      <c r="BI385" s="164">
        <f>IF(N385="nulová",J385,0)</f>
        <v>0</v>
      </c>
      <c r="BJ385" s="18" t="s">
        <v>84</v>
      </c>
      <c r="BK385" s="164">
        <f>ROUND(I385*H385,2)</f>
        <v>0</v>
      </c>
      <c r="BL385" s="18" t="s">
        <v>228</v>
      </c>
      <c r="BM385" s="163" t="s">
        <v>1085</v>
      </c>
    </row>
    <row r="386" spans="1:65" s="2" customFormat="1" ht="19.5">
      <c r="A386" s="33"/>
      <c r="B386" s="34"/>
      <c r="C386" s="33"/>
      <c r="D386" s="166" t="s">
        <v>384</v>
      </c>
      <c r="E386" s="33"/>
      <c r="F386" s="208" t="s">
        <v>6032</v>
      </c>
      <c r="G386" s="33"/>
      <c r="H386" s="33"/>
      <c r="I386" s="209"/>
      <c r="J386" s="33"/>
      <c r="K386" s="33"/>
      <c r="L386" s="34"/>
      <c r="M386" s="210"/>
      <c r="N386" s="211"/>
      <c r="O386" s="59"/>
      <c r="P386" s="59"/>
      <c r="Q386" s="59"/>
      <c r="R386" s="59"/>
      <c r="S386" s="59"/>
      <c r="T386" s="60"/>
      <c r="U386" s="33"/>
      <c r="V386" s="33"/>
      <c r="W386" s="33"/>
      <c r="X386" s="33"/>
      <c r="Y386" s="33"/>
      <c r="Z386" s="33"/>
      <c r="AA386" s="33"/>
      <c r="AB386" s="33"/>
      <c r="AC386" s="33"/>
      <c r="AD386" s="33"/>
      <c r="AE386" s="33"/>
      <c r="AT386" s="18" t="s">
        <v>384</v>
      </c>
      <c r="AU386" s="18" t="s">
        <v>86</v>
      </c>
    </row>
    <row r="387" spans="1:65" s="2" customFormat="1" ht="24.2" customHeight="1">
      <c r="A387" s="33"/>
      <c r="B387" s="150"/>
      <c r="C387" s="151" t="s">
        <v>656</v>
      </c>
      <c r="D387" s="151" t="s">
        <v>224</v>
      </c>
      <c r="E387" s="152" t="s">
        <v>6033</v>
      </c>
      <c r="F387" s="153" t="s">
        <v>6034</v>
      </c>
      <c r="G387" s="154" t="s">
        <v>5353</v>
      </c>
      <c r="H387" s="155">
        <v>24</v>
      </c>
      <c r="I387" s="156"/>
      <c r="J387" s="157">
        <f>ROUND(I387*H387,2)</f>
        <v>0</v>
      </c>
      <c r="K387" s="158"/>
      <c r="L387" s="34"/>
      <c r="M387" s="159" t="s">
        <v>1</v>
      </c>
      <c r="N387" s="160" t="s">
        <v>42</v>
      </c>
      <c r="O387" s="59"/>
      <c r="P387" s="161">
        <f>O387*H387</f>
        <v>0</v>
      </c>
      <c r="Q387" s="161">
        <v>0</v>
      </c>
      <c r="R387" s="161">
        <f>Q387*H387</f>
        <v>0</v>
      </c>
      <c r="S387" s="161">
        <v>0</v>
      </c>
      <c r="T387" s="162">
        <f>S387*H387</f>
        <v>0</v>
      </c>
      <c r="U387" s="33"/>
      <c r="V387" s="33"/>
      <c r="W387" s="33"/>
      <c r="X387" s="33"/>
      <c r="Y387" s="33"/>
      <c r="Z387" s="33"/>
      <c r="AA387" s="33"/>
      <c r="AB387" s="33"/>
      <c r="AC387" s="33"/>
      <c r="AD387" s="33"/>
      <c r="AE387" s="33"/>
      <c r="AR387" s="163" t="s">
        <v>228</v>
      </c>
      <c r="AT387" s="163" t="s">
        <v>224</v>
      </c>
      <c r="AU387" s="163" t="s">
        <v>86</v>
      </c>
      <c r="AY387" s="18" t="s">
        <v>222</v>
      </c>
      <c r="BE387" s="164">
        <f>IF(N387="základní",J387,0)</f>
        <v>0</v>
      </c>
      <c r="BF387" s="164">
        <f>IF(N387="snížená",J387,0)</f>
        <v>0</v>
      </c>
      <c r="BG387" s="164">
        <f>IF(N387="zákl. přenesená",J387,0)</f>
        <v>0</v>
      </c>
      <c r="BH387" s="164">
        <f>IF(N387="sníž. přenesená",J387,0)</f>
        <v>0</v>
      </c>
      <c r="BI387" s="164">
        <f>IF(N387="nulová",J387,0)</f>
        <v>0</v>
      </c>
      <c r="BJ387" s="18" t="s">
        <v>84</v>
      </c>
      <c r="BK387" s="164">
        <f>ROUND(I387*H387,2)</f>
        <v>0</v>
      </c>
      <c r="BL387" s="18" t="s">
        <v>228</v>
      </c>
      <c r="BM387" s="163" t="s">
        <v>1088</v>
      </c>
    </row>
    <row r="388" spans="1:65" s="2" customFormat="1" ht="24.2" customHeight="1">
      <c r="A388" s="33"/>
      <c r="B388" s="150"/>
      <c r="C388" s="151" t="s">
        <v>1105</v>
      </c>
      <c r="D388" s="151" t="s">
        <v>224</v>
      </c>
      <c r="E388" s="152" t="s">
        <v>6035</v>
      </c>
      <c r="F388" s="153" t="s">
        <v>6036</v>
      </c>
      <c r="G388" s="154" t="s">
        <v>242</v>
      </c>
      <c r="H388" s="155">
        <v>70</v>
      </c>
      <c r="I388" s="156"/>
      <c r="J388" s="157">
        <f>ROUND(I388*H388,2)</f>
        <v>0</v>
      </c>
      <c r="K388" s="158"/>
      <c r="L388" s="34"/>
      <c r="M388" s="159" t="s">
        <v>1</v>
      </c>
      <c r="N388" s="160" t="s">
        <v>42</v>
      </c>
      <c r="O388" s="59"/>
      <c r="P388" s="161">
        <f>O388*H388</f>
        <v>0</v>
      </c>
      <c r="Q388" s="161">
        <v>0</v>
      </c>
      <c r="R388" s="161">
        <f>Q388*H388</f>
        <v>0</v>
      </c>
      <c r="S388" s="161">
        <v>0</v>
      </c>
      <c r="T388" s="162">
        <f>S388*H388</f>
        <v>0</v>
      </c>
      <c r="U388" s="33"/>
      <c r="V388" s="33"/>
      <c r="W388" s="33"/>
      <c r="X388" s="33"/>
      <c r="Y388" s="33"/>
      <c r="Z388" s="33"/>
      <c r="AA388" s="33"/>
      <c r="AB388" s="33"/>
      <c r="AC388" s="33"/>
      <c r="AD388" s="33"/>
      <c r="AE388" s="33"/>
      <c r="AR388" s="163" t="s">
        <v>228</v>
      </c>
      <c r="AT388" s="163" t="s">
        <v>224</v>
      </c>
      <c r="AU388" s="163" t="s">
        <v>86</v>
      </c>
      <c r="AY388" s="18" t="s">
        <v>222</v>
      </c>
      <c r="BE388" s="164">
        <f>IF(N388="základní",J388,0)</f>
        <v>0</v>
      </c>
      <c r="BF388" s="164">
        <f>IF(N388="snížená",J388,0)</f>
        <v>0</v>
      </c>
      <c r="BG388" s="164">
        <f>IF(N388="zákl. přenesená",J388,0)</f>
        <v>0</v>
      </c>
      <c r="BH388" s="164">
        <f>IF(N388="sníž. přenesená",J388,0)</f>
        <v>0</v>
      </c>
      <c r="BI388" s="164">
        <f>IF(N388="nulová",J388,0)</f>
        <v>0</v>
      </c>
      <c r="BJ388" s="18" t="s">
        <v>84</v>
      </c>
      <c r="BK388" s="164">
        <f>ROUND(I388*H388,2)</f>
        <v>0</v>
      </c>
      <c r="BL388" s="18" t="s">
        <v>228</v>
      </c>
      <c r="BM388" s="163" t="s">
        <v>1092</v>
      </c>
    </row>
    <row r="389" spans="1:65" s="2" customFormat="1" ht="24.2" customHeight="1">
      <c r="A389" s="33"/>
      <c r="B389" s="150"/>
      <c r="C389" s="151" t="s">
        <v>663</v>
      </c>
      <c r="D389" s="151" t="s">
        <v>224</v>
      </c>
      <c r="E389" s="152" t="s">
        <v>6037</v>
      </c>
      <c r="F389" s="153" t="s">
        <v>6038</v>
      </c>
      <c r="G389" s="154" t="s">
        <v>242</v>
      </c>
      <c r="H389" s="155">
        <v>55</v>
      </c>
      <c r="I389" s="156"/>
      <c r="J389" s="157">
        <f>ROUND(I389*H389,2)</f>
        <v>0</v>
      </c>
      <c r="K389" s="158"/>
      <c r="L389" s="34"/>
      <c r="M389" s="159" t="s">
        <v>1</v>
      </c>
      <c r="N389" s="160" t="s">
        <v>42</v>
      </c>
      <c r="O389" s="59"/>
      <c r="P389" s="161">
        <f>O389*H389</f>
        <v>0</v>
      </c>
      <c r="Q389" s="161">
        <v>0</v>
      </c>
      <c r="R389" s="161">
        <f>Q389*H389</f>
        <v>0</v>
      </c>
      <c r="S389" s="161">
        <v>0</v>
      </c>
      <c r="T389" s="162">
        <f>S389*H389</f>
        <v>0</v>
      </c>
      <c r="U389" s="33"/>
      <c r="V389" s="33"/>
      <c r="W389" s="33"/>
      <c r="X389" s="33"/>
      <c r="Y389" s="33"/>
      <c r="Z389" s="33"/>
      <c r="AA389" s="33"/>
      <c r="AB389" s="33"/>
      <c r="AC389" s="33"/>
      <c r="AD389" s="33"/>
      <c r="AE389" s="33"/>
      <c r="AR389" s="163" t="s">
        <v>228</v>
      </c>
      <c r="AT389" s="163" t="s">
        <v>224</v>
      </c>
      <c r="AU389" s="163" t="s">
        <v>86</v>
      </c>
      <c r="AY389" s="18" t="s">
        <v>222</v>
      </c>
      <c r="BE389" s="164">
        <f>IF(N389="základní",J389,0)</f>
        <v>0</v>
      </c>
      <c r="BF389" s="164">
        <f>IF(N389="snížená",J389,0)</f>
        <v>0</v>
      </c>
      <c r="BG389" s="164">
        <f>IF(N389="zákl. přenesená",J389,0)</f>
        <v>0</v>
      </c>
      <c r="BH389" s="164">
        <f>IF(N389="sníž. přenesená",J389,0)</f>
        <v>0</v>
      </c>
      <c r="BI389" s="164">
        <f>IF(N389="nulová",J389,0)</f>
        <v>0</v>
      </c>
      <c r="BJ389" s="18" t="s">
        <v>84</v>
      </c>
      <c r="BK389" s="164">
        <f>ROUND(I389*H389,2)</f>
        <v>0</v>
      </c>
      <c r="BL389" s="18" t="s">
        <v>228</v>
      </c>
      <c r="BM389" s="163" t="s">
        <v>1095</v>
      </c>
    </row>
    <row r="390" spans="1:65" s="2" customFormat="1" ht="37.9" customHeight="1">
      <c r="A390" s="33"/>
      <c r="B390" s="150"/>
      <c r="C390" s="151" t="s">
        <v>1132</v>
      </c>
      <c r="D390" s="151" t="s">
        <v>224</v>
      </c>
      <c r="E390" s="152" t="s">
        <v>6039</v>
      </c>
      <c r="F390" s="153" t="s">
        <v>6040</v>
      </c>
      <c r="G390" s="154" t="s">
        <v>242</v>
      </c>
      <c r="H390" s="155">
        <v>10</v>
      </c>
      <c r="I390" s="156"/>
      <c r="J390" s="157">
        <f>ROUND(I390*H390,2)</f>
        <v>0</v>
      </c>
      <c r="K390" s="158"/>
      <c r="L390" s="34"/>
      <c r="M390" s="159" t="s">
        <v>1</v>
      </c>
      <c r="N390" s="160" t="s">
        <v>42</v>
      </c>
      <c r="O390" s="59"/>
      <c r="P390" s="161">
        <f>O390*H390</f>
        <v>0</v>
      </c>
      <c r="Q390" s="161">
        <v>0</v>
      </c>
      <c r="R390" s="161">
        <f>Q390*H390</f>
        <v>0</v>
      </c>
      <c r="S390" s="161">
        <v>0</v>
      </c>
      <c r="T390" s="162">
        <f>S390*H390</f>
        <v>0</v>
      </c>
      <c r="U390" s="33"/>
      <c r="V390" s="33"/>
      <c r="W390" s="33"/>
      <c r="X390" s="33"/>
      <c r="Y390" s="33"/>
      <c r="Z390" s="33"/>
      <c r="AA390" s="33"/>
      <c r="AB390" s="33"/>
      <c r="AC390" s="33"/>
      <c r="AD390" s="33"/>
      <c r="AE390" s="33"/>
      <c r="AR390" s="163" t="s">
        <v>228</v>
      </c>
      <c r="AT390" s="163" t="s">
        <v>224</v>
      </c>
      <c r="AU390" s="163" t="s">
        <v>86</v>
      </c>
      <c r="AY390" s="18" t="s">
        <v>222</v>
      </c>
      <c r="BE390" s="164">
        <f>IF(N390="základní",J390,0)</f>
        <v>0</v>
      </c>
      <c r="BF390" s="164">
        <f>IF(N390="snížená",J390,0)</f>
        <v>0</v>
      </c>
      <c r="BG390" s="164">
        <f>IF(N390="zákl. přenesená",J390,0)</f>
        <v>0</v>
      </c>
      <c r="BH390" s="164">
        <f>IF(N390="sníž. přenesená",J390,0)</f>
        <v>0</v>
      </c>
      <c r="BI390" s="164">
        <f>IF(N390="nulová",J390,0)</f>
        <v>0</v>
      </c>
      <c r="BJ390" s="18" t="s">
        <v>84</v>
      </c>
      <c r="BK390" s="164">
        <f>ROUND(I390*H390,2)</f>
        <v>0</v>
      </c>
      <c r="BL390" s="18" t="s">
        <v>228</v>
      </c>
      <c r="BM390" s="163" t="s">
        <v>1101</v>
      </c>
    </row>
    <row r="391" spans="1:65" s="2" customFormat="1" ht="24.2" customHeight="1">
      <c r="A391" s="33"/>
      <c r="B391" s="150"/>
      <c r="C391" s="151" t="s">
        <v>699</v>
      </c>
      <c r="D391" s="151" t="s">
        <v>224</v>
      </c>
      <c r="E391" s="152" t="s">
        <v>6041</v>
      </c>
      <c r="F391" s="153" t="s">
        <v>6042</v>
      </c>
      <c r="G391" s="154" t="s">
        <v>4342</v>
      </c>
      <c r="H391" s="155">
        <v>3</v>
      </c>
      <c r="I391" s="156"/>
      <c r="J391" s="157">
        <f>ROUND(I391*H391,2)</f>
        <v>0</v>
      </c>
      <c r="K391" s="158"/>
      <c r="L391" s="34"/>
      <c r="M391" s="159" t="s">
        <v>1</v>
      </c>
      <c r="N391" s="160" t="s">
        <v>42</v>
      </c>
      <c r="O391" s="59"/>
      <c r="P391" s="161">
        <f>O391*H391</f>
        <v>0</v>
      </c>
      <c r="Q391" s="161">
        <v>0</v>
      </c>
      <c r="R391" s="161">
        <f>Q391*H391</f>
        <v>0</v>
      </c>
      <c r="S391" s="161">
        <v>0</v>
      </c>
      <c r="T391" s="162">
        <f>S391*H391</f>
        <v>0</v>
      </c>
      <c r="U391" s="33"/>
      <c r="V391" s="33"/>
      <c r="W391" s="33"/>
      <c r="X391" s="33"/>
      <c r="Y391" s="33"/>
      <c r="Z391" s="33"/>
      <c r="AA391" s="33"/>
      <c r="AB391" s="33"/>
      <c r="AC391" s="33"/>
      <c r="AD391" s="33"/>
      <c r="AE391" s="33"/>
      <c r="AR391" s="163" t="s">
        <v>228</v>
      </c>
      <c r="AT391" s="163" t="s">
        <v>224</v>
      </c>
      <c r="AU391" s="163" t="s">
        <v>86</v>
      </c>
      <c r="AY391" s="18" t="s">
        <v>222</v>
      </c>
      <c r="BE391" s="164">
        <f>IF(N391="základní",J391,0)</f>
        <v>0</v>
      </c>
      <c r="BF391" s="164">
        <f>IF(N391="snížená",J391,0)</f>
        <v>0</v>
      </c>
      <c r="BG391" s="164">
        <f>IF(N391="zákl. přenesená",J391,0)</f>
        <v>0</v>
      </c>
      <c r="BH391" s="164">
        <f>IF(N391="sníž. přenesená",J391,0)</f>
        <v>0</v>
      </c>
      <c r="BI391" s="164">
        <f>IF(N391="nulová",J391,0)</f>
        <v>0</v>
      </c>
      <c r="BJ391" s="18" t="s">
        <v>84</v>
      </c>
      <c r="BK391" s="164">
        <f>ROUND(I391*H391,2)</f>
        <v>0</v>
      </c>
      <c r="BL391" s="18" t="s">
        <v>228</v>
      </c>
      <c r="BM391" s="163" t="s">
        <v>1104</v>
      </c>
    </row>
    <row r="392" spans="1:65" s="2" customFormat="1" ht="19.5">
      <c r="A392" s="33"/>
      <c r="B392" s="34"/>
      <c r="C392" s="33"/>
      <c r="D392" s="166" t="s">
        <v>384</v>
      </c>
      <c r="E392" s="33"/>
      <c r="F392" s="208" t="s">
        <v>6043</v>
      </c>
      <c r="G392" s="33"/>
      <c r="H392" s="33"/>
      <c r="I392" s="209"/>
      <c r="J392" s="33"/>
      <c r="K392" s="33"/>
      <c r="L392" s="34"/>
      <c r="M392" s="210"/>
      <c r="N392" s="211"/>
      <c r="O392" s="59"/>
      <c r="P392" s="59"/>
      <c r="Q392" s="59"/>
      <c r="R392" s="59"/>
      <c r="S392" s="59"/>
      <c r="T392" s="60"/>
      <c r="U392" s="33"/>
      <c r="V392" s="33"/>
      <c r="W392" s="33"/>
      <c r="X392" s="33"/>
      <c r="Y392" s="33"/>
      <c r="Z392" s="33"/>
      <c r="AA392" s="33"/>
      <c r="AB392" s="33"/>
      <c r="AC392" s="33"/>
      <c r="AD392" s="33"/>
      <c r="AE392" s="33"/>
      <c r="AT392" s="18" t="s">
        <v>384</v>
      </c>
      <c r="AU392" s="18" t="s">
        <v>86</v>
      </c>
    </row>
    <row r="393" spans="1:65" s="2" customFormat="1" ht="16.5" customHeight="1">
      <c r="A393" s="33"/>
      <c r="B393" s="150"/>
      <c r="C393" s="151" t="s">
        <v>1153</v>
      </c>
      <c r="D393" s="151" t="s">
        <v>224</v>
      </c>
      <c r="E393" s="152" t="s">
        <v>6044</v>
      </c>
      <c r="F393" s="153" t="s">
        <v>6045</v>
      </c>
      <c r="G393" s="154" t="s">
        <v>5353</v>
      </c>
      <c r="H393" s="155">
        <v>40</v>
      </c>
      <c r="I393" s="156"/>
      <c r="J393" s="157">
        <f>ROUND(I393*H393,2)</f>
        <v>0</v>
      </c>
      <c r="K393" s="158"/>
      <c r="L393" s="34"/>
      <c r="M393" s="159" t="s">
        <v>1</v>
      </c>
      <c r="N393" s="160" t="s">
        <v>42</v>
      </c>
      <c r="O393" s="59"/>
      <c r="P393" s="161">
        <f>O393*H393</f>
        <v>0</v>
      </c>
      <c r="Q393" s="161">
        <v>0</v>
      </c>
      <c r="R393" s="161">
        <f>Q393*H393</f>
        <v>0</v>
      </c>
      <c r="S393" s="161">
        <v>0</v>
      </c>
      <c r="T393" s="162">
        <f>S393*H393</f>
        <v>0</v>
      </c>
      <c r="U393" s="33"/>
      <c r="V393" s="33"/>
      <c r="W393" s="33"/>
      <c r="X393" s="33"/>
      <c r="Y393" s="33"/>
      <c r="Z393" s="33"/>
      <c r="AA393" s="33"/>
      <c r="AB393" s="33"/>
      <c r="AC393" s="33"/>
      <c r="AD393" s="33"/>
      <c r="AE393" s="33"/>
      <c r="AR393" s="163" t="s">
        <v>228</v>
      </c>
      <c r="AT393" s="163" t="s">
        <v>224</v>
      </c>
      <c r="AU393" s="163" t="s">
        <v>86</v>
      </c>
      <c r="AY393" s="18" t="s">
        <v>222</v>
      </c>
      <c r="BE393" s="164">
        <f>IF(N393="základní",J393,0)</f>
        <v>0</v>
      </c>
      <c r="BF393" s="164">
        <f>IF(N393="snížená",J393,0)</f>
        <v>0</v>
      </c>
      <c r="BG393" s="164">
        <f>IF(N393="zákl. přenesená",J393,0)</f>
        <v>0</v>
      </c>
      <c r="BH393" s="164">
        <f>IF(N393="sníž. přenesená",J393,0)</f>
        <v>0</v>
      </c>
      <c r="BI393" s="164">
        <f>IF(N393="nulová",J393,0)</f>
        <v>0</v>
      </c>
      <c r="BJ393" s="18" t="s">
        <v>84</v>
      </c>
      <c r="BK393" s="164">
        <f>ROUND(I393*H393,2)</f>
        <v>0</v>
      </c>
      <c r="BL393" s="18" t="s">
        <v>228</v>
      </c>
      <c r="BM393" s="163" t="s">
        <v>1108</v>
      </c>
    </row>
    <row r="394" spans="1:65" s="2" customFormat="1" ht="16.5" customHeight="1">
      <c r="A394" s="33"/>
      <c r="B394" s="150"/>
      <c r="C394" s="151" t="s">
        <v>703</v>
      </c>
      <c r="D394" s="151" t="s">
        <v>224</v>
      </c>
      <c r="E394" s="152" t="s">
        <v>6046</v>
      </c>
      <c r="F394" s="153" t="s">
        <v>6047</v>
      </c>
      <c r="G394" s="154" t="s">
        <v>2075</v>
      </c>
      <c r="H394" s="155">
        <v>1</v>
      </c>
      <c r="I394" s="156"/>
      <c r="J394" s="157">
        <f>ROUND(I394*H394,2)</f>
        <v>0</v>
      </c>
      <c r="K394" s="158"/>
      <c r="L394" s="34"/>
      <c r="M394" s="159" t="s">
        <v>1</v>
      </c>
      <c r="N394" s="160" t="s">
        <v>42</v>
      </c>
      <c r="O394" s="59"/>
      <c r="P394" s="161">
        <f>O394*H394</f>
        <v>0</v>
      </c>
      <c r="Q394" s="161">
        <v>0</v>
      </c>
      <c r="R394" s="161">
        <f>Q394*H394</f>
        <v>0</v>
      </c>
      <c r="S394" s="161">
        <v>0</v>
      </c>
      <c r="T394" s="162">
        <f>S394*H394</f>
        <v>0</v>
      </c>
      <c r="U394" s="33"/>
      <c r="V394" s="33"/>
      <c r="W394" s="33"/>
      <c r="X394" s="33"/>
      <c r="Y394" s="33"/>
      <c r="Z394" s="33"/>
      <c r="AA394" s="33"/>
      <c r="AB394" s="33"/>
      <c r="AC394" s="33"/>
      <c r="AD394" s="33"/>
      <c r="AE394" s="33"/>
      <c r="AR394" s="163" t="s">
        <v>228</v>
      </c>
      <c r="AT394" s="163" t="s">
        <v>224</v>
      </c>
      <c r="AU394" s="163" t="s">
        <v>86</v>
      </c>
      <c r="AY394" s="18" t="s">
        <v>222</v>
      </c>
      <c r="BE394" s="164">
        <f>IF(N394="základní",J394,0)</f>
        <v>0</v>
      </c>
      <c r="BF394" s="164">
        <f>IF(N394="snížená",J394,0)</f>
        <v>0</v>
      </c>
      <c r="BG394" s="164">
        <f>IF(N394="zákl. přenesená",J394,0)</f>
        <v>0</v>
      </c>
      <c r="BH394" s="164">
        <f>IF(N394="sníž. přenesená",J394,0)</f>
        <v>0</v>
      </c>
      <c r="BI394" s="164">
        <f>IF(N394="nulová",J394,0)</f>
        <v>0</v>
      </c>
      <c r="BJ394" s="18" t="s">
        <v>84</v>
      </c>
      <c r="BK394" s="164">
        <f>ROUND(I394*H394,2)</f>
        <v>0</v>
      </c>
      <c r="BL394" s="18" t="s">
        <v>228</v>
      </c>
      <c r="BM394" s="163" t="s">
        <v>1119</v>
      </c>
    </row>
    <row r="395" spans="1:65" s="2" customFormat="1" ht="24.2" customHeight="1">
      <c r="A395" s="33"/>
      <c r="B395" s="150"/>
      <c r="C395" s="151" t="s">
        <v>1172</v>
      </c>
      <c r="D395" s="151" t="s">
        <v>224</v>
      </c>
      <c r="E395" s="152" t="s">
        <v>6048</v>
      </c>
      <c r="F395" s="153" t="s">
        <v>6049</v>
      </c>
      <c r="G395" s="154" t="s">
        <v>2075</v>
      </c>
      <c r="H395" s="155">
        <v>1</v>
      </c>
      <c r="I395" s="156"/>
      <c r="J395" s="157">
        <f>ROUND(I395*H395,2)</f>
        <v>0</v>
      </c>
      <c r="K395" s="158"/>
      <c r="L395" s="34"/>
      <c r="M395" s="159" t="s">
        <v>1</v>
      </c>
      <c r="N395" s="160" t="s">
        <v>42</v>
      </c>
      <c r="O395" s="59"/>
      <c r="P395" s="161">
        <f>O395*H395</f>
        <v>0</v>
      </c>
      <c r="Q395" s="161">
        <v>0</v>
      </c>
      <c r="R395" s="161">
        <f>Q395*H395</f>
        <v>0</v>
      </c>
      <c r="S395" s="161">
        <v>0</v>
      </c>
      <c r="T395" s="162">
        <f>S395*H395</f>
        <v>0</v>
      </c>
      <c r="U395" s="33"/>
      <c r="V395" s="33"/>
      <c r="W395" s="33"/>
      <c r="X395" s="33"/>
      <c r="Y395" s="33"/>
      <c r="Z395" s="33"/>
      <c r="AA395" s="33"/>
      <c r="AB395" s="33"/>
      <c r="AC395" s="33"/>
      <c r="AD395" s="33"/>
      <c r="AE395" s="33"/>
      <c r="AR395" s="163" t="s">
        <v>228</v>
      </c>
      <c r="AT395" s="163" t="s">
        <v>224</v>
      </c>
      <c r="AU395" s="163" t="s">
        <v>86</v>
      </c>
      <c r="AY395" s="18" t="s">
        <v>222</v>
      </c>
      <c r="BE395" s="164">
        <f>IF(N395="základní",J395,0)</f>
        <v>0</v>
      </c>
      <c r="BF395" s="164">
        <f>IF(N395="snížená",J395,0)</f>
        <v>0</v>
      </c>
      <c r="BG395" s="164">
        <f>IF(N395="zákl. přenesená",J395,0)</f>
        <v>0</v>
      </c>
      <c r="BH395" s="164">
        <f>IF(N395="sníž. přenesená",J395,0)</f>
        <v>0</v>
      </c>
      <c r="BI395" s="164">
        <f>IF(N395="nulová",J395,0)</f>
        <v>0</v>
      </c>
      <c r="BJ395" s="18" t="s">
        <v>84</v>
      </c>
      <c r="BK395" s="164">
        <f>ROUND(I395*H395,2)</f>
        <v>0</v>
      </c>
      <c r="BL395" s="18" t="s">
        <v>228</v>
      </c>
      <c r="BM395" s="163" t="s">
        <v>1135</v>
      </c>
    </row>
    <row r="396" spans="1:65" s="2" customFormat="1" ht="21.75" customHeight="1">
      <c r="A396" s="33"/>
      <c r="B396" s="150"/>
      <c r="C396" s="151" t="s">
        <v>706</v>
      </c>
      <c r="D396" s="151" t="s">
        <v>224</v>
      </c>
      <c r="E396" s="152" t="s">
        <v>6050</v>
      </c>
      <c r="F396" s="153" t="s">
        <v>6051</v>
      </c>
      <c r="G396" s="154" t="s">
        <v>2075</v>
      </c>
      <c r="H396" s="155">
        <v>1</v>
      </c>
      <c r="I396" s="156"/>
      <c r="J396" s="157">
        <f>ROUND(I396*H396,2)</f>
        <v>0</v>
      </c>
      <c r="K396" s="158"/>
      <c r="L396" s="34"/>
      <c r="M396" s="159" t="s">
        <v>1</v>
      </c>
      <c r="N396" s="160" t="s">
        <v>42</v>
      </c>
      <c r="O396" s="59"/>
      <c r="P396" s="161">
        <f>O396*H396</f>
        <v>0</v>
      </c>
      <c r="Q396" s="161">
        <v>0</v>
      </c>
      <c r="R396" s="161">
        <f>Q396*H396</f>
        <v>0</v>
      </c>
      <c r="S396" s="161">
        <v>0</v>
      </c>
      <c r="T396" s="162">
        <f>S396*H396</f>
        <v>0</v>
      </c>
      <c r="U396" s="33"/>
      <c r="V396" s="33"/>
      <c r="W396" s="33"/>
      <c r="X396" s="33"/>
      <c r="Y396" s="33"/>
      <c r="Z396" s="33"/>
      <c r="AA396" s="33"/>
      <c r="AB396" s="33"/>
      <c r="AC396" s="33"/>
      <c r="AD396" s="33"/>
      <c r="AE396" s="33"/>
      <c r="AR396" s="163" t="s">
        <v>228</v>
      </c>
      <c r="AT396" s="163" t="s">
        <v>224</v>
      </c>
      <c r="AU396" s="163" t="s">
        <v>86</v>
      </c>
      <c r="AY396" s="18" t="s">
        <v>222</v>
      </c>
      <c r="BE396" s="164">
        <f>IF(N396="základní",J396,0)</f>
        <v>0</v>
      </c>
      <c r="BF396" s="164">
        <f>IF(N396="snížená",J396,0)</f>
        <v>0</v>
      </c>
      <c r="BG396" s="164">
        <f>IF(N396="zákl. přenesená",J396,0)</f>
        <v>0</v>
      </c>
      <c r="BH396" s="164">
        <f>IF(N396="sníž. přenesená",J396,0)</f>
        <v>0</v>
      </c>
      <c r="BI396" s="164">
        <f>IF(N396="nulová",J396,0)</f>
        <v>0</v>
      </c>
      <c r="BJ396" s="18" t="s">
        <v>84</v>
      </c>
      <c r="BK396" s="164">
        <f>ROUND(I396*H396,2)</f>
        <v>0</v>
      </c>
      <c r="BL396" s="18" t="s">
        <v>228</v>
      </c>
      <c r="BM396" s="163" t="s">
        <v>1139</v>
      </c>
    </row>
    <row r="397" spans="1:65" s="2" customFormat="1" ht="24.2" customHeight="1">
      <c r="A397" s="33"/>
      <c r="B397" s="150"/>
      <c r="C397" s="151" t="s">
        <v>1182</v>
      </c>
      <c r="D397" s="151" t="s">
        <v>224</v>
      </c>
      <c r="E397" s="152" t="s">
        <v>6052</v>
      </c>
      <c r="F397" s="153" t="s">
        <v>6053</v>
      </c>
      <c r="G397" s="154" t="s">
        <v>4342</v>
      </c>
      <c r="H397" s="155">
        <v>400</v>
      </c>
      <c r="I397" s="156"/>
      <c r="J397" s="157">
        <f>ROUND(I397*H397,2)</f>
        <v>0</v>
      </c>
      <c r="K397" s="158"/>
      <c r="L397" s="34"/>
      <c r="M397" s="213" t="s">
        <v>1</v>
      </c>
      <c r="N397" s="214" t="s">
        <v>42</v>
      </c>
      <c r="O397" s="215"/>
      <c r="P397" s="216">
        <f>O397*H397</f>
        <v>0</v>
      </c>
      <c r="Q397" s="216">
        <v>0</v>
      </c>
      <c r="R397" s="216">
        <f>Q397*H397</f>
        <v>0</v>
      </c>
      <c r="S397" s="216">
        <v>0</v>
      </c>
      <c r="T397" s="217">
        <f>S397*H397</f>
        <v>0</v>
      </c>
      <c r="U397" s="33"/>
      <c r="V397" s="33"/>
      <c r="W397" s="33"/>
      <c r="X397" s="33"/>
      <c r="Y397" s="33"/>
      <c r="Z397" s="33"/>
      <c r="AA397" s="33"/>
      <c r="AB397" s="33"/>
      <c r="AC397" s="33"/>
      <c r="AD397" s="33"/>
      <c r="AE397" s="33"/>
      <c r="AR397" s="163" t="s">
        <v>228</v>
      </c>
      <c r="AT397" s="163" t="s">
        <v>224</v>
      </c>
      <c r="AU397" s="163" t="s">
        <v>86</v>
      </c>
      <c r="AY397" s="18" t="s">
        <v>222</v>
      </c>
      <c r="BE397" s="164">
        <f>IF(N397="základní",J397,0)</f>
        <v>0</v>
      </c>
      <c r="BF397" s="164">
        <f>IF(N397="snížená",J397,0)</f>
        <v>0</v>
      </c>
      <c r="BG397" s="164">
        <f>IF(N397="zákl. přenesená",J397,0)</f>
        <v>0</v>
      </c>
      <c r="BH397" s="164">
        <f>IF(N397="sníž. přenesená",J397,0)</f>
        <v>0</v>
      </c>
      <c r="BI397" s="164">
        <f>IF(N397="nulová",J397,0)</f>
        <v>0</v>
      </c>
      <c r="BJ397" s="18" t="s">
        <v>84</v>
      </c>
      <c r="BK397" s="164">
        <f>ROUND(I397*H397,2)</f>
        <v>0</v>
      </c>
      <c r="BL397" s="18" t="s">
        <v>228</v>
      </c>
      <c r="BM397" s="163" t="s">
        <v>1156</v>
      </c>
    </row>
    <row r="398" spans="1:65" s="2" customFormat="1" ht="6.95" customHeight="1">
      <c r="A398" s="33"/>
      <c r="B398" s="48"/>
      <c r="C398" s="49"/>
      <c r="D398" s="49"/>
      <c r="E398" s="49"/>
      <c r="F398" s="49"/>
      <c r="G398" s="49"/>
      <c r="H398" s="49"/>
      <c r="I398" s="49"/>
      <c r="J398" s="49"/>
      <c r="K398" s="49"/>
      <c r="L398" s="34"/>
      <c r="M398" s="33"/>
      <c r="O398" s="33"/>
      <c r="P398" s="33"/>
      <c r="Q398" s="33"/>
      <c r="R398" s="33"/>
      <c r="S398" s="33"/>
      <c r="T398" s="33"/>
      <c r="U398" s="33"/>
      <c r="V398" s="33"/>
      <c r="W398" s="33"/>
      <c r="X398" s="33"/>
      <c r="Y398" s="33"/>
      <c r="Z398" s="33"/>
      <c r="AA398" s="33"/>
      <c r="AB398" s="33"/>
      <c r="AC398" s="33"/>
      <c r="AD398" s="33"/>
      <c r="AE398" s="33"/>
    </row>
  </sheetData>
  <autoFilter ref="C127:K39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121</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6054</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34</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Městská část Praha 8</v>
      </c>
      <c r="F17" s="33"/>
      <c r="G17" s="33"/>
      <c r="H17" s="33"/>
      <c r="I17" s="28"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ARCHITEKTONICKÝ ATELIER ALEŠ, s.r.o.</v>
      </c>
      <c r="F23" s="33"/>
      <c r="G23" s="33"/>
      <c r="H23" s="33"/>
      <c r="I23" s="28" t="s">
        <v>27</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ROUND(J134,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ROUND((SUM(BE134:BE347)),  2)</f>
        <v>0</v>
      </c>
      <c r="G35" s="33"/>
      <c r="H35" s="33"/>
      <c r="I35" s="106">
        <v>0.21</v>
      </c>
      <c r="J35" s="105">
        <f>ROUND(((SUM(BE134:BE347))*I35),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ROUND((SUM(BF134:BF347)),  2)</f>
        <v>0</v>
      </c>
      <c r="G36" s="33"/>
      <c r="H36" s="33"/>
      <c r="I36" s="106">
        <v>0.15</v>
      </c>
      <c r="J36" s="105">
        <f>ROUND(((SUM(BF134:BF347))*I36),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ROUND((SUM(BG134:BG347)),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ROUND((SUM(BH134:BH347)),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ROUND((SUM(BI134:BI347)),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D.1.4.7.A - Gastrotechnologie</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J134</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6055</v>
      </c>
      <c r="E99" s="120"/>
      <c r="F99" s="120"/>
      <c r="G99" s="120"/>
      <c r="H99" s="120"/>
      <c r="I99" s="120"/>
      <c r="J99" s="121">
        <f>J135</f>
        <v>0</v>
      </c>
      <c r="L99" s="118"/>
    </row>
    <row r="100" spans="1:47" s="9" customFormat="1" ht="24.95" customHeight="1">
      <c r="B100" s="118"/>
      <c r="D100" s="119" t="s">
        <v>6056</v>
      </c>
      <c r="E100" s="120"/>
      <c r="F100" s="120"/>
      <c r="G100" s="120"/>
      <c r="H100" s="120"/>
      <c r="I100" s="120"/>
      <c r="J100" s="121">
        <f>J141</f>
        <v>0</v>
      </c>
      <c r="L100" s="118"/>
    </row>
    <row r="101" spans="1:47" s="9" customFormat="1" ht="24.95" customHeight="1">
      <c r="B101" s="118"/>
      <c r="D101" s="119" t="s">
        <v>6057</v>
      </c>
      <c r="E101" s="120"/>
      <c r="F101" s="120"/>
      <c r="G101" s="120"/>
      <c r="H101" s="120"/>
      <c r="I101" s="120"/>
      <c r="J101" s="121">
        <f>J147</f>
        <v>0</v>
      </c>
      <c r="L101" s="118"/>
    </row>
    <row r="102" spans="1:47" s="9" customFormat="1" ht="24.95" customHeight="1">
      <c r="B102" s="118"/>
      <c r="D102" s="119" t="s">
        <v>6058</v>
      </c>
      <c r="E102" s="120"/>
      <c r="F102" s="120"/>
      <c r="G102" s="120"/>
      <c r="H102" s="120"/>
      <c r="I102" s="120"/>
      <c r="J102" s="121">
        <f>J155</f>
        <v>0</v>
      </c>
      <c r="L102" s="118"/>
    </row>
    <row r="103" spans="1:47" s="9" customFormat="1" ht="24.95" customHeight="1">
      <c r="B103" s="118"/>
      <c r="D103" s="119" t="s">
        <v>6059</v>
      </c>
      <c r="E103" s="120"/>
      <c r="F103" s="120"/>
      <c r="G103" s="120"/>
      <c r="H103" s="120"/>
      <c r="I103" s="120"/>
      <c r="J103" s="121">
        <f>J158</f>
        <v>0</v>
      </c>
      <c r="L103" s="118"/>
    </row>
    <row r="104" spans="1:47" s="9" customFormat="1" ht="24.95" customHeight="1">
      <c r="B104" s="118"/>
      <c r="D104" s="119" t="s">
        <v>6060</v>
      </c>
      <c r="E104" s="120"/>
      <c r="F104" s="120"/>
      <c r="G104" s="120"/>
      <c r="H104" s="120"/>
      <c r="I104" s="120"/>
      <c r="J104" s="121">
        <f>J176</f>
        <v>0</v>
      </c>
      <c r="L104" s="118"/>
    </row>
    <row r="105" spans="1:47" s="9" customFormat="1" ht="24.95" customHeight="1">
      <c r="B105" s="118"/>
      <c r="D105" s="119" t="s">
        <v>6061</v>
      </c>
      <c r="E105" s="120"/>
      <c r="F105" s="120"/>
      <c r="G105" s="120"/>
      <c r="H105" s="120"/>
      <c r="I105" s="120"/>
      <c r="J105" s="121">
        <f>J185</f>
        <v>0</v>
      </c>
      <c r="L105" s="118"/>
    </row>
    <row r="106" spans="1:47" s="9" customFormat="1" ht="24.95" customHeight="1">
      <c r="B106" s="118"/>
      <c r="D106" s="119" t="s">
        <v>6062</v>
      </c>
      <c r="E106" s="120"/>
      <c r="F106" s="120"/>
      <c r="G106" s="120"/>
      <c r="H106" s="120"/>
      <c r="I106" s="120"/>
      <c r="J106" s="121">
        <f>J264</f>
        <v>0</v>
      </c>
      <c r="L106" s="118"/>
    </row>
    <row r="107" spans="1:47" s="9" customFormat="1" ht="24.95" customHeight="1">
      <c r="B107" s="118"/>
      <c r="D107" s="119" t="s">
        <v>6063</v>
      </c>
      <c r="E107" s="120"/>
      <c r="F107" s="120"/>
      <c r="G107" s="120"/>
      <c r="H107" s="120"/>
      <c r="I107" s="120"/>
      <c r="J107" s="121">
        <f>J271</f>
        <v>0</v>
      </c>
      <c r="L107" s="118"/>
    </row>
    <row r="108" spans="1:47" s="9" customFormat="1" ht="24.95" customHeight="1">
      <c r="B108" s="118"/>
      <c r="D108" s="119" t="s">
        <v>6064</v>
      </c>
      <c r="E108" s="120"/>
      <c r="F108" s="120"/>
      <c r="G108" s="120"/>
      <c r="H108" s="120"/>
      <c r="I108" s="120"/>
      <c r="J108" s="121">
        <f>J282</f>
        <v>0</v>
      </c>
      <c r="L108" s="118"/>
    </row>
    <row r="109" spans="1:47" s="9" customFormat="1" ht="24.95" customHeight="1">
      <c r="B109" s="118"/>
      <c r="D109" s="119" t="s">
        <v>6065</v>
      </c>
      <c r="E109" s="120"/>
      <c r="F109" s="120"/>
      <c r="G109" s="120"/>
      <c r="H109" s="120"/>
      <c r="I109" s="120"/>
      <c r="J109" s="121">
        <f>J309</f>
        <v>0</v>
      </c>
      <c r="L109" s="118"/>
    </row>
    <row r="110" spans="1:47" s="9" customFormat="1" ht="24.95" customHeight="1">
      <c r="B110" s="118"/>
      <c r="D110" s="119" t="s">
        <v>6066</v>
      </c>
      <c r="E110" s="120"/>
      <c r="F110" s="120"/>
      <c r="G110" s="120"/>
      <c r="H110" s="120"/>
      <c r="I110" s="120"/>
      <c r="J110" s="121">
        <f>J331</f>
        <v>0</v>
      </c>
      <c r="L110" s="118"/>
    </row>
    <row r="111" spans="1:47" s="9" customFormat="1" ht="24.95" customHeight="1">
      <c r="B111" s="118"/>
      <c r="D111" s="119" t="s">
        <v>6067</v>
      </c>
      <c r="E111" s="120"/>
      <c r="F111" s="120"/>
      <c r="G111" s="120"/>
      <c r="H111" s="120"/>
      <c r="I111" s="120"/>
      <c r="J111" s="121">
        <f>J336</f>
        <v>0</v>
      </c>
      <c r="L111" s="118"/>
    </row>
    <row r="112" spans="1:47" s="9" customFormat="1" ht="24.95" customHeight="1">
      <c r="B112" s="118"/>
      <c r="D112" s="119" t="s">
        <v>6068</v>
      </c>
      <c r="E112" s="120"/>
      <c r="F112" s="120"/>
      <c r="G112" s="120"/>
      <c r="H112" s="120"/>
      <c r="I112" s="120"/>
      <c r="J112" s="121">
        <f>J340</f>
        <v>0</v>
      </c>
      <c r="L112" s="118"/>
    </row>
    <row r="113" spans="1:31" s="2" customFormat="1" ht="21.7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31" s="2" customFormat="1" ht="6.95" customHeight="1">
      <c r="A114" s="33"/>
      <c r="B114" s="48"/>
      <c r="C114" s="49"/>
      <c r="D114" s="49"/>
      <c r="E114" s="49"/>
      <c r="F114" s="49"/>
      <c r="G114" s="49"/>
      <c r="H114" s="49"/>
      <c r="I114" s="49"/>
      <c r="J114" s="49"/>
      <c r="K114" s="49"/>
      <c r="L114" s="43"/>
      <c r="S114" s="33"/>
      <c r="T114" s="33"/>
      <c r="U114" s="33"/>
      <c r="V114" s="33"/>
      <c r="W114" s="33"/>
      <c r="X114" s="33"/>
      <c r="Y114" s="33"/>
      <c r="Z114" s="33"/>
      <c r="AA114" s="33"/>
      <c r="AB114" s="33"/>
      <c r="AC114" s="33"/>
      <c r="AD114" s="33"/>
      <c r="AE114" s="33"/>
    </row>
    <row r="118" spans="1:31" s="2" customFormat="1" ht="6.95" customHeight="1">
      <c r="A118" s="33"/>
      <c r="B118" s="50"/>
      <c r="C118" s="51"/>
      <c r="D118" s="51"/>
      <c r="E118" s="51"/>
      <c r="F118" s="51"/>
      <c r="G118" s="51"/>
      <c r="H118" s="51"/>
      <c r="I118" s="51"/>
      <c r="J118" s="51"/>
      <c r="K118" s="51"/>
      <c r="L118" s="43"/>
      <c r="S118" s="33"/>
      <c r="T118" s="33"/>
      <c r="U118" s="33"/>
      <c r="V118" s="33"/>
      <c r="W118" s="33"/>
      <c r="X118" s="33"/>
      <c r="Y118" s="33"/>
      <c r="Z118" s="33"/>
      <c r="AA118" s="33"/>
      <c r="AB118" s="33"/>
      <c r="AC118" s="33"/>
      <c r="AD118" s="33"/>
      <c r="AE118" s="33"/>
    </row>
    <row r="119" spans="1:31" s="2" customFormat="1" ht="24.95" customHeight="1">
      <c r="A119" s="33"/>
      <c r="B119" s="34"/>
      <c r="C119" s="22" t="s">
        <v>207</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16</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65" t="str">
        <f>E7</f>
        <v>Přístavba tělocvičny, školní jídelny a kuchyně</v>
      </c>
      <c r="F122" s="266"/>
      <c r="G122" s="266"/>
      <c r="H122" s="266"/>
      <c r="I122" s="33"/>
      <c r="J122" s="33"/>
      <c r="K122" s="33"/>
      <c r="L122" s="43"/>
      <c r="S122" s="33"/>
      <c r="T122" s="33"/>
      <c r="U122" s="33"/>
      <c r="V122" s="33"/>
      <c r="W122" s="33"/>
      <c r="X122" s="33"/>
      <c r="Y122" s="33"/>
      <c r="Z122" s="33"/>
      <c r="AA122" s="33"/>
      <c r="AB122" s="33"/>
      <c r="AC122" s="33"/>
      <c r="AD122" s="33"/>
      <c r="AE122" s="33"/>
    </row>
    <row r="123" spans="1:31" s="1" customFormat="1" ht="12" customHeight="1">
      <c r="B123" s="21"/>
      <c r="C123" s="28" t="s">
        <v>166</v>
      </c>
      <c r="L123" s="21"/>
    </row>
    <row r="124" spans="1:31" s="2" customFormat="1" ht="16.5" customHeight="1">
      <c r="A124" s="33"/>
      <c r="B124" s="34"/>
      <c r="C124" s="33"/>
      <c r="D124" s="33"/>
      <c r="E124" s="265" t="s">
        <v>167</v>
      </c>
      <c r="F124" s="264"/>
      <c r="G124" s="264"/>
      <c r="H124" s="264"/>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168</v>
      </c>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6.5" customHeight="1">
      <c r="A126" s="33"/>
      <c r="B126" s="34"/>
      <c r="C126" s="33"/>
      <c r="D126" s="33"/>
      <c r="E126" s="241" t="str">
        <f>E11</f>
        <v>D.1.4.7.A - Gastrotechnologie</v>
      </c>
      <c r="F126" s="264"/>
      <c r="G126" s="264"/>
      <c r="H126" s="264"/>
      <c r="I126" s="33"/>
      <c r="J126" s="33"/>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20</v>
      </c>
      <c r="D128" s="33"/>
      <c r="E128" s="33"/>
      <c r="F128" s="26" t="str">
        <f>F14</f>
        <v xml:space="preserve"> </v>
      </c>
      <c r="G128" s="33"/>
      <c r="H128" s="33"/>
      <c r="I128" s="28" t="s">
        <v>22</v>
      </c>
      <c r="J128" s="56" t="str">
        <f>IF(J14="","",J14)</f>
        <v>25. 9. 2023</v>
      </c>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2" customFormat="1" ht="25.7" customHeight="1">
      <c r="A130" s="33"/>
      <c r="B130" s="34"/>
      <c r="C130" s="28" t="s">
        <v>24</v>
      </c>
      <c r="D130" s="33"/>
      <c r="E130" s="33"/>
      <c r="F130" s="26" t="str">
        <f>E17</f>
        <v>Městská část Praha 8</v>
      </c>
      <c r="G130" s="33"/>
      <c r="H130" s="33"/>
      <c r="I130" s="28" t="s">
        <v>30</v>
      </c>
      <c r="J130" s="31" t="str">
        <f>E23</f>
        <v>ARCHITEKTONICKÝ ATELIER ALEŠ, s.r.o.</v>
      </c>
      <c r="K130" s="33"/>
      <c r="L130" s="43"/>
      <c r="S130" s="33"/>
      <c r="T130" s="33"/>
      <c r="U130" s="33"/>
      <c r="V130" s="33"/>
      <c r="W130" s="33"/>
      <c r="X130" s="33"/>
      <c r="Y130" s="33"/>
      <c r="Z130" s="33"/>
      <c r="AA130" s="33"/>
      <c r="AB130" s="33"/>
      <c r="AC130" s="33"/>
      <c r="AD130" s="33"/>
      <c r="AE130" s="33"/>
    </row>
    <row r="131" spans="1:65" s="2" customFormat="1" ht="15.2" customHeight="1">
      <c r="A131" s="33"/>
      <c r="B131" s="34"/>
      <c r="C131" s="28" t="s">
        <v>28</v>
      </c>
      <c r="D131" s="33"/>
      <c r="E131" s="33"/>
      <c r="F131" s="26" t="str">
        <f>IF(E20="","",E20)</f>
        <v>Vyplň údaj</v>
      </c>
      <c r="G131" s="33"/>
      <c r="H131" s="33"/>
      <c r="I131" s="28" t="s">
        <v>33</v>
      </c>
      <c r="J131" s="31" t="str">
        <f>E26</f>
        <v xml:space="preserve"> </v>
      </c>
      <c r="K131" s="33"/>
      <c r="L131" s="43"/>
      <c r="S131" s="33"/>
      <c r="T131" s="33"/>
      <c r="U131" s="33"/>
      <c r="V131" s="33"/>
      <c r="W131" s="33"/>
      <c r="X131" s="33"/>
      <c r="Y131" s="33"/>
      <c r="Z131" s="33"/>
      <c r="AA131" s="33"/>
      <c r="AB131" s="33"/>
      <c r="AC131" s="33"/>
      <c r="AD131" s="33"/>
      <c r="AE131" s="33"/>
    </row>
    <row r="132" spans="1:65" s="2" customFormat="1" ht="10.35" customHeight="1">
      <c r="A132" s="33"/>
      <c r="B132" s="34"/>
      <c r="C132" s="33"/>
      <c r="D132" s="33"/>
      <c r="E132" s="33"/>
      <c r="F132" s="33"/>
      <c r="G132" s="33"/>
      <c r="H132" s="33"/>
      <c r="I132" s="33"/>
      <c r="J132" s="33"/>
      <c r="K132" s="33"/>
      <c r="L132" s="43"/>
      <c r="S132" s="33"/>
      <c r="T132" s="33"/>
      <c r="U132" s="33"/>
      <c r="V132" s="33"/>
      <c r="W132" s="33"/>
      <c r="X132" s="33"/>
      <c r="Y132" s="33"/>
      <c r="Z132" s="33"/>
      <c r="AA132" s="33"/>
      <c r="AB132" s="33"/>
      <c r="AC132" s="33"/>
      <c r="AD132" s="33"/>
      <c r="AE132" s="33"/>
    </row>
    <row r="133" spans="1:65" s="11" customFormat="1" ht="29.25" customHeight="1">
      <c r="A133" s="126"/>
      <c r="B133" s="127"/>
      <c r="C133" s="128" t="s">
        <v>208</v>
      </c>
      <c r="D133" s="129" t="s">
        <v>62</v>
      </c>
      <c r="E133" s="129" t="s">
        <v>58</v>
      </c>
      <c r="F133" s="129" t="s">
        <v>59</v>
      </c>
      <c r="G133" s="129" t="s">
        <v>209</v>
      </c>
      <c r="H133" s="129" t="s">
        <v>210</v>
      </c>
      <c r="I133" s="129" t="s">
        <v>211</v>
      </c>
      <c r="J133" s="130" t="s">
        <v>172</v>
      </c>
      <c r="K133" s="131" t="s">
        <v>212</v>
      </c>
      <c r="L133" s="132"/>
      <c r="M133" s="63" t="s">
        <v>1</v>
      </c>
      <c r="N133" s="64" t="s">
        <v>41</v>
      </c>
      <c r="O133" s="64" t="s">
        <v>213</v>
      </c>
      <c r="P133" s="64" t="s">
        <v>214</v>
      </c>
      <c r="Q133" s="64" t="s">
        <v>215</v>
      </c>
      <c r="R133" s="64" t="s">
        <v>216</v>
      </c>
      <c r="S133" s="64" t="s">
        <v>217</v>
      </c>
      <c r="T133" s="65" t="s">
        <v>218</v>
      </c>
      <c r="U133" s="126"/>
      <c r="V133" s="126"/>
      <c r="W133" s="126"/>
      <c r="X133" s="126"/>
      <c r="Y133" s="126"/>
      <c r="Z133" s="126"/>
      <c r="AA133" s="126"/>
      <c r="AB133" s="126"/>
      <c r="AC133" s="126"/>
      <c r="AD133" s="126"/>
      <c r="AE133" s="126"/>
    </row>
    <row r="134" spans="1:65" s="2" customFormat="1" ht="22.9" customHeight="1">
      <c r="A134" s="33"/>
      <c r="B134" s="34"/>
      <c r="C134" s="70" t="s">
        <v>219</v>
      </c>
      <c r="D134" s="33"/>
      <c r="E134" s="33"/>
      <c r="F134" s="33"/>
      <c r="G134" s="33"/>
      <c r="H134" s="33"/>
      <c r="I134" s="33"/>
      <c r="J134" s="133">
        <f>BK134</f>
        <v>0</v>
      </c>
      <c r="K134" s="33"/>
      <c r="L134" s="34"/>
      <c r="M134" s="66"/>
      <c r="N134" s="57"/>
      <c r="O134" s="67"/>
      <c r="P134" s="134">
        <f>P135+P141+P147+P155+P158+P176+P185+P264+P271+P282+P309+P331+P336+P340</f>
        <v>0</v>
      </c>
      <c r="Q134" s="67"/>
      <c r="R134" s="134">
        <f>R135+R141+R147+R155+R158+R176+R185+R264+R271+R282+R309+R331+R336+R340</f>
        <v>0</v>
      </c>
      <c r="S134" s="67"/>
      <c r="T134" s="135">
        <f>T135+T141+T147+T155+T158+T176+T185+T264+T271+T282+T309+T331+T336+T340</f>
        <v>0</v>
      </c>
      <c r="U134" s="33"/>
      <c r="V134" s="33"/>
      <c r="W134" s="33"/>
      <c r="X134" s="33"/>
      <c r="Y134" s="33"/>
      <c r="Z134" s="33"/>
      <c r="AA134" s="33"/>
      <c r="AB134" s="33"/>
      <c r="AC134" s="33"/>
      <c r="AD134" s="33"/>
      <c r="AE134" s="33"/>
      <c r="AT134" s="18" t="s">
        <v>76</v>
      </c>
      <c r="AU134" s="18" t="s">
        <v>174</v>
      </c>
      <c r="BK134" s="136">
        <f>BK135+BK141+BK147+BK155+BK158+BK176+BK185+BK264+BK271+BK282+BK309+BK331+BK336+BK340</f>
        <v>0</v>
      </c>
    </row>
    <row r="135" spans="1:65" s="12" customFormat="1" ht="25.9" customHeight="1">
      <c r="B135" s="137"/>
      <c r="D135" s="138" t="s">
        <v>76</v>
      </c>
      <c r="E135" s="139" t="s">
        <v>6069</v>
      </c>
      <c r="F135" s="139" t="s">
        <v>6070</v>
      </c>
      <c r="I135" s="140"/>
      <c r="J135" s="141">
        <f>BK135</f>
        <v>0</v>
      </c>
      <c r="L135" s="137"/>
      <c r="M135" s="142"/>
      <c r="N135" s="143"/>
      <c r="O135" s="143"/>
      <c r="P135" s="144">
        <f>SUM(P136:P140)</f>
        <v>0</v>
      </c>
      <c r="Q135" s="143"/>
      <c r="R135" s="144">
        <f>SUM(R136:R140)</f>
        <v>0</v>
      </c>
      <c r="S135" s="143"/>
      <c r="T135" s="145">
        <f>SUM(T136:T140)</f>
        <v>0</v>
      </c>
      <c r="AR135" s="138" t="s">
        <v>84</v>
      </c>
      <c r="AT135" s="146" t="s">
        <v>76</v>
      </c>
      <c r="AU135" s="146" t="s">
        <v>77</v>
      </c>
      <c r="AY135" s="138" t="s">
        <v>222</v>
      </c>
      <c r="BK135" s="147">
        <f>SUM(BK136:BK140)</f>
        <v>0</v>
      </c>
    </row>
    <row r="136" spans="1:65" s="2" customFormat="1" ht="24.2" customHeight="1">
      <c r="A136" s="33"/>
      <c r="B136" s="150"/>
      <c r="C136" s="151" t="s">
        <v>84</v>
      </c>
      <c r="D136" s="151" t="s">
        <v>224</v>
      </c>
      <c r="E136" s="152" t="s">
        <v>6071</v>
      </c>
      <c r="F136" s="153" t="s">
        <v>6072</v>
      </c>
      <c r="G136" s="154" t="s">
        <v>4342</v>
      </c>
      <c r="H136" s="155">
        <v>1</v>
      </c>
      <c r="I136" s="156"/>
      <c r="J136" s="157">
        <f>ROUND(I136*H136,2)</f>
        <v>0</v>
      </c>
      <c r="K136" s="158"/>
      <c r="L136" s="34"/>
      <c r="M136" s="159" t="s">
        <v>1</v>
      </c>
      <c r="N136" s="160" t="s">
        <v>42</v>
      </c>
      <c r="O136" s="59"/>
      <c r="P136" s="161">
        <f>O136*H136</f>
        <v>0</v>
      </c>
      <c r="Q136" s="161">
        <v>0</v>
      </c>
      <c r="R136" s="161">
        <f>Q136*H136</f>
        <v>0</v>
      </c>
      <c r="S136" s="161">
        <v>0</v>
      </c>
      <c r="T136" s="162">
        <f>S136*H136</f>
        <v>0</v>
      </c>
      <c r="U136" s="33"/>
      <c r="V136" s="33"/>
      <c r="W136" s="33"/>
      <c r="X136" s="33"/>
      <c r="Y136" s="33"/>
      <c r="Z136" s="33"/>
      <c r="AA136" s="33"/>
      <c r="AB136" s="33"/>
      <c r="AC136" s="33"/>
      <c r="AD136" s="33"/>
      <c r="AE136" s="33"/>
      <c r="AR136" s="163" t="s">
        <v>228</v>
      </c>
      <c r="AT136" s="163" t="s">
        <v>224</v>
      </c>
      <c r="AU136" s="163" t="s">
        <v>84</v>
      </c>
      <c r="AY136" s="18" t="s">
        <v>222</v>
      </c>
      <c r="BE136" s="164">
        <f>IF(N136="základní",J136,0)</f>
        <v>0</v>
      </c>
      <c r="BF136" s="164">
        <f>IF(N136="snížená",J136,0)</f>
        <v>0</v>
      </c>
      <c r="BG136" s="164">
        <f>IF(N136="zákl. přenesená",J136,0)</f>
        <v>0</v>
      </c>
      <c r="BH136" s="164">
        <f>IF(N136="sníž. přenesená",J136,0)</f>
        <v>0</v>
      </c>
      <c r="BI136" s="164">
        <f>IF(N136="nulová",J136,0)</f>
        <v>0</v>
      </c>
      <c r="BJ136" s="18" t="s">
        <v>84</v>
      </c>
      <c r="BK136" s="164">
        <f>ROUND(I136*H136,2)</f>
        <v>0</v>
      </c>
      <c r="BL136" s="18" t="s">
        <v>228</v>
      </c>
      <c r="BM136" s="163" t="s">
        <v>86</v>
      </c>
    </row>
    <row r="137" spans="1:65" s="2" customFormat="1" ht="16.5" customHeight="1">
      <c r="A137" s="33"/>
      <c r="B137" s="150"/>
      <c r="C137" s="151" t="s">
        <v>86</v>
      </c>
      <c r="D137" s="151" t="s">
        <v>224</v>
      </c>
      <c r="E137" s="152" t="s">
        <v>6073</v>
      </c>
      <c r="F137" s="153" t="s">
        <v>6074</v>
      </c>
      <c r="G137" s="154" t="s">
        <v>4342</v>
      </c>
      <c r="H137" s="155">
        <v>1</v>
      </c>
      <c r="I137" s="156"/>
      <c r="J137" s="157">
        <f>ROUND(I137*H137,2)</f>
        <v>0</v>
      </c>
      <c r="K137" s="158"/>
      <c r="L137" s="34"/>
      <c r="M137" s="159" t="s">
        <v>1</v>
      </c>
      <c r="N137" s="160" t="s">
        <v>42</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228</v>
      </c>
      <c r="AT137" s="163" t="s">
        <v>224</v>
      </c>
      <c r="AU137" s="163" t="s">
        <v>84</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228</v>
      </c>
    </row>
    <row r="138" spans="1:65" s="2" customFormat="1" ht="24.2" customHeight="1">
      <c r="A138" s="33"/>
      <c r="B138" s="150"/>
      <c r="C138" s="151" t="s">
        <v>235</v>
      </c>
      <c r="D138" s="151" t="s">
        <v>224</v>
      </c>
      <c r="E138" s="152" t="s">
        <v>6075</v>
      </c>
      <c r="F138" s="153" t="s">
        <v>6076</v>
      </c>
      <c r="G138" s="154" t="s">
        <v>4342</v>
      </c>
      <c r="H138" s="155">
        <v>1</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84</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238</v>
      </c>
    </row>
    <row r="139" spans="1:65" s="2" customFormat="1" ht="16.5" customHeight="1">
      <c r="A139" s="33"/>
      <c r="B139" s="150"/>
      <c r="C139" s="151" t="s">
        <v>228</v>
      </c>
      <c r="D139" s="151" t="s">
        <v>224</v>
      </c>
      <c r="E139" s="152" t="s">
        <v>6077</v>
      </c>
      <c r="F139" s="153" t="s">
        <v>6078</v>
      </c>
      <c r="G139" s="154" t="s">
        <v>4342</v>
      </c>
      <c r="H139" s="155">
        <v>1</v>
      </c>
      <c r="I139" s="156"/>
      <c r="J139" s="157">
        <f>ROUND(I139*H139,2)</f>
        <v>0</v>
      </c>
      <c r="K139" s="158"/>
      <c r="L139" s="34"/>
      <c r="M139" s="159" t="s">
        <v>1</v>
      </c>
      <c r="N139" s="160" t="s">
        <v>42</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228</v>
      </c>
      <c r="AT139" s="163" t="s">
        <v>224</v>
      </c>
      <c r="AU139" s="163" t="s">
        <v>84</v>
      </c>
      <c r="AY139" s="18" t="s">
        <v>222</v>
      </c>
      <c r="BE139" s="164">
        <f>IF(N139="základní",J139,0)</f>
        <v>0</v>
      </c>
      <c r="BF139" s="164">
        <f>IF(N139="snížená",J139,0)</f>
        <v>0</v>
      </c>
      <c r="BG139" s="164">
        <f>IF(N139="zákl. přenesená",J139,0)</f>
        <v>0</v>
      </c>
      <c r="BH139" s="164">
        <f>IF(N139="sníž. přenesená",J139,0)</f>
        <v>0</v>
      </c>
      <c r="BI139" s="164">
        <f>IF(N139="nulová",J139,0)</f>
        <v>0</v>
      </c>
      <c r="BJ139" s="18" t="s">
        <v>84</v>
      </c>
      <c r="BK139" s="164">
        <f>ROUND(I139*H139,2)</f>
        <v>0</v>
      </c>
      <c r="BL139" s="18" t="s">
        <v>228</v>
      </c>
      <c r="BM139" s="163" t="s">
        <v>243</v>
      </c>
    </row>
    <row r="140" spans="1:65" s="2" customFormat="1" ht="24.2" customHeight="1">
      <c r="A140" s="33"/>
      <c r="B140" s="150"/>
      <c r="C140" s="151" t="s">
        <v>245</v>
      </c>
      <c r="D140" s="151" t="s">
        <v>224</v>
      </c>
      <c r="E140" s="152" t="s">
        <v>6079</v>
      </c>
      <c r="F140" s="153" t="s">
        <v>6080</v>
      </c>
      <c r="G140" s="154" t="s">
        <v>4342</v>
      </c>
      <c r="H140" s="155">
        <v>1</v>
      </c>
      <c r="I140" s="156"/>
      <c r="J140" s="157">
        <f>ROUND(I140*H140,2)</f>
        <v>0</v>
      </c>
      <c r="K140" s="158"/>
      <c r="L140" s="34"/>
      <c r="M140" s="159" t="s">
        <v>1</v>
      </c>
      <c r="N140" s="160" t="s">
        <v>42</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228</v>
      </c>
      <c r="AT140" s="163" t="s">
        <v>224</v>
      </c>
      <c r="AU140" s="163" t="s">
        <v>84</v>
      </c>
      <c r="AY140" s="18" t="s">
        <v>222</v>
      </c>
      <c r="BE140" s="164">
        <f>IF(N140="základní",J140,0)</f>
        <v>0</v>
      </c>
      <c r="BF140" s="164">
        <f>IF(N140="snížená",J140,0)</f>
        <v>0</v>
      </c>
      <c r="BG140" s="164">
        <f>IF(N140="zákl. přenesená",J140,0)</f>
        <v>0</v>
      </c>
      <c r="BH140" s="164">
        <f>IF(N140="sníž. přenesená",J140,0)</f>
        <v>0</v>
      </c>
      <c r="BI140" s="164">
        <f>IF(N140="nulová",J140,0)</f>
        <v>0</v>
      </c>
      <c r="BJ140" s="18" t="s">
        <v>84</v>
      </c>
      <c r="BK140" s="164">
        <f>ROUND(I140*H140,2)</f>
        <v>0</v>
      </c>
      <c r="BL140" s="18" t="s">
        <v>228</v>
      </c>
      <c r="BM140" s="163" t="s">
        <v>248</v>
      </c>
    </row>
    <row r="141" spans="1:65" s="12" customFormat="1" ht="25.9" customHeight="1">
      <c r="B141" s="137"/>
      <c r="D141" s="138" t="s">
        <v>76</v>
      </c>
      <c r="E141" s="139" t="s">
        <v>6081</v>
      </c>
      <c r="F141" s="139" t="s">
        <v>6082</v>
      </c>
      <c r="I141" s="140"/>
      <c r="J141" s="141">
        <f>BK141</f>
        <v>0</v>
      </c>
      <c r="L141" s="137"/>
      <c r="M141" s="142"/>
      <c r="N141" s="143"/>
      <c r="O141" s="143"/>
      <c r="P141" s="144">
        <f>SUM(P142:P146)</f>
        <v>0</v>
      </c>
      <c r="Q141" s="143"/>
      <c r="R141" s="144">
        <f>SUM(R142:R146)</f>
        <v>0</v>
      </c>
      <c r="S141" s="143"/>
      <c r="T141" s="145">
        <f>SUM(T142:T146)</f>
        <v>0</v>
      </c>
      <c r="AR141" s="138" t="s">
        <v>84</v>
      </c>
      <c r="AT141" s="146" t="s">
        <v>76</v>
      </c>
      <c r="AU141" s="146" t="s">
        <v>77</v>
      </c>
      <c r="AY141" s="138" t="s">
        <v>222</v>
      </c>
      <c r="BK141" s="147">
        <f>SUM(BK142:BK146)</f>
        <v>0</v>
      </c>
    </row>
    <row r="142" spans="1:65" s="2" customFormat="1" ht="33" customHeight="1">
      <c r="A142" s="33"/>
      <c r="B142" s="150"/>
      <c r="C142" s="151" t="s">
        <v>238</v>
      </c>
      <c r="D142" s="151" t="s">
        <v>224</v>
      </c>
      <c r="E142" s="152" t="s">
        <v>6083</v>
      </c>
      <c r="F142" s="153" t="s">
        <v>6084</v>
      </c>
      <c r="G142" s="154" t="s">
        <v>4342</v>
      </c>
      <c r="H142" s="155">
        <v>4</v>
      </c>
      <c r="I142" s="156"/>
      <c r="J142" s="157">
        <f>ROUND(I142*H142,2)</f>
        <v>0</v>
      </c>
      <c r="K142" s="158"/>
      <c r="L142" s="34"/>
      <c r="M142" s="159" t="s">
        <v>1</v>
      </c>
      <c r="N142" s="160" t="s">
        <v>42</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228</v>
      </c>
      <c r="AT142" s="163" t="s">
        <v>224</v>
      </c>
      <c r="AU142" s="163" t="s">
        <v>84</v>
      </c>
      <c r="AY142" s="18" t="s">
        <v>222</v>
      </c>
      <c r="BE142" s="164">
        <f>IF(N142="základní",J142,0)</f>
        <v>0</v>
      </c>
      <c r="BF142" s="164">
        <f>IF(N142="snížená",J142,0)</f>
        <v>0</v>
      </c>
      <c r="BG142" s="164">
        <f>IF(N142="zákl. přenesená",J142,0)</f>
        <v>0</v>
      </c>
      <c r="BH142" s="164">
        <f>IF(N142="sníž. přenesená",J142,0)</f>
        <v>0</v>
      </c>
      <c r="BI142" s="164">
        <f>IF(N142="nulová",J142,0)</f>
        <v>0</v>
      </c>
      <c r="BJ142" s="18" t="s">
        <v>84</v>
      </c>
      <c r="BK142" s="164">
        <f>ROUND(I142*H142,2)</f>
        <v>0</v>
      </c>
      <c r="BL142" s="18" t="s">
        <v>228</v>
      </c>
      <c r="BM142" s="163" t="s">
        <v>14</v>
      </c>
    </row>
    <row r="143" spans="1:65" s="2" customFormat="1" ht="165.75">
      <c r="A143" s="33"/>
      <c r="B143" s="34"/>
      <c r="C143" s="33"/>
      <c r="D143" s="166" t="s">
        <v>384</v>
      </c>
      <c r="E143" s="33"/>
      <c r="F143" s="208" t="s">
        <v>6085</v>
      </c>
      <c r="G143" s="33"/>
      <c r="H143" s="33"/>
      <c r="I143" s="209"/>
      <c r="J143" s="33"/>
      <c r="K143" s="33"/>
      <c r="L143" s="34"/>
      <c r="M143" s="210"/>
      <c r="N143" s="211"/>
      <c r="O143" s="59"/>
      <c r="P143" s="59"/>
      <c r="Q143" s="59"/>
      <c r="R143" s="59"/>
      <c r="S143" s="59"/>
      <c r="T143" s="60"/>
      <c r="U143" s="33"/>
      <c r="V143" s="33"/>
      <c r="W143" s="33"/>
      <c r="X143" s="33"/>
      <c r="Y143" s="33"/>
      <c r="Z143" s="33"/>
      <c r="AA143" s="33"/>
      <c r="AB143" s="33"/>
      <c r="AC143" s="33"/>
      <c r="AD143" s="33"/>
      <c r="AE143" s="33"/>
      <c r="AT143" s="18" t="s">
        <v>384</v>
      </c>
      <c r="AU143" s="18" t="s">
        <v>84</v>
      </c>
    </row>
    <row r="144" spans="1:65" s="2" customFormat="1" ht="49.15" customHeight="1">
      <c r="A144" s="33"/>
      <c r="B144" s="150"/>
      <c r="C144" s="151" t="s">
        <v>261</v>
      </c>
      <c r="D144" s="151" t="s">
        <v>224</v>
      </c>
      <c r="E144" s="152" t="s">
        <v>6086</v>
      </c>
      <c r="F144" s="153" t="s">
        <v>6087</v>
      </c>
      <c r="G144" s="154" t="s">
        <v>4342</v>
      </c>
      <c r="H144" s="155">
        <v>1</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84</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321</v>
      </c>
    </row>
    <row r="145" spans="1:65" s="2" customFormat="1" ht="24.2" customHeight="1">
      <c r="A145" s="33"/>
      <c r="B145" s="150"/>
      <c r="C145" s="151" t="s">
        <v>243</v>
      </c>
      <c r="D145" s="151" t="s">
        <v>224</v>
      </c>
      <c r="E145" s="152" t="s">
        <v>6088</v>
      </c>
      <c r="F145" s="153" t="s">
        <v>6089</v>
      </c>
      <c r="G145" s="154" t="s">
        <v>4342</v>
      </c>
      <c r="H145" s="155">
        <v>1</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84</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264</v>
      </c>
    </row>
    <row r="146" spans="1:65" s="2" customFormat="1" ht="21.75" customHeight="1">
      <c r="A146" s="33"/>
      <c r="B146" s="150"/>
      <c r="C146" s="151" t="s">
        <v>279</v>
      </c>
      <c r="D146" s="151" t="s">
        <v>224</v>
      </c>
      <c r="E146" s="152" t="s">
        <v>6090</v>
      </c>
      <c r="F146" s="153" t="s">
        <v>6091</v>
      </c>
      <c r="G146" s="154" t="s">
        <v>4342</v>
      </c>
      <c r="H146" s="155">
        <v>1</v>
      </c>
      <c r="I146" s="156"/>
      <c r="J146" s="157">
        <f>ROUND(I146*H146,2)</f>
        <v>0</v>
      </c>
      <c r="K146" s="158"/>
      <c r="L146" s="34"/>
      <c r="M146" s="159" t="s">
        <v>1</v>
      </c>
      <c r="N146" s="160" t="s">
        <v>42</v>
      </c>
      <c r="O146" s="59"/>
      <c r="P146" s="161">
        <f>O146*H146</f>
        <v>0</v>
      </c>
      <c r="Q146" s="161">
        <v>0</v>
      </c>
      <c r="R146" s="161">
        <f>Q146*H146</f>
        <v>0</v>
      </c>
      <c r="S146" s="161">
        <v>0</v>
      </c>
      <c r="T146" s="162">
        <f>S146*H146</f>
        <v>0</v>
      </c>
      <c r="U146" s="33"/>
      <c r="V146" s="33"/>
      <c r="W146" s="33"/>
      <c r="X146" s="33"/>
      <c r="Y146" s="33"/>
      <c r="Z146" s="33"/>
      <c r="AA146" s="33"/>
      <c r="AB146" s="33"/>
      <c r="AC146" s="33"/>
      <c r="AD146" s="33"/>
      <c r="AE146" s="33"/>
      <c r="AR146" s="163" t="s">
        <v>228</v>
      </c>
      <c r="AT146" s="163" t="s">
        <v>224</v>
      </c>
      <c r="AU146" s="163" t="s">
        <v>84</v>
      </c>
      <c r="AY146" s="18" t="s">
        <v>222</v>
      </c>
      <c r="BE146" s="164">
        <f>IF(N146="základní",J146,0)</f>
        <v>0</v>
      </c>
      <c r="BF146" s="164">
        <f>IF(N146="snížená",J146,0)</f>
        <v>0</v>
      </c>
      <c r="BG146" s="164">
        <f>IF(N146="zákl. přenesená",J146,0)</f>
        <v>0</v>
      </c>
      <c r="BH146" s="164">
        <f>IF(N146="sníž. přenesená",J146,0)</f>
        <v>0</v>
      </c>
      <c r="BI146" s="164">
        <f>IF(N146="nulová",J146,0)</f>
        <v>0</v>
      </c>
      <c r="BJ146" s="18" t="s">
        <v>84</v>
      </c>
      <c r="BK146" s="164">
        <f>ROUND(I146*H146,2)</f>
        <v>0</v>
      </c>
      <c r="BL146" s="18" t="s">
        <v>228</v>
      </c>
      <c r="BM146" s="163" t="s">
        <v>341</v>
      </c>
    </row>
    <row r="147" spans="1:65" s="12" customFormat="1" ht="25.9" customHeight="1">
      <c r="B147" s="137"/>
      <c r="D147" s="138" t="s">
        <v>76</v>
      </c>
      <c r="E147" s="139" t="s">
        <v>6092</v>
      </c>
      <c r="F147" s="139" t="s">
        <v>6093</v>
      </c>
      <c r="I147" s="140"/>
      <c r="J147" s="141">
        <f>BK147</f>
        <v>0</v>
      </c>
      <c r="L147" s="137"/>
      <c r="M147" s="142"/>
      <c r="N147" s="143"/>
      <c r="O147" s="143"/>
      <c r="P147" s="144">
        <f>SUM(P148:P154)</f>
        <v>0</v>
      </c>
      <c r="Q147" s="143"/>
      <c r="R147" s="144">
        <f>SUM(R148:R154)</f>
        <v>0</v>
      </c>
      <c r="S147" s="143"/>
      <c r="T147" s="145">
        <f>SUM(T148:T154)</f>
        <v>0</v>
      </c>
      <c r="AR147" s="138" t="s">
        <v>84</v>
      </c>
      <c r="AT147" s="146" t="s">
        <v>76</v>
      </c>
      <c r="AU147" s="146" t="s">
        <v>77</v>
      </c>
      <c r="AY147" s="138" t="s">
        <v>222</v>
      </c>
      <c r="BK147" s="147">
        <f>SUM(BK148:BK154)</f>
        <v>0</v>
      </c>
    </row>
    <row r="148" spans="1:65" s="2" customFormat="1" ht="37.9" customHeight="1">
      <c r="A148" s="33"/>
      <c r="B148" s="150"/>
      <c r="C148" s="151" t="s">
        <v>248</v>
      </c>
      <c r="D148" s="151" t="s">
        <v>224</v>
      </c>
      <c r="E148" s="152" t="s">
        <v>6094</v>
      </c>
      <c r="F148" s="153" t="s">
        <v>6095</v>
      </c>
      <c r="G148" s="154" t="s">
        <v>4342</v>
      </c>
      <c r="H148" s="155">
        <v>1</v>
      </c>
      <c r="I148" s="156"/>
      <c r="J148" s="157">
        <f>ROUND(I148*H148,2)</f>
        <v>0</v>
      </c>
      <c r="K148" s="158"/>
      <c r="L148" s="34"/>
      <c r="M148" s="159" t="s">
        <v>1</v>
      </c>
      <c r="N148" s="160" t="s">
        <v>42</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228</v>
      </c>
      <c r="AT148" s="163" t="s">
        <v>224</v>
      </c>
      <c r="AU148" s="163" t="s">
        <v>84</v>
      </c>
      <c r="AY148" s="18" t="s">
        <v>222</v>
      </c>
      <c r="BE148" s="164">
        <f>IF(N148="základní",J148,0)</f>
        <v>0</v>
      </c>
      <c r="BF148" s="164">
        <f>IF(N148="snížená",J148,0)</f>
        <v>0</v>
      </c>
      <c r="BG148" s="164">
        <f>IF(N148="zákl. přenesená",J148,0)</f>
        <v>0</v>
      </c>
      <c r="BH148" s="164">
        <f>IF(N148="sníž. přenesená",J148,0)</f>
        <v>0</v>
      </c>
      <c r="BI148" s="164">
        <f>IF(N148="nulová",J148,0)</f>
        <v>0</v>
      </c>
      <c r="BJ148" s="18" t="s">
        <v>84</v>
      </c>
      <c r="BK148" s="164">
        <f>ROUND(I148*H148,2)</f>
        <v>0</v>
      </c>
      <c r="BL148" s="18" t="s">
        <v>228</v>
      </c>
      <c r="BM148" s="163" t="s">
        <v>273</v>
      </c>
    </row>
    <row r="149" spans="1:65" s="2" customFormat="1" ht="78">
      <c r="A149" s="33"/>
      <c r="B149" s="34"/>
      <c r="C149" s="33"/>
      <c r="D149" s="166" t="s">
        <v>384</v>
      </c>
      <c r="E149" s="33"/>
      <c r="F149" s="208" t="s">
        <v>6096</v>
      </c>
      <c r="G149" s="33"/>
      <c r="H149" s="33"/>
      <c r="I149" s="209"/>
      <c r="J149" s="33"/>
      <c r="K149" s="33"/>
      <c r="L149" s="34"/>
      <c r="M149" s="210"/>
      <c r="N149" s="211"/>
      <c r="O149" s="59"/>
      <c r="P149" s="59"/>
      <c r="Q149" s="59"/>
      <c r="R149" s="59"/>
      <c r="S149" s="59"/>
      <c r="T149" s="60"/>
      <c r="U149" s="33"/>
      <c r="V149" s="33"/>
      <c r="W149" s="33"/>
      <c r="X149" s="33"/>
      <c r="Y149" s="33"/>
      <c r="Z149" s="33"/>
      <c r="AA149" s="33"/>
      <c r="AB149" s="33"/>
      <c r="AC149" s="33"/>
      <c r="AD149" s="33"/>
      <c r="AE149" s="33"/>
      <c r="AT149" s="18" t="s">
        <v>384</v>
      </c>
      <c r="AU149" s="18" t="s">
        <v>84</v>
      </c>
    </row>
    <row r="150" spans="1:65" s="2" customFormat="1" ht="24.2" customHeight="1">
      <c r="A150" s="33"/>
      <c r="B150" s="150"/>
      <c r="C150" s="151" t="s">
        <v>299</v>
      </c>
      <c r="D150" s="151" t="s">
        <v>224</v>
      </c>
      <c r="E150" s="152" t="s">
        <v>6097</v>
      </c>
      <c r="F150" s="153" t="s">
        <v>6098</v>
      </c>
      <c r="G150" s="154" t="s">
        <v>4342</v>
      </c>
      <c r="H150" s="155">
        <v>2</v>
      </c>
      <c r="I150" s="156"/>
      <c r="J150" s="157">
        <f>ROUND(I150*H150,2)</f>
        <v>0</v>
      </c>
      <c r="K150" s="158"/>
      <c r="L150" s="34"/>
      <c r="M150" s="159" t="s">
        <v>1</v>
      </c>
      <c r="N150" s="160" t="s">
        <v>42</v>
      </c>
      <c r="O150" s="59"/>
      <c r="P150" s="161">
        <f>O150*H150</f>
        <v>0</v>
      </c>
      <c r="Q150" s="161">
        <v>0</v>
      </c>
      <c r="R150" s="161">
        <f>Q150*H150</f>
        <v>0</v>
      </c>
      <c r="S150" s="161">
        <v>0</v>
      </c>
      <c r="T150" s="162">
        <f>S150*H150</f>
        <v>0</v>
      </c>
      <c r="U150" s="33"/>
      <c r="V150" s="33"/>
      <c r="W150" s="33"/>
      <c r="X150" s="33"/>
      <c r="Y150" s="33"/>
      <c r="Z150" s="33"/>
      <c r="AA150" s="33"/>
      <c r="AB150" s="33"/>
      <c r="AC150" s="33"/>
      <c r="AD150" s="33"/>
      <c r="AE150" s="33"/>
      <c r="AR150" s="163" t="s">
        <v>228</v>
      </c>
      <c r="AT150" s="163" t="s">
        <v>224</v>
      </c>
      <c r="AU150" s="163" t="s">
        <v>84</v>
      </c>
      <c r="AY150" s="18" t="s">
        <v>222</v>
      </c>
      <c r="BE150" s="164">
        <f>IF(N150="základní",J150,0)</f>
        <v>0</v>
      </c>
      <c r="BF150" s="164">
        <f>IF(N150="snížená",J150,0)</f>
        <v>0</v>
      </c>
      <c r="BG150" s="164">
        <f>IF(N150="zákl. přenesená",J150,0)</f>
        <v>0</v>
      </c>
      <c r="BH150" s="164">
        <f>IF(N150="sníž. přenesená",J150,0)</f>
        <v>0</v>
      </c>
      <c r="BI150" s="164">
        <f>IF(N150="nulová",J150,0)</f>
        <v>0</v>
      </c>
      <c r="BJ150" s="18" t="s">
        <v>84</v>
      </c>
      <c r="BK150" s="164">
        <f>ROUND(I150*H150,2)</f>
        <v>0</v>
      </c>
      <c r="BL150" s="18" t="s">
        <v>228</v>
      </c>
      <c r="BM150" s="163" t="s">
        <v>358</v>
      </c>
    </row>
    <row r="151" spans="1:65" s="2" customFormat="1" ht="24.2" customHeight="1">
      <c r="A151" s="33"/>
      <c r="B151" s="150"/>
      <c r="C151" s="151" t="s">
        <v>14</v>
      </c>
      <c r="D151" s="151" t="s">
        <v>224</v>
      </c>
      <c r="E151" s="152" t="s">
        <v>6099</v>
      </c>
      <c r="F151" s="153" t="s">
        <v>6100</v>
      </c>
      <c r="G151" s="154" t="s">
        <v>4342</v>
      </c>
      <c r="H151" s="155">
        <v>3</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84</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282</v>
      </c>
    </row>
    <row r="152" spans="1:65" s="2" customFormat="1" ht="37.9" customHeight="1">
      <c r="A152" s="33"/>
      <c r="B152" s="150"/>
      <c r="C152" s="151" t="s">
        <v>315</v>
      </c>
      <c r="D152" s="151" t="s">
        <v>224</v>
      </c>
      <c r="E152" s="152" t="s">
        <v>6101</v>
      </c>
      <c r="F152" s="153" t="s">
        <v>6102</v>
      </c>
      <c r="G152" s="154" t="s">
        <v>4342</v>
      </c>
      <c r="H152" s="155">
        <v>1</v>
      </c>
      <c r="I152" s="156"/>
      <c r="J152" s="157">
        <f>ROUND(I152*H152,2)</f>
        <v>0</v>
      </c>
      <c r="K152" s="158"/>
      <c r="L152" s="34"/>
      <c r="M152" s="159" t="s">
        <v>1</v>
      </c>
      <c r="N152" s="160" t="s">
        <v>42</v>
      </c>
      <c r="O152" s="59"/>
      <c r="P152" s="161">
        <f>O152*H152</f>
        <v>0</v>
      </c>
      <c r="Q152" s="161">
        <v>0</v>
      </c>
      <c r="R152" s="161">
        <f>Q152*H152</f>
        <v>0</v>
      </c>
      <c r="S152" s="161">
        <v>0</v>
      </c>
      <c r="T152" s="162">
        <f>S152*H152</f>
        <v>0</v>
      </c>
      <c r="U152" s="33"/>
      <c r="V152" s="33"/>
      <c r="W152" s="33"/>
      <c r="X152" s="33"/>
      <c r="Y152" s="33"/>
      <c r="Z152" s="33"/>
      <c r="AA152" s="33"/>
      <c r="AB152" s="33"/>
      <c r="AC152" s="33"/>
      <c r="AD152" s="33"/>
      <c r="AE152" s="33"/>
      <c r="AR152" s="163" t="s">
        <v>228</v>
      </c>
      <c r="AT152" s="163" t="s">
        <v>224</v>
      </c>
      <c r="AU152" s="163" t="s">
        <v>84</v>
      </c>
      <c r="AY152" s="18" t="s">
        <v>222</v>
      </c>
      <c r="BE152" s="164">
        <f>IF(N152="základní",J152,0)</f>
        <v>0</v>
      </c>
      <c r="BF152" s="164">
        <f>IF(N152="snížená",J152,0)</f>
        <v>0</v>
      </c>
      <c r="BG152" s="164">
        <f>IF(N152="zákl. přenesená",J152,0)</f>
        <v>0</v>
      </c>
      <c r="BH152" s="164">
        <f>IF(N152="sníž. přenesená",J152,0)</f>
        <v>0</v>
      </c>
      <c r="BI152" s="164">
        <f>IF(N152="nulová",J152,0)</f>
        <v>0</v>
      </c>
      <c r="BJ152" s="18" t="s">
        <v>84</v>
      </c>
      <c r="BK152" s="164">
        <f>ROUND(I152*H152,2)</f>
        <v>0</v>
      </c>
      <c r="BL152" s="18" t="s">
        <v>228</v>
      </c>
      <c r="BM152" s="163" t="s">
        <v>292</v>
      </c>
    </row>
    <row r="153" spans="1:65" s="2" customFormat="1" ht="78">
      <c r="A153" s="33"/>
      <c r="B153" s="34"/>
      <c r="C153" s="33"/>
      <c r="D153" s="166" t="s">
        <v>384</v>
      </c>
      <c r="E153" s="33"/>
      <c r="F153" s="208" t="s">
        <v>6096</v>
      </c>
      <c r="G153" s="33"/>
      <c r="H153" s="33"/>
      <c r="I153" s="209"/>
      <c r="J153" s="33"/>
      <c r="K153" s="33"/>
      <c r="L153" s="34"/>
      <c r="M153" s="210"/>
      <c r="N153" s="211"/>
      <c r="O153" s="59"/>
      <c r="P153" s="59"/>
      <c r="Q153" s="59"/>
      <c r="R153" s="59"/>
      <c r="S153" s="59"/>
      <c r="T153" s="60"/>
      <c r="U153" s="33"/>
      <c r="V153" s="33"/>
      <c r="W153" s="33"/>
      <c r="X153" s="33"/>
      <c r="Y153" s="33"/>
      <c r="Z153" s="33"/>
      <c r="AA153" s="33"/>
      <c r="AB153" s="33"/>
      <c r="AC153" s="33"/>
      <c r="AD153" s="33"/>
      <c r="AE153" s="33"/>
      <c r="AT153" s="18" t="s">
        <v>384</v>
      </c>
      <c r="AU153" s="18" t="s">
        <v>84</v>
      </c>
    </row>
    <row r="154" spans="1:65" s="2" customFormat="1" ht="24.2" customHeight="1">
      <c r="A154" s="33"/>
      <c r="B154" s="150"/>
      <c r="C154" s="151" t="s">
        <v>321</v>
      </c>
      <c r="D154" s="151" t="s">
        <v>224</v>
      </c>
      <c r="E154" s="152" t="s">
        <v>6103</v>
      </c>
      <c r="F154" s="153" t="s">
        <v>6104</v>
      </c>
      <c r="G154" s="154" t="s">
        <v>4342</v>
      </c>
      <c r="H154" s="155">
        <v>2</v>
      </c>
      <c r="I154" s="156"/>
      <c r="J154" s="157">
        <f>ROUND(I154*H154,2)</f>
        <v>0</v>
      </c>
      <c r="K154" s="158"/>
      <c r="L154" s="34"/>
      <c r="M154" s="159" t="s">
        <v>1</v>
      </c>
      <c r="N154" s="160" t="s">
        <v>42</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228</v>
      </c>
      <c r="AT154" s="163" t="s">
        <v>224</v>
      </c>
      <c r="AU154" s="163" t="s">
        <v>84</v>
      </c>
      <c r="AY154" s="18" t="s">
        <v>222</v>
      </c>
      <c r="BE154" s="164">
        <f>IF(N154="základní",J154,0)</f>
        <v>0</v>
      </c>
      <c r="BF154" s="164">
        <f>IF(N154="snížená",J154,0)</f>
        <v>0</v>
      </c>
      <c r="BG154" s="164">
        <f>IF(N154="zákl. přenesená",J154,0)</f>
        <v>0</v>
      </c>
      <c r="BH154" s="164">
        <f>IF(N154="sníž. přenesená",J154,0)</f>
        <v>0</v>
      </c>
      <c r="BI154" s="164">
        <f>IF(N154="nulová",J154,0)</f>
        <v>0</v>
      </c>
      <c r="BJ154" s="18" t="s">
        <v>84</v>
      </c>
      <c r="BK154" s="164">
        <f>ROUND(I154*H154,2)</f>
        <v>0</v>
      </c>
      <c r="BL154" s="18" t="s">
        <v>228</v>
      </c>
      <c r="BM154" s="163" t="s">
        <v>302</v>
      </c>
    </row>
    <row r="155" spans="1:65" s="12" customFormat="1" ht="25.9" customHeight="1">
      <c r="B155" s="137"/>
      <c r="D155" s="138" t="s">
        <v>76</v>
      </c>
      <c r="E155" s="139" t="s">
        <v>6105</v>
      </c>
      <c r="F155" s="139" t="s">
        <v>6106</v>
      </c>
      <c r="I155" s="140"/>
      <c r="J155" s="141">
        <f>BK155</f>
        <v>0</v>
      </c>
      <c r="L155" s="137"/>
      <c r="M155" s="142"/>
      <c r="N155" s="143"/>
      <c r="O155" s="143"/>
      <c r="P155" s="144">
        <f>SUM(P156:P157)</f>
        <v>0</v>
      </c>
      <c r="Q155" s="143"/>
      <c r="R155" s="144">
        <f>SUM(R156:R157)</f>
        <v>0</v>
      </c>
      <c r="S155" s="143"/>
      <c r="T155" s="145">
        <f>SUM(T156:T157)</f>
        <v>0</v>
      </c>
      <c r="AR155" s="138" t="s">
        <v>84</v>
      </c>
      <c r="AT155" s="146" t="s">
        <v>76</v>
      </c>
      <c r="AU155" s="146" t="s">
        <v>77</v>
      </c>
      <c r="AY155" s="138" t="s">
        <v>222</v>
      </c>
      <c r="BK155" s="147">
        <f>SUM(BK156:BK157)</f>
        <v>0</v>
      </c>
    </row>
    <row r="156" spans="1:65" s="2" customFormat="1" ht="16.5" customHeight="1">
      <c r="A156" s="33"/>
      <c r="B156" s="150"/>
      <c r="C156" s="151" t="s">
        <v>8</v>
      </c>
      <c r="D156" s="151" t="s">
        <v>224</v>
      </c>
      <c r="E156" s="152" t="s">
        <v>6107</v>
      </c>
      <c r="F156" s="153" t="s">
        <v>6108</v>
      </c>
      <c r="G156" s="154" t="s">
        <v>4342</v>
      </c>
      <c r="H156" s="155">
        <v>10</v>
      </c>
      <c r="I156" s="156"/>
      <c r="J156" s="157">
        <f>ROUND(I156*H156,2)</f>
        <v>0</v>
      </c>
      <c r="K156" s="158"/>
      <c r="L156" s="34"/>
      <c r="M156" s="159" t="s">
        <v>1</v>
      </c>
      <c r="N156" s="160" t="s">
        <v>42</v>
      </c>
      <c r="O156" s="59"/>
      <c r="P156" s="161">
        <f>O156*H156</f>
        <v>0</v>
      </c>
      <c r="Q156" s="161">
        <v>0</v>
      </c>
      <c r="R156" s="161">
        <f>Q156*H156</f>
        <v>0</v>
      </c>
      <c r="S156" s="161">
        <v>0</v>
      </c>
      <c r="T156" s="162">
        <f>S156*H156</f>
        <v>0</v>
      </c>
      <c r="U156" s="33"/>
      <c r="V156" s="33"/>
      <c r="W156" s="33"/>
      <c r="X156" s="33"/>
      <c r="Y156" s="33"/>
      <c r="Z156" s="33"/>
      <c r="AA156" s="33"/>
      <c r="AB156" s="33"/>
      <c r="AC156" s="33"/>
      <c r="AD156" s="33"/>
      <c r="AE156" s="33"/>
      <c r="AR156" s="163" t="s">
        <v>228</v>
      </c>
      <c r="AT156" s="163" t="s">
        <v>224</v>
      </c>
      <c r="AU156" s="163" t="s">
        <v>84</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228</v>
      </c>
      <c r="BM156" s="163" t="s">
        <v>314</v>
      </c>
    </row>
    <row r="157" spans="1:65" s="2" customFormat="1" ht="16.5" customHeight="1">
      <c r="A157" s="33"/>
      <c r="B157" s="150"/>
      <c r="C157" s="151" t="s">
        <v>264</v>
      </c>
      <c r="D157" s="151" t="s">
        <v>224</v>
      </c>
      <c r="E157" s="152" t="s">
        <v>6109</v>
      </c>
      <c r="F157" s="153" t="s">
        <v>6110</v>
      </c>
      <c r="G157" s="154" t="s">
        <v>4342</v>
      </c>
      <c r="H157" s="155">
        <v>2</v>
      </c>
      <c r="I157" s="156"/>
      <c r="J157" s="157">
        <f>ROUND(I157*H157,2)</f>
        <v>0</v>
      </c>
      <c r="K157" s="158"/>
      <c r="L157" s="34"/>
      <c r="M157" s="159" t="s">
        <v>1</v>
      </c>
      <c r="N157" s="160" t="s">
        <v>42</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228</v>
      </c>
      <c r="AT157" s="163" t="s">
        <v>224</v>
      </c>
      <c r="AU157" s="163" t="s">
        <v>84</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228</v>
      </c>
      <c r="BM157" s="163" t="s">
        <v>318</v>
      </c>
    </row>
    <row r="158" spans="1:65" s="12" customFormat="1" ht="25.9" customHeight="1">
      <c r="B158" s="137"/>
      <c r="D158" s="138" t="s">
        <v>76</v>
      </c>
      <c r="E158" s="139" t="s">
        <v>6111</v>
      </c>
      <c r="F158" s="139" t="s">
        <v>6112</v>
      </c>
      <c r="I158" s="140"/>
      <c r="J158" s="141">
        <f>BK158</f>
        <v>0</v>
      </c>
      <c r="L158" s="137"/>
      <c r="M158" s="142"/>
      <c r="N158" s="143"/>
      <c r="O158" s="143"/>
      <c r="P158" s="144">
        <f>SUM(P159:P175)</f>
        <v>0</v>
      </c>
      <c r="Q158" s="143"/>
      <c r="R158" s="144">
        <f>SUM(R159:R175)</f>
        <v>0</v>
      </c>
      <c r="S158" s="143"/>
      <c r="T158" s="145">
        <f>SUM(T159:T175)</f>
        <v>0</v>
      </c>
      <c r="AR158" s="138" t="s">
        <v>84</v>
      </c>
      <c r="AT158" s="146" t="s">
        <v>76</v>
      </c>
      <c r="AU158" s="146" t="s">
        <v>77</v>
      </c>
      <c r="AY158" s="138" t="s">
        <v>222</v>
      </c>
      <c r="BK158" s="147">
        <f>SUM(BK159:BK175)</f>
        <v>0</v>
      </c>
    </row>
    <row r="159" spans="1:65" s="2" customFormat="1" ht="33" customHeight="1">
      <c r="A159" s="33"/>
      <c r="B159" s="150"/>
      <c r="C159" s="151" t="s">
        <v>337</v>
      </c>
      <c r="D159" s="151" t="s">
        <v>224</v>
      </c>
      <c r="E159" s="152" t="s">
        <v>6113</v>
      </c>
      <c r="F159" s="153" t="s">
        <v>6114</v>
      </c>
      <c r="G159" s="154" t="s">
        <v>4342</v>
      </c>
      <c r="H159" s="155">
        <v>1</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84</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322</v>
      </c>
    </row>
    <row r="160" spans="1:65" s="2" customFormat="1" ht="68.25">
      <c r="A160" s="33"/>
      <c r="B160" s="34"/>
      <c r="C160" s="33"/>
      <c r="D160" s="166" t="s">
        <v>384</v>
      </c>
      <c r="E160" s="33"/>
      <c r="F160" s="208" t="s">
        <v>6115</v>
      </c>
      <c r="G160" s="33"/>
      <c r="H160" s="33"/>
      <c r="I160" s="209"/>
      <c r="J160" s="33"/>
      <c r="K160" s="33"/>
      <c r="L160" s="34"/>
      <c r="M160" s="210"/>
      <c r="N160" s="211"/>
      <c r="O160" s="59"/>
      <c r="P160" s="59"/>
      <c r="Q160" s="59"/>
      <c r="R160" s="59"/>
      <c r="S160" s="59"/>
      <c r="T160" s="60"/>
      <c r="U160" s="33"/>
      <c r="V160" s="33"/>
      <c r="W160" s="33"/>
      <c r="X160" s="33"/>
      <c r="Y160" s="33"/>
      <c r="Z160" s="33"/>
      <c r="AA160" s="33"/>
      <c r="AB160" s="33"/>
      <c r="AC160" s="33"/>
      <c r="AD160" s="33"/>
      <c r="AE160" s="33"/>
      <c r="AT160" s="18" t="s">
        <v>384</v>
      </c>
      <c r="AU160" s="18" t="s">
        <v>84</v>
      </c>
    </row>
    <row r="161" spans="1:65" s="2" customFormat="1" ht="37.9" customHeight="1">
      <c r="A161" s="33"/>
      <c r="B161" s="150"/>
      <c r="C161" s="151" t="s">
        <v>341</v>
      </c>
      <c r="D161" s="151" t="s">
        <v>224</v>
      </c>
      <c r="E161" s="152" t="s">
        <v>6116</v>
      </c>
      <c r="F161" s="153" t="s">
        <v>6117</v>
      </c>
      <c r="G161" s="154" t="s">
        <v>4342</v>
      </c>
      <c r="H161" s="155">
        <v>1</v>
      </c>
      <c r="I161" s="156"/>
      <c r="J161" s="157">
        <f t="shared" ref="J161:J169" si="0">ROUND(I161*H161,2)</f>
        <v>0</v>
      </c>
      <c r="K161" s="158"/>
      <c r="L161" s="34"/>
      <c r="M161" s="159" t="s">
        <v>1</v>
      </c>
      <c r="N161" s="160" t="s">
        <v>42</v>
      </c>
      <c r="O161" s="59"/>
      <c r="P161" s="161">
        <f t="shared" ref="P161:P169" si="1">O161*H161</f>
        <v>0</v>
      </c>
      <c r="Q161" s="161">
        <v>0</v>
      </c>
      <c r="R161" s="161">
        <f t="shared" ref="R161:R169" si="2">Q161*H161</f>
        <v>0</v>
      </c>
      <c r="S161" s="161">
        <v>0</v>
      </c>
      <c r="T161" s="162">
        <f t="shared" ref="T161:T169" si="3">S161*H161</f>
        <v>0</v>
      </c>
      <c r="U161" s="33"/>
      <c r="V161" s="33"/>
      <c r="W161" s="33"/>
      <c r="X161" s="33"/>
      <c r="Y161" s="33"/>
      <c r="Z161" s="33"/>
      <c r="AA161" s="33"/>
      <c r="AB161" s="33"/>
      <c r="AC161" s="33"/>
      <c r="AD161" s="33"/>
      <c r="AE161" s="33"/>
      <c r="AR161" s="163" t="s">
        <v>228</v>
      </c>
      <c r="AT161" s="163" t="s">
        <v>224</v>
      </c>
      <c r="AU161" s="163" t="s">
        <v>84</v>
      </c>
      <c r="AY161" s="18" t="s">
        <v>222</v>
      </c>
      <c r="BE161" s="164">
        <f t="shared" ref="BE161:BE169" si="4">IF(N161="základní",J161,0)</f>
        <v>0</v>
      </c>
      <c r="BF161" s="164">
        <f t="shared" ref="BF161:BF169" si="5">IF(N161="snížená",J161,0)</f>
        <v>0</v>
      </c>
      <c r="BG161" s="164">
        <f t="shared" ref="BG161:BG169" si="6">IF(N161="zákl. přenesená",J161,0)</f>
        <v>0</v>
      </c>
      <c r="BH161" s="164">
        <f t="shared" ref="BH161:BH169" si="7">IF(N161="sníž. přenesená",J161,0)</f>
        <v>0</v>
      </c>
      <c r="BI161" s="164">
        <f t="shared" ref="BI161:BI169" si="8">IF(N161="nulová",J161,0)</f>
        <v>0</v>
      </c>
      <c r="BJ161" s="18" t="s">
        <v>84</v>
      </c>
      <c r="BK161" s="164">
        <f t="shared" ref="BK161:BK169" si="9">ROUND(I161*H161,2)</f>
        <v>0</v>
      </c>
      <c r="BL161" s="18" t="s">
        <v>228</v>
      </c>
      <c r="BM161" s="163" t="s">
        <v>326</v>
      </c>
    </row>
    <row r="162" spans="1:65" s="2" customFormat="1" ht="16.5" customHeight="1">
      <c r="A162" s="33"/>
      <c r="B162" s="150"/>
      <c r="C162" s="151" t="s">
        <v>345</v>
      </c>
      <c r="D162" s="151" t="s">
        <v>224</v>
      </c>
      <c r="E162" s="152" t="s">
        <v>6118</v>
      </c>
      <c r="F162" s="153" t="s">
        <v>6074</v>
      </c>
      <c r="G162" s="154" t="s">
        <v>4342</v>
      </c>
      <c r="H162" s="155">
        <v>1</v>
      </c>
      <c r="I162" s="156"/>
      <c r="J162" s="157">
        <f t="shared" si="0"/>
        <v>0</v>
      </c>
      <c r="K162" s="158"/>
      <c r="L162" s="34"/>
      <c r="M162" s="159" t="s">
        <v>1</v>
      </c>
      <c r="N162" s="160" t="s">
        <v>42</v>
      </c>
      <c r="O162" s="59"/>
      <c r="P162" s="161">
        <f t="shared" si="1"/>
        <v>0</v>
      </c>
      <c r="Q162" s="161">
        <v>0</v>
      </c>
      <c r="R162" s="161">
        <f t="shared" si="2"/>
        <v>0</v>
      </c>
      <c r="S162" s="161">
        <v>0</v>
      </c>
      <c r="T162" s="162">
        <f t="shared" si="3"/>
        <v>0</v>
      </c>
      <c r="U162" s="33"/>
      <c r="V162" s="33"/>
      <c r="W162" s="33"/>
      <c r="X162" s="33"/>
      <c r="Y162" s="33"/>
      <c r="Z162" s="33"/>
      <c r="AA162" s="33"/>
      <c r="AB162" s="33"/>
      <c r="AC162" s="33"/>
      <c r="AD162" s="33"/>
      <c r="AE162" s="33"/>
      <c r="AR162" s="163" t="s">
        <v>228</v>
      </c>
      <c r="AT162" s="163" t="s">
        <v>224</v>
      </c>
      <c r="AU162" s="163" t="s">
        <v>84</v>
      </c>
      <c r="AY162" s="18" t="s">
        <v>222</v>
      </c>
      <c r="BE162" s="164">
        <f t="shared" si="4"/>
        <v>0</v>
      </c>
      <c r="BF162" s="164">
        <f t="shared" si="5"/>
        <v>0</v>
      </c>
      <c r="BG162" s="164">
        <f t="shared" si="6"/>
        <v>0</v>
      </c>
      <c r="BH162" s="164">
        <f t="shared" si="7"/>
        <v>0</v>
      </c>
      <c r="BI162" s="164">
        <f t="shared" si="8"/>
        <v>0</v>
      </c>
      <c r="BJ162" s="18" t="s">
        <v>84</v>
      </c>
      <c r="BK162" s="164">
        <f t="shared" si="9"/>
        <v>0</v>
      </c>
      <c r="BL162" s="18" t="s">
        <v>228</v>
      </c>
      <c r="BM162" s="163" t="s">
        <v>329</v>
      </c>
    </row>
    <row r="163" spans="1:65" s="2" customFormat="1" ht="24.2" customHeight="1">
      <c r="A163" s="33"/>
      <c r="B163" s="150"/>
      <c r="C163" s="151" t="s">
        <v>273</v>
      </c>
      <c r="D163" s="151" t="s">
        <v>224</v>
      </c>
      <c r="E163" s="152" t="s">
        <v>6119</v>
      </c>
      <c r="F163" s="153" t="s">
        <v>6120</v>
      </c>
      <c r="G163" s="154" t="s">
        <v>4342</v>
      </c>
      <c r="H163" s="155">
        <v>1</v>
      </c>
      <c r="I163" s="156"/>
      <c r="J163" s="157">
        <f t="shared" si="0"/>
        <v>0</v>
      </c>
      <c r="K163" s="158"/>
      <c r="L163" s="34"/>
      <c r="M163" s="159" t="s">
        <v>1</v>
      </c>
      <c r="N163" s="160" t="s">
        <v>42</v>
      </c>
      <c r="O163" s="59"/>
      <c r="P163" s="161">
        <f t="shared" si="1"/>
        <v>0</v>
      </c>
      <c r="Q163" s="161">
        <v>0</v>
      </c>
      <c r="R163" s="161">
        <f t="shared" si="2"/>
        <v>0</v>
      </c>
      <c r="S163" s="161">
        <v>0</v>
      </c>
      <c r="T163" s="162">
        <f t="shared" si="3"/>
        <v>0</v>
      </c>
      <c r="U163" s="33"/>
      <c r="V163" s="33"/>
      <c r="W163" s="33"/>
      <c r="X163" s="33"/>
      <c r="Y163" s="33"/>
      <c r="Z163" s="33"/>
      <c r="AA163" s="33"/>
      <c r="AB163" s="33"/>
      <c r="AC163" s="33"/>
      <c r="AD163" s="33"/>
      <c r="AE163" s="33"/>
      <c r="AR163" s="163" t="s">
        <v>228</v>
      </c>
      <c r="AT163" s="163" t="s">
        <v>224</v>
      </c>
      <c r="AU163" s="163" t="s">
        <v>84</v>
      </c>
      <c r="AY163" s="18" t="s">
        <v>222</v>
      </c>
      <c r="BE163" s="164">
        <f t="shared" si="4"/>
        <v>0</v>
      </c>
      <c r="BF163" s="164">
        <f t="shared" si="5"/>
        <v>0</v>
      </c>
      <c r="BG163" s="164">
        <f t="shared" si="6"/>
        <v>0</v>
      </c>
      <c r="BH163" s="164">
        <f t="shared" si="7"/>
        <v>0</v>
      </c>
      <c r="BI163" s="164">
        <f t="shared" si="8"/>
        <v>0</v>
      </c>
      <c r="BJ163" s="18" t="s">
        <v>84</v>
      </c>
      <c r="BK163" s="164">
        <f t="shared" si="9"/>
        <v>0</v>
      </c>
      <c r="BL163" s="18" t="s">
        <v>228</v>
      </c>
      <c r="BM163" s="163" t="s">
        <v>340</v>
      </c>
    </row>
    <row r="164" spans="1:65" s="2" customFormat="1" ht="21.75" customHeight="1">
      <c r="A164" s="33"/>
      <c r="B164" s="150"/>
      <c r="C164" s="151" t="s">
        <v>7</v>
      </c>
      <c r="D164" s="151" t="s">
        <v>224</v>
      </c>
      <c r="E164" s="152" t="s">
        <v>6121</v>
      </c>
      <c r="F164" s="153" t="s">
        <v>6122</v>
      </c>
      <c r="G164" s="154" t="s">
        <v>4342</v>
      </c>
      <c r="H164" s="155">
        <v>1</v>
      </c>
      <c r="I164" s="156"/>
      <c r="J164" s="157">
        <f t="shared" si="0"/>
        <v>0</v>
      </c>
      <c r="K164" s="158"/>
      <c r="L164" s="34"/>
      <c r="M164" s="159" t="s">
        <v>1</v>
      </c>
      <c r="N164" s="160" t="s">
        <v>42</v>
      </c>
      <c r="O164" s="59"/>
      <c r="P164" s="161">
        <f t="shared" si="1"/>
        <v>0</v>
      </c>
      <c r="Q164" s="161">
        <v>0</v>
      </c>
      <c r="R164" s="161">
        <f t="shared" si="2"/>
        <v>0</v>
      </c>
      <c r="S164" s="161">
        <v>0</v>
      </c>
      <c r="T164" s="162">
        <f t="shared" si="3"/>
        <v>0</v>
      </c>
      <c r="U164" s="33"/>
      <c r="V164" s="33"/>
      <c r="W164" s="33"/>
      <c r="X164" s="33"/>
      <c r="Y164" s="33"/>
      <c r="Z164" s="33"/>
      <c r="AA164" s="33"/>
      <c r="AB164" s="33"/>
      <c r="AC164" s="33"/>
      <c r="AD164" s="33"/>
      <c r="AE164" s="33"/>
      <c r="AR164" s="163" t="s">
        <v>228</v>
      </c>
      <c r="AT164" s="163" t="s">
        <v>224</v>
      </c>
      <c r="AU164" s="163" t="s">
        <v>84</v>
      </c>
      <c r="AY164" s="18" t="s">
        <v>222</v>
      </c>
      <c r="BE164" s="164">
        <f t="shared" si="4"/>
        <v>0</v>
      </c>
      <c r="BF164" s="164">
        <f t="shared" si="5"/>
        <v>0</v>
      </c>
      <c r="BG164" s="164">
        <f t="shared" si="6"/>
        <v>0</v>
      </c>
      <c r="BH164" s="164">
        <f t="shared" si="7"/>
        <v>0</v>
      </c>
      <c r="BI164" s="164">
        <f t="shared" si="8"/>
        <v>0</v>
      </c>
      <c r="BJ164" s="18" t="s">
        <v>84</v>
      </c>
      <c r="BK164" s="164">
        <f t="shared" si="9"/>
        <v>0</v>
      </c>
      <c r="BL164" s="18" t="s">
        <v>228</v>
      </c>
      <c r="BM164" s="163" t="s">
        <v>344</v>
      </c>
    </row>
    <row r="165" spans="1:65" s="2" customFormat="1" ht="16.5" customHeight="1">
      <c r="A165" s="33"/>
      <c r="B165" s="150"/>
      <c r="C165" s="151" t="s">
        <v>358</v>
      </c>
      <c r="D165" s="151" t="s">
        <v>224</v>
      </c>
      <c r="E165" s="152" t="s">
        <v>6123</v>
      </c>
      <c r="F165" s="153" t="s">
        <v>6124</v>
      </c>
      <c r="G165" s="154" t="s">
        <v>4342</v>
      </c>
      <c r="H165" s="155">
        <v>1</v>
      </c>
      <c r="I165" s="156"/>
      <c r="J165" s="157">
        <f t="shared" si="0"/>
        <v>0</v>
      </c>
      <c r="K165" s="158"/>
      <c r="L165" s="34"/>
      <c r="M165" s="159" t="s">
        <v>1</v>
      </c>
      <c r="N165" s="160" t="s">
        <v>42</v>
      </c>
      <c r="O165" s="59"/>
      <c r="P165" s="161">
        <f t="shared" si="1"/>
        <v>0</v>
      </c>
      <c r="Q165" s="161">
        <v>0</v>
      </c>
      <c r="R165" s="161">
        <f t="shared" si="2"/>
        <v>0</v>
      </c>
      <c r="S165" s="161">
        <v>0</v>
      </c>
      <c r="T165" s="162">
        <f t="shared" si="3"/>
        <v>0</v>
      </c>
      <c r="U165" s="33"/>
      <c r="V165" s="33"/>
      <c r="W165" s="33"/>
      <c r="X165" s="33"/>
      <c r="Y165" s="33"/>
      <c r="Z165" s="33"/>
      <c r="AA165" s="33"/>
      <c r="AB165" s="33"/>
      <c r="AC165" s="33"/>
      <c r="AD165" s="33"/>
      <c r="AE165" s="33"/>
      <c r="AR165" s="163" t="s">
        <v>228</v>
      </c>
      <c r="AT165" s="163" t="s">
        <v>224</v>
      </c>
      <c r="AU165" s="163" t="s">
        <v>84</v>
      </c>
      <c r="AY165" s="18" t="s">
        <v>222</v>
      </c>
      <c r="BE165" s="164">
        <f t="shared" si="4"/>
        <v>0</v>
      </c>
      <c r="BF165" s="164">
        <f t="shared" si="5"/>
        <v>0</v>
      </c>
      <c r="BG165" s="164">
        <f t="shared" si="6"/>
        <v>0</v>
      </c>
      <c r="BH165" s="164">
        <f t="shared" si="7"/>
        <v>0</v>
      </c>
      <c r="BI165" s="164">
        <f t="shared" si="8"/>
        <v>0</v>
      </c>
      <c r="BJ165" s="18" t="s">
        <v>84</v>
      </c>
      <c r="BK165" s="164">
        <f t="shared" si="9"/>
        <v>0</v>
      </c>
      <c r="BL165" s="18" t="s">
        <v>228</v>
      </c>
      <c r="BM165" s="163" t="s">
        <v>349</v>
      </c>
    </row>
    <row r="166" spans="1:65" s="2" customFormat="1" ht="33" customHeight="1">
      <c r="A166" s="33"/>
      <c r="B166" s="150"/>
      <c r="C166" s="151" t="s">
        <v>363</v>
      </c>
      <c r="D166" s="151" t="s">
        <v>224</v>
      </c>
      <c r="E166" s="152" t="s">
        <v>6125</v>
      </c>
      <c r="F166" s="153" t="s">
        <v>6126</v>
      </c>
      <c r="G166" s="154" t="s">
        <v>4342</v>
      </c>
      <c r="H166" s="155">
        <v>1</v>
      </c>
      <c r="I166" s="156"/>
      <c r="J166" s="157">
        <f t="shared" si="0"/>
        <v>0</v>
      </c>
      <c r="K166" s="158"/>
      <c r="L166" s="34"/>
      <c r="M166" s="159" t="s">
        <v>1</v>
      </c>
      <c r="N166" s="160" t="s">
        <v>42</v>
      </c>
      <c r="O166" s="59"/>
      <c r="P166" s="161">
        <f t="shared" si="1"/>
        <v>0</v>
      </c>
      <c r="Q166" s="161">
        <v>0</v>
      </c>
      <c r="R166" s="161">
        <f t="shared" si="2"/>
        <v>0</v>
      </c>
      <c r="S166" s="161">
        <v>0</v>
      </c>
      <c r="T166" s="162">
        <f t="shared" si="3"/>
        <v>0</v>
      </c>
      <c r="U166" s="33"/>
      <c r="V166" s="33"/>
      <c r="W166" s="33"/>
      <c r="X166" s="33"/>
      <c r="Y166" s="33"/>
      <c r="Z166" s="33"/>
      <c r="AA166" s="33"/>
      <c r="AB166" s="33"/>
      <c r="AC166" s="33"/>
      <c r="AD166" s="33"/>
      <c r="AE166" s="33"/>
      <c r="AR166" s="163" t="s">
        <v>228</v>
      </c>
      <c r="AT166" s="163" t="s">
        <v>224</v>
      </c>
      <c r="AU166" s="163" t="s">
        <v>84</v>
      </c>
      <c r="AY166" s="18" t="s">
        <v>222</v>
      </c>
      <c r="BE166" s="164">
        <f t="shared" si="4"/>
        <v>0</v>
      </c>
      <c r="BF166" s="164">
        <f t="shared" si="5"/>
        <v>0</v>
      </c>
      <c r="BG166" s="164">
        <f t="shared" si="6"/>
        <v>0</v>
      </c>
      <c r="BH166" s="164">
        <f t="shared" si="7"/>
        <v>0</v>
      </c>
      <c r="BI166" s="164">
        <f t="shared" si="8"/>
        <v>0</v>
      </c>
      <c r="BJ166" s="18" t="s">
        <v>84</v>
      </c>
      <c r="BK166" s="164">
        <f t="shared" si="9"/>
        <v>0</v>
      </c>
      <c r="BL166" s="18" t="s">
        <v>228</v>
      </c>
      <c r="BM166" s="163" t="s">
        <v>353</v>
      </c>
    </row>
    <row r="167" spans="1:65" s="2" customFormat="1" ht="16.5" customHeight="1">
      <c r="A167" s="33"/>
      <c r="B167" s="150"/>
      <c r="C167" s="151" t="s">
        <v>282</v>
      </c>
      <c r="D167" s="151" t="s">
        <v>224</v>
      </c>
      <c r="E167" s="152" t="s">
        <v>6127</v>
      </c>
      <c r="F167" s="153" t="s">
        <v>6124</v>
      </c>
      <c r="G167" s="154" t="s">
        <v>4342</v>
      </c>
      <c r="H167" s="155">
        <v>1</v>
      </c>
      <c r="I167" s="156"/>
      <c r="J167" s="157">
        <f t="shared" si="0"/>
        <v>0</v>
      </c>
      <c r="K167" s="158"/>
      <c r="L167" s="34"/>
      <c r="M167" s="159" t="s">
        <v>1</v>
      </c>
      <c r="N167" s="160" t="s">
        <v>42</v>
      </c>
      <c r="O167" s="59"/>
      <c r="P167" s="161">
        <f t="shared" si="1"/>
        <v>0</v>
      </c>
      <c r="Q167" s="161">
        <v>0</v>
      </c>
      <c r="R167" s="161">
        <f t="shared" si="2"/>
        <v>0</v>
      </c>
      <c r="S167" s="161">
        <v>0</v>
      </c>
      <c r="T167" s="162">
        <f t="shared" si="3"/>
        <v>0</v>
      </c>
      <c r="U167" s="33"/>
      <c r="V167" s="33"/>
      <c r="W167" s="33"/>
      <c r="X167" s="33"/>
      <c r="Y167" s="33"/>
      <c r="Z167" s="33"/>
      <c r="AA167" s="33"/>
      <c r="AB167" s="33"/>
      <c r="AC167" s="33"/>
      <c r="AD167" s="33"/>
      <c r="AE167" s="33"/>
      <c r="AR167" s="163" t="s">
        <v>228</v>
      </c>
      <c r="AT167" s="163" t="s">
        <v>224</v>
      </c>
      <c r="AU167" s="163" t="s">
        <v>84</v>
      </c>
      <c r="AY167" s="18" t="s">
        <v>222</v>
      </c>
      <c r="BE167" s="164">
        <f t="shared" si="4"/>
        <v>0</v>
      </c>
      <c r="BF167" s="164">
        <f t="shared" si="5"/>
        <v>0</v>
      </c>
      <c r="BG167" s="164">
        <f t="shared" si="6"/>
        <v>0</v>
      </c>
      <c r="BH167" s="164">
        <f t="shared" si="7"/>
        <v>0</v>
      </c>
      <c r="BI167" s="164">
        <f t="shared" si="8"/>
        <v>0</v>
      </c>
      <c r="BJ167" s="18" t="s">
        <v>84</v>
      </c>
      <c r="BK167" s="164">
        <f t="shared" si="9"/>
        <v>0</v>
      </c>
      <c r="BL167" s="18" t="s">
        <v>228</v>
      </c>
      <c r="BM167" s="163" t="s">
        <v>357</v>
      </c>
    </row>
    <row r="168" spans="1:65" s="2" customFormat="1" ht="44.25" customHeight="1">
      <c r="A168" s="33"/>
      <c r="B168" s="150"/>
      <c r="C168" s="151" t="s">
        <v>370</v>
      </c>
      <c r="D168" s="151" t="s">
        <v>224</v>
      </c>
      <c r="E168" s="152" t="s">
        <v>248</v>
      </c>
      <c r="F168" s="153" t="s">
        <v>6128</v>
      </c>
      <c r="G168" s="154" t="s">
        <v>4342</v>
      </c>
      <c r="H168" s="155">
        <v>1</v>
      </c>
      <c r="I168" s="156"/>
      <c r="J168" s="157">
        <f t="shared" si="0"/>
        <v>0</v>
      </c>
      <c r="K168" s="158"/>
      <c r="L168" s="34"/>
      <c r="M168" s="159" t="s">
        <v>1</v>
      </c>
      <c r="N168" s="160" t="s">
        <v>42</v>
      </c>
      <c r="O168" s="59"/>
      <c r="P168" s="161">
        <f t="shared" si="1"/>
        <v>0</v>
      </c>
      <c r="Q168" s="161">
        <v>0</v>
      </c>
      <c r="R168" s="161">
        <f t="shared" si="2"/>
        <v>0</v>
      </c>
      <c r="S168" s="161">
        <v>0</v>
      </c>
      <c r="T168" s="162">
        <f t="shared" si="3"/>
        <v>0</v>
      </c>
      <c r="U168" s="33"/>
      <c r="V168" s="33"/>
      <c r="W168" s="33"/>
      <c r="X168" s="33"/>
      <c r="Y168" s="33"/>
      <c r="Z168" s="33"/>
      <c r="AA168" s="33"/>
      <c r="AB168" s="33"/>
      <c r="AC168" s="33"/>
      <c r="AD168" s="33"/>
      <c r="AE168" s="33"/>
      <c r="AR168" s="163" t="s">
        <v>228</v>
      </c>
      <c r="AT168" s="163" t="s">
        <v>224</v>
      </c>
      <c r="AU168" s="163" t="s">
        <v>84</v>
      </c>
      <c r="AY168" s="18" t="s">
        <v>222</v>
      </c>
      <c r="BE168" s="164">
        <f t="shared" si="4"/>
        <v>0</v>
      </c>
      <c r="BF168" s="164">
        <f t="shared" si="5"/>
        <v>0</v>
      </c>
      <c r="BG168" s="164">
        <f t="shared" si="6"/>
        <v>0</v>
      </c>
      <c r="BH168" s="164">
        <f t="shared" si="7"/>
        <v>0</v>
      </c>
      <c r="BI168" s="164">
        <f t="shared" si="8"/>
        <v>0</v>
      </c>
      <c r="BJ168" s="18" t="s">
        <v>84</v>
      </c>
      <c r="BK168" s="164">
        <f t="shared" si="9"/>
        <v>0</v>
      </c>
      <c r="BL168" s="18" t="s">
        <v>228</v>
      </c>
      <c r="BM168" s="163" t="s">
        <v>361</v>
      </c>
    </row>
    <row r="169" spans="1:65" s="2" customFormat="1" ht="24.2" customHeight="1">
      <c r="A169" s="33"/>
      <c r="B169" s="150"/>
      <c r="C169" s="151" t="s">
        <v>292</v>
      </c>
      <c r="D169" s="151" t="s">
        <v>224</v>
      </c>
      <c r="E169" s="152" t="s">
        <v>299</v>
      </c>
      <c r="F169" s="153" t="s">
        <v>6129</v>
      </c>
      <c r="G169" s="154" t="s">
        <v>4342</v>
      </c>
      <c r="H169" s="155">
        <v>1</v>
      </c>
      <c r="I169" s="156"/>
      <c r="J169" s="157">
        <f t="shared" si="0"/>
        <v>0</v>
      </c>
      <c r="K169" s="158"/>
      <c r="L169" s="34"/>
      <c r="M169" s="159" t="s">
        <v>1</v>
      </c>
      <c r="N169" s="160" t="s">
        <v>42</v>
      </c>
      <c r="O169" s="59"/>
      <c r="P169" s="161">
        <f t="shared" si="1"/>
        <v>0</v>
      </c>
      <c r="Q169" s="161">
        <v>0</v>
      </c>
      <c r="R169" s="161">
        <f t="shared" si="2"/>
        <v>0</v>
      </c>
      <c r="S169" s="161">
        <v>0</v>
      </c>
      <c r="T169" s="162">
        <f t="shared" si="3"/>
        <v>0</v>
      </c>
      <c r="U169" s="33"/>
      <c r="V169" s="33"/>
      <c r="W169" s="33"/>
      <c r="X169" s="33"/>
      <c r="Y169" s="33"/>
      <c r="Z169" s="33"/>
      <c r="AA169" s="33"/>
      <c r="AB169" s="33"/>
      <c r="AC169" s="33"/>
      <c r="AD169" s="33"/>
      <c r="AE169" s="33"/>
      <c r="AR169" s="163" t="s">
        <v>228</v>
      </c>
      <c r="AT169" s="163" t="s">
        <v>224</v>
      </c>
      <c r="AU169" s="163" t="s">
        <v>84</v>
      </c>
      <c r="AY169" s="18" t="s">
        <v>222</v>
      </c>
      <c r="BE169" s="164">
        <f t="shared" si="4"/>
        <v>0</v>
      </c>
      <c r="BF169" s="164">
        <f t="shared" si="5"/>
        <v>0</v>
      </c>
      <c r="BG169" s="164">
        <f t="shared" si="6"/>
        <v>0</v>
      </c>
      <c r="BH169" s="164">
        <f t="shared" si="7"/>
        <v>0</v>
      </c>
      <c r="BI169" s="164">
        <f t="shared" si="8"/>
        <v>0</v>
      </c>
      <c r="BJ169" s="18" t="s">
        <v>84</v>
      </c>
      <c r="BK169" s="164">
        <f t="shared" si="9"/>
        <v>0</v>
      </c>
      <c r="BL169" s="18" t="s">
        <v>228</v>
      </c>
      <c r="BM169" s="163" t="s">
        <v>366</v>
      </c>
    </row>
    <row r="170" spans="1:65" s="2" customFormat="1" ht="97.5">
      <c r="A170" s="33"/>
      <c r="B170" s="34"/>
      <c r="C170" s="33"/>
      <c r="D170" s="166" t="s">
        <v>384</v>
      </c>
      <c r="E170" s="33"/>
      <c r="F170" s="208" t="s">
        <v>6130</v>
      </c>
      <c r="G170" s="33"/>
      <c r="H170" s="33"/>
      <c r="I170" s="209"/>
      <c r="J170" s="33"/>
      <c r="K170" s="33"/>
      <c r="L170" s="34"/>
      <c r="M170" s="210"/>
      <c r="N170" s="211"/>
      <c r="O170" s="59"/>
      <c r="P170" s="59"/>
      <c r="Q170" s="59"/>
      <c r="R170" s="59"/>
      <c r="S170" s="59"/>
      <c r="T170" s="60"/>
      <c r="U170" s="33"/>
      <c r="V170" s="33"/>
      <c r="W170" s="33"/>
      <c r="X170" s="33"/>
      <c r="Y170" s="33"/>
      <c r="Z170" s="33"/>
      <c r="AA170" s="33"/>
      <c r="AB170" s="33"/>
      <c r="AC170" s="33"/>
      <c r="AD170" s="33"/>
      <c r="AE170" s="33"/>
      <c r="AT170" s="18" t="s">
        <v>384</v>
      </c>
      <c r="AU170" s="18" t="s">
        <v>84</v>
      </c>
    </row>
    <row r="171" spans="1:65" s="2" customFormat="1" ht="21.75" customHeight="1">
      <c r="A171" s="33"/>
      <c r="B171" s="150"/>
      <c r="C171" s="151" t="s">
        <v>377</v>
      </c>
      <c r="D171" s="151" t="s">
        <v>224</v>
      </c>
      <c r="E171" s="152" t="s">
        <v>14</v>
      </c>
      <c r="F171" s="153" t="s">
        <v>6131</v>
      </c>
      <c r="G171" s="154" t="s">
        <v>4342</v>
      </c>
      <c r="H171" s="155">
        <v>1</v>
      </c>
      <c r="I171" s="156"/>
      <c r="J171" s="157">
        <f>ROUND(I171*H171,2)</f>
        <v>0</v>
      </c>
      <c r="K171" s="158"/>
      <c r="L171" s="34"/>
      <c r="M171" s="159" t="s">
        <v>1</v>
      </c>
      <c r="N171" s="160" t="s">
        <v>42</v>
      </c>
      <c r="O171" s="59"/>
      <c r="P171" s="161">
        <f>O171*H171</f>
        <v>0</v>
      </c>
      <c r="Q171" s="161">
        <v>0</v>
      </c>
      <c r="R171" s="161">
        <f>Q171*H171</f>
        <v>0</v>
      </c>
      <c r="S171" s="161">
        <v>0</v>
      </c>
      <c r="T171" s="162">
        <f>S171*H171</f>
        <v>0</v>
      </c>
      <c r="U171" s="33"/>
      <c r="V171" s="33"/>
      <c r="W171" s="33"/>
      <c r="X171" s="33"/>
      <c r="Y171" s="33"/>
      <c r="Z171" s="33"/>
      <c r="AA171" s="33"/>
      <c r="AB171" s="33"/>
      <c r="AC171" s="33"/>
      <c r="AD171" s="33"/>
      <c r="AE171" s="33"/>
      <c r="AR171" s="163" t="s">
        <v>228</v>
      </c>
      <c r="AT171" s="163" t="s">
        <v>224</v>
      </c>
      <c r="AU171" s="163" t="s">
        <v>84</v>
      </c>
      <c r="AY171" s="18" t="s">
        <v>222</v>
      </c>
      <c r="BE171" s="164">
        <f>IF(N171="základní",J171,0)</f>
        <v>0</v>
      </c>
      <c r="BF171" s="164">
        <f>IF(N171="snížená",J171,0)</f>
        <v>0</v>
      </c>
      <c r="BG171" s="164">
        <f>IF(N171="zákl. přenesená",J171,0)</f>
        <v>0</v>
      </c>
      <c r="BH171" s="164">
        <f>IF(N171="sníž. přenesená",J171,0)</f>
        <v>0</v>
      </c>
      <c r="BI171" s="164">
        <f>IF(N171="nulová",J171,0)</f>
        <v>0</v>
      </c>
      <c r="BJ171" s="18" t="s">
        <v>84</v>
      </c>
      <c r="BK171" s="164">
        <f>ROUND(I171*H171,2)</f>
        <v>0</v>
      </c>
      <c r="BL171" s="18" t="s">
        <v>228</v>
      </c>
      <c r="BM171" s="163" t="s">
        <v>547</v>
      </c>
    </row>
    <row r="172" spans="1:65" s="2" customFormat="1" ht="44.25" customHeight="1">
      <c r="A172" s="33"/>
      <c r="B172" s="150"/>
      <c r="C172" s="151" t="s">
        <v>302</v>
      </c>
      <c r="D172" s="151" t="s">
        <v>224</v>
      </c>
      <c r="E172" s="152" t="s">
        <v>315</v>
      </c>
      <c r="F172" s="153" t="s">
        <v>6132</v>
      </c>
      <c r="G172" s="154" t="s">
        <v>4342</v>
      </c>
      <c r="H172" s="155">
        <v>1</v>
      </c>
      <c r="I172" s="156"/>
      <c r="J172" s="157">
        <f>ROUND(I172*H172,2)</f>
        <v>0</v>
      </c>
      <c r="K172" s="158"/>
      <c r="L172" s="34"/>
      <c r="M172" s="159" t="s">
        <v>1</v>
      </c>
      <c r="N172" s="160" t="s">
        <v>42</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228</v>
      </c>
      <c r="AT172" s="163" t="s">
        <v>224</v>
      </c>
      <c r="AU172" s="163" t="s">
        <v>84</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369</v>
      </c>
    </row>
    <row r="173" spans="1:65" s="2" customFormat="1" ht="21.75" customHeight="1">
      <c r="A173" s="33"/>
      <c r="B173" s="150"/>
      <c r="C173" s="151" t="s">
        <v>387</v>
      </c>
      <c r="D173" s="151" t="s">
        <v>224</v>
      </c>
      <c r="E173" s="152" t="s">
        <v>321</v>
      </c>
      <c r="F173" s="153" t="s">
        <v>6133</v>
      </c>
      <c r="G173" s="154" t="s">
        <v>4342</v>
      </c>
      <c r="H173" s="155">
        <v>1</v>
      </c>
      <c r="I173" s="156"/>
      <c r="J173" s="157">
        <f>ROUND(I173*H173,2)</f>
        <v>0</v>
      </c>
      <c r="K173" s="158"/>
      <c r="L173" s="34"/>
      <c r="M173" s="159" t="s">
        <v>1</v>
      </c>
      <c r="N173" s="160" t="s">
        <v>42</v>
      </c>
      <c r="O173" s="59"/>
      <c r="P173" s="161">
        <f>O173*H173</f>
        <v>0</v>
      </c>
      <c r="Q173" s="161">
        <v>0</v>
      </c>
      <c r="R173" s="161">
        <f>Q173*H173</f>
        <v>0</v>
      </c>
      <c r="S173" s="161">
        <v>0</v>
      </c>
      <c r="T173" s="162">
        <f>S173*H173</f>
        <v>0</v>
      </c>
      <c r="U173" s="33"/>
      <c r="V173" s="33"/>
      <c r="W173" s="33"/>
      <c r="X173" s="33"/>
      <c r="Y173" s="33"/>
      <c r="Z173" s="33"/>
      <c r="AA173" s="33"/>
      <c r="AB173" s="33"/>
      <c r="AC173" s="33"/>
      <c r="AD173" s="33"/>
      <c r="AE173" s="33"/>
      <c r="AR173" s="163" t="s">
        <v>228</v>
      </c>
      <c r="AT173" s="163" t="s">
        <v>224</v>
      </c>
      <c r="AU173" s="163" t="s">
        <v>84</v>
      </c>
      <c r="AY173" s="18" t="s">
        <v>222</v>
      </c>
      <c r="BE173" s="164">
        <f>IF(N173="základní",J173,0)</f>
        <v>0</v>
      </c>
      <c r="BF173" s="164">
        <f>IF(N173="snížená",J173,0)</f>
        <v>0</v>
      </c>
      <c r="BG173" s="164">
        <f>IF(N173="zákl. přenesená",J173,0)</f>
        <v>0</v>
      </c>
      <c r="BH173" s="164">
        <f>IF(N173="sníž. přenesená",J173,0)</f>
        <v>0</v>
      </c>
      <c r="BI173" s="164">
        <f>IF(N173="nulová",J173,0)</f>
        <v>0</v>
      </c>
      <c r="BJ173" s="18" t="s">
        <v>84</v>
      </c>
      <c r="BK173" s="164">
        <f>ROUND(I173*H173,2)</f>
        <v>0</v>
      </c>
      <c r="BL173" s="18" t="s">
        <v>228</v>
      </c>
      <c r="BM173" s="163" t="s">
        <v>373</v>
      </c>
    </row>
    <row r="174" spans="1:65" s="2" customFormat="1" ht="16.5" customHeight="1">
      <c r="A174" s="33"/>
      <c r="B174" s="150"/>
      <c r="C174" s="151" t="s">
        <v>314</v>
      </c>
      <c r="D174" s="151" t="s">
        <v>224</v>
      </c>
      <c r="E174" s="152" t="s">
        <v>8</v>
      </c>
      <c r="F174" s="153" t="s">
        <v>6134</v>
      </c>
      <c r="G174" s="154" t="s">
        <v>4342</v>
      </c>
      <c r="H174" s="155">
        <v>1</v>
      </c>
      <c r="I174" s="156"/>
      <c r="J174" s="157">
        <f>ROUND(I174*H174,2)</f>
        <v>0</v>
      </c>
      <c r="K174" s="158"/>
      <c r="L174" s="34"/>
      <c r="M174" s="159" t="s">
        <v>1</v>
      </c>
      <c r="N174" s="160" t="s">
        <v>42</v>
      </c>
      <c r="O174" s="59"/>
      <c r="P174" s="161">
        <f>O174*H174</f>
        <v>0</v>
      </c>
      <c r="Q174" s="161">
        <v>0</v>
      </c>
      <c r="R174" s="161">
        <f>Q174*H174</f>
        <v>0</v>
      </c>
      <c r="S174" s="161">
        <v>0</v>
      </c>
      <c r="T174" s="162">
        <f>S174*H174</f>
        <v>0</v>
      </c>
      <c r="U174" s="33"/>
      <c r="V174" s="33"/>
      <c r="W174" s="33"/>
      <c r="X174" s="33"/>
      <c r="Y174" s="33"/>
      <c r="Z174" s="33"/>
      <c r="AA174" s="33"/>
      <c r="AB174" s="33"/>
      <c r="AC174" s="33"/>
      <c r="AD174" s="33"/>
      <c r="AE174" s="33"/>
      <c r="AR174" s="163" t="s">
        <v>228</v>
      </c>
      <c r="AT174" s="163" t="s">
        <v>224</v>
      </c>
      <c r="AU174" s="163" t="s">
        <v>84</v>
      </c>
      <c r="AY174" s="18" t="s">
        <v>222</v>
      </c>
      <c r="BE174" s="164">
        <f>IF(N174="základní",J174,0)</f>
        <v>0</v>
      </c>
      <c r="BF174" s="164">
        <f>IF(N174="snížená",J174,0)</f>
        <v>0</v>
      </c>
      <c r="BG174" s="164">
        <f>IF(N174="zákl. přenesená",J174,0)</f>
        <v>0</v>
      </c>
      <c r="BH174" s="164">
        <f>IF(N174="sníž. přenesená",J174,0)</f>
        <v>0</v>
      </c>
      <c r="BI174" s="164">
        <f>IF(N174="nulová",J174,0)</f>
        <v>0</v>
      </c>
      <c r="BJ174" s="18" t="s">
        <v>84</v>
      </c>
      <c r="BK174" s="164">
        <f>ROUND(I174*H174,2)</f>
        <v>0</v>
      </c>
      <c r="BL174" s="18" t="s">
        <v>228</v>
      </c>
      <c r="BM174" s="163" t="s">
        <v>376</v>
      </c>
    </row>
    <row r="175" spans="1:65" s="2" customFormat="1" ht="33" customHeight="1">
      <c r="A175" s="33"/>
      <c r="B175" s="150"/>
      <c r="C175" s="151" t="s">
        <v>394</v>
      </c>
      <c r="D175" s="151" t="s">
        <v>224</v>
      </c>
      <c r="E175" s="152" t="s">
        <v>264</v>
      </c>
      <c r="F175" s="153" t="s">
        <v>6135</v>
      </c>
      <c r="G175" s="154" t="s">
        <v>4342</v>
      </c>
      <c r="H175" s="155">
        <v>1</v>
      </c>
      <c r="I175" s="156"/>
      <c r="J175" s="157">
        <f>ROUND(I175*H175,2)</f>
        <v>0</v>
      </c>
      <c r="K175" s="158"/>
      <c r="L175" s="34"/>
      <c r="M175" s="159" t="s">
        <v>1</v>
      </c>
      <c r="N175" s="160" t="s">
        <v>42</v>
      </c>
      <c r="O175" s="59"/>
      <c r="P175" s="161">
        <f>O175*H175</f>
        <v>0</v>
      </c>
      <c r="Q175" s="161">
        <v>0</v>
      </c>
      <c r="R175" s="161">
        <f>Q175*H175</f>
        <v>0</v>
      </c>
      <c r="S175" s="161">
        <v>0</v>
      </c>
      <c r="T175" s="162">
        <f>S175*H175</f>
        <v>0</v>
      </c>
      <c r="U175" s="33"/>
      <c r="V175" s="33"/>
      <c r="W175" s="33"/>
      <c r="X175" s="33"/>
      <c r="Y175" s="33"/>
      <c r="Z175" s="33"/>
      <c r="AA175" s="33"/>
      <c r="AB175" s="33"/>
      <c r="AC175" s="33"/>
      <c r="AD175" s="33"/>
      <c r="AE175" s="33"/>
      <c r="AR175" s="163" t="s">
        <v>228</v>
      </c>
      <c r="AT175" s="163" t="s">
        <v>224</v>
      </c>
      <c r="AU175" s="163" t="s">
        <v>84</v>
      </c>
      <c r="AY175" s="18" t="s">
        <v>222</v>
      </c>
      <c r="BE175" s="164">
        <f>IF(N175="základní",J175,0)</f>
        <v>0</v>
      </c>
      <c r="BF175" s="164">
        <f>IF(N175="snížená",J175,0)</f>
        <v>0</v>
      </c>
      <c r="BG175" s="164">
        <f>IF(N175="zákl. přenesená",J175,0)</f>
        <v>0</v>
      </c>
      <c r="BH175" s="164">
        <f>IF(N175="sníž. přenesená",J175,0)</f>
        <v>0</v>
      </c>
      <c r="BI175" s="164">
        <f>IF(N175="nulová",J175,0)</f>
        <v>0</v>
      </c>
      <c r="BJ175" s="18" t="s">
        <v>84</v>
      </c>
      <c r="BK175" s="164">
        <f>ROUND(I175*H175,2)</f>
        <v>0</v>
      </c>
      <c r="BL175" s="18" t="s">
        <v>228</v>
      </c>
      <c r="BM175" s="163" t="s">
        <v>380</v>
      </c>
    </row>
    <row r="176" spans="1:65" s="12" customFormat="1" ht="25.9" customHeight="1">
      <c r="B176" s="137"/>
      <c r="D176" s="138" t="s">
        <v>76</v>
      </c>
      <c r="E176" s="139" t="s">
        <v>6136</v>
      </c>
      <c r="F176" s="139" t="s">
        <v>6137</v>
      </c>
      <c r="I176" s="140"/>
      <c r="J176" s="141">
        <f>BK176</f>
        <v>0</v>
      </c>
      <c r="L176" s="137"/>
      <c r="M176" s="142"/>
      <c r="N176" s="143"/>
      <c r="O176" s="143"/>
      <c r="P176" s="144">
        <f>SUM(P177:P184)</f>
        <v>0</v>
      </c>
      <c r="Q176" s="143"/>
      <c r="R176" s="144">
        <f>SUM(R177:R184)</f>
        <v>0</v>
      </c>
      <c r="S176" s="143"/>
      <c r="T176" s="145">
        <f>SUM(T177:T184)</f>
        <v>0</v>
      </c>
      <c r="AR176" s="138" t="s">
        <v>84</v>
      </c>
      <c r="AT176" s="146" t="s">
        <v>76</v>
      </c>
      <c r="AU176" s="146" t="s">
        <v>77</v>
      </c>
      <c r="AY176" s="138" t="s">
        <v>222</v>
      </c>
      <c r="BK176" s="147">
        <f>SUM(BK177:BK184)</f>
        <v>0</v>
      </c>
    </row>
    <row r="177" spans="1:65" s="2" customFormat="1" ht="24.2" customHeight="1">
      <c r="A177" s="33"/>
      <c r="B177" s="150"/>
      <c r="C177" s="151" t="s">
        <v>318</v>
      </c>
      <c r="D177" s="151" t="s">
        <v>224</v>
      </c>
      <c r="E177" s="152" t="s">
        <v>6138</v>
      </c>
      <c r="F177" s="153" t="s">
        <v>6139</v>
      </c>
      <c r="G177" s="154" t="s">
        <v>4342</v>
      </c>
      <c r="H177" s="155">
        <v>1</v>
      </c>
      <c r="I177" s="156"/>
      <c r="J177" s="157">
        <f t="shared" ref="J177:J184" si="10">ROUND(I177*H177,2)</f>
        <v>0</v>
      </c>
      <c r="K177" s="158"/>
      <c r="L177" s="34"/>
      <c r="M177" s="159" t="s">
        <v>1</v>
      </c>
      <c r="N177" s="160" t="s">
        <v>42</v>
      </c>
      <c r="O177" s="59"/>
      <c r="P177" s="161">
        <f t="shared" ref="P177:P184" si="11">O177*H177</f>
        <v>0</v>
      </c>
      <c r="Q177" s="161">
        <v>0</v>
      </c>
      <c r="R177" s="161">
        <f t="shared" ref="R177:R184" si="12">Q177*H177</f>
        <v>0</v>
      </c>
      <c r="S177" s="161">
        <v>0</v>
      </c>
      <c r="T177" s="162">
        <f t="shared" ref="T177:T184" si="13">S177*H177</f>
        <v>0</v>
      </c>
      <c r="U177" s="33"/>
      <c r="V177" s="33"/>
      <c r="W177" s="33"/>
      <c r="X177" s="33"/>
      <c r="Y177" s="33"/>
      <c r="Z177" s="33"/>
      <c r="AA177" s="33"/>
      <c r="AB177" s="33"/>
      <c r="AC177" s="33"/>
      <c r="AD177" s="33"/>
      <c r="AE177" s="33"/>
      <c r="AR177" s="163" t="s">
        <v>228</v>
      </c>
      <c r="AT177" s="163" t="s">
        <v>224</v>
      </c>
      <c r="AU177" s="163" t="s">
        <v>84</v>
      </c>
      <c r="AY177" s="18" t="s">
        <v>222</v>
      </c>
      <c r="BE177" s="164">
        <f t="shared" ref="BE177:BE184" si="14">IF(N177="základní",J177,0)</f>
        <v>0</v>
      </c>
      <c r="BF177" s="164">
        <f t="shared" ref="BF177:BF184" si="15">IF(N177="snížená",J177,0)</f>
        <v>0</v>
      </c>
      <c r="BG177" s="164">
        <f t="shared" ref="BG177:BG184" si="16">IF(N177="zákl. přenesená",J177,0)</f>
        <v>0</v>
      </c>
      <c r="BH177" s="164">
        <f t="shared" ref="BH177:BH184" si="17">IF(N177="sníž. přenesená",J177,0)</f>
        <v>0</v>
      </c>
      <c r="BI177" s="164">
        <f t="shared" ref="BI177:BI184" si="18">IF(N177="nulová",J177,0)</f>
        <v>0</v>
      </c>
      <c r="BJ177" s="18" t="s">
        <v>84</v>
      </c>
      <c r="BK177" s="164">
        <f t="shared" ref="BK177:BK184" si="19">ROUND(I177*H177,2)</f>
        <v>0</v>
      </c>
      <c r="BL177" s="18" t="s">
        <v>228</v>
      </c>
      <c r="BM177" s="163" t="s">
        <v>383</v>
      </c>
    </row>
    <row r="178" spans="1:65" s="2" customFormat="1" ht="24.2" customHeight="1">
      <c r="A178" s="33"/>
      <c r="B178" s="150"/>
      <c r="C178" s="151" t="s">
        <v>414</v>
      </c>
      <c r="D178" s="151" t="s">
        <v>224</v>
      </c>
      <c r="E178" s="152" t="s">
        <v>6140</v>
      </c>
      <c r="F178" s="153" t="s">
        <v>6141</v>
      </c>
      <c r="G178" s="154" t="s">
        <v>4342</v>
      </c>
      <c r="H178" s="155">
        <v>1</v>
      </c>
      <c r="I178" s="156"/>
      <c r="J178" s="157">
        <f t="shared" si="10"/>
        <v>0</v>
      </c>
      <c r="K178" s="158"/>
      <c r="L178" s="34"/>
      <c r="M178" s="159" t="s">
        <v>1</v>
      </c>
      <c r="N178" s="160" t="s">
        <v>42</v>
      </c>
      <c r="O178" s="59"/>
      <c r="P178" s="161">
        <f t="shared" si="11"/>
        <v>0</v>
      </c>
      <c r="Q178" s="161">
        <v>0</v>
      </c>
      <c r="R178" s="161">
        <f t="shared" si="12"/>
        <v>0</v>
      </c>
      <c r="S178" s="161">
        <v>0</v>
      </c>
      <c r="T178" s="162">
        <f t="shared" si="13"/>
        <v>0</v>
      </c>
      <c r="U178" s="33"/>
      <c r="V178" s="33"/>
      <c r="W178" s="33"/>
      <c r="X178" s="33"/>
      <c r="Y178" s="33"/>
      <c r="Z178" s="33"/>
      <c r="AA178" s="33"/>
      <c r="AB178" s="33"/>
      <c r="AC178" s="33"/>
      <c r="AD178" s="33"/>
      <c r="AE178" s="33"/>
      <c r="AR178" s="163" t="s">
        <v>228</v>
      </c>
      <c r="AT178" s="163" t="s">
        <v>224</v>
      </c>
      <c r="AU178" s="163" t="s">
        <v>84</v>
      </c>
      <c r="AY178" s="18" t="s">
        <v>222</v>
      </c>
      <c r="BE178" s="164">
        <f t="shared" si="14"/>
        <v>0</v>
      </c>
      <c r="BF178" s="164">
        <f t="shared" si="15"/>
        <v>0</v>
      </c>
      <c r="BG178" s="164">
        <f t="shared" si="16"/>
        <v>0</v>
      </c>
      <c r="BH178" s="164">
        <f t="shared" si="17"/>
        <v>0</v>
      </c>
      <c r="BI178" s="164">
        <f t="shared" si="18"/>
        <v>0</v>
      </c>
      <c r="BJ178" s="18" t="s">
        <v>84</v>
      </c>
      <c r="BK178" s="164">
        <f t="shared" si="19"/>
        <v>0</v>
      </c>
      <c r="BL178" s="18" t="s">
        <v>228</v>
      </c>
      <c r="BM178" s="163" t="s">
        <v>390</v>
      </c>
    </row>
    <row r="179" spans="1:65" s="2" customFormat="1" ht="16.5" customHeight="1">
      <c r="A179" s="33"/>
      <c r="B179" s="150"/>
      <c r="C179" s="151" t="s">
        <v>322</v>
      </c>
      <c r="D179" s="151" t="s">
        <v>224</v>
      </c>
      <c r="E179" s="152" t="s">
        <v>6118</v>
      </c>
      <c r="F179" s="153" t="s">
        <v>6074</v>
      </c>
      <c r="G179" s="154" t="s">
        <v>4342</v>
      </c>
      <c r="H179" s="155">
        <v>1</v>
      </c>
      <c r="I179" s="156"/>
      <c r="J179" s="157">
        <f t="shared" si="10"/>
        <v>0</v>
      </c>
      <c r="K179" s="158"/>
      <c r="L179" s="34"/>
      <c r="M179" s="159" t="s">
        <v>1</v>
      </c>
      <c r="N179" s="160" t="s">
        <v>42</v>
      </c>
      <c r="O179" s="59"/>
      <c r="P179" s="161">
        <f t="shared" si="11"/>
        <v>0</v>
      </c>
      <c r="Q179" s="161">
        <v>0</v>
      </c>
      <c r="R179" s="161">
        <f t="shared" si="12"/>
        <v>0</v>
      </c>
      <c r="S179" s="161">
        <v>0</v>
      </c>
      <c r="T179" s="162">
        <f t="shared" si="13"/>
        <v>0</v>
      </c>
      <c r="U179" s="33"/>
      <c r="V179" s="33"/>
      <c r="W179" s="33"/>
      <c r="X179" s="33"/>
      <c r="Y179" s="33"/>
      <c r="Z179" s="33"/>
      <c r="AA179" s="33"/>
      <c r="AB179" s="33"/>
      <c r="AC179" s="33"/>
      <c r="AD179" s="33"/>
      <c r="AE179" s="33"/>
      <c r="AR179" s="163" t="s">
        <v>228</v>
      </c>
      <c r="AT179" s="163" t="s">
        <v>224</v>
      </c>
      <c r="AU179" s="163" t="s">
        <v>84</v>
      </c>
      <c r="AY179" s="18" t="s">
        <v>222</v>
      </c>
      <c r="BE179" s="164">
        <f t="shared" si="14"/>
        <v>0</v>
      </c>
      <c r="BF179" s="164">
        <f t="shared" si="15"/>
        <v>0</v>
      </c>
      <c r="BG179" s="164">
        <f t="shared" si="16"/>
        <v>0</v>
      </c>
      <c r="BH179" s="164">
        <f t="shared" si="17"/>
        <v>0</v>
      </c>
      <c r="BI179" s="164">
        <f t="shared" si="18"/>
        <v>0</v>
      </c>
      <c r="BJ179" s="18" t="s">
        <v>84</v>
      </c>
      <c r="BK179" s="164">
        <f t="shared" si="19"/>
        <v>0</v>
      </c>
      <c r="BL179" s="18" t="s">
        <v>228</v>
      </c>
      <c r="BM179" s="163" t="s">
        <v>393</v>
      </c>
    </row>
    <row r="180" spans="1:65" s="2" customFormat="1" ht="21.75" customHeight="1">
      <c r="A180" s="33"/>
      <c r="B180" s="150"/>
      <c r="C180" s="151" t="s">
        <v>421</v>
      </c>
      <c r="D180" s="151" t="s">
        <v>224</v>
      </c>
      <c r="E180" s="152" t="s">
        <v>6142</v>
      </c>
      <c r="F180" s="153" t="s">
        <v>6131</v>
      </c>
      <c r="G180" s="154" t="s">
        <v>4342</v>
      </c>
      <c r="H180" s="155">
        <v>1</v>
      </c>
      <c r="I180" s="156"/>
      <c r="J180" s="157">
        <f t="shared" si="10"/>
        <v>0</v>
      </c>
      <c r="K180" s="158"/>
      <c r="L180" s="34"/>
      <c r="M180" s="159" t="s">
        <v>1</v>
      </c>
      <c r="N180" s="160" t="s">
        <v>42</v>
      </c>
      <c r="O180" s="59"/>
      <c r="P180" s="161">
        <f t="shared" si="11"/>
        <v>0</v>
      </c>
      <c r="Q180" s="161">
        <v>0</v>
      </c>
      <c r="R180" s="161">
        <f t="shared" si="12"/>
        <v>0</v>
      </c>
      <c r="S180" s="161">
        <v>0</v>
      </c>
      <c r="T180" s="162">
        <f t="shared" si="13"/>
        <v>0</v>
      </c>
      <c r="U180" s="33"/>
      <c r="V180" s="33"/>
      <c r="W180" s="33"/>
      <c r="X180" s="33"/>
      <c r="Y180" s="33"/>
      <c r="Z180" s="33"/>
      <c r="AA180" s="33"/>
      <c r="AB180" s="33"/>
      <c r="AC180" s="33"/>
      <c r="AD180" s="33"/>
      <c r="AE180" s="33"/>
      <c r="AR180" s="163" t="s">
        <v>228</v>
      </c>
      <c r="AT180" s="163" t="s">
        <v>224</v>
      </c>
      <c r="AU180" s="163" t="s">
        <v>84</v>
      </c>
      <c r="AY180" s="18" t="s">
        <v>222</v>
      </c>
      <c r="BE180" s="164">
        <f t="shared" si="14"/>
        <v>0</v>
      </c>
      <c r="BF180" s="164">
        <f t="shared" si="15"/>
        <v>0</v>
      </c>
      <c r="BG180" s="164">
        <f t="shared" si="16"/>
        <v>0</v>
      </c>
      <c r="BH180" s="164">
        <f t="shared" si="17"/>
        <v>0</v>
      </c>
      <c r="BI180" s="164">
        <f t="shared" si="18"/>
        <v>0</v>
      </c>
      <c r="BJ180" s="18" t="s">
        <v>84</v>
      </c>
      <c r="BK180" s="164">
        <f t="shared" si="19"/>
        <v>0</v>
      </c>
      <c r="BL180" s="18" t="s">
        <v>228</v>
      </c>
      <c r="BM180" s="163" t="s">
        <v>397</v>
      </c>
    </row>
    <row r="181" spans="1:65" s="2" customFormat="1" ht="16.5" customHeight="1">
      <c r="A181" s="33"/>
      <c r="B181" s="150"/>
      <c r="C181" s="151" t="s">
        <v>326</v>
      </c>
      <c r="D181" s="151" t="s">
        <v>224</v>
      </c>
      <c r="E181" s="152" t="s">
        <v>6143</v>
      </c>
      <c r="F181" s="153" t="s">
        <v>6144</v>
      </c>
      <c r="G181" s="154" t="s">
        <v>4342</v>
      </c>
      <c r="H181" s="155">
        <v>2</v>
      </c>
      <c r="I181" s="156"/>
      <c r="J181" s="157">
        <f t="shared" si="10"/>
        <v>0</v>
      </c>
      <c r="K181" s="158"/>
      <c r="L181" s="34"/>
      <c r="M181" s="159" t="s">
        <v>1</v>
      </c>
      <c r="N181" s="160" t="s">
        <v>42</v>
      </c>
      <c r="O181" s="59"/>
      <c r="P181" s="161">
        <f t="shared" si="11"/>
        <v>0</v>
      </c>
      <c r="Q181" s="161">
        <v>0</v>
      </c>
      <c r="R181" s="161">
        <f t="shared" si="12"/>
        <v>0</v>
      </c>
      <c r="S181" s="161">
        <v>0</v>
      </c>
      <c r="T181" s="162">
        <f t="shared" si="13"/>
        <v>0</v>
      </c>
      <c r="U181" s="33"/>
      <c r="V181" s="33"/>
      <c r="W181" s="33"/>
      <c r="X181" s="33"/>
      <c r="Y181" s="33"/>
      <c r="Z181" s="33"/>
      <c r="AA181" s="33"/>
      <c r="AB181" s="33"/>
      <c r="AC181" s="33"/>
      <c r="AD181" s="33"/>
      <c r="AE181" s="33"/>
      <c r="AR181" s="163" t="s">
        <v>228</v>
      </c>
      <c r="AT181" s="163" t="s">
        <v>224</v>
      </c>
      <c r="AU181" s="163" t="s">
        <v>84</v>
      </c>
      <c r="AY181" s="18" t="s">
        <v>222</v>
      </c>
      <c r="BE181" s="164">
        <f t="shared" si="14"/>
        <v>0</v>
      </c>
      <c r="BF181" s="164">
        <f t="shared" si="15"/>
        <v>0</v>
      </c>
      <c r="BG181" s="164">
        <f t="shared" si="16"/>
        <v>0</v>
      </c>
      <c r="BH181" s="164">
        <f t="shared" si="17"/>
        <v>0</v>
      </c>
      <c r="BI181" s="164">
        <f t="shared" si="18"/>
        <v>0</v>
      </c>
      <c r="BJ181" s="18" t="s">
        <v>84</v>
      </c>
      <c r="BK181" s="164">
        <f t="shared" si="19"/>
        <v>0</v>
      </c>
      <c r="BL181" s="18" t="s">
        <v>228</v>
      </c>
      <c r="BM181" s="163" t="s">
        <v>404</v>
      </c>
    </row>
    <row r="182" spans="1:65" s="2" customFormat="1" ht="24.2" customHeight="1">
      <c r="A182" s="33"/>
      <c r="B182" s="150"/>
      <c r="C182" s="151" t="s">
        <v>429</v>
      </c>
      <c r="D182" s="151" t="s">
        <v>224</v>
      </c>
      <c r="E182" s="152" t="s">
        <v>6145</v>
      </c>
      <c r="F182" s="153" t="s">
        <v>6146</v>
      </c>
      <c r="G182" s="154" t="s">
        <v>4342</v>
      </c>
      <c r="H182" s="155">
        <v>1</v>
      </c>
      <c r="I182" s="156"/>
      <c r="J182" s="157">
        <f t="shared" si="10"/>
        <v>0</v>
      </c>
      <c r="K182" s="158"/>
      <c r="L182" s="34"/>
      <c r="M182" s="159" t="s">
        <v>1</v>
      </c>
      <c r="N182" s="160" t="s">
        <v>42</v>
      </c>
      <c r="O182" s="59"/>
      <c r="P182" s="161">
        <f t="shared" si="11"/>
        <v>0</v>
      </c>
      <c r="Q182" s="161">
        <v>0</v>
      </c>
      <c r="R182" s="161">
        <f t="shared" si="12"/>
        <v>0</v>
      </c>
      <c r="S182" s="161">
        <v>0</v>
      </c>
      <c r="T182" s="162">
        <f t="shared" si="13"/>
        <v>0</v>
      </c>
      <c r="U182" s="33"/>
      <c r="V182" s="33"/>
      <c r="W182" s="33"/>
      <c r="X182" s="33"/>
      <c r="Y182" s="33"/>
      <c r="Z182" s="33"/>
      <c r="AA182" s="33"/>
      <c r="AB182" s="33"/>
      <c r="AC182" s="33"/>
      <c r="AD182" s="33"/>
      <c r="AE182" s="33"/>
      <c r="AR182" s="163" t="s">
        <v>228</v>
      </c>
      <c r="AT182" s="163" t="s">
        <v>224</v>
      </c>
      <c r="AU182" s="163" t="s">
        <v>84</v>
      </c>
      <c r="AY182" s="18" t="s">
        <v>222</v>
      </c>
      <c r="BE182" s="164">
        <f t="shared" si="14"/>
        <v>0</v>
      </c>
      <c r="BF182" s="164">
        <f t="shared" si="15"/>
        <v>0</v>
      </c>
      <c r="BG182" s="164">
        <f t="shared" si="16"/>
        <v>0</v>
      </c>
      <c r="BH182" s="164">
        <f t="shared" si="17"/>
        <v>0</v>
      </c>
      <c r="BI182" s="164">
        <f t="shared" si="18"/>
        <v>0</v>
      </c>
      <c r="BJ182" s="18" t="s">
        <v>84</v>
      </c>
      <c r="BK182" s="164">
        <f t="shared" si="19"/>
        <v>0</v>
      </c>
      <c r="BL182" s="18" t="s">
        <v>228</v>
      </c>
      <c r="BM182" s="163" t="s">
        <v>417</v>
      </c>
    </row>
    <row r="183" spans="1:65" s="2" customFormat="1" ht="16.5" customHeight="1">
      <c r="A183" s="33"/>
      <c r="B183" s="150"/>
      <c r="C183" s="151" t="s">
        <v>329</v>
      </c>
      <c r="D183" s="151" t="s">
        <v>224</v>
      </c>
      <c r="E183" s="152" t="s">
        <v>6147</v>
      </c>
      <c r="F183" s="153" t="s">
        <v>6148</v>
      </c>
      <c r="G183" s="154" t="s">
        <v>4342</v>
      </c>
      <c r="H183" s="155">
        <v>1</v>
      </c>
      <c r="I183" s="156"/>
      <c r="J183" s="157">
        <f t="shared" si="10"/>
        <v>0</v>
      </c>
      <c r="K183" s="158"/>
      <c r="L183" s="34"/>
      <c r="M183" s="159" t="s">
        <v>1</v>
      </c>
      <c r="N183" s="160" t="s">
        <v>42</v>
      </c>
      <c r="O183" s="59"/>
      <c r="P183" s="161">
        <f t="shared" si="11"/>
        <v>0</v>
      </c>
      <c r="Q183" s="161">
        <v>0</v>
      </c>
      <c r="R183" s="161">
        <f t="shared" si="12"/>
        <v>0</v>
      </c>
      <c r="S183" s="161">
        <v>0</v>
      </c>
      <c r="T183" s="162">
        <f t="shared" si="13"/>
        <v>0</v>
      </c>
      <c r="U183" s="33"/>
      <c r="V183" s="33"/>
      <c r="W183" s="33"/>
      <c r="X183" s="33"/>
      <c r="Y183" s="33"/>
      <c r="Z183" s="33"/>
      <c r="AA183" s="33"/>
      <c r="AB183" s="33"/>
      <c r="AC183" s="33"/>
      <c r="AD183" s="33"/>
      <c r="AE183" s="33"/>
      <c r="AR183" s="163" t="s">
        <v>228</v>
      </c>
      <c r="AT183" s="163" t="s">
        <v>224</v>
      </c>
      <c r="AU183" s="163" t="s">
        <v>84</v>
      </c>
      <c r="AY183" s="18" t="s">
        <v>222</v>
      </c>
      <c r="BE183" s="164">
        <f t="shared" si="14"/>
        <v>0</v>
      </c>
      <c r="BF183" s="164">
        <f t="shared" si="15"/>
        <v>0</v>
      </c>
      <c r="BG183" s="164">
        <f t="shared" si="16"/>
        <v>0</v>
      </c>
      <c r="BH183" s="164">
        <f t="shared" si="17"/>
        <v>0</v>
      </c>
      <c r="BI183" s="164">
        <f t="shared" si="18"/>
        <v>0</v>
      </c>
      <c r="BJ183" s="18" t="s">
        <v>84</v>
      </c>
      <c r="BK183" s="164">
        <f t="shared" si="19"/>
        <v>0</v>
      </c>
      <c r="BL183" s="18" t="s">
        <v>228</v>
      </c>
      <c r="BM183" s="163" t="s">
        <v>420</v>
      </c>
    </row>
    <row r="184" spans="1:65" s="2" customFormat="1" ht="16.5" customHeight="1">
      <c r="A184" s="33"/>
      <c r="B184" s="150"/>
      <c r="C184" s="151" t="s">
        <v>438</v>
      </c>
      <c r="D184" s="151" t="s">
        <v>224</v>
      </c>
      <c r="E184" s="152" t="s">
        <v>6149</v>
      </c>
      <c r="F184" s="153" t="s">
        <v>6150</v>
      </c>
      <c r="G184" s="154" t="s">
        <v>4342</v>
      </c>
      <c r="H184" s="155">
        <v>1</v>
      </c>
      <c r="I184" s="156"/>
      <c r="J184" s="157">
        <f t="shared" si="10"/>
        <v>0</v>
      </c>
      <c r="K184" s="158"/>
      <c r="L184" s="34"/>
      <c r="M184" s="159" t="s">
        <v>1</v>
      </c>
      <c r="N184" s="160" t="s">
        <v>42</v>
      </c>
      <c r="O184" s="59"/>
      <c r="P184" s="161">
        <f t="shared" si="11"/>
        <v>0</v>
      </c>
      <c r="Q184" s="161">
        <v>0</v>
      </c>
      <c r="R184" s="161">
        <f t="shared" si="12"/>
        <v>0</v>
      </c>
      <c r="S184" s="161">
        <v>0</v>
      </c>
      <c r="T184" s="162">
        <f t="shared" si="13"/>
        <v>0</v>
      </c>
      <c r="U184" s="33"/>
      <c r="V184" s="33"/>
      <c r="W184" s="33"/>
      <c r="X184" s="33"/>
      <c r="Y184" s="33"/>
      <c r="Z184" s="33"/>
      <c r="AA184" s="33"/>
      <c r="AB184" s="33"/>
      <c r="AC184" s="33"/>
      <c r="AD184" s="33"/>
      <c r="AE184" s="33"/>
      <c r="AR184" s="163" t="s">
        <v>228</v>
      </c>
      <c r="AT184" s="163" t="s">
        <v>224</v>
      </c>
      <c r="AU184" s="163" t="s">
        <v>84</v>
      </c>
      <c r="AY184" s="18" t="s">
        <v>222</v>
      </c>
      <c r="BE184" s="164">
        <f t="shared" si="14"/>
        <v>0</v>
      </c>
      <c r="BF184" s="164">
        <f t="shared" si="15"/>
        <v>0</v>
      </c>
      <c r="BG184" s="164">
        <f t="shared" si="16"/>
        <v>0</v>
      </c>
      <c r="BH184" s="164">
        <f t="shared" si="17"/>
        <v>0</v>
      </c>
      <c r="BI184" s="164">
        <f t="shared" si="18"/>
        <v>0</v>
      </c>
      <c r="BJ184" s="18" t="s">
        <v>84</v>
      </c>
      <c r="BK184" s="164">
        <f t="shared" si="19"/>
        <v>0</v>
      </c>
      <c r="BL184" s="18" t="s">
        <v>228</v>
      </c>
      <c r="BM184" s="163" t="s">
        <v>424</v>
      </c>
    </row>
    <row r="185" spans="1:65" s="12" customFormat="1" ht="25.9" customHeight="1">
      <c r="B185" s="137"/>
      <c r="D185" s="138" t="s">
        <v>76</v>
      </c>
      <c r="E185" s="139" t="s">
        <v>6151</v>
      </c>
      <c r="F185" s="139" t="s">
        <v>6152</v>
      </c>
      <c r="I185" s="140"/>
      <c r="J185" s="141">
        <f>BK185</f>
        <v>0</v>
      </c>
      <c r="L185" s="137"/>
      <c r="M185" s="142"/>
      <c r="N185" s="143"/>
      <c r="O185" s="143"/>
      <c r="P185" s="144">
        <f>SUM(P186:P263)</f>
        <v>0</v>
      </c>
      <c r="Q185" s="143"/>
      <c r="R185" s="144">
        <f>SUM(R186:R263)</f>
        <v>0</v>
      </c>
      <c r="S185" s="143"/>
      <c r="T185" s="145">
        <f>SUM(T186:T263)</f>
        <v>0</v>
      </c>
      <c r="AR185" s="138" t="s">
        <v>84</v>
      </c>
      <c r="AT185" s="146" t="s">
        <v>76</v>
      </c>
      <c r="AU185" s="146" t="s">
        <v>77</v>
      </c>
      <c r="AY185" s="138" t="s">
        <v>222</v>
      </c>
      <c r="BK185" s="147">
        <f>SUM(BK186:BK263)</f>
        <v>0</v>
      </c>
    </row>
    <row r="186" spans="1:65" s="2" customFormat="1" ht="24.2" customHeight="1">
      <c r="A186" s="33"/>
      <c r="B186" s="150"/>
      <c r="C186" s="151" t="s">
        <v>340</v>
      </c>
      <c r="D186" s="151" t="s">
        <v>224</v>
      </c>
      <c r="E186" s="152" t="s">
        <v>6153</v>
      </c>
      <c r="F186" s="153" t="s">
        <v>6154</v>
      </c>
      <c r="G186" s="154" t="s">
        <v>4342</v>
      </c>
      <c r="H186" s="155">
        <v>1</v>
      </c>
      <c r="I186" s="156"/>
      <c r="J186" s="157">
        <f>ROUND(I186*H186,2)</f>
        <v>0</v>
      </c>
      <c r="K186" s="158"/>
      <c r="L186" s="34"/>
      <c r="M186" s="159" t="s">
        <v>1</v>
      </c>
      <c r="N186" s="160" t="s">
        <v>42</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228</v>
      </c>
      <c r="AT186" s="163" t="s">
        <v>224</v>
      </c>
      <c r="AU186" s="163" t="s">
        <v>84</v>
      </c>
      <c r="AY186" s="18" t="s">
        <v>222</v>
      </c>
      <c r="BE186" s="164">
        <f>IF(N186="základní",J186,0)</f>
        <v>0</v>
      </c>
      <c r="BF186" s="164">
        <f>IF(N186="snížená",J186,0)</f>
        <v>0</v>
      </c>
      <c r="BG186" s="164">
        <f>IF(N186="zákl. přenesená",J186,0)</f>
        <v>0</v>
      </c>
      <c r="BH186" s="164">
        <f>IF(N186="sníž. přenesená",J186,0)</f>
        <v>0</v>
      </c>
      <c r="BI186" s="164">
        <f>IF(N186="nulová",J186,0)</f>
        <v>0</v>
      </c>
      <c r="BJ186" s="18" t="s">
        <v>84</v>
      </c>
      <c r="BK186" s="164">
        <f>ROUND(I186*H186,2)</f>
        <v>0</v>
      </c>
      <c r="BL186" s="18" t="s">
        <v>228</v>
      </c>
      <c r="BM186" s="163" t="s">
        <v>427</v>
      </c>
    </row>
    <row r="187" spans="1:65" s="2" customFormat="1" ht="24.2" customHeight="1">
      <c r="A187" s="33"/>
      <c r="B187" s="150"/>
      <c r="C187" s="151" t="s">
        <v>452</v>
      </c>
      <c r="D187" s="151" t="s">
        <v>224</v>
      </c>
      <c r="E187" s="152" t="s">
        <v>6155</v>
      </c>
      <c r="F187" s="153" t="s">
        <v>6156</v>
      </c>
      <c r="G187" s="154" t="s">
        <v>4342</v>
      </c>
      <c r="H187" s="155">
        <v>1</v>
      </c>
      <c r="I187" s="156"/>
      <c r="J187" s="157">
        <f>ROUND(I187*H187,2)</f>
        <v>0</v>
      </c>
      <c r="K187" s="158"/>
      <c r="L187" s="34"/>
      <c r="M187" s="159" t="s">
        <v>1</v>
      </c>
      <c r="N187" s="160" t="s">
        <v>42</v>
      </c>
      <c r="O187" s="59"/>
      <c r="P187" s="161">
        <f>O187*H187</f>
        <v>0</v>
      </c>
      <c r="Q187" s="161">
        <v>0</v>
      </c>
      <c r="R187" s="161">
        <f>Q187*H187</f>
        <v>0</v>
      </c>
      <c r="S187" s="161">
        <v>0</v>
      </c>
      <c r="T187" s="162">
        <f>S187*H187</f>
        <v>0</v>
      </c>
      <c r="U187" s="33"/>
      <c r="V187" s="33"/>
      <c r="W187" s="33"/>
      <c r="X187" s="33"/>
      <c r="Y187" s="33"/>
      <c r="Z187" s="33"/>
      <c r="AA187" s="33"/>
      <c r="AB187" s="33"/>
      <c r="AC187" s="33"/>
      <c r="AD187" s="33"/>
      <c r="AE187" s="33"/>
      <c r="AR187" s="163" t="s">
        <v>228</v>
      </c>
      <c r="AT187" s="163" t="s">
        <v>224</v>
      </c>
      <c r="AU187" s="163" t="s">
        <v>84</v>
      </c>
      <c r="AY187" s="18" t="s">
        <v>222</v>
      </c>
      <c r="BE187" s="164">
        <f>IF(N187="základní",J187,0)</f>
        <v>0</v>
      </c>
      <c r="BF187" s="164">
        <f>IF(N187="snížená",J187,0)</f>
        <v>0</v>
      </c>
      <c r="BG187" s="164">
        <f>IF(N187="zákl. přenesená",J187,0)</f>
        <v>0</v>
      </c>
      <c r="BH187" s="164">
        <f>IF(N187="sníž. přenesená",J187,0)</f>
        <v>0</v>
      </c>
      <c r="BI187" s="164">
        <f>IF(N187="nulová",J187,0)</f>
        <v>0</v>
      </c>
      <c r="BJ187" s="18" t="s">
        <v>84</v>
      </c>
      <c r="BK187" s="164">
        <f>ROUND(I187*H187,2)</f>
        <v>0</v>
      </c>
      <c r="BL187" s="18" t="s">
        <v>228</v>
      </c>
      <c r="BM187" s="163" t="s">
        <v>432</v>
      </c>
    </row>
    <row r="188" spans="1:65" s="2" customFormat="1" ht="16.5" customHeight="1">
      <c r="A188" s="33"/>
      <c r="B188" s="150"/>
      <c r="C188" s="151" t="s">
        <v>344</v>
      </c>
      <c r="D188" s="151" t="s">
        <v>224</v>
      </c>
      <c r="E188" s="152" t="s">
        <v>6157</v>
      </c>
      <c r="F188" s="153" t="s">
        <v>6124</v>
      </c>
      <c r="G188" s="154" t="s">
        <v>4342</v>
      </c>
      <c r="H188" s="155">
        <v>1</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84</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436</v>
      </c>
    </row>
    <row r="189" spans="1:65" s="2" customFormat="1" ht="24.2" customHeight="1">
      <c r="A189" s="33"/>
      <c r="B189" s="150"/>
      <c r="C189" s="151" t="s">
        <v>462</v>
      </c>
      <c r="D189" s="151" t="s">
        <v>224</v>
      </c>
      <c r="E189" s="152" t="s">
        <v>6158</v>
      </c>
      <c r="F189" s="153" t="s">
        <v>6159</v>
      </c>
      <c r="G189" s="154" t="s">
        <v>4342</v>
      </c>
      <c r="H189" s="155">
        <v>1</v>
      </c>
      <c r="I189" s="156"/>
      <c r="J189" s="157">
        <f>ROUND(I189*H189,2)</f>
        <v>0</v>
      </c>
      <c r="K189" s="158"/>
      <c r="L189" s="34"/>
      <c r="M189" s="159" t="s">
        <v>1</v>
      </c>
      <c r="N189" s="160" t="s">
        <v>42</v>
      </c>
      <c r="O189" s="59"/>
      <c r="P189" s="161">
        <f>O189*H189</f>
        <v>0</v>
      </c>
      <c r="Q189" s="161">
        <v>0</v>
      </c>
      <c r="R189" s="161">
        <f>Q189*H189</f>
        <v>0</v>
      </c>
      <c r="S189" s="161">
        <v>0</v>
      </c>
      <c r="T189" s="162">
        <f>S189*H189</f>
        <v>0</v>
      </c>
      <c r="U189" s="33"/>
      <c r="V189" s="33"/>
      <c r="W189" s="33"/>
      <c r="X189" s="33"/>
      <c r="Y189" s="33"/>
      <c r="Z189" s="33"/>
      <c r="AA189" s="33"/>
      <c r="AB189" s="33"/>
      <c r="AC189" s="33"/>
      <c r="AD189" s="33"/>
      <c r="AE189" s="33"/>
      <c r="AR189" s="163" t="s">
        <v>228</v>
      </c>
      <c r="AT189" s="163" t="s">
        <v>224</v>
      </c>
      <c r="AU189" s="163" t="s">
        <v>84</v>
      </c>
      <c r="AY189" s="18" t="s">
        <v>222</v>
      </c>
      <c r="BE189" s="164">
        <f>IF(N189="základní",J189,0)</f>
        <v>0</v>
      </c>
      <c r="BF189" s="164">
        <f>IF(N189="snížená",J189,0)</f>
        <v>0</v>
      </c>
      <c r="BG189" s="164">
        <f>IF(N189="zákl. přenesená",J189,0)</f>
        <v>0</v>
      </c>
      <c r="BH189" s="164">
        <f>IF(N189="sníž. přenesená",J189,0)</f>
        <v>0</v>
      </c>
      <c r="BI189" s="164">
        <f>IF(N189="nulová",J189,0)</f>
        <v>0</v>
      </c>
      <c r="BJ189" s="18" t="s">
        <v>84</v>
      </c>
      <c r="BK189" s="164">
        <f>ROUND(I189*H189,2)</f>
        <v>0</v>
      </c>
      <c r="BL189" s="18" t="s">
        <v>228</v>
      </c>
      <c r="BM189" s="163" t="s">
        <v>441</v>
      </c>
    </row>
    <row r="190" spans="1:65" s="2" customFormat="1" ht="68.25">
      <c r="A190" s="33"/>
      <c r="B190" s="34"/>
      <c r="C190" s="33"/>
      <c r="D190" s="166" t="s">
        <v>384</v>
      </c>
      <c r="E190" s="33"/>
      <c r="F190" s="208" t="s">
        <v>6160</v>
      </c>
      <c r="G190" s="33"/>
      <c r="H190" s="33"/>
      <c r="I190" s="209"/>
      <c r="J190" s="33"/>
      <c r="K190" s="33"/>
      <c r="L190" s="34"/>
      <c r="M190" s="210"/>
      <c r="N190" s="211"/>
      <c r="O190" s="59"/>
      <c r="P190" s="59"/>
      <c r="Q190" s="59"/>
      <c r="R190" s="59"/>
      <c r="S190" s="59"/>
      <c r="T190" s="60"/>
      <c r="U190" s="33"/>
      <c r="V190" s="33"/>
      <c r="W190" s="33"/>
      <c r="X190" s="33"/>
      <c r="Y190" s="33"/>
      <c r="Z190" s="33"/>
      <c r="AA190" s="33"/>
      <c r="AB190" s="33"/>
      <c r="AC190" s="33"/>
      <c r="AD190" s="33"/>
      <c r="AE190" s="33"/>
      <c r="AT190" s="18" t="s">
        <v>384</v>
      </c>
      <c r="AU190" s="18" t="s">
        <v>84</v>
      </c>
    </row>
    <row r="191" spans="1:65" s="2" customFormat="1" ht="49.15" customHeight="1">
      <c r="A191" s="33"/>
      <c r="B191" s="150"/>
      <c r="C191" s="151" t="s">
        <v>349</v>
      </c>
      <c r="D191" s="151" t="s">
        <v>224</v>
      </c>
      <c r="E191" s="152" t="s">
        <v>6161</v>
      </c>
      <c r="F191" s="153" t="s">
        <v>6162</v>
      </c>
      <c r="G191" s="154" t="s">
        <v>4342</v>
      </c>
      <c r="H191" s="155">
        <v>1</v>
      </c>
      <c r="I191" s="156"/>
      <c r="J191" s="157">
        <f>ROUND(I191*H191,2)</f>
        <v>0</v>
      </c>
      <c r="K191" s="158"/>
      <c r="L191" s="34"/>
      <c r="M191" s="159" t="s">
        <v>1</v>
      </c>
      <c r="N191" s="160" t="s">
        <v>42</v>
      </c>
      <c r="O191" s="59"/>
      <c r="P191" s="161">
        <f>O191*H191</f>
        <v>0</v>
      </c>
      <c r="Q191" s="161">
        <v>0</v>
      </c>
      <c r="R191" s="161">
        <f>Q191*H191</f>
        <v>0</v>
      </c>
      <c r="S191" s="161">
        <v>0</v>
      </c>
      <c r="T191" s="162">
        <f>S191*H191</f>
        <v>0</v>
      </c>
      <c r="U191" s="33"/>
      <c r="V191" s="33"/>
      <c r="W191" s="33"/>
      <c r="X191" s="33"/>
      <c r="Y191" s="33"/>
      <c r="Z191" s="33"/>
      <c r="AA191" s="33"/>
      <c r="AB191" s="33"/>
      <c r="AC191" s="33"/>
      <c r="AD191" s="33"/>
      <c r="AE191" s="33"/>
      <c r="AR191" s="163" t="s">
        <v>228</v>
      </c>
      <c r="AT191" s="163" t="s">
        <v>224</v>
      </c>
      <c r="AU191" s="163" t="s">
        <v>84</v>
      </c>
      <c r="AY191" s="18" t="s">
        <v>222</v>
      </c>
      <c r="BE191" s="164">
        <f>IF(N191="základní",J191,0)</f>
        <v>0</v>
      </c>
      <c r="BF191" s="164">
        <f>IF(N191="snížená",J191,0)</f>
        <v>0</v>
      </c>
      <c r="BG191" s="164">
        <f>IF(N191="zákl. přenesená",J191,0)</f>
        <v>0</v>
      </c>
      <c r="BH191" s="164">
        <f>IF(N191="sníž. přenesená",J191,0)</f>
        <v>0</v>
      </c>
      <c r="BI191" s="164">
        <f>IF(N191="nulová",J191,0)</f>
        <v>0</v>
      </c>
      <c r="BJ191" s="18" t="s">
        <v>84</v>
      </c>
      <c r="BK191" s="164">
        <f>ROUND(I191*H191,2)</f>
        <v>0</v>
      </c>
      <c r="BL191" s="18" t="s">
        <v>228</v>
      </c>
      <c r="BM191" s="163" t="s">
        <v>451</v>
      </c>
    </row>
    <row r="192" spans="1:65" s="2" customFormat="1" ht="24.2" customHeight="1">
      <c r="A192" s="33"/>
      <c r="B192" s="150"/>
      <c r="C192" s="151" t="s">
        <v>472</v>
      </c>
      <c r="D192" s="151" t="s">
        <v>224</v>
      </c>
      <c r="E192" s="152" t="s">
        <v>6163</v>
      </c>
      <c r="F192" s="153" t="s">
        <v>6164</v>
      </c>
      <c r="G192" s="154" t="s">
        <v>4342</v>
      </c>
      <c r="H192" s="155">
        <v>1</v>
      </c>
      <c r="I192" s="156"/>
      <c r="J192" s="157">
        <f>ROUND(I192*H192,2)</f>
        <v>0</v>
      </c>
      <c r="K192" s="158"/>
      <c r="L192" s="34"/>
      <c r="M192" s="159" t="s">
        <v>1</v>
      </c>
      <c r="N192" s="160" t="s">
        <v>42</v>
      </c>
      <c r="O192" s="59"/>
      <c r="P192" s="161">
        <f>O192*H192</f>
        <v>0</v>
      </c>
      <c r="Q192" s="161">
        <v>0</v>
      </c>
      <c r="R192" s="161">
        <f>Q192*H192</f>
        <v>0</v>
      </c>
      <c r="S192" s="161">
        <v>0</v>
      </c>
      <c r="T192" s="162">
        <f>S192*H192</f>
        <v>0</v>
      </c>
      <c r="U192" s="33"/>
      <c r="V192" s="33"/>
      <c r="W192" s="33"/>
      <c r="X192" s="33"/>
      <c r="Y192" s="33"/>
      <c r="Z192" s="33"/>
      <c r="AA192" s="33"/>
      <c r="AB192" s="33"/>
      <c r="AC192" s="33"/>
      <c r="AD192" s="33"/>
      <c r="AE192" s="33"/>
      <c r="AR192" s="163" t="s">
        <v>228</v>
      </c>
      <c r="AT192" s="163" t="s">
        <v>224</v>
      </c>
      <c r="AU192" s="163" t="s">
        <v>84</v>
      </c>
      <c r="AY192" s="18" t="s">
        <v>222</v>
      </c>
      <c r="BE192" s="164">
        <f>IF(N192="základní",J192,0)</f>
        <v>0</v>
      </c>
      <c r="BF192" s="164">
        <f>IF(N192="snížená",J192,0)</f>
        <v>0</v>
      </c>
      <c r="BG192" s="164">
        <f>IF(N192="zákl. přenesená",J192,0)</f>
        <v>0</v>
      </c>
      <c r="BH192" s="164">
        <f>IF(N192="sníž. přenesená",J192,0)</f>
        <v>0</v>
      </c>
      <c r="BI192" s="164">
        <f>IF(N192="nulová",J192,0)</f>
        <v>0</v>
      </c>
      <c r="BJ192" s="18" t="s">
        <v>84</v>
      </c>
      <c r="BK192" s="164">
        <f>ROUND(I192*H192,2)</f>
        <v>0</v>
      </c>
      <c r="BL192" s="18" t="s">
        <v>228</v>
      </c>
      <c r="BM192" s="163" t="s">
        <v>455</v>
      </c>
    </row>
    <row r="193" spans="1:65" s="2" customFormat="1" ht="58.5">
      <c r="A193" s="33"/>
      <c r="B193" s="34"/>
      <c r="C193" s="33"/>
      <c r="D193" s="166" t="s">
        <v>384</v>
      </c>
      <c r="E193" s="33"/>
      <c r="F193" s="208" t="s">
        <v>6165</v>
      </c>
      <c r="G193" s="33"/>
      <c r="H193" s="33"/>
      <c r="I193" s="209"/>
      <c r="J193" s="33"/>
      <c r="K193" s="33"/>
      <c r="L193" s="34"/>
      <c r="M193" s="210"/>
      <c r="N193" s="211"/>
      <c r="O193" s="59"/>
      <c r="P193" s="59"/>
      <c r="Q193" s="59"/>
      <c r="R193" s="59"/>
      <c r="S193" s="59"/>
      <c r="T193" s="60"/>
      <c r="U193" s="33"/>
      <c r="V193" s="33"/>
      <c r="W193" s="33"/>
      <c r="X193" s="33"/>
      <c r="Y193" s="33"/>
      <c r="Z193" s="33"/>
      <c r="AA193" s="33"/>
      <c r="AB193" s="33"/>
      <c r="AC193" s="33"/>
      <c r="AD193" s="33"/>
      <c r="AE193" s="33"/>
      <c r="AT193" s="18" t="s">
        <v>384</v>
      </c>
      <c r="AU193" s="18" t="s">
        <v>84</v>
      </c>
    </row>
    <row r="194" spans="1:65" s="2" customFormat="1" ht="24.2" customHeight="1">
      <c r="A194" s="33"/>
      <c r="B194" s="150"/>
      <c r="C194" s="151" t="s">
        <v>353</v>
      </c>
      <c r="D194" s="151" t="s">
        <v>224</v>
      </c>
      <c r="E194" s="152" t="s">
        <v>6166</v>
      </c>
      <c r="F194" s="153" t="s">
        <v>6167</v>
      </c>
      <c r="G194" s="154" t="s">
        <v>4342</v>
      </c>
      <c r="H194" s="155">
        <v>1</v>
      </c>
      <c r="I194" s="156"/>
      <c r="J194" s="157">
        <f>ROUND(I194*H194,2)</f>
        <v>0</v>
      </c>
      <c r="K194" s="158"/>
      <c r="L194" s="34"/>
      <c r="M194" s="159" t="s">
        <v>1</v>
      </c>
      <c r="N194" s="160" t="s">
        <v>42</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228</v>
      </c>
      <c r="AT194" s="163" t="s">
        <v>224</v>
      </c>
      <c r="AU194" s="163" t="s">
        <v>84</v>
      </c>
      <c r="AY194" s="18" t="s">
        <v>222</v>
      </c>
      <c r="BE194" s="164">
        <f>IF(N194="základní",J194,0)</f>
        <v>0</v>
      </c>
      <c r="BF194" s="164">
        <f>IF(N194="snížená",J194,0)</f>
        <v>0</v>
      </c>
      <c r="BG194" s="164">
        <f>IF(N194="zákl. přenesená",J194,0)</f>
        <v>0</v>
      </c>
      <c r="BH194" s="164">
        <f>IF(N194="sníž. přenesená",J194,0)</f>
        <v>0</v>
      </c>
      <c r="BI194" s="164">
        <f>IF(N194="nulová",J194,0)</f>
        <v>0</v>
      </c>
      <c r="BJ194" s="18" t="s">
        <v>84</v>
      </c>
      <c r="BK194" s="164">
        <f>ROUND(I194*H194,2)</f>
        <v>0</v>
      </c>
      <c r="BL194" s="18" t="s">
        <v>228</v>
      </c>
      <c r="BM194" s="163" t="s">
        <v>459</v>
      </c>
    </row>
    <row r="195" spans="1:65" s="2" customFormat="1" ht="136.5">
      <c r="A195" s="33"/>
      <c r="B195" s="34"/>
      <c r="C195" s="33"/>
      <c r="D195" s="166" t="s">
        <v>384</v>
      </c>
      <c r="E195" s="33"/>
      <c r="F195" s="208" t="s">
        <v>6168</v>
      </c>
      <c r="G195" s="33"/>
      <c r="H195" s="33"/>
      <c r="I195" s="209"/>
      <c r="J195" s="33"/>
      <c r="K195" s="33"/>
      <c r="L195" s="34"/>
      <c r="M195" s="210"/>
      <c r="N195" s="211"/>
      <c r="O195" s="59"/>
      <c r="P195" s="59"/>
      <c r="Q195" s="59"/>
      <c r="R195" s="59"/>
      <c r="S195" s="59"/>
      <c r="T195" s="60"/>
      <c r="U195" s="33"/>
      <c r="V195" s="33"/>
      <c r="W195" s="33"/>
      <c r="X195" s="33"/>
      <c r="Y195" s="33"/>
      <c r="Z195" s="33"/>
      <c r="AA195" s="33"/>
      <c r="AB195" s="33"/>
      <c r="AC195" s="33"/>
      <c r="AD195" s="33"/>
      <c r="AE195" s="33"/>
      <c r="AT195" s="18" t="s">
        <v>384</v>
      </c>
      <c r="AU195" s="18" t="s">
        <v>84</v>
      </c>
    </row>
    <row r="196" spans="1:65" s="2" customFormat="1" ht="24.2" customHeight="1">
      <c r="A196" s="33"/>
      <c r="B196" s="150"/>
      <c r="C196" s="151" t="s">
        <v>486</v>
      </c>
      <c r="D196" s="151" t="s">
        <v>224</v>
      </c>
      <c r="E196" s="152" t="s">
        <v>6169</v>
      </c>
      <c r="F196" s="153" t="s">
        <v>6170</v>
      </c>
      <c r="G196" s="154" t="s">
        <v>4342</v>
      </c>
      <c r="H196" s="155">
        <v>1</v>
      </c>
      <c r="I196" s="156"/>
      <c r="J196" s="157">
        <f>ROUND(I196*H196,2)</f>
        <v>0</v>
      </c>
      <c r="K196" s="158"/>
      <c r="L196" s="34"/>
      <c r="M196" s="159" t="s">
        <v>1</v>
      </c>
      <c r="N196" s="160" t="s">
        <v>42</v>
      </c>
      <c r="O196" s="59"/>
      <c r="P196" s="161">
        <f>O196*H196</f>
        <v>0</v>
      </c>
      <c r="Q196" s="161">
        <v>0</v>
      </c>
      <c r="R196" s="161">
        <f>Q196*H196</f>
        <v>0</v>
      </c>
      <c r="S196" s="161">
        <v>0</v>
      </c>
      <c r="T196" s="162">
        <f>S196*H196</f>
        <v>0</v>
      </c>
      <c r="U196" s="33"/>
      <c r="V196" s="33"/>
      <c r="W196" s="33"/>
      <c r="X196" s="33"/>
      <c r="Y196" s="33"/>
      <c r="Z196" s="33"/>
      <c r="AA196" s="33"/>
      <c r="AB196" s="33"/>
      <c r="AC196" s="33"/>
      <c r="AD196" s="33"/>
      <c r="AE196" s="33"/>
      <c r="AR196" s="163" t="s">
        <v>228</v>
      </c>
      <c r="AT196" s="163" t="s">
        <v>224</v>
      </c>
      <c r="AU196" s="163" t="s">
        <v>84</v>
      </c>
      <c r="AY196" s="18" t="s">
        <v>222</v>
      </c>
      <c r="BE196" s="164">
        <f>IF(N196="základní",J196,0)</f>
        <v>0</v>
      </c>
      <c r="BF196" s="164">
        <f>IF(N196="snížená",J196,0)</f>
        <v>0</v>
      </c>
      <c r="BG196" s="164">
        <f>IF(N196="zákl. přenesená",J196,0)</f>
        <v>0</v>
      </c>
      <c r="BH196" s="164">
        <f>IF(N196="sníž. přenesená",J196,0)</f>
        <v>0</v>
      </c>
      <c r="BI196" s="164">
        <f>IF(N196="nulová",J196,0)</f>
        <v>0</v>
      </c>
      <c r="BJ196" s="18" t="s">
        <v>84</v>
      </c>
      <c r="BK196" s="164">
        <f>ROUND(I196*H196,2)</f>
        <v>0</v>
      </c>
      <c r="BL196" s="18" t="s">
        <v>228</v>
      </c>
      <c r="BM196" s="163" t="s">
        <v>465</v>
      </c>
    </row>
    <row r="197" spans="1:65" s="2" customFormat="1" ht="24.2" customHeight="1">
      <c r="A197" s="33"/>
      <c r="B197" s="150"/>
      <c r="C197" s="151" t="s">
        <v>357</v>
      </c>
      <c r="D197" s="151" t="s">
        <v>224</v>
      </c>
      <c r="E197" s="152" t="s">
        <v>6171</v>
      </c>
      <c r="F197" s="153" t="s">
        <v>6156</v>
      </c>
      <c r="G197" s="154" t="s">
        <v>4342</v>
      </c>
      <c r="H197" s="155">
        <v>1</v>
      </c>
      <c r="I197" s="156"/>
      <c r="J197" s="157">
        <f>ROUND(I197*H197,2)</f>
        <v>0</v>
      </c>
      <c r="K197" s="158"/>
      <c r="L197" s="34"/>
      <c r="M197" s="159" t="s">
        <v>1</v>
      </c>
      <c r="N197" s="160" t="s">
        <v>42</v>
      </c>
      <c r="O197" s="59"/>
      <c r="P197" s="161">
        <f>O197*H197</f>
        <v>0</v>
      </c>
      <c r="Q197" s="161">
        <v>0</v>
      </c>
      <c r="R197" s="161">
        <f>Q197*H197</f>
        <v>0</v>
      </c>
      <c r="S197" s="161">
        <v>0</v>
      </c>
      <c r="T197" s="162">
        <f>S197*H197</f>
        <v>0</v>
      </c>
      <c r="U197" s="33"/>
      <c r="V197" s="33"/>
      <c r="W197" s="33"/>
      <c r="X197" s="33"/>
      <c r="Y197" s="33"/>
      <c r="Z197" s="33"/>
      <c r="AA197" s="33"/>
      <c r="AB197" s="33"/>
      <c r="AC197" s="33"/>
      <c r="AD197" s="33"/>
      <c r="AE197" s="33"/>
      <c r="AR197" s="163" t="s">
        <v>228</v>
      </c>
      <c r="AT197" s="163" t="s">
        <v>224</v>
      </c>
      <c r="AU197" s="163" t="s">
        <v>84</v>
      </c>
      <c r="AY197" s="18" t="s">
        <v>222</v>
      </c>
      <c r="BE197" s="164">
        <f>IF(N197="základní",J197,0)</f>
        <v>0</v>
      </c>
      <c r="BF197" s="164">
        <f>IF(N197="snížená",J197,0)</f>
        <v>0</v>
      </c>
      <c r="BG197" s="164">
        <f>IF(N197="zákl. přenesená",J197,0)</f>
        <v>0</v>
      </c>
      <c r="BH197" s="164">
        <f>IF(N197="sníž. přenesená",J197,0)</f>
        <v>0</v>
      </c>
      <c r="BI197" s="164">
        <f>IF(N197="nulová",J197,0)</f>
        <v>0</v>
      </c>
      <c r="BJ197" s="18" t="s">
        <v>84</v>
      </c>
      <c r="BK197" s="164">
        <f>ROUND(I197*H197,2)</f>
        <v>0</v>
      </c>
      <c r="BL197" s="18" t="s">
        <v>228</v>
      </c>
      <c r="BM197" s="163" t="s">
        <v>468</v>
      </c>
    </row>
    <row r="198" spans="1:65" s="2" customFormat="1" ht="16.5" customHeight="1">
      <c r="A198" s="33"/>
      <c r="B198" s="150"/>
      <c r="C198" s="151" t="s">
        <v>502</v>
      </c>
      <c r="D198" s="151" t="s">
        <v>224</v>
      </c>
      <c r="E198" s="152" t="s">
        <v>6172</v>
      </c>
      <c r="F198" s="153" t="s">
        <v>6124</v>
      </c>
      <c r="G198" s="154" t="s">
        <v>4342</v>
      </c>
      <c r="H198" s="155">
        <v>1</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84</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475</v>
      </c>
    </row>
    <row r="199" spans="1:65" s="2" customFormat="1" ht="24.2" customHeight="1">
      <c r="A199" s="33"/>
      <c r="B199" s="150"/>
      <c r="C199" s="151" t="s">
        <v>361</v>
      </c>
      <c r="D199" s="151" t="s">
        <v>224</v>
      </c>
      <c r="E199" s="152" t="s">
        <v>6173</v>
      </c>
      <c r="F199" s="153" t="s">
        <v>6174</v>
      </c>
      <c r="G199" s="154" t="s">
        <v>4342</v>
      </c>
      <c r="H199" s="155">
        <v>1</v>
      </c>
      <c r="I199" s="156"/>
      <c r="J199" s="157">
        <f>ROUND(I199*H199,2)</f>
        <v>0</v>
      </c>
      <c r="K199" s="158"/>
      <c r="L199" s="34"/>
      <c r="M199" s="159" t="s">
        <v>1</v>
      </c>
      <c r="N199" s="160" t="s">
        <v>42</v>
      </c>
      <c r="O199" s="59"/>
      <c r="P199" s="161">
        <f>O199*H199</f>
        <v>0</v>
      </c>
      <c r="Q199" s="161">
        <v>0</v>
      </c>
      <c r="R199" s="161">
        <f>Q199*H199</f>
        <v>0</v>
      </c>
      <c r="S199" s="161">
        <v>0</v>
      </c>
      <c r="T199" s="162">
        <f>S199*H199</f>
        <v>0</v>
      </c>
      <c r="U199" s="33"/>
      <c r="V199" s="33"/>
      <c r="W199" s="33"/>
      <c r="X199" s="33"/>
      <c r="Y199" s="33"/>
      <c r="Z199" s="33"/>
      <c r="AA199" s="33"/>
      <c r="AB199" s="33"/>
      <c r="AC199" s="33"/>
      <c r="AD199" s="33"/>
      <c r="AE199" s="33"/>
      <c r="AR199" s="163" t="s">
        <v>228</v>
      </c>
      <c r="AT199" s="163" t="s">
        <v>224</v>
      </c>
      <c r="AU199" s="163" t="s">
        <v>84</v>
      </c>
      <c r="AY199" s="18" t="s">
        <v>222</v>
      </c>
      <c r="BE199" s="164">
        <f>IF(N199="základní",J199,0)</f>
        <v>0</v>
      </c>
      <c r="BF199" s="164">
        <f>IF(N199="snížená",J199,0)</f>
        <v>0</v>
      </c>
      <c r="BG199" s="164">
        <f>IF(N199="zákl. přenesená",J199,0)</f>
        <v>0</v>
      </c>
      <c r="BH199" s="164">
        <f>IF(N199="sníž. přenesená",J199,0)</f>
        <v>0</v>
      </c>
      <c r="BI199" s="164">
        <f>IF(N199="nulová",J199,0)</f>
        <v>0</v>
      </c>
      <c r="BJ199" s="18" t="s">
        <v>84</v>
      </c>
      <c r="BK199" s="164">
        <f>ROUND(I199*H199,2)</f>
        <v>0</v>
      </c>
      <c r="BL199" s="18" t="s">
        <v>228</v>
      </c>
      <c r="BM199" s="163" t="s">
        <v>485</v>
      </c>
    </row>
    <row r="200" spans="1:65" s="2" customFormat="1" ht="87.75">
      <c r="A200" s="33"/>
      <c r="B200" s="34"/>
      <c r="C200" s="33"/>
      <c r="D200" s="166" t="s">
        <v>384</v>
      </c>
      <c r="E200" s="33"/>
      <c r="F200" s="208" t="s">
        <v>6175</v>
      </c>
      <c r="G200" s="33"/>
      <c r="H200" s="33"/>
      <c r="I200" s="209"/>
      <c r="J200" s="33"/>
      <c r="K200" s="33"/>
      <c r="L200" s="34"/>
      <c r="M200" s="210"/>
      <c r="N200" s="211"/>
      <c r="O200" s="59"/>
      <c r="P200" s="59"/>
      <c r="Q200" s="59"/>
      <c r="R200" s="59"/>
      <c r="S200" s="59"/>
      <c r="T200" s="60"/>
      <c r="U200" s="33"/>
      <c r="V200" s="33"/>
      <c r="W200" s="33"/>
      <c r="X200" s="33"/>
      <c r="Y200" s="33"/>
      <c r="Z200" s="33"/>
      <c r="AA200" s="33"/>
      <c r="AB200" s="33"/>
      <c r="AC200" s="33"/>
      <c r="AD200" s="33"/>
      <c r="AE200" s="33"/>
      <c r="AT200" s="18" t="s">
        <v>384</v>
      </c>
      <c r="AU200" s="18" t="s">
        <v>84</v>
      </c>
    </row>
    <row r="201" spans="1:65" s="2" customFormat="1" ht="37.9" customHeight="1">
      <c r="A201" s="33"/>
      <c r="B201" s="150"/>
      <c r="C201" s="151" t="s">
        <v>517</v>
      </c>
      <c r="D201" s="151" t="s">
        <v>224</v>
      </c>
      <c r="E201" s="152" t="s">
        <v>6176</v>
      </c>
      <c r="F201" s="153" t="s">
        <v>6177</v>
      </c>
      <c r="G201" s="154" t="s">
        <v>4342</v>
      </c>
      <c r="H201" s="155">
        <v>1</v>
      </c>
      <c r="I201" s="156"/>
      <c r="J201" s="157">
        <f t="shared" ref="J201:J208" si="20">ROUND(I201*H201,2)</f>
        <v>0</v>
      </c>
      <c r="K201" s="158"/>
      <c r="L201" s="34"/>
      <c r="M201" s="159" t="s">
        <v>1</v>
      </c>
      <c r="N201" s="160" t="s">
        <v>42</v>
      </c>
      <c r="O201" s="59"/>
      <c r="P201" s="161">
        <f t="shared" ref="P201:P208" si="21">O201*H201</f>
        <v>0</v>
      </c>
      <c r="Q201" s="161">
        <v>0</v>
      </c>
      <c r="R201" s="161">
        <f t="shared" ref="R201:R208" si="22">Q201*H201</f>
        <v>0</v>
      </c>
      <c r="S201" s="161">
        <v>0</v>
      </c>
      <c r="T201" s="162">
        <f t="shared" ref="T201:T208" si="23">S201*H201</f>
        <v>0</v>
      </c>
      <c r="U201" s="33"/>
      <c r="V201" s="33"/>
      <c r="W201" s="33"/>
      <c r="X201" s="33"/>
      <c r="Y201" s="33"/>
      <c r="Z201" s="33"/>
      <c r="AA201" s="33"/>
      <c r="AB201" s="33"/>
      <c r="AC201" s="33"/>
      <c r="AD201" s="33"/>
      <c r="AE201" s="33"/>
      <c r="AR201" s="163" t="s">
        <v>228</v>
      </c>
      <c r="AT201" s="163" t="s">
        <v>224</v>
      </c>
      <c r="AU201" s="163" t="s">
        <v>84</v>
      </c>
      <c r="AY201" s="18" t="s">
        <v>222</v>
      </c>
      <c r="BE201" s="164">
        <f t="shared" ref="BE201:BE208" si="24">IF(N201="základní",J201,0)</f>
        <v>0</v>
      </c>
      <c r="BF201" s="164">
        <f t="shared" ref="BF201:BF208" si="25">IF(N201="snížená",J201,0)</f>
        <v>0</v>
      </c>
      <c r="BG201" s="164">
        <f t="shared" ref="BG201:BG208" si="26">IF(N201="zákl. přenesená",J201,0)</f>
        <v>0</v>
      </c>
      <c r="BH201" s="164">
        <f t="shared" ref="BH201:BH208" si="27">IF(N201="sníž. přenesená",J201,0)</f>
        <v>0</v>
      </c>
      <c r="BI201" s="164">
        <f t="shared" ref="BI201:BI208" si="28">IF(N201="nulová",J201,0)</f>
        <v>0</v>
      </c>
      <c r="BJ201" s="18" t="s">
        <v>84</v>
      </c>
      <c r="BK201" s="164">
        <f t="shared" ref="BK201:BK208" si="29">ROUND(I201*H201,2)</f>
        <v>0</v>
      </c>
      <c r="BL201" s="18" t="s">
        <v>228</v>
      </c>
      <c r="BM201" s="163" t="s">
        <v>489</v>
      </c>
    </row>
    <row r="202" spans="1:65" s="2" customFormat="1" ht="21.75" customHeight="1">
      <c r="A202" s="33"/>
      <c r="B202" s="150"/>
      <c r="C202" s="151" t="s">
        <v>366</v>
      </c>
      <c r="D202" s="151" t="s">
        <v>224</v>
      </c>
      <c r="E202" s="152" t="s">
        <v>6178</v>
      </c>
      <c r="F202" s="153" t="s">
        <v>6133</v>
      </c>
      <c r="G202" s="154" t="s">
        <v>4342</v>
      </c>
      <c r="H202" s="155">
        <v>1</v>
      </c>
      <c r="I202" s="156"/>
      <c r="J202" s="157">
        <f t="shared" si="20"/>
        <v>0</v>
      </c>
      <c r="K202" s="158"/>
      <c r="L202" s="34"/>
      <c r="M202" s="159" t="s">
        <v>1</v>
      </c>
      <c r="N202" s="160" t="s">
        <v>42</v>
      </c>
      <c r="O202" s="59"/>
      <c r="P202" s="161">
        <f t="shared" si="21"/>
        <v>0</v>
      </c>
      <c r="Q202" s="161">
        <v>0</v>
      </c>
      <c r="R202" s="161">
        <f t="shared" si="22"/>
        <v>0</v>
      </c>
      <c r="S202" s="161">
        <v>0</v>
      </c>
      <c r="T202" s="162">
        <f t="shared" si="23"/>
        <v>0</v>
      </c>
      <c r="U202" s="33"/>
      <c r="V202" s="33"/>
      <c r="W202" s="33"/>
      <c r="X202" s="33"/>
      <c r="Y202" s="33"/>
      <c r="Z202" s="33"/>
      <c r="AA202" s="33"/>
      <c r="AB202" s="33"/>
      <c r="AC202" s="33"/>
      <c r="AD202" s="33"/>
      <c r="AE202" s="33"/>
      <c r="AR202" s="163" t="s">
        <v>228</v>
      </c>
      <c r="AT202" s="163" t="s">
        <v>224</v>
      </c>
      <c r="AU202" s="163" t="s">
        <v>84</v>
      </c>
      <c r="AY202" s="18" t="s">
        <v>222</v>
      </c>
      <c r="BE202" s="164">
        <f t="shared" si="24"/>
        <v>0</v>
      </c>
      <c r="BF202" s="164">
        <f t="shared" si="25"/>
        <v>0</v>
      </c>
      <c r="BG202" s="164">
        <f t="shared" si="26"/>
        <v>0</v>
      </c>
      <c r="BH202" s="164">
        <f t="shared" si="27"/>
        <v>0</v>
      </c>
      <c r="BI202" s="164">
        <f t="shared" si="28"/>
        <v>0</v>
      </c>
      <c r="BJ202" s="18" t="s">
        <v>84</v>
      </c>
      <c r="BK202" s="164">
        <f t="shared" si="29"/>
        <v>0</v>
      </c>
      <c r="BL202" s="18" t="s">
        <v>228</v>
      </c>
      <c r="BM202" s="163" t="s">
        <v>495</v>
      </c>
    </row>
    <row r="203" spans="1:65" s="2" customFormat="1" ht="21.75" customHeight="1">
      <c r="A203" s="33"/>
      <c r="B203" s="150"/>
      <c r="C203" s="151" t="s">
        <v>543</v>
      </c>
      <c r="D203" s="151" t="s">
        <v>224</v>
      </c>
      <c r="E203" s="152" t="s">
        <v>6179</v>
      </c>
      <c r="F203" s="153" t="s">
        <v>6131</v>
      </c>
      <c r="G203" s="154" t="s">
        <v>4342</v>
      </c>
      <c r="H203" s="155">
        <v>1</v>
      </c>
      <c r="I203" s="156"/>
      <c r="J203" s="157">
        <f t="shared" si="20"/>
        <v>0</v>
      </c>
      <c r="K203" s="158"/>
      <c r="L203" s="34"/>
      <c r="M203" s="159" t="s">
        <v>1</v>
      </c>
      <c r="N203" s="160" t="s">
        <v>42</v>
      </c>
      <c r="O203" s="59"/>
      <c r="P203" s="161">
        <f t="shared" si="21"/>
        <v>0</v>
      </c>
      <c r="Q203" s="161">
        <v>0</v>
      </c>
      <c r="R203" s="161">
        <f t="shared" si="22"/>
        <v>0</v>
      </c>
      <c r="S203" s="161">
        <v>0</v>
      </c>
      <c r="T203" s="162">
        <f t="shared" si="23"/>
        <v>0</v>
      </c>
      <c r="U203" s="33"/>
      <c r="V203" s="33"/>
      <c r="W203" s="33"/>
      <c r="X203" s="33"/>
      <c r="Y203" s="33"/>
      <c r="Z203" s="33"/>
      <c r="AA203" s="33"/>
      <c r="AB203" s="33"/>
      <c r="AC203" s="33"/>
      <c r="AD203" s="33"/>
      <c r="AE203" s="33"/>
      <c r="AR203" s="163" t="s">
        <v>228</v>
      </c>
      <c r="AT203" s="163" t="s">
        <v>224</v>
      </c>
      <c r="AU203" s="163" t="s">
        <v>84</v>
      </c>
      <c r="AY203" s="18" t="s">
        <v>222</v>
      </c>
      <c r="BE203" s="164">
        <f t="shared" si="24"/>
        <v>0</v>
      </c>
      <c r="BF203" s="164">
        <f t="shared" si="25"/>
        <v>0</v>
      </c>
      <c r="BG203" s="164">
        <f t="shared" si="26"/>
        <v>0</v>
      </c>
      <c r="BH203" s="164">
        <f t="shared" si="27"/>
        <v>0</v>
      </c>
      <c r="BI203" s="164">
        <f t="shared" si="28"/>
        <v>0</v>
      </c>
      <c r="BJ203" s="18" t="s">
        <v>84</v>
      </c>
      <c r="BK203" s="164">
        <f t="shared" si="29"/>
        <v>0</v>
      </c>
      <c r="BL203" s="18" t="s">
        <v>228</v>
      </c>
      <c r="BM203" s="163" t="s">
        <v>505</v>
      </c>
    </row>
    <row r="204" spans="1:65" s="2" customFormat="1" ht="21.75" customHeight="1">
      <c r="A204" s="33"/>
      <c r="B204" s="150"/>
      <c r="C204" s="151" t="s">
        <v>547</v>
      </c>
      <c r="D204" s="151" t="s">
        <v>224</v>
      </c>
      <c r="E204" s="152" t="s">
        <v>6180</v>
      </c>
      <c r="F204" s="153" t="s">
        <v>6181</v>
      </c>
      <c r="G204" s="154" t="s">
        <v>4342</v>
      </c>
      <c r="H204" s="155">
        <v>1</v>
      </c>
      <c r="I204" s="156"/>
      <c r="J204" s="157">
        <f t="shared" si="20"/>
        <v>0</v>
      </c>
      <c r="K204" s="158"/>
      <c r="L204" s="34"/>
      <c r="M204" s="159" t="s">
        <v>1</v>
      </c>
      <c r="N204" s="160" t="s">
        <v>42</v>
      </c>
      <c r="O204" s="59"/>
      <c r="P204" s="161">
        <f t="shared" si="21"/>
        <v>0</v>
      </c>
      <c r="Q204" s="161">
        <v>0</v>
      </c>
      <c r="R204" s="161">
        <f t="shared" si="22"/>
        <v>0</v>
      </c>
      <c r="S204" s="161">
        <v>0</v>
      </c>
      <c r="T204" s="162">
        <f t="shared" si="23"/>
        <v>0</v>
      </c>
      <c r="U204" s="33"/>
      <c r="V204" s="33"/>
      <c r="W204" s="33"/>
      <c r="X204" s="33"/>
      <c r="Y204" s="33"/>
      <c r="Z204" s="33"/>
      <c r="AA204" s="33"/>
      <c r="AB204" s="33"/>
      <c r="AC204" s="33"/>
      <c r="AD204" s="33"/>
      <c r="AE204" s="33"/>
      <c r="AR204" s="163" t="s">
        <v>228</v>
      </c>
      <c r="AT204" s="163" t="s">
        <v>224</v>
      </c>
      <c r="AU204" s="163" t="s">
        <v>84</v>
      </c>
      <c r="AY204" s="18" t="s">
        <v>222</v>
      </c>
      <c r="BE204" s="164">
        <f t="shared" si="24"/>
        <v>0</v>
      </c>
      <c r="BF204" s="164">
        <f t="shared" si="25"/>
        <v>0</v>
      </c>
      <c r="BG204" s="164">
        <f t="shared" si="26"/>
        <v>0</v>
      </c>
      <c r="BH204" s="164">
        <f t="shared" si="27"/>
        <v>0</v>
      </c>
      <c r="BI204" s="164">
        <f t="shared" si="28"/>
        <v>0</v>
      </c>
      <c r="BJ204" s="18" t="s">
        <v>84</v>
      </c>
      <c r="BK204" s="164">
        <f t="shared" si="29"/>
        <v>0</v>
      </c>
      <c r="BL204" s="18" t="s">
        <v>228</v>
      </c>
      <c r="BM204" s="163" t="s">
        <v>516</v>
      </c>
    </row>
    <row r="205" spans="1:65" s="2" customFormat="1" ht="21.75" customHeight="1">
      <c r="A205" s="33"/>
      <c r="B205" s="150"/>
      <c r="C205" s="151" t="s">
        <v>559</v>
      </c>
      <c r="D205" s="151" t="s">
        <v>224</v>
      </c>
      <c r="E205" s="152" t="s">
        <v>6182</v>
      </c>
      <c r="F205" s="153" t="s">
        <v>6183</v>
      </c>
      <c r="G205" s="154" t="s">
        <v>4342</v>
      </c>
      <c r="H205" s="155">
        <v>1</v>
      </c>
      <c r="I205" s="156"/>
      <c r="J205" s="157">
        <f t="shared" si="20"/>
        <v>0</v>
      </c>
      <c r="K205" s="158"/>
      <c r="L205" s="34"/>
      <c r="M205" s="159" t="s">
        <v>1</v>
      </c>
      <c r="N205" s="160" t="s">
        <v>42</v>
      </c>
      <c r="O205" s="59"/>
      <c r="P205" s="161">
        <f t="shared" si="21"/>
        <v>0</v>
      </c>
      <c r="Q205" s="161">
        <v>0</v>
      </c>
      <c r="R205" s="161">
        <f t="shared" si="22"/>
        <v>0</v>
      </c>
      <c r="S205" s="161">
        <v>0</v>
      </c>
      <c r="T205" s="162">
        <f t="shared" si="23"/>
        <v>0</v>
      </c>
      <c r="U205" s="33"/>
      <c r="V205" s="33"/>
      <c r="W205" s="33"/>
      <c r="X205" s="33"/>
      <c r="Y205" s="33"/>
      <c r="Z205" s="33"/>
      <c r="AA205" s="33"/>
      <c r="AB205" s="33"/>
      <c r="AC205" s="33"/>
      <c r="AD205" s="33"/>
      <c r="AE205" s="33"/>
      <c r="AR205" s="163" t="s">
        <v>228</v>
      </c>
      <c r="AT205" s="163" t="s">
        <v>224</v>
      </c>
      <c r="AU205" s="163" t="s">
        <v>84</v>
      </c>
      <c r="AY205" s="18" t="s">
        <v>222</v>
      </c>
      <c r="BE205" s="164">
        <f t="shared" si="24"/>
        <v>0</v>
      </c>
      <c r="BF205" s="164">
        <f t="shared" si="25"/>
        <v>0</v>
      </c>
      <c r="BG205" s="164">
        <f t="shared" si="26"/>
        <v>0</v>
      </c>
      <c r="BH205" s="164">
        <f t="shared" si="27"/>
        <v>0</v>
      </c>
      <c r="BI205" s="164">
        <f t="shared" si="28"/>
        <v>0</v>
      </c>
      <c r="BJ205" s="18" t="s">
        <v>84</v>
      </c>
      <c r="BK205" s="164">
        <f t="shared" si="29"/>
        <v>0</v>
      </c>
      <c r="BL205" s="18" t="s">
        <v>228</v>
      </c>
      <c r="BM205" s="163" t="s">
        <v>520</v>
      </c>
    </row>
    <row r="206" spans="1:65" s="2" customFormat="1" ht="21.75" customHeight="1">
      <c r="A206" s="33"/>
      <c r="B206" s="150"/>
      <c r="C206" s="151" t="s">
        <v>369</v>
      </c>
      <c r="D206" s="151" t="s">
        <v>224</v>
      </c>
      <c r="E206" s="152" t="s">
        <v>337</v>
      </c>
      <c r="F206" s="153" t="s">
        <v>6183</v>
      </c>
      <c r="G206" s="154" t="s">
        <v>4342</v>
      </c>
      <c r="H206" s="155">
        <v>1</v>
      </c>
      <c r="I206" s="156"/>
      <c r="J206" s="157">
        <f t="shared" si="20"/>
        <v>0</v>
      </c>
      <c r="K206" s="158"/>
      <c r="L206" s="34"/>
      <c r="M206" s="159" t="s">
        <v>1</v>
      </c>
      <c r="N206" s="160" t="s">
        <v>42</v>
      </c>
      <c r="O206" s="59"/>
      <c r="P206" s="161">
        <f t="shared" si="21"/>
        <v>0</v>
      </c>
      <c r="Q206" s="161">
        <v>0</v>
      </c>
      <c r="R206" s="161">
        <f t="shared" si="22"/>
        <v>0</v>
      </c>
      <c r="S206" s="161">
        <v>0</v>
      </c>
      <c r="T206" s="162">
        <f t="shared" si="23"/>
        <v>0</v>
      </c>
      <c r="U206" s="33"/>
      <c r="V206" s="33"/>
      <c r="W206" s="33"/>
      <c r="X206" s="33"/>
      <c r="Y206" s="33"/>
      <c r="Z206" s="33"/>
      <c r="AA206" s="33"/>
      <c r="AB206" s="33"/>
      <c r="AC206" s="33"/>
      <c r="AD206" s="33"/>
      <c r="AE206" s="33"/>
      <c r="AR206" s="163" t="s">
        <v>228</v>
      </c>
      <c r="AT206" s="163" t="s">
        <v>224</v>
      </c>
      <c r="AU206" s="163" t="s">
        <v>84</v>
      </c>
      <c r="AY206" s="18" t="s">
        <v>222</v>
      </c>
      <c r="BE206" s="164">
        <f t="shared" si="24"/>
        <v>0</v>
      </c>
      <c r="BF206" s="164">
        <f t="shared" si="25"/>
        <v>0</v>
      </c>
      <c r="BG206" s="164">
        <f t="shared" si="26"/>
        <v>0</v>
      </c>
      <c r="BH206" s="164">
        <f t="shared" si="27"/>
        <v>0</v>
      </c>
      <c r="BI206" s="164">
        <f t="shared" si="28"/>
        <v>0</v>
      </c>
      <c r="BJ206" s="18" t="s">
        <v>84</v>
      </c>
      <c r="BK206" s="164">
        <f t="shared" si="29"/>
        <v>0</v>
      </c>
      <c r="BL206" s="18" t="s">
        <v>228</v>
      </c>
      <c r="BM206" s="163" t="s">
        <v>532</v>
      </c>
    </row>
    <row r="207" spans="1:65" s="2" customFormat="1" ht="21.75" customHeight="1">
      <c r="A207" s="33"/>
      <c r="B207" s="150"/>
      <c r="C207" s="151" t="s">
        <v>568</v>
      </c>
      <c r="D207" s="151" t="s">
        <v>224</v>
      </c>
      <c r="E207" s="152" t="s">
        <v>341</v>
      </c>
      <c r="F207" s="153" t="s">
        <v>6184</v>
      </c>
      <c r="G207" s="154" t="s">
        <v>4342</v>
      </c>
      <c r="H207" s="155">
        <v>1</v>
      </c>
      <c r="I207" s="156"/>
      <c r="J207" s="157">
        <f t="shared" si="20"/>
        <v>0</v>
      </c>
      <c r="K207" s="158"/>
      <c r="L207" s="34"/>
      <c r="M207" s="159" t="s">
        <v>1</v>
      </c>
      <c r="N207" s="160" t="s">
        <v>42</v>
      </c>
      <c r="O207" s="59"/>
      <c r="P207" s="161">
        <f t="shared" si="21"/>
        <v>0</v>
      </c>
      <c r="Q207" s="161">
        <v>0</v>
      </c>
      <c r="R207" s="161">
        <f t="shared" si="22"/>
        <v>0</v>
      </c>
      <c r="S207" s="161">
        <v>0</v>
      </c>
      <c r="T207" s="162">
        <f t="shared" si="23"/>
        <v>0</v>
      </c>
      <c r="U207" s="33"/>
      <c r="V207" s="33"/>
      <c r="W207" s="33"/>
      <c r="X207" s="33"/>
      <c r="Y207" s="33"/>
      <c r="Z207" s="33"/>
      <c r="AA207" s="33"/>
      <c r="AB207" s="33"/>
      <c r="AC207" s="33"/>
      <c r="AD207" s="33"/>
      <c r="AE207" s="33"/>
      <c r="AR207" s="163" t="s">
        <v>228</v>
      </c>
      <c r="AT207" s="163" t="s">
        <v>224</v>
      </c>
      <c r="AU207" s="163" t="s">
        <v>84</v>
      </c>
      <c r="AY207" s="18" t="s">
        <v>222</v>
      </c>
      <c r="BE207" s="164">
        <f t="shared" si="24"/>
        <v>0</v>
      </c>
      <c r="BF207" s="164">
        <f t="shared" si="25"/>
        <v>0</v>
      </c>
      <c r="BG207" s="164">
        <f t="shared" si="26"/>
        <v>0</v>
      </c>
      <c r="BH207" s="164">
        <f t="shared" si="27"/>
        <v>0</v>
      </c>
      <c r="BI207" s="164">
        <f t="shared" si="28"/>
        <v>0</v>
      </c>
      <c r="BJ207" s="18" t="s">
        <v>84</v>
      </c>
      <c r="BK207" s="164">
        <f t="shared" si="29"/>
        <v>0</v>
      </c>
      <c r="BL207" s="18" t="s">
        <v>228</v>
      </c>
      <c r="BM207" s="163" t="s">
        <v>546</v>
      </c>
    </row>
    <row r="208" spans="1:65" s="2" customFormat="1" ht="24.2" customHeight="1">
      <c r="A208" s="33"/>
      <c r="B208" s="150"/>
      <c r="C208" s="151" t="s">
        <v>373</v>
      </c>
      <c r="D208" s="151" t="s">
        <v>224</v>
      </c>
      <c r="E208" s="152" t="s">
        <v>345</v>
      </c>
      <c r="F208" s="153" t="s">
        <v>6185</v>
      </c>
      <c r="G208" s="154" t="s">
        <v>4342</v>
      </c>
      <c r="H208" s="155">
        <v>1</v>
      </c>
      <c r="I208" s="156"/>
      <c r="J208" s="157">
        <f t="shared" si="20"/>
        <v>0</v>
      </c>
      <c r="K208" s="158"/>
      <c r="L208" s="34"/>
      <c r="M208" s="159" t="s">
        <v>1</v>
      </c>
      <c r="N208" s="160" t="s">
        <v>42</v>
      </c>
      <c r="O208" s="59"/>
      <c r="P208" s="161">
        <f t="shared" si="21"/>
        <v>0</v>
      </c>
      <c r="Q208" s="161">
        <v>0</v>
      </c>
      <c r="R208" s="161">
        <f t="shared" si="22"/>
        <v>0</v>
      </c>
      <c r="S208" s="161">
        <v>0</v>
      </c>
      <c r="T208" s="162">
        <f t="shared" si="23"/>
        <v>0</v>
      </c>
      <c r="U208" s="33"/>
      <c r="V208" s="33"/>
      <c r="W208" s="33"/>
      <c r="X208" s="33"/>
      <c r="Y208" s="33"/>
      <c r="Z208" s="33"/>
      <c r="AA208" s="33"/>
      <c r="AB208" s="33"/>
      <c r="AC208" s="33"/>
      <c r="AD208" s="33"/>
      <c r="AE208" s="33"/>
      <c r="AR208" s="163" t="s">
        <v>228</v>
      </c>
      <c r="AT208" s="163" t="s">
        <v>224</v>
      </c>
      <c r="AU208" s="163" t="s">
        <v>84</v>
      </c>
      <c r="AY208" s="18" t="s">
        <v>222</v>
      </c>
      <c r="BE208" s="164">
        <f t="shared" si="24"/>
        <v>0</v>
      </c>
      <c r="BF208" s="164">
        <f t="shared" si="25"/>
        <v>0</v>
      </c>
      <c r="BG208" s="164">
        <f t="shared" si="26"/>
        <v>0</v>
      </c>
      <c r="BH208" s="164">
        <f t="shared" si="27"/>
        <v>0</v>
      </c>
      <c r="BI208" s="164">
        <f t="shared" si="28"/>
        <v>0</v>
      </c>
      <c r="BJ208" s="18" t="s">
        <v>84</v>
      </c>
      <c r="BK208" s="164">
        <f t="shared" si="29"/>
        <v>0</v>
      </c>
      <c r="BL208" s="18" t="s">
        <v>228</v>
      </c>
      <c r="BM208" s="163" t="s">
        <v>550</v>
      </c>
    </row>
    <row r="209" spans="1:65" s="2" customFormat="1" ht="58.5">
      <c r="A209" s="33"/>
      <c r="B209" s="34"/>
      <c r="C209" s="33"/>
      <c r="D209" s="166" t="s">
        <v>384</v>
      </c>
      <c r="E209" s="33"/>
      <c r="F209" s="208" t="s">
        <v>6186</v>
      </c>
      <c r="G209" s="33"/>
      <c r="H209" s="33"/>
      <c r="I209" s="209"/>
      <c r="J209" s="33"/>
      <c r="K209" s="33"/>
      <c r="L209" s="34"/>
      <c r="M209" s="210"/>
      <c r="N209" s="211"/>
      <c r="O209" s="59"/>
      <c r="P209" s="59"/>
      <c r="Q209" s="59"/>
      <c r="R209" s="59"/>
      <c r="S209" s="59"/>
      <c r="T209" s="60"/>
      <c r="U209" s="33"/>
      <c r="V209" s="33"/>
      <c r="W209" s="33"/>
      <c r="X209" s="33"/>
      <c r="Y209" s="33"/>
      <c r="Z209" s="33"/>
      <c r="AA209" s="33"/>
      <c r="AB209" s="33"/>
      <c r="AC209" s="33"/>
      <c r="AD209" s="33"/>
      <c r="AE209" s="33"/>
      <c r="AT209" s="18" t="s">
        <v>384</v>
      </c>
      <c r="AU209" s="18" t="s">
        <v>84</v>
      </c>
    </row>
    <row r="210" spans="1:65" s="2" customFormat="1" ht="37.9" customHeight="1">
      <c r="A210" s="33"/>
      <c r="B210" s="150"/>
      <c r="C210" s="151" t="s">
        <v>580</v>
      </c>
      <c r="D210" s="151" t="s">
        <v>224</v>
      </c>
      <c r="E210" s="152" t="s">
        <v>273</v>
      </c>
      <c r="F210" s="153" t="s">
        <v>6187</v>
      </c>
      <c r="G210" s="154" t="s">
        <v>4342</v>
      </c>
      <c r="H210" s="155">
        <v>1</v>
      </c>
      <c r="I210" s="156"/>
      <c r="J210" s="157">
        <f>ROUND(I210*H210,2)</f>
        <v>0</v>
      </c>
      <c r="K210" s="158"/>
      <c r="L210" s="34"/>
      <c r="M210" s="159" t="s">
        <v>1</v>
      </c>
      <c r="N210" s="160" t="s">
        <v>42</v>
      </c>
      <c r="O210" s="59"/>
      <c r="P210" s="161">
        <f>O210*H210</f>
        <v>0</v>
      </c>
      <c r="Q210" s="161">
        <v>0</v>
      </c>
      <c r="R210" s="161">
        <f>Q210*H210</f>
        <v>0</v>
      </c>
      <c r="S210" s="161">
        <v>0</v>
      </c>
      <c r="T210" s="162">
        <f>S210*H210</f>
        <v>0</v>
      </c>
      <c r="U210" s="33"/>
      <c r="V210" s="33"/>
      <c r="W210" s="33"/>
      <c r="X210" s="33"/>
      <c r="Y210" s="33"/>
      <c r="Z210" s="33"/>
      <c r="AA210" s="33"/>
      <c r="AB210" s="33"/>
      <c r="AC210" s="33"/>
      <c r="AD210" s="33"/>
      <c r="AE210" s="33"/>
      <c r="AR210" s="163" t="s">
        <v>228</v>
      </c>
      <c r="AT210" s="163" t="s">
        <v>224</v>
      </c>
      <c r="AU210" s="163" t="s">
        <v>84</v>
      </c>
      <c r="AY210" s="18" t="s">
        <v>222</v>
      </c>
      <c r="BE210" s="164">
        <f>IF(N210="základní",J210,0)</f>
        <v>0</v>
      </c>
      <c r="BF210" s="164">
        <f>IF(N210="snížená",J210,0)</f>
        <v>0</v>
      </c>
      <c r="BG210" s="164">
        <f>IF(N210="zákl. přenesená",J210,0)</f>
        <v>0</v>
      </c>
      <c r="BH210" s="164">
        <f>IF(N210="sníž. přenesená",J210,0)</f>
        <v>0</v>
      </c>
      <c r="BI210" s="164">
        <f>IF(N210="nulová",J210,0)</f>
        <v>0</v>
      </c>
      <c r="BJ210" s="18" t="s">
        <v>84</v>
      </c>
      <c r="BK210" s="164">
        <f>ROUND(I210*H210,2)</f>
        <v>0</v>
      </c>
      <c r="BL210" s="18" t="s">
        <v>228</v>
      </c>
      <c r="BM210" s="163" t="s">
        <v>562</v>
      </c>
    </row>
    <row r="211" spans="1:65" s="2" customFormat="1" ht="21.75" customHeight="1">
      <c r="A211" s="33"/>
      <c r="B211" s="150"/>
      <c r="C211" s="151" t="s">
        <v>376</v>
      </c>
      <c r="D211" s="151" t="s">
        <v>224</v>
      </c>
      <c r="E211" s="152" t="s">
        <v>7</v>
      </c>
      <c r="F211" s="153" t="s">
        <v>6133</v>
      </c>
      <c r="G211" s="154" t="s">
        <v>4342</v>
      </c>
      <c r="H211" s="155">
        <v>1</v>
      </c>
      <c r="I211" s="156"/>
      <c r="J211" s="157">
        <f>ROUND(I211*H211,2)</f>
        <v>0</v>
      </c>
      <c r="K211" s="158"/>
      <c r="L211" s="34"/>
      <c r="M211" s="159" t="s">
        <v>1</v>
      </c>
      <c r="N211" s="160" t="s">
        <v>42</v>
      </c>
      <c r="O211" s="59"/>
      <c r="P211" s="161">
        <f>O211*H211</f>
        <v>0</v>
      </c>
      <c r="Q211" s="161">
        <v>0</v>
      </c>
      <c r="R211" s="161">
        <f>Q211*H211</f>
        <v>0</v>
      </c>
      <c r="S211" s="161">
        <v>0</v>
      </c>
      <c r="T211" s="162">
        <f>S211*H211</f>
        <v>0</v>
      </c>
      <c r="U211" s="33"/>
      <c r="V211" s="33"/>
      <c r="W211" s="33"/>
      <c r="X211" s="33"/>
      <c r="Y211" s="33"/>
      <c r="Z211" s="33"/>
      <c r="AA211" s="33"/>
      <c r="AB211" s="33"/>
      <c r="AC211" s="33"/>
      <c r="AD211" s="33"/>
      <c r="AE211" s="33"/>
      <c r="AR211" s="163" t="s">
        <v>228</v>
      </c>
      <c r="AT211" s="163" t="s">
        <v>224</v>
      </c>
      <c r="AU211" s="163" t="s">
        <v>84</v>
      </c>
      <c r="AY211" s="18" t="s">
        <v>222</v>
      </c>
      <c r="BE211" s="164">
        <f>IF(N211="základní",J211,0)</f>
        <v>0</v>
      </c>
      <c r="BF211" s="164">
        <f>IF(N211="snížená",J211,0)</f>
        <v>0</v>
      </c>
      <c r="BG211" s="164">
        <f>IF(N211="zákl. přenesená",J211,0)</f>
        <v>0</v>
      </c>
      <c r="BH211" s="164">
        <f>IF(N211="sníž. přenesená",J211,0)</f>
        <v>0</v>
      </c>
      <c r="BI211" s="164">
        <f>IF(N211="nulová",J211,0)</f>
        <v>0</v>
      </c>
      <c r="BJ211" s="18" t="s">
        <v>84</v>
      </c>
      <c r="BK211" s="164">
        <f>ROUND(I211*H211,2)</f>
        <v>0</v>
      </c>
      <c r="BL211" s="18" t="s">
        <v>228</v>
      </c>
      <c r="BM211" s="163" t="s">
        <v>565</v>
      </c>
    </row>
    <row r="212" spans="1:65" s="2" customFormat="1" ht="24.2" customHeight="1">
      <c r="A212" s="33"/>
      <c r="B212" s="150"/>
      <c r="C212" s="151" t="s">
        <v>609</v>
      </c>
      <c r="D212" s="151" t="s">
        <v>224</v>
      </c>
      <c r="E212" s="152" t="s">
        <v>358</v>
      </c>
      <c r="F212" s="153" t="s">
        <v>6156</v>
      </c>
      <c r="G212" s="154" t="s">
        <v>4342</v>
      </c>
      <c r="H212" s="155">
        <v>1</v>
      </c>
      <c r="I212" s="156"/>
      <c r="J212" s="157">
        <f>ROUND(I212*H212,2)</f>
        <v>0</v>
      </c>
      <c r="K212" s="158"/>
      <c r="L212" s="34"/>
      <c r="M212" s="159" t="s">
        <v>1</v>
      </c>
      <c r="N212" s="160" t="s">
        <v>42</v>
      </c>
      <c r="O212" s="59"/>
      <c r="P212" s="161">
        <f>O212*H212</f>
        <v>0</v>
      </c>
      <c r="Q212" s="161">
        <v>0</v>
      </c>
      <c r="R212" s="161">
        <f>Q212*H212</f>
        <v>0</v>
      </c>
      <c r="S212" s="161">
        <v>0</v>
      </c>
      <c r="T212" s="162">
        <f>S212*H212</f>
        <v>0</v>
      </c>
      <c r="U212" s="33"/>
      <c r="V212" s="33"/>
      <c r="W212" s="33"/>
      <c r="X212" s="33"/>
      <c r="Y212" s="33"/>
      <c r="Z212" s="33"/>
      <c r="AA212" s="33"/>
      <c r="AB212" s="33"/>
      <c r="AC212" s="33"/>
      <c r="AD212" s="33"/>
      <c r="AE212" s="33"/>
      <c r="AR212" s="163" t="s">
        <v>228</v>
      </c>
      <c r="AT212" s="163" t="s">
        <v>224</v>
      </c>
      <c r="AU212" s="163" t="s">
        <v>84</v>
      </c>
      <c r="AY212" s="18" t="s">
        <v>222</v>
      </c>
      <c r="BE212" s="164">
        <f>IF(N212="základní",J212,0)</f>
        <v>0</v>
      </c>
      <c r="BF212" s="164">
        <f>IF(N212="snížená",J212,0)</f>
        <v>0</v>
      </c>
      <c r="BG212" s="164">
        <f>IF(N212="zákl. přenesená",J212,0)</f>
        <v>0</v>
      </c>
      <c r="BH212" s="164">
        <f>IF(N212="sníž. přenesená",J212,0)</f>
        <v>0</v>
      </c>
      <c r="BI212" s="164">
        <f>IF(N212="nulová",J212,0)</f>
        <v>0</v>
      </c>
      <c r="BJ212" s="18" t="s">
        <v>84</v>
      </c>
      <c r="BK212" s="164">
        <f>ROUND(I212*H212,2)</f>
        <v>0</v>
      </c>
      <c r="BL212" s="18" t="s">
        <v>228</v>
      </c>
      <c r="BM212" s="163" t="s">
        <v>571</v>
      </c>
    </row>
    <row r="213" spans="1:65" s="2" customFormat="1" ht="44.25" customHeight="1">
      <c r="A213" s="33"/>
      <c r="B213" s="150"/>
      <c r="C213" s="151" t="s">
        <v>380</v>
      </c>
      <c r="D213" s="151" t="s">
        <v>224</v>
      </c>
      <c r="E213" s="152" t="s">
        <v>363</v>
      </c>
      <c r="F213" s="153" t="s">
        <v>6128</v>
      </c>
      <c r="G213" s="154" t="s">
        <v>4342</v>
      </c>
      <c r="H213" s="155">
        <v>1</v>
      </c>
      <c r="I213" s="156"/>
      <c r="J213" s="157">
        <f>ROUND(I213*H213,2)</f>
        <v>0</v>
      </c>
      <c r="K213" s="158"/>
      <c r="L213" s="34"/>
      <c r="M213" s="159" t="s">
        <v>1</v>
      </c>
      <c r="N213" s="160" t="s">
        <v>42</v>
      </c>
      <c r="O213" s="59"/>
      <c r="P213" s="161">
        <f>O213*H213</f>
        <v>0</v>
      </c>
      <c r="Q213" s="161">
        <v>0</v>
      </c>
      <c r="R213" s="161">
        <f>Q213*H213</f>
        <v>0</v>
      </c>
      <c r="S213" s="161">
        <v>0</v>
      </c>
      <c r="T213" s="162">
        <f>S213*H213</f>
        <v>0</v>
      </c>
      <c r="U213" s="33"/>
      <c r="V213" s="33"/>
      <c r="W213" s="33"/>
      <c r="X213" s="33"/>
      <c r="Y213" s="33"/>
      <c r="Z213" s="33"/>
      <c r="AA213" s="33"/>
      <c r="AB213" s="33"/>
      <c r="AC213" s="33"/>
      <c r="AD213" s="33"/>
      <c r="AE213" s="33"/>
      <c r="AR213" s="163" t="s">
        <v>228</v>
      </c>
      <c r="AT213" s="163" t="s">
        <v>224</v>
      </c>
      <c r="AU213" s="163" t="s">
        <v>84</v>
      </c>
      <c r="AY213" s="18" t="s">
        <v>222</v>
      </c>
      <c r="BE213" s="164">
        <f>IF(N213="základní",J213,0)</f>
        <v>0</v>
      </c>
      <c r="BF213" s="164">
        <f>IF(N213="snížená",J213,0)</f>
        <v>0</v>
      </c>
      <c r="BG213" s="164">
        <f>IF(N213="zákl. přenesená",J213,0)</f>
        <v>0</v>
      </c>
      <c r="BH213" s="164">
        <f>IF(N213="sníž. přenesená",J213,0)</f>
        <v>0</v>
      </c>
      <c r="BI213" s="164">
        <f>IF(N213="nulová",J213,0)</f>
        <v>0</v>
      </c>
      <c r="BJ213" s="18" t="s">
        <v>84</v>
      </c>
      <c r="BK213" s="164">
        <f>ROUND(I213*H213,2)</f>
        <v>0</v>
      </c>
      <c r="BL213" s="18" t="s">
        <v>228</v>
      </c>
      <c r="BM213" s="163" t="s">
        <v>577</v>
      </c>
    </row>
    <row r="214" spans="1:65" s="2" customFormat="1" ht="24.2" customHeight="1">
      <c r="A214" s="33"/>
      <c r="B214" s="150"/>
      <c r="C214" s="151" t="s">
        <v>636</v>
      </c>
      <c r="D214" s="151" t="s">
        <v>224</v>
      </c>
      <c r="E214" s="152" t="s">
        <v>282</v>
      </c>
      <c r="F214" s="153" t="s">
        <v>6188</v>
      </c>
      <c r="G214" s="154" t="s">
        <v>4342</v>
      </c>
      <c r="H214" s="155">
        <v>1</v>
      </c>
      <c r="I214" s="156"/>
      <c r="J214" s="157">
        <f>ROUND(I214*H214,2)</f>
        <v>0</v>
      </c>
      <c r="K214" s="158"/>
      <c r="L214" s="34"/>
      <c r="M214" s="159" t="s">
        <v>1</v>
      </c>
      <c r="N214" s="160" t="s">
        <v>42</v>
      </c>
      <c r="O214" s="59"/>
      <c r="P214" s="161">
        <f>O214*H214</f>
        <v>0</v>
      </c>
      <c r="Q214" s="161">
        <v>0</v>
      </c>
      <c r="R214" s="161">
        <f>Q214*H214</f>
        <v>0</v>
      </c>
      <c r="S214" s="161">
        <v>0</v>
      </c>
      <c r="T214" s="162">
        <f>S214*H214</f>
        <v>0</v>
      </c>
      <c r="U214" s="33"/>
      <c r="V214" s="33"/>
      <c r="W214" s="33"/>
      <c r="X214" s="33"/>
      <c r="Y214" s="33"/>
      <c r="Z214" s="33"/>
      <c r="AA214" s="33"/>
      <c r="AB214" s="33"/>
      <c r="AC214" s="33"/>
      <c r="AD214" s="33"/>
      <c r="AE214" s="33"/>
      <c r="AR214" s="163" t="s">
        <v>228</v>
      </c>
      <c r="AT214" s="163" t="s">
        <v>224</v>
      </c>
      <c r="AU214" s="163" t="s">
        <v>84</v>
      </c>
      <c r="AY214" s="18" t="s">
        <v>222</v>
      </c>
      <c r="BE214" s="164">
        <f>IF(N214="základní",J214,0)</f>
        <v>0</v>
      </c>
      <c r="BF214" s="164">
        <f>IF(N214="snížená",J214,0)</f>
        <v>0</v>
      </c>
      <c r="BG214" s="164">
        <f>IF(N214="zákl. přenesená",J214,0)</f>
        <v>0</v>
      </c>
      <c r="BH214" s="164">
        <f>IF(N214="sníž. přenesená",J214,0)</f>
        <v>0</v>
      </c>
      <c r="BI214" s="164">
        <f>IF(N214="nulová",J214,0)</f>
        <v>0</v>
      </c>
      <c r="BJ214" s="18" t="s">
        <v>84</v>
      </c>
      <c r="BK214" s="164">
        <f>ROUND(I214*H214,2)</f>
        <v>0</v>
      </c>
      <c r="BL214" s="18" t="s">
        <v>228</v>
      </c>
      <c r="BM214" s="163" t="s">
        <v>583</v>
      </c>
    </row>
    <row r="215" spans="1:65" s="2" customFormat="1" ht="97.5">
      <c r="A215" s="33"/>
      <c r="B215" s="34"/>
      <c r="C215" s="33"/>
      <c r="D215" s="166" t="s">
        <v>384</v>
      </c>
      <c r="E215" s="33"/>
      <c r="F215" s="208" t="s">
        <v>6189</v>
      </c>
      <c r="G215" s="33"/>
      <c r="H215" s="33"/>
      <c r="I215" s="209"/>
      <c r="J215" s="33"/>
      <c r="K215" s="33"/>
      <c r="L215" s="34"/>
      <c r="M215" s="210"/>
      <c r="N215" s="211"/>
      <c r="O215" s="59"/>
      <c r="P215" s="59"/>
      <c r="Q215" s="59"/>
      <c r="R215" s="59"/>
      <c r="S215" s="59"/>
      <c r="T215" s="60"/>
      <c r="U215" s="33"/>
      <c r="V215" s="33"/>
      <c r="W215" s="33"/>
      <c r="X215" s="33"/>
      <c r="Y215" s="33"/>
      <c r="Z215" s="33"/>
      <c r="AA215" s="33"/>
      <c r="AB215" s="33"/>
      <c r="AC215" s="33"/>
      <c r="AD215" s="33"/>
      <c r="AE215" s="33"/>
      <c r="AT215" s="18" t="s">
        <v>384</v>
      </c>
      <c r="AU215" s="18" t="s">
        <v>84</v>
      </c>
    </row>
    <row r="216" spans="1:65" s="2" customFormat="1" ht="16.5" customHeight="1">
      <c r="A216" s="33"/>
      <c r="B216" s="150"/>
      <c r="C216" s="151" t="s">
        <v>383</v>
      </c>
      <c r="D216" s="151" t="s">
        <v>224</v>
      </c>
      <c r="E216" s="152" t="s">
        <v>370</v>
      </c>
      <c r="F216" s="153" t="s">
        <v>6190</v>
      </c>
      <c r="G216" s="154" t="s">
        <v>4342</v>
      </c>
      <c r="H216" s="155">
        <v>1</v>
      </c>
      <c r="I216" s="156"/>
      <c r="J216" s="157">
        <f>ROUND(I216*H216,2)</f>
        <v>0</v>
      </c>
      <c r="K216" s="158"/>
      <c r="L216" s="34"/>
      <c r="M216" s="159" t="s">
        <v>1</v>
      </c>
      <c r="N216" s="160" t="s">
        <v>42</v>
      </c>
      <c r="O216" s="59"/>
      <c r="P216" s="161">
        <f>O216*H216</f>
        <v>0</v>
      </c>
      <c r="Q216" s="161">
        <v>0</v>
      </c>
      <c r="R216" s="161">
        <f>Q216*H216</f>
        <v>0</v>
      </c>
      <c r="S216" s="161">
        <v>0</v>
      </c>
      <c r="T216" s="162">
        <f>S216*H216</f>
        <v>0</v>
      </c>
      <c r="U216" s="33"/>
      <c r="V216" s="33"/>
      <c r="W216" s="33"/>
      <c r="X216" s="33"/>
      <c r="Y216" s="33"/>
      <c r="Z216" s="33"/>
      <c r="AA216" s="33"/>
      <c r="AB216" s="33"/>
      <c r="AC216" s="33"/>
      <c r="AD216" s="33"/>
      <c r="AE216" s="33"/>
      <c r="AR216" s="163" t="s">
        <v>228</v>
      </c>
      <c r="AT216" s="163" t="s">
        <v>224</v>
      </c>
      <c r="AU216" s="163" t="s">
        <v>84</v>
      </c>
      <c r="AY216" s="18" t="s">
        <v>222</v>
      </c>
      <c r="BE216" s="164">
        <f>IF(N216="základní",J216,0)</f>
        <v>0</v>
      </c>
      <c r="BF216" s="164">
        <f>IF(N216="snížená",J216,0)</f>
        <v>0</v>
      </c>
      <c r="BG216" s="164">
        <f>IF(N216="zákl. přenesená",J216,0)</f>
        <v>0</v>
      </c>
      <c r="BH216" s="164">
        <f>IF(N216="sníž. přenesená",J216,0)</f>
        <v>0</v>
      </c>
      <c r="BI216" s="164">
        <f>IF(N216="nulová",J216,0)</f>
        <v>0</v>
      </c>
      <c r="BJ216" s="18" t="s">
        <v>84</v>
      </c>
      <c r="BK216" s="164">
        <f>ROUND(I216*H216,2)</f>
        <v>0</v>
      </c>
      <c r="BL216" s="18" t="s">
        <v>228</v>
      </c>
      <c r="BM216" s="163" t="s">
        <v>599</v>
      </c>
    </row>
    <row r="217" spans="1:65" s="2" customFormat="1" ht="68.25">
      <c r="A217" s="33"/>
      <c r="B217" s="34"/>
      <c r="C217" s="33"/>
      <c r="D217" s="166" t="s">
        <v>384</v>
      </c>
      <c r="E217" s="33"/>
      <c r="F217" s="208" t="s">
        <v>6191</v>
      </c>
      <c r="G217" s="33"/>
      <c r="H217" s="33"/>
      <c r="I217" s="209"/>
      <c r="J217" s="33"/>
      <c r="K217" s="33"/>
      <c r="L217" s="34"/>
      <c r="M217" s="210"/>
      <c r="N217" s="211"/>
      <c r="O217" s="59"/>
      <c r="P217" s="59"/>
      <c r="Q217" s="59"/>
      <c r="R217" s="59"/>
      <c r="S217" s="59"/>
      <c r="T217" s="60"/>
      <c r="U217" s="33"/>
      <c r="V217" s="33"/>
      <c r="W217" s="33"/>
      <c r="X217" s="33"/>
      <c r="Y217" s="33"/>
      <c r="Z217" s="33"/>
      <c r="AA217" s="33"/>
      <c r="AB217" s="33"/>
      <c r="AC217" s="33"/>
      <c r="AD217" s="33"/>
      <c r="AE217" s="33"/>
      <c r="AT217" s="18" t="s">
        <v>384</v>
      </c>
      <c r="AU217" s="18" t="s">
        <v>84</v>
      </c>
    </row>
    <row r="218" spans="1:65" s="2" customFormat="1" ht="33" customHeight="1">
      <c r="A218" s="33"/>
      <c r="B218" s="150"/>
      <c r="C218" s="151" t="s">
        <v>660</v>
      </c>
      <c r="D218" s="151" t="s">
        <v>224</v>
      </c>
      <c r="E218" s="152" t="s">
        <v>292</v>
      </c>
      <c r="F218" s="153" t="s">
        <v>6192</v>
      </c>
      <c r="G218" s="154" t="s">
        <v>4342</v>
      </c>
      <c r="H218" s="155">
        <v>2</v>
      </c>
      <c r="I218" s="156"/>
      <c r="J218" s="157">
        <f>ROUND(I218*H218,2)</f>
        <v>0</v>
      </c>
      <c r="K218" s="158"/>
      <c r="L218" s="34"/>
      <c r="M218" s="159" t="s">
        <v>1</v>
      </c>
      <c r="N218" s="160" t="s">
        <v>42</v>
      </c>
      <c r="O218" s="59"/>
      <c r="P218" s="161">
        <f>O218*H218</f>
        <v>0</v>
      </c>
      <c r="Q218" s="161">
        <v>0</v>
      </c>
      <c r="R218" s="161">
        <f>Q218*H218</f>
        <v>0</v>
      </c>
      <c r="S218" s="161">
        <v>0</v>
      </c>
      <c r="T218" s="162">
        <f>S218*H218</f>
        <v>0</v>
      </c>
      <c r="U218" s="33"/>
      <c r="V218" s="33"/>
      <c r="W218" s="33"/>
      <c r="X218" s="33"/>
      <c r="Y218" s="33"/>
      <c r="Z218" s="33"/>
      <c r="AA218" s="33"/>
      <c r="AB218" s="33"/>
      <c r="AC218" s="33"/>
      <c r="AD218" s="33"/>
      <c r="AE218" s="33"/>
      <c r="AR218" s="163" t="s">
        <v>228</v>
      </c>
      <c r="AT218" s="163" t="s">
        <v>224</v>
      </c>
      <c r="AU218" s="163" t="s">
        <v>84</v>
      </c>
      <c r="AY218" s="18" t="s">
        <v>222</v>
      </c>
      <c r="BE218" s="164">
        <f>IF(N218="základní",J218,0)</f>
        <v>0</v>
      </c>
      <c r="BF218" s="164">
        <f>IF(N218="snížená",J218,0)</f>
        <v>0</v>
      </c>
      <c r="BG218" s="164">
        <f>IF(N218="zákl. přenesená",J218,0)</f>
        <v>0</v>
      </c>
      <c r="BH218" s="164">
        <f>IF(N218="sníž. přenesená",J218,0)</f>
        <v>0</v>
      </c>
      <c r="BI218" s="164">
        <f>IF(N218="nulová",J218,0)</f>
        <v>0</v>
      </c>
      <c r="BJ218" s="18" t="s">
        <v>84</v>
      </c>
      <c r="BK218" s="164">
        <f>ROUND(I218*H218,2)</f>
        <v>0</v>
      </c>
      <c r="BL218" s="18" t="s">
        <v>228</v>
      </c>
      <c r="BM218" s="163" t="s">
        <v>612</v>
      </c>
    </row>
    <row r="219" spans="1:65" s="2" customFormat="1" ht="24.2" customHeight="1">
      <c r="A219" s="33"/>
      <c r="B219" s="150"/>
      <c r="C219" s="151" t="s">
        <v>390</v>
      </c>
      <c r="D219" s="151" t="s">
        <v>224</v>
      </c>
      <c r="E219" s="152" t="s">
        <v>377</v>
      </c>
      <c r="F219" s="153" t="s">
        <v>6193</v>
      </c>
      <c r="G219" s="154" t="s">
        <v>4342</v>
      </c>
      <c r="H219" s="155">
        <v>2</v>
      </c>
      <c r="I219" s="156"/>
      <c r="J219" s="157">
        <f>ROUND(I219*H219,2)</f>
        <v>0</v>
      </c>
      <c r="K219" s="158"/>
      <c r="L219" s="34"/>
      <c r="M219" s="159" t="s">
        <v>1</v>
      </c>
      <c r="N219" s="160" t="s">
        <v>42</v>
      </c>
      <c r="O219" s="59"/>
      <c r="P219" s="161">
        <f>O219*H219</f>
        <v>0</v>
      </c>
      <c r="Q219" s="161">
        <v>0</v>
      </c>
      <c r="R219" s="161">
        <f>Q219*H219</f>
        <v>0</v>
      </c>
      <c r="S219" s="161">
        <v>0</v>
      </c>
      <c r="T219" s="162">
        <f>S219*H219</f>
        <v>0</v>
      </c>
      <c r="U219" s="33"/>
      <c r="V219" s="33"/>
      <c r="W219" s="33"/>
      <c r="X219" s="33"/>
      <c r="Y219" s="33"/>
      <c r="Z219" s="33"/>
      <c r="AA219" s="33"/>
      <c r="AB219" s="33"/>
      <c r="AC219" s="33"/>
      <c r="AD219" s="33"/>
      <c r="AE219" s="33"/>
      <c r="AR219" s="163" t="s">
        <v>228</v>
      </c>
      <c r="AT219" s="163" t="s">
        <v>224</v>
      </c>
      <c r="AU219" s="163" t="s">
        <v>84</v>
      </c>
      <c r="AY219" s="18" t="s">
        <v>222</v>
      </c>
      <c r="BE219" s="164">
        <f>IF(N219="základní",J219,0)</f>
        <v>0</v>
      </c>
      <c r="BF219" s="164">
        <f>IF(N219="snížená",J219,0)</f>
        <v>0</v>
      </c>
      <c r="BG219" s="164">
        <f>IF(N219="zákl. přenesená",J219,0)</f>
        <v>0</v>
      </c>
      <c r="BH219" s="164">
        <f>IF(N219="sníž. přenesená",J219,0)</f>
        <v>0</v>
      </c>
      <c r="BI219" s="164">
        <f>IF(N219="nulová",J219,0)</f>
        <v>0</v>
      </c>
      <c r="BJ219" s="18" t="s">
        <v>84</v>
      </c>
      <c r="BK219" s="164">
        <f>ROUND(I219*H219,2)</f>
        <v>0</v>
      </c>
      <c r="BL219" s="18" t="s">
        <v>228</v>
      </c>
      <c r="BM219" s="163" t="s">
        <v>616</v>
      </c>
    </row>
    <row r="220" spans="1:65" s="2" customFormat="1" ht="16.5" customHeight="1">
      <c r="A220" s="33"/>
      <c r="B220" s="150"/>
      <c r="C220" s="151" t="s">
        <v>700</v>
      </c>
      <c r="D220" s="151" t="s">
        <v>224</v>
      </c>
      <c r="E220" s="152" t="s">
        <v>302</v>
      </c>
      <c r="F220" s="153" t="s">
        <v>6124</v>
      </c>
      <c r="G220" s="154" t="s">
        <v>4342</v>
      </c>
      <c r="H220" s="155">
        <v>2</v>
      </c>
      <c r="I220" s="156"/>
      <c r="J220" s="157">
        <f>ROUND(I220*H220,2)</f>
        <v>0</v>
      </c>
      <c r="K220" s="158"/>
      <c r="L220" s="34"/>
      <c r="M220" s="159" t="s">
        <v>1</v>
      </c>
      <c r="N220" s="160" t="s">
        <v>42</v>
      </c>
      <c r="O220" s="59"/>
      <c r="P220" s="161">
        <f>O220*H220</f>
        <v>0</v>
      </c>
      <c r="Q220" s="161">
        <v>0</v>
      </c>
      <c r="R220" s="161">
        <f>Q220*H220</f>
        <v>0</v>
      </c>
      <c r="S220" s="161">
        <v>0</v>
      </c>
      <c r="T220" s="162">
        <f>S220*H220</f>
        <v>0</v>
      </c>
      <c r="U220" s="33"/>
      <c r="V220" s="33"/>
      <c r="W220" s="33"/>
      <c r="X220" s="33"/>
      <c r="Y220" s="33"/>
      <c r="Z220" s="33"/>
      <c r="AA220" s="33"/>
      <c r="AB220" s="33"/>
      <c r="AC220" s="33"/>
      <c r="AD220" s="33"/>
      <c r="AE220" s="33"/>
      <c r="AR220" s="163" t="s">
        <v>228</v>
      </c>
      <c r="AT220" s="163" t="s">
        <v>224</v>
      </c>
      <c r="AU220" s="163" t="s">
        <v>84</v>
      </c>
      <c r="AY220" s="18" t="s">
        <v>222</v>
      </c>
      <c r="BE220" s="164">
        <f>IF(N220="základní",J220,0)</f>
        <v>0</v>
      </c>
      <c r="BF220" s="164">
        <f>IF(N220="snížená",J220,0)</f>
        <v>0</v>
      </c>
      <c r="BG220" s="164">
        <f>IF(N220="zákl. přenesená",J220,0)</f>
        <v>0</v>
      </c>
      <c r="BH220" s="164">
        <f>IF(N220="sníž. přenesená",J220,0)</f>
        <v>0</v>
      </c>
      <c r="BI220" s="164">
        <f>IF(N220="nulová",J220,0)</f>
        <v>0</v>
      </c>
      <c r="BJ220" s="18" t="s">
        <v>84</v>
      </c>
      <c r="BK220" s="164">
        <f>ROUND(I220*H220,2)</f>
        <v>0</v>
      </c>
      <c r="BL220" s="18" t="s">
        <v>228</v>
      </c>
      <c r="BM220" s="163" t="s">
        <v>639</v>
      </c>
    </row>
    <row r="221" spans="1:65" s="2" customFormat="1" ht="24.2" customHeight="1">
      <c r="A221" s="33"/>
      <c r="B221" s="150"/>
      <c r="C221" s="151" t="s">
        <v>393</v>
      </c>
      <c r="D221" s="151" t="s">
        <v>224</v>
      </c>
      <c r="E221" s="152" t="s">
        <v>394</v>
      </c>
      <c r="F221" s="153" t="s">
        <v>6139</v>
      </c>
      <c r="G221" s="154" t="s">
        <v>4342</v>
      </c>
      <c r="H221" s="155">
        <v>1</v>
      </c>
      <c r="I221" s="156"/>
      <c r="J221" s="157">
        <f>ROUND(I221*H221,2)</f>
        <v>0</v>
      </c>
      <c r="K221" s="158"/>
      <c r="L221" s="34"/>
      <c r="M221" s="159" t="s">
        <v>1</v>
      </c>
      <c r="N221" s="160" t="s">
        <v>42</v>
      </c>
      <c r="O221" s="59"/>
      <c r="P221" s="161">
        <f>O221*H221</f>
        <v>0</v>
      </c>
      <c r="Q221" s="161">
        <v>0</v>
      </c>
      <c r="R221" s="161">
        <f>Q221*H221</f>
        <v>0</v>
      </c>
      <c r="S221" s="161">
        <v>0</v>
      </c>
      <c r="T221" s="162">
        <f>S221*H221</f>
        <v>0</v>
      </c>
      <c r="U221" s="33"/>
      <c r="V221" s="33"/>
      <c r="W221" s="33"/>
      <c r="X221" s="33"/>
      <c r="Y221" s="33"/>
      <c r="Z221" s="33"/>
      <c r="AA221" s="33"/>
      <c r="AB221" s="33"/>
      <c r="AC221" s="33"/>
      <c r="AD221" s="33"/>
      <c r="AE221" s="33"/>
      <c r="AR221" s="163" t="s">
        <v>228</v>
      </c>
      <c r="AT221" s="163" t="s">
        <v>224</v>
      </c>
      <c r="AU221" s="163" t="s">
        <v>84</v>
      </c>
      <c r="AY221" s="18" t="s">
        <v>222</v>
      </c>
      <c r="BE221" s="164">
        <f>IF(N221="základní",J221,0)</f>
        <v>0</v>
      </c>
      <c r="BF221" s="164">
        <f>IF(N221="snížená",J221,0)</f>
        <v>0</v>
      </c>
      <c r="BG221" s="164">
        <f>IF(N221="zákl. přenesená",J221,0)</f>
        <v>0</v>
      </c>
      <c r="BH221" s="164">
        <f>IF(N221="sníž. přenesená",J221,0)</f>
        <v>0</v>
      </c>
      <c r="BI221" s="164">
        <f>IF(N221="nulová",J221,0)</f>
        <v>0</v>
      </c>
      <c r="BJ221" s="18" t="s">
        <v>84</v>
      </c>
      <c r="BK221" s="164">
        <f>ROUND(I221*H221,2)</f>
        <v>0</v>
      </c>
      <c r="BL221" s="18" t="s">
        <v>228</v>
      </c>
      <c r="BM221" s="163" t="s">
        <v>656</v>
      </c>
    </row>
    <row r="222" spans="1:65" s="2" customFormat="1" ht="21.75" customHeight="1">
      <c r="A222" s="33"/>
      <c r="B222" s="150"/>
      <c r="C222" s="151" t="s">
        <v>710</v>
      </c>
      <c r="D222" s="151" t="s">
        <v>224</v>
      </c>
      <c r="E222" s="152" t="s">
        <v>318</v>
      </c>
      <c r="F222" s="153" t="s">
        <v>6194</v>
      </c>
      <c r="G222" s="154" t="s">
        <v>4342</v>
      </c>
      <c r="H222" s="155">
        <v>2</v>
      </c>
      <c r="I222" s="156"/>
      <c r="J222" s="157">
        <f>ROUND(I222*H222,2)</f>
        <v>0</v>
      </c>
      <c r="K222" s="158"/>
      <c r="L222" s="34"/>
      <c r="M222" s="159" t="s">
        <v>1</v>
      </c>
      <c r="N222" s="160" t="s">
        <v>42</v>
      </c>
      <c r="O222" s="59"/>
      <c r="P222" s="161">
        <f>O222*H222</f>
        <v>0</v>
      </c>
      <c r="Q222" s="161">
        <v>0</v>
      </c>
      <c r="R222" s="161">
        <f>Q222*H222</f>
        <v>0</v>
      </c>
      <c r="S222" s="161">
        <v>0</v>
      </c>
      <c r="T222" s="162">
        <f>S222*H222</f>
        <v>0</v>
      </c>
      <c r="U222" s="33"/>
      <c r="V222" s="33"/>
      <c r="W222" s="33"/>
      <c r="X222" s="33"/>
      <c r="Y222" s="33"/>
      <c r="Z222" s="33"/>
      <c r="AA222" s="33"/>
      <c r="AB222" s="33"/>
      <c r="AC222" s="33"/>
      <c r="AD222" s="33"/>
      <c r="AE222" s="33"/>
      <c r="AR222" s="163" t="s">
        <v>228</v>
      </c>
      <c r="AT222" s="163" t="s">
        <v>224</v>
      </c>
      <c r="AU222" s="163" t="s">
        <v>84</v>
      </c>
      <c r="AY222" s="18" t="s">
        <v>222</v>
      </c>
      <c r="BE222" s="164">
        <f>IF(N222="základní",J222,0)</f>
        <v>0</v>
      </c>
      <c r="BF222" s="164">
        <f>IF(N222="snížená",J222,0)</f>
        <v>0</v>
      </c>
      <c r="BG222" s="164">
        <f>IF(N222="zákl. přenesená",J222,0)</f>
        <v>0</v>
      </c>
      <c r="BH222" s="164">
        <f>IF(N222="sníž. přenesená",J222,0)</f>
        <v>0</v>
      </c>
      <c r="BI222" s="164">
        <f>IF(N222="nulová",J222,0)</f>
        <v>0</v>
      </c>
      <c r="BJ222" s="18" t="s">
        <v>84</v>
      </c>
      <c r="BK222" s="164">
        <f>ROUND(I222*H222,2)</f>
        <v>0</v>
      </c>
      <c r="BL222" s="18" t="s">
        <v>228</v>
      </c>
      <c r="BM222" s="163" t="s">
        <v>663</v>
      </c>
    </row>
    <row r="223" spans="1:65" s="2" customFormat="1" ht="117">
      <c r="A223" s="33"/>
      <c r="B223" s="34"/>
      <c r="C223" s="33"/>
      <c r="D223" s="166" t="s">
        <v>384</v>
      </c>
      <c r="E223" s="33"/>
      <c r="F223" s="208" t="s">
        <v>6195</v>
      </c>
      <c r="G223" s="33"/>
      <c r="H223" s="33"/>
      <c r="I223" s="209"/>
      <c r="J223" s="33"/>
      <c r="K223" s="33"/>
      <c r="L223" s="34"/>
      <c r="M223" s="210"/>
      <c r="N223" s="211"/>
      <c r="O223" s="59"/>
      <c r="P223" s="59"/>
      <c r="Q223" s="59"/>
      <c r="R223" s="59"/>
      <c r="S223" s="59"/>
      <c r="T223" s="60"/>
      <c r="U223" s="33"/>
      <c r="V223" s="33"/>
      <c r="W223" s="33"/>
      <c r="X223" s="33"/>
      <c r="Y223" s="33"/>
      <c r="Z223" s="33"/>
      <c r="AA223" s="33"/>
      <c r="AB223" s="33"/>
      <c r="AC223" s="33"/>
      <c r="AD223" s="33"/>
      <c r="AE223" s="33"/>
      <c r="AT223" s="18" t="s">
        <v>384</v>
      </c>
      <c r="AU223" s="18" t="s">
        <v>84</v>
      </c>
    </row>
    <row r="224" spans="1:65" s="2" customFormat="1" ht="21.75" customHeight="1">
      <c r="A224" s="33"/>
      <c r="B224" s="150"/>
      <c r="C224" s="151" t="s">
        <v>397</v>
      </c>
      <c r="D224" s="151" t="s">
        <v>224</v>
      </c>
      <c r="E224" s="152" t="s">
        <v>414</v>
      </c>
      <c r="F224" s="153" t="s">
        <v>6196</v>
      </c>
      <c r="G224" s="154" t="s">
        <v>4342</v>
      </c>
      <c r="H224" s="155">
        <v>2</v>
      </c>
      <c r="I224" s="156"/>
      <c r="J224" s="157">
        <f>ROUND(I224*H224,2)</f>
        <v>0</v>
      </c>
      <c r="K224" s="158"/>
      <c r="L224" s="34"/>
      <c r="M224" s="159" t="s">
        <v>1</v>
      </c>
      <c r="N224" s="160" t="s">
        <v>42</v>
      </c>
      <c r="O224" s="59"/>
      <c r="P224" s="161">
        <f>O224*H224</f>
        <v>0</v>
      </c>
      <c r="Q224" s="161">
        <v>0</v>
      </c>
      <c r="R224" s="161">
        <f>Q224*H224</f>
        <v>0</v>
      </c>
      <c r="S224" s="161">
        <v>0</v>
      </c>
      <c r="T224" s="162">
        <f>S224*H224</f>
        <v>0</v>
      </c>
      <c r="U224" s="33"/>
      <c r="V224" s="33"/>
      <c r="W224" s="33"/>
      <c r="X224" s="33"/>
      <c r="Y224" s="33"/>
      <c r="Z224" s="33"/>
      <c r="AA224" s="33"/>
      <c r="AB224" s="33"/>
      <c r="AC224" s="33"/>
      <c r="AD224" s="33"/>
      <c r="AE224" s="33"/>
      <c r="AR224" s="163" t="s">
        <v>228</v>
      </c>
      <c r="AT224" s="163" t="s">
        <v>224</v>
      </c>
      <c r="AU224" s="163" t="s">
        <v>84</v>
      </c>
      <c r="AY224" s="18" t="s">
        <v>222</v>
      </c>
      <c r="BE224" s="164">
        <f>IF(N224="základní",J224,0)</f>
        <v>0</v>
      </c>
      <c r="BF224" s="164">
        <f>IF(N224="snížená",J224,0)</f>
        <v>0</v>
      </c>
      <c r="BG224" s="164">
        <f>IF(N224="zákl. přenesená",J224,0)</f>
        <v>0</v>
      </c>
      <c r="BH224" s="164">
        <f>IF(N224="sníž. přenesená",J224,0)</f>
        <v>0</v>
      </c>
      <c r="BI224" s="164">
        <f>IF(N224="nulová",J224,0)</f>
        <v>0</v>
      </c>
      <c r="BJ224" s="18" t="s">
        <v>84</v>
      </c>
      <c r="BK224" s="164">
        <f>ROUND(I224*H224,2)</f>
        <v>0</v>
      </c>
      <c r="BL224" s="18" t="s">
        <v>228</v>
      </c>
      <c r="BM224" s="163" t="s">
        <v>699</v>
      </c>
    </row>
    <row r="225" spans="1:65" s="2" customFormat="1" ht="24.2" customHeight="1">
      <c r="A225" s="33"/>
      <c r="B225" s="150"/>
      <c r="C225" s="151" t="s">
        <v>719</v>
      </c>
      <c r="D225" s="151" t="s">
        <v>224</v>
      </c>
      <c r="E225" s="152" t="s">
        <v>322</v>
      </c>
      <c r="F225" s="153" t="s">
        <v>6197</v>
      </c>
      <c r="G225" s="154" t="s">
        <v>4342</v>
      </c>
      <c r="H225" s="155">
        <v>1</v>
      </c>
      <c r="I225" s="156"/>
      <c r="J225" s="157">
        <f>ROUND(I225*H225,2)</f>
        <v>0</v>
      </c>
      <c r="K225" s="158"/>
      <c r="L225" s="34"/>
      <c r="M225" s="159" t="s">
        <v>1</v>
      </c>
      <c r="N225" s="160" t="s">
        <v>42</v>
      </c>
      <c r="O225" s="59"/>
      <c r="P225" s="161">
        <f>O225*H225</f>
        <v>0</v>
      </c>
      <c r="Q225" s="161">
        <v>0</v>
      </c>
      <c r="R225" s="161">
        <f>Q225*H225</f>
        <v>0</v>
      </c>
      <c r="S225" s="161">
        <v>0</v>
      </c>
      <c r="T225" s="162">
        <f>S225*H225</f>
        <v>0</v>
      </c>
      <c r="U225" s="33"/>
      <c r="V225" s="33"/>
      <c r="W225" s="33"/>
      <c r="X225" s="33"/>
      <c r="Y225" s="33"/>
      <c r="Z225" s="33"/>
      <c r="AA225" s="33"/>
      <c r="AB225" s="33"/>
      <c r="AC225" s="33"/>
      <c r="AD225" s="33"/>
      <c r="AE225" s="33"/>
      <c r="AR225" s="163" t="s">
        <v>228</v>
      </c>
      <c r="AT225" s="163" t="s">
        <v>224</v>
      </c>
      <c r="AU225" s="163" t="s">
        <v>84</v>
      </c>
      <c r="AY225" s="18" t="s">
        <v>222</v>
      </c>
      <c r="BE225" s="164">
        <f>IF(N225="základní",J225,0)</f>
        <v>0</v>
      </c>
      <c r="BF225" s="164">
        <f>IF(N225="snížená",J225,0)</f>
        <v>0</v>
      </c>
      <c r="BG225" s="164">
        <f>IF(N225="zákl. přenesená",J225,0)</f>
        <v>0</v>
      </c>
      <c r="BH225" s="164">
        <f>IF(N225="sníž. přenesená",J225,0)</f>
        <v>0</v>
      </c>
      <c r="BI225" s="164">
        <f>IF(N225="nulová",J225,0)</f>
        <v>0</v>
      </c>
      <c r="BJ225" s="18" t="s">
        <v>84</v>
      </c>
      <c r="BK225" s="164">
        <f>ROUND(I225*H225,2)</f>
        <v>0</v>
      </c>
      <c r="BL225" s="18" t="s">
        <v>228</v>
      </c>
      <c r="BM225" s="163" t="s">
        <v>703</v>
      </c>
    </row>
    <row r="226" spans="1:65" s="2" customFormat="1" ht="21.75" customHeight="1">
      <c r="A226" s="33"/>
      <c r="B226" s="150"/>
      <c r="C226" s="151" t="s">
        <v>404</v>
      </c>
      <c r="D226" s="151" t="s">
        <v>224</v>
      </c>
      <c r="E226" s="152" t="s">
        <v>421</v>
      </c>
      <c r="F226" s="153" t="s">
        <v>6091</v>
      </c>
      <c r="G226" s="154" t="s">
        <v>4342</v>
      </c>
      <c r="H226" s="155">
        <v>1</v>
      </c>
      <c r="I226" s="156"/>
      <c r="J226" s="157">
        <f>ROUND(I226*H226,2)</f>
        <v>0</v>
      </c>
      <c r="K226" s="158"/>
      <c r="L226" s="34"/>
      <c r="M226" s="159" t="s">
        <v>1</v>
      </c>
      <c r="N226" s="160" t="s">
        <v>42</v>
      </c>
      <c r="O226" s="59"/>
      <c r="P226" s="161">
        <f>O226*H226</f>
        <v>0</v>
      </c>
      <c r="Q226" s="161">
        <v>0</v>
      </c>
      <c r="R226" s="161">
        <f>Q226*H226</f>
        <v>0</v>
      </c>
      <c r="S226" s="161">
        <v>0</v>
      </c>
      <c r="T226" s="162">
        <f>S226*H226</f>
        <v>0</v>
      </c>
      <c r="U226" s="33"/>
      <c r="V226" s="33"/>
      <c r="W226" s="33"/>
      <c r="X226" s="33"/>
      <c r="Y226" s="33"/>
      <c r="Z226" s="33"/>
      <c r="AA226" s="33"/>
      <c r="AB226" s="33"/>
      <c r="AC226" s="33"/>
      <c r="AD226" s="33"/>
      <c r="AE226" s="33"/>
      <c r="AR226" s="163" t="s">
        <v>228</v>
      </c>
      <c r="AT226" s="163" t="s">
        <v>224</v>
      </c>
      <c r="AU226" s="163" t="s">
        <v>84</v>
      </c>
      <c r="AY226" s="18" t="s">
        <v>222</v>
      </c>
      <c r="BE226" s="164">
        <f>IF(N226="základní",J226,0)</f>
        <v>0</v>
      </c>
      <c r="BF226" s="164">
        <f>IF(N226="snížená",J226,0)</f>
        <v>0</v>
      </c>
      <c r="BG226" s="164">
        <f>IF(N226="zákl. přenesená",J226,0)</f>
        <v>0</v>
      </c>
      <c r="BH226" s="164">
        <f>IF(N226="sníž. přenesená",J226,0)</f>
        <v>0</v>
      </c>
      <c r="BI226" s="164">
        <f>IF(N226="nulová",J226,0)</f>
        <v>0</v>
      </c>
      <c r="BJ226" s="18" t="s">
        <v>84</v>
      </c>
      <c r="BK226" s="164">
        <f>ROUND(I226*H226,2)</f>
        <v>0</v>
      </c>
      <c r="BL226" s="18" t="s">
        <v>228</v>
      </c>
      <c r="BM226" s="163" t="s">
        <v>706</v>
      </c>
    </row>
    <row r="227" spans="1:65" s="2" customFormat="1" ht="24.2" customHeight="1">
      <c r="A227" s="33"/>
      <c r="B227" s="150"/>
      <c r="C227" s="151" t="s">
        <v>729</v>
      </c>
      <c r="D227" s="151" t="s">
        <v>224</v>
      </c>
      <c r="E227" s="152" t="s">
        <v>326</v>
      </c>
      <c r="F227" s="153" t="s">
        <v>6198</v>
      </c>
      <c r="G227" s="154" t="s">
        <v>4342</v>
      </c>
      <c r="H227" s="155">
        <v>1</v>
      </c>
      <c r="I227" s="156"/>
      <c r="J227" s="157">
        <f>ROUND(I227*H227,2)</f>
        <v>0</v>
      </c>
      <c r="K227" s="158"/>
      <c r="L227" s="34"/>
      <c r="M227" s="159" t="s">
        <v>1</v>
      </c>
      <c r="N227" s="160" t="s">
        <v>42</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228</v>
      </c>
      <c r="AT227" s="163" t="s">
        <v>224</v>
      </c>
      <c r="AU227" s="163" t="s">
        <v>84</v>
      </c>
      <c r="AY227" s="18" t="s">
        <v>222</v>
      </c>
      <c r="BE227" s="164">
        <f>IF(N227="základní",J227,0)</f>
        <v>0</v>
      </c>
      <c r="BF227" s="164">
        <f>IF(N227="snížená",J227,0)</f>
        <v>0</v>
      </c>
      <c r="BG227" s="164">
        <f>IF(N227="zákl. přenesená",J227,0)</f>
        <v>0</v>
      </c>
      <c r="BH227" s="164">
        <f>IF(N227="sníž. přenesená",J227,0)</f>
        <v>0</v>
      </c>
      <c r="BI227" s="164">
        <f>IF(N227="nulová",J227,0)</f>
        <v>0</v>
      </c>
      <c r="BJ227" s="18" t="s">
        <v>84</v>
      </c>
      <c r="BK227" s="164">
        <f>ROUND(I227*H227,2)</f>
        <v>0</v>
      </c>
      <c r="BL227" s="18" t="s">
        <v>228</v>
      </c>
      <c r="BM227" s="163" t="s">
        <v>713</v>
      </c>
    </row>
    <row r="228" spans="1:65" s="2" customFormat="1" ht="126.75">
      <c r="A228" s="33"/>
      <c r="B228" s="34"/>
      <c r="C228" s="33"/>
      <c r="D228" s="166" t="s">
        <v>384</v>
      </c>
      <c r="E228" s="33"/>
      <c r="F228" s="208" t="s">
        <v>6199</v>
      </c>
      <c r="G228" s="33"/>
      <c r="H228" s="33"/>
      <c r="I228" s="209"/>
      <c r="J228" s="33"/>
      <c r="K228" s="33"/>
      <c r="L228" s="34"/>
      <c r="M228" s="210"/>
      <c r="N228" s="211"/>
      <c r="O228" s="59"/>
      <c r="P228" s="59"/>
      <c r="Q228" s="59"/>
      <c r="R228" s="59"/>
      <c r="S228" s="59"/>
      <c r="T228" s="60"/>
      <c r="U228" s="33"/>
      <c r="V228" s="33"/>
      <c r="W228" s="33"/>
      <c r="X228" s="33"/>
      <c r="Y228" s="33"/>
      <c r="Z228" s="33"/>
      <c r="AA228" s="33"/>
      <c r="AB228" s="33"/>
      <c r="AC228" s="33"/>
      <c r="AD228" s="33"/>
      <c r="AE228" s="33"/>
      <c r="AT228" s="18" t="s">
        <v>384</v>
      </c>
      <c r="AU228" s="18" t="s">
        <v>84</v>
      </c>
    </row>
    <row r="229" spans="1:65" s="2" customFormat="1" ht="24.2" customHeight="1">
      <c r="A229" s="33"/>
      <c r="B229" s="150"/>
      <c r="C229" s="151" t="s">
        <v>417</v>
      </c>
      <c r="D229" s="151" t="s">
        <v>224</v>
      </c>
      <c r="E229" s="152" t="s">
        <v>429</v>
      </c>
      <c r="F229" s="153" t="s">
        <v>6200</v>
      </c>
      <c r="G229" s="154" t="s">
        <v>4342</v>
      </c>
      <c r="H229" s="155">
        <v>1</v>
      </c>
      <c r="I229" s="156"/>
      <c r="J229" s="157">
        <f>ROUND(I229*H229,2)</f>
        <v>0</v>
      </c>
      <c r="K229" s="158"/>
      <c r="L229" s="34"/>
      <c r="M229" s="159" t="s">
        <v>1</v>
      </c>
      <c r="N229" s="160" t="s">
        <v>42</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228</v>
      </c>
      <c r="AT229" s="163" t="s">
        <v>224</v>
      </c>
      <c r="AU229" s="163" t="s">
        <v>84</v>
      </c>
      <c r="AY229" s="18" t="s">
        <v>222</v>
      </c>
      <c r="BE229" s="164">
        <f>IF(N229="základní",J229,0)</f>
        <v>0</v>
      </c>
      <c r="BF229" s="164">
        <f>IF(N229="snížená",J229,0)</f>
        <v>0</v>
      </c>
      <c r="BG229" s="164">
        <f>IF(N229="zákl. přenesená",J229,0)</f>
        <v>0</v>
      </c>
      <c r="BH229" s="164">
        <f>IF(N229="sníž. přenesená",J229,0)</f>
        <v>0</v>
      </c>
      <c r="BI229" s="164">
        <f>IF(N229="nulová",J229,0)</f>
        <v>0</v>
      </c>
      <c r="BJ229" s="18" t="s">
        <v>84</v>
      </c>
      <c r="BK229" s="164">
        <f>ROUND(I229*H229,2)</f>
        <v>0</v>
      </c>
      <c r="BL229" s="18" t="s">
        <v>228</v>
      </c>
      <c r="BM229" s="163" t="s">
        <v>717</v>
      </c>
    </row>
    <row r="230" spans="1:65" s="2" customFormat="1" ht="97.5">
      <c r="A230" s="33"/>
      <c r="B230" s="34"/>
      <c r="C230" s="33"/>
      <c r="D230" s="166" t="s">
        <v>384</v>
      </c>
      <c r="E230" s="33"/>
      <c r="F230" s="208" t="s">
        <v>6201</v>
      </c>
      <c r="G230" s="33"/>
      <c r="H230" s="33"/>
      <c r="I230" s="209"/>
      <c r="J230" s="33"/>
      <c r="K230" s="33"/>
      <c r="L230" s="34"/>
      <c r="M230" s="210"/>
      <c r="N230" s="211"/>
      <c r="O230" s="59"/>
      <c r="P230" s="59"/>
      <c r="Q230" s="59"/>
      <c r="R230" s="59"/>
      <c r="S230" s="59"/>
      <c r="T230" s="60"/>
      <c r="U230" s="33"/>
      <c r="V230" s="33"/>
      <c r="W230" s="33"/>
      <c r="X230" s="33"/>
      <c r="Y230" s="33"/>
      <c r="Z230" s="33"/>
      <c r="AA230" s="33"/>
      <c r="AB230" s="33"/>
      <c r="AC230" s="33"/>
      <c r="AD230" s="33"/>
      <c r="AE230" s="33"/>
      <c r="AT230" s="18" t="s">
        <v>384</v>
      </c>
      <c r="AU230" s="18" t="s">
        <v>84</v>
      </c>
    </row>
    <row r="231" spans="1:65" s="2" customFormat="1" ht="24.2" customHeight="1">
      <c r="A231" s="33"/>
      <c r="B231" s="150"/>
      <c r="C231" s="151" t="s">
        <v>736</v>
      </c>
      <c r="D231" s="151" t="s">
        <v>224</v>
      </c>
      <c r="E231" s="152" t="s">
        <v>329</v>
      </c>
      <c r="F231" s="153" t="s">
        <v>6202</v>
      </c>
      <c r="G231" s="154" t="s">
        <v>4342</v>
      </c>
      <c r="H231" s="155">
        <v>1</v>
      </c>
      <c r="I231" s="156"/>
      <c r="J231" s="157">
        <f>ROUND(I231*H231,2)</f>
        <v>0</v>
      </c>
      <c r="K231" s="158"/>
      <c r="L231" s="34"/>
      <c r="M231" s="159" t="s">
        <v>1</v>
      </c>
      <c r="N231" s="160" t="s">
        <v>42</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228</v>
      </c>
      <c r="AT231" s="163" t="s">
        <v>224</v>
      </c>
      <c r="AU231" s="163" t="s">
        <v>84</v>
      </c>
      <c r="AY231" s="18" t="s">
        <v>222</v>
      </c>
      <c r="BE231" s="164">
        <f>IF(N231="základní",J231,0)</f>
        <v>0</v>
      </c>
      <c r="BF231" s="164">
        <f>IF(N231="snížená",J231,0)</f>
        <v>0</v>
      </c>
      <c r="BG231" s="164">
        <f>IF(N231="zákl. přenesená",J231,0)</f>
        <v>0</v>
      </c>
      <c r="BH231" s="164">
        <f>IF(N231="sníž. přenesená",J231,0)</f>
        <v>0</v>
      </c>
      <c r="BI231" s="164">
        <f>IF(N231="nulová",J231,0)</f>
        <v>0</v>
      </c>
      <c r="BJ231" s="18" t="s">
        <v>84</v>
      </c>
      <c r="BK231" s="164">
        <f>ROUND(I231*H231,2)</f>
        <v>0</v>
      </c>
      <c r="BL231" s="18" t="s">
        <v>228</v>
      </c>
      <c r="BM231" s="163" t="s">
        <v>722</v>
      </c>
    </row>
    <row r="232" spans="1:65" s="2" customFormat="1" ht="87.75">
      <c r="A232" s="33"/>
      <c r="B232" s="34"/>
      <c r="C232" s="33"/>
      <c r="D232" s="166" t="s">
        <v>384</v>
      </c>
      <c r="E232" s="33"/>
      <c r="F232" s="208" t="s">
        <v>6203</v>
      </c>
      <c r="G232" s="33"/>
      <c r="H232" s="33"/>
      <c r="I232" s="209"/>
      <c r="J232" s="33"/>
      <c r="K232" s="33"/>
      <c r="L232" s="34"/>
      <c r="M232" s="210"/>
      <c r="N232" s="211"/>
      <c r="O232" s="59"/>
      <c r="P232" s="59"/>
      <c r="Q232" s="59"/>
      <c r="R232" s="59"/>
      <c r="S232" s="59"/>
      <c r="T232" s="60"/>
      <c r="U232" s="33"/>
      <c r="V232" s="33"/>
      <c r="W232" s="33"/>
      <c r="X232" s="33"/>
      <c r="Y232" s="33"/>
      <c r="Z232" s="33"/>
      <c r="AA232" s="33"/>
      <c r="AB232" s="33"/>
      <c r="AC232" s="33"/>
      <c r="AD232" s="33"/>
      <c r="AE232" s="33"/>
      <c r="AT232" s="18" t="s">
        <v>384</v>
      </c>
      <c r="AU232" s="18" t="s">
        <v>84</v>
      </c>
    </row>
    <row r="233" spans="1:65" s="2" customFormat="1" ht="21.75" customHeight="1">
      <c r="A233" s="33"/>
      <c r="B233" s="150"/>
      <c r="C233" s="151" t="s">
        <v>420</v>
      </c>
      <c r="D233" s="151" t="s">
        <v>224</v>
      </c>
      <c r="E233" s="152" t="s">
        <v>438</v>
      </c>
      <c r="F233" s="153" t="s">
        <v>6204</v>
      </c>
      <c r="G233" s="154" t="s">
        <v>4342</v>
      </c>
      <c r="H233" s="155">
        <v>1</v>
      </c>
      <c r="I233" s="156"/>
      <c r="J233" s="157">
        <f>ROUND(I233*H233,2)</f>
        <v>0</v>
      </c>
      <c r="K233" s="158"/>
      <c r="L233" s="34"/>
      <c r="M233" s="159" t="s">
        <v>1</v>
      </c>
      <c r="N233" s="160" t="s">
        <v>42</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228</v>
      </c>
      <c r="AT233" s="163" t="s">
        <v>224</v>
      </c>
      <c r="AU233" s="163" t="s">
        <v>84</v>
      </c>
      <c r="AY233" s="18" t="s">
        <v>222</v>
      </c>
      <c r="BE233" s="164">
        <f>IF(N233="základní",J233,0)</f>
        <v>0</v>
      </c>
      <c r="BF233" s="164">
        <f>IF(N233="snížená",J233,0)</f>
        <v>0</v>
      </c>
      <c r="BG233" s="164">
        <f>IF(N233="zákl. přenesená",J233,0)</f>
        <v>0</v>
      </c>
      <c r="BH233" s="164">
        <f>IF(N233="sníž. přenesená",J233,0)</f>
        <v>0</v>
      </c>
      <c r="BI233" s="164">
        <f>IF(N233="nulová",J233,0)</f>
        <v>0</v>
      </c>
      <c r="BJ233" s="18" t="s">
        <v>84</v>
      </c>
      <c r="BK233" s="164">
        <f>ROUND(I233*H233,2)</f>
        <v>0</v>
      </c>
      <c r="BL233" s="18" t="s">
        <v>228</v>
      </c>
      <c r="BM233" s="163" t="s">
        <v>726</v>
      </c>
    </row>
    <row r="234" spans="1:65" s="2" customFormat="1" ht="146.25">
      <c r="A234" s="33"/>
      <c r="B234" s="34"/>
      <c r="C234" s="33"/>
      <c r="D234" s="166" t="s">
        <v>384</v>
      </c>
      <c r="E234" s="33"/>
      <c r="F234" s="208" t="s">
        <v>6205</v>
      </c>
      <c r="G234" s="33"/>
      <c r="H234" s="33"/>
      <c r="I234" s="209"/>
      <c r="J234" s="33"/>
      <c r="K234" s="33"/>
      <c r="L234" s="34"/>
      <c r="M234" s="210"/>
      <c r="N234" s="211"/>
      <c r="O234" s="59"/>
      <c r="P234" s="59"/>
      <c r="Q234" s="59"/>
      <c r="R234" s="59"/>
      <c r="S234" s="59"/>
      <c r="T234" s="60"/>
      <c r="U234" s="33"/>
      <c r="V234" s="33"/>
      <c r="W234" s="33"/>
      <c r="X234" s="33"/>
      <c r="Y234" s="33"/>
      <c r="Z234" s="33"/>
      <c r="AA234" s="33"/>
      <c r="AB234" s="33"/>
      <c r="AC234" s="33"/>
      <c r="AD234" s="33"/>
      <c r="AE234" s="33"/>
      <c r="AT234" s="18" t="s">
        <v>384</v>
      </c>
      <c r="AU234" s="18" t="s">
        <v>84</v>
      </c>
    </row>
    <row r="235" spans="1:65" s="2" customFormat="1" ht="24.2" customHeight="1">
      <c r="A235" s="33"/>
      <c r="B235" s="150"/>
      <c r="C235" s="151" t="s">
        <v>743</v>
      </c>
      <c r="D235" s="151" t="s">
        <v>224</v>
      </c>
      <c r="E235" s="152" t="s">
        <v>340</v>
      </c>
      <c r="F235" s="153" t="s">
        <v>6206</v>
      </c>
      <c r="G235" s="154" t="s">
        <v>4342</v>
      </c>
      <c r="H235" s="155">
        <v>1</v>
      </c>
      <c r="I235" s="156"/>
      <c r="J235" s="157">
        <f>ROUND(I235*H235,2)</f>
        <v>0</v>
      </c>
      <c r="K235" s="158"/>
      <c r="L235" s="34"/>
      <c r="M235" s="159" t="s">
        <v>1</v>
      </c>
      <c r="N235" s="160" t="s">
        <v>42</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228</v>
      </c>
      <c r="AT235" s="163" t="s">
        <v>224</v>
      </c>
      <c r="AU235" s="163" t="s">
        <v>84</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732</v>
      </c>
    </row>
    <row r="236" spans="1:65" s="2" customFormat="1" ht="185.25">
      <c r="A236" s="33"/>
      <c r="B236" s="34"/>
      <c r="C236" s="33"/>
      <c r="D236" s="166" t="s">
        <v>384</v>
      </c>
      <c r="E236" s="33"/>
      <c r="F236" s="208" t="s">
        <v>6207</v>
      </c>
      <c r="G236" s="33"/>
      <c r="H236" s="33"/>
      <c r="I236" s="209"/>
      <c r="J236" s="33"/>
      <c r="K236" s="33"/>
      <c r="L236" s="34"/>
      <c r="M236" s="210"/>
      <c r="N236" s="211"/>
      <c r="O236" s="59"/>
      <c r="P236" s="59"/>
      <c r="Q236" s="59"/>
      <c r="R236" s="59"/>
      <c r="S236" s="59"/>
      <c r="T236" s="60"/>
      <c r="U236" s="33"/>
      <c r="V236" s="33"/>
      <c r="W236" s="33"/>
      <c r="X236" s="33"/>
      <c r="Y236" s="33"/>
      <c r="Z236" s="33"/>
      <c r="AA236" s="33"/>
      <c r="AB236" s="33"/>
      <c r="AC236" s="33"/>
      <c r="AD236" s="33"/>
      <c r="AE236" s="33"/>
      <c r="AT236" s="18" t="s">
        <v>384</v>
      </c>
      <c r="AU236" s="18" t="s">
        <v>84</v>
      </c>
    </row>
    <row r="237" spans="1:65" s="2" customFormat="1" ht="24.2" customHeight="1">
      <c r="A237" s="33"/>
      <c r="B237" s="150"/>
      <c r="C237" s="151" t="s">
        <v>424</v>
      </c>
      <c r="D237" s="151" t="s">
        <v>224</v>
      </c>
      <c r="E237" s="152" t="s">
        <v>452</v>
      </c>
      <c r="F237" s="153" t="s">
        <v>6208</v>
      </c>
      <c r="G237" s="154" t="s">
        <v>4342</v>
      </c>
      <c r="H237" s="155">
        <v>1</v>
      </c>
      <c r="I237" s="156"/>
      <c r="J237" s="157">
        <f>ROUND(I237*H237,2)</f>
        <v>0</v>
      </c>
      <c r="K237" s="158"/>
      <c r="L237" s="34"/>
      <c r="M237" s="159" t="s">
        <v>1</v>
      </c>
      <c r="N237" s="160" t="s">
        <v>42</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228</v>
      </c>
      <c r="AT237" s="163" t="s">
        <v>224</v>
      </c>
      <c r="AU237" s="163" t="s">
        <v>84</v>
      </c>
      <c r="AY237" s="18" t="s">
        <v>222</v>
      </c>
      <c r="BE237" s="164">
        <f>IF(N237="základní",J237,0)</f>
        <v>0</v>
      </c>
      <c r="BF237" s="164">
        <f>IF(N237="snížená",J237,0)</f>
        <v>0</v>
      </c>
      <c r="BG237" s="164">
        <f>IF(N237="zákl. přenesená",J237,0)</f>
        <v>0</v>
      </c>
      <c r="BH237" s="164">
        <f>IF(N237="sníž. přenesená",J237,0)</f>
        <v>0</v>
      </c>
      <c r="BI237" s="164">
        <f>IF(N237="nulová",J237,0)</f>
        <v>0</v>
      </c>
      <c r="BJ237" s="18" t="s">
        <v>84</v>
      </c>
      <c r="BK237" s="164">
        <f>ROUND(I237*H237,2)</f>
        <v>0</v>
      </c>
      <c r="BL237" s="18" t="s">
        <v>228</v>
      </c>
      <c r="BM237" s="163" t="s">
        <v>735</v>
      </c>
    </row>
    <row r="238" spans="1:65" s="2" customFormat="1" ht="214.5">
      <c r="A238" s="33"/>
      <c r="B238" s="34"/>
      <c r="C238" s="33"/>
      <c r="D238" s="166" t="s">
        <v>384</v>
      </c>
      <c r="E238" s="33"/>
      <c r="F238" s="208" t="s">
        <v>6209</v>
      </c>
      <c r="G238" s="33"/>
      <c r="H238" s="33"/>
      <c r="I238" s="209"/>
      <c r="J238" s="33"/>
      <c r="K238" s="33"/>
      <c r="L238" s="34"/>
      <c r="M238" s="210"/>
      <c r="N238" s="211"/>
      <c r="O238" s="59"/>
      <c r="P238" s="59"/>
      <c r="Q238" s="59"/>
      <c r="R238" s="59"/>
      <c r="S238" s="59"/>
      <c r="T238" s="60"/>
      <c r="U238" s="33"/>
      <c r="V238" s="33"/>
      <c r="W238" s="33"/>
      <c r="X238" s="33"/>
      <c r="Y238" s="33"/>
      <c r="Z238" s="33"/>
      <c r="AA238" s="33"/>
      <c r="AB238" s="33"/>
      <c r="AC238" s="33"/>
      <c r="AD238" s="33"/>
      <c r="AE238" s="33"/>
      <c r="AT238" s="18" t="s">
        <v>384</v>
      </c>
      <c r="AU238" s="18" t="s">
        <v>84</v>
      </c>
    </row>
    <row r="239" spans="1:65" s="2" customFormat="1" ht="24.2" customHeight="1">
      <c r="A239" s="33"/>
      <c r="B239" s="150"/>
      <c r="C239" s="151" t="s">
        <v>750</v>
      </c>
      <c r="D239" s="151" t="s">
        <v>224</v>
      </c>
      <c r="E239" s="152" t="s">
        <v>344</v>
      </c>
      <c r="F239" s="153" t="s">
        <v>6210</v>
      </c>
      <c r="G239" s="154" t="s">
        <v>4342</v>
      </c>
      <c r="H239" s="155">
        <v>4</v>
      </c>
      <c r="I239" s="156"/>
      <c r="J239" s="157">
        <f>ROUND(I239*H239,2)</f>
        <v>0</v>
      </c>
      <c r="K239" s="158"/>
      <c r="L239" s="34"/>
      <c r="M239" s="159" t="s">
        <v>1</v>
      </c>
      <c r="N239" s="160" t="s">
        <v>42</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228</v>
      </c>
      <c r="AT239" s="163" t="s">
        <v>224</v>
      </c>
      <c r="AU239" s="163" t="s">
        <v>84</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739</v>
      </c>
    </row>
    <row r="240" spans="1:65" s="2" customFormat="1" ht="76.349999999999994" customHeight="1">
      <c r="A240" s="33"/>
      <c r="B240" s="150"/>
      <c r="C240" s="151" t="s">
        <v>427</v>
      </c>
      <c r="D240" s="151" t="s">
        <v>224</v>
      </c>
      <c r="E240" s="152" t="s">
        <v>462</v>
      </c>
      <c r="F240" s="153" t="s">
        <v>6211</v>
      </c>
      <c r="G240" s="154" t="s">
        <v>4342</v>
      </c>
      <c r="H240" s="155">
        <v>2</v>
      </c>
      <c r="I240" s="156"/>
      <c r="J240" s="157">
        <f>ROUND(I240*H240,2)</f>
        <v>0</v>
      </c>
      <c r="K240" s="158"/>
      <c r="L240" s="34"/>
      <c r="M240" s="159" t="s">
        <v>1</v>
      </c>
      <c r="N240" s="160" t="s">
        <v>42</v>
      </c>
      <c r="O240" s="59"/>
      <c r="P240" s="161">
        <f>O240*H240</f>
        <v>0</v>
      </c>
      <c r="Q240" s="161">
        <v>0</v>
      </c>
      <c r="R240" s="161">
        <f>Q240*H240</f>
        <v>0</v>
      </c>
      <c r="S240" s="161">
        <v>0</v>
      </c>
      <c r="T240" s="162">
        <f>S240*H240</f>
        <v>0</v>
      </c>
      <c r="U240" s="33"/>
      <c r="V240" s="33"/>
      <c r="W240" s="33"/>
      <c r="X240" s="33"/>
      <c r="Y240" s="33"/>
      <c r="Z240" s="33"/>
      <c r="AA240" s="33"/>
      <c r="AB240" s="33"/>
      <c r="AC240" s="33"/>
      <c r="AD240" s="33"/>
      <c r="AE240" s="33"/>
      <c r="AR240" s="163" t="s">
        <v>228</v>
      </c>
      <c r="AT240" s="163" t="s">
        <v>224</v>
      </c>
      <c r="AU240" s="163" t="s">
        <v>84</v>
      </c>
      <c r="AY240" s="18" t="s">
        <v>222</v>
      </c>
      <c r="BE240" s="164">
        <f>IF(N240="základní",J240,0)</f>
        <v>0</v>
      </c>
      <c r="BF240" s="164">
        <f>IF(N240="snížená",J240,0)</f>
        <v>0</v>
      </c>
      <c r="BG240" s="164">
        <f>IF(N240="zákl. přenesená",J240,0)</f>
        <v>0</v>
      </c>
      <c r="BH240" s="164">
        <f>IF(N240="sníž. přenesená",J240,0)</f>
        <v>0</v>
      </c>
      <c r="BI240" s="164">
        <f>IF(N240="nulová",J240,0)</f>
        <v>0</v>
      </c>
      <c r="BJ240" s="18" t="s">
        <v>84</v>
      </c>
      <c r="BK240" s="164">
        <f>ROUND(I240*H240,2)</f>
        <v>0</v>
      </c>
      <c r="BL240" s="18" t="s">
        <v>228</v>
      </c>
      <c r="BM240" s="163" t="s">
        <v>742</v>
      </c>
    </row>
    <row r="241" spans="1:65" s="2" customFormat="1" ht="351">
      <c r="A241" s="33"/>
      <c r="B241" s="34"/>
      <c r="C241" s="33"/>
      <c r="D241" s="166" t="s">
        <v>384</v>
      </c>
      <c r="E241" s="33"/>
      <c r="F241" s="208" t="s">
        <v>6212</v>
      </c>
      <c r="G241" s="33"/>
      <c r="H241" s="33"/>
      <c r="I241" s="209"/>
      <c r="J241" s="33"/>
      <c r="K241" s="33"/>
      <c r="L241" s="34"/>
      <c r="M241" s="210"/>
      <c r="N241" s="211"/>
      <c r="O241" s="59"/>
      <c r="P241" s="59"/>
      <c r="Q241" s="59"/>
      <c r="R241" s="59"/>
      <c r="S241" s="59"/>
      <c r="T241" s="60"/>
      <c r="U241" s="33"/>
      <c r="V241" s="33"/>
      <c r="W241" s="33"/>
      <c r="X241" s="33"/>
      <c r="Y241" s="33"/>
      <c r="Z241" s="33"/>
      <c r="AA241" s="33"/>
      <c r="AB241" s="33"/>
      <c r="AC241" s="33"/>
      <c r="AD241" s="33"/>
      <c r="AE241" s="33"/>
      <c r="AT241" s="18" t="s">
        <v>384</v>
      </c>
      <c r="AU241" s="18" t="s">
        <v>84</v>
      </c>
    </row>
    <row r="242" spans="1:65" s="2" customFormat="1" ht="16.5" customHeight="1">
      <c r="A242" s="33"/>
      <c r="B242" s="150"/>
      <c r="C242" s="151" t="s">
        <v>757</v>
      </c>
      <c r="D242" s="151" t="s">
        <v>224</v>
      </c>
      <c r="E242" s="152" t="s">
        <v>349</v>
      </c>
      <c r="F242" s="153" t="s">
        <v>6213</v>
      </c>
      <c r="G242" s="154" t="s">
        <v>4342</v>
      </c>
      <c r="H242" s="155">
        <v>2</v>
      </c>
      <c r="I242" s="156"/>
      <c r="J242" s="157">
        <f>ROUND(I242*H242,2)</f>
        <v>0</v>
      </c>
      <c r="K242" s="158"/>
      <c r="L242" s="34"/>
      <c r="M242" s="159" t="s">
        <v>1</v>
      </c>
      <c r="N242" s="160" t="s">
        <v>42</v>
      </c>
      <c r="O242" s="59"/>
      <c r="P242" s="161">
        <f>O242*H242</f>
        <v>0</v>
      </c>
      <c r="Q242" s="161">
        <v>0</v>
      </c>
      <c r="R242" s="161">
        <f>Q242*H242</f>
        <v>0</v>
      </c>
      <c r="S242" s="161">
        <v>0</v>
      </c>
      <c r="T242" s="162">
        <f>S242*H242</f>
        <v>0</v>
      </c>
      <c r="U242" s="33"/>
      <c r="V242" s="33"/>
      <c r="W242" s="33"/>
      <c r="X242" s="33"/>
      <c r="Y242" s="33"/>
      <c r="Z242" s="33"/>
      <c r="AA242" s="33"/>
      <c r="AB242" s="33"/>
      <c r="AC242" s="33"/>
      <c r="AD242" s="33"/>
      <c r="AE242" s="33"/>
      <c r="AR242" s="163" t="s">
        <v>228</v>
      </c>
      <c r="AT242" s="163" t="s">
        <v>224</v>
      </c>
      <c r="AU242" s="163" t="s">
        <v>84</v>
      </c>
      <c r="AY242" s="18" t="s">
        <v>222</v>
      </c>
      <c r="BE242" s="164">
        <f>IF(N242="základní",J242,0)</f>
        <v>0</v>
      </c>
      <c r="BF242" s="164">
        <f>IF(N242="snížená",J242,0)</f>
        <v>0</v>
      </c>
      <c r="BG242" s="164">
        <f>IF(N242="zákl. přenesená",J242,0)</f>
        <v>0</v>
      </c>
      <c r="BH242" s="164">
        <f>IF(N242="sníž. přenesená",J242,0)</f>
        <v>0</v>
      </c>
      <c r="BI242" s="164">
        <f>IF(N242="nulová",J242,0)</f>
        <v>0</v>
      </c>
      <c r="BJ242" s="18" t="s">
        <v>84</v>
      </c>
      <c r="BK242" s="164">
        <f>ROUND(I242*H242,2)</f>
        <v>0</v>
      </c>
      <c r="BL242" s="18" t="s">
        <v>228</v>
      </c>
      <c r="BM242" s="163" t="s">
        <v>746</v>
      </c>
    </row>
    <row r="243" spans="1:65" s="2" customFormat="1" ht="195">
      <c r="A243" s="33"/>
      <c r="B243" s="34"/>
      <c r="C243" s="33"/>
      <c r="D243" s="166" t="s">
        <v>384</v>
      </c>
      <c r="E243" s="33"/>
      <c r="F243" s="208" t="s">
        <v>6214</v>
      </c>
      <c r="G243" s="33"/>
      <c r="H243" s="33"/>
      <c r="I243" s="209"/>
      <c r="J243" s="33"/>
      <c r="K243" s="33"/>
      <c r="L243" s="34"/>
      <c r="M243" s="210"/>
      <c r="N243" s="211"/>
      <c r="O243" s="59"/>
      <c r="P243" s="59"/>
      <c r="Q243" s="59"/>
      <c r="R243" s="59"/>
      <c r="S243" s="59"/>
      <c r="T243" s="60"/>
      <c r="U243" s="33"/>
      <c r="V243" s="33"/>
      <c r="W243" s="33"/>
      <c r="X243" s="33"/>
      <c r="Y243" s="33"/>
      <c r="Z243" s="33"/>
      <c r="AA243" s="33"/>
      <c r="AB243" s="33"/>
      <c r="AC243" s="33"/>
      <c r="AD243" s="33"/>
      <c r="AE243" s="33"/>
      <c r="AT243" s="18" t="s">
        <v>384</v>
      </c>
      <c r="AU243" s="18" t="s">
        <v>84</v>
      </c>
    </row>
    <row r="244" spans="1:65" s="2" customFormat="1" ht="44.25" customHeight="1">
      <c r="A244" s="33"/>
      <c r="B244" s="150"/>
      <c r="C244" s="151" t="s">
        <v>432</v>
      </c>
      <c r="D244" s="151" t="s">
        <v>224</v>
      </c>
      <c r="E244" s="152" t="s">
        <v>472</v>
      </c>
      <c r="F244" s="153" t="s">
        <v>6215</v>
      </c>
      <c r="G244" s="154" t="s">
        <v>4342</v>
      </c>
      <c r="H244" s="155">
        <v>1</v>
      </c>
      <c r="I244" s="156"/>
      <c r="J244" s="157">
        <f>ROUND(I244*H244,2)</f>
        <v>0</v>
      </c>
      <c r="K244" s="158"/>
      <c r="L244" s="34"/>
      <c r="M244" s="159" t="s">
        <v>1</v>
      </c>
      <c r="N244" s="160" t="s">
        <v>42</v>
      </c>
      <c r="O244" s="59"/>
      <c r="P244" s="161">
        <f>O244*H244</f>
        <v>0</v>
      </c>
      <c r="Q244" s="161">
        <v>0</v>
      </c>
      <c r="R244" s="161">
        <f>Q244*H244</f>
        <v>0</v>
      </c>
      <c r="S244" s="161">
        <v>0</v>
      </c>
      <c r="T244" s="162">
        <f>S244*H244</f>
        <v>0</v>
      </c>
      <c r="U244" s="33"/>
      <c r="V244" s="33"/>
      <c r="W244" s="33"/>
      <c r="X244" s="33"/>
      <c r="Y244" s="33"/>
      <c r="Z244" s="33"/>
      <c r="AA244" s="33"/>
      <c r="AB244" s="33"/>
      <c r="AC244" s="33"/>
      <c r="AD244" s="33"/>
      <c r="AE244" s="33"/>
      <c r="AR244" s="163" t="s">
        <v>228</v>
      </c>
      <c r="AT244" s="163" t="s">
        <v>224</v>
      </c>
      <c r="AU244" s="163" t="s">
        <v>84</v>
      </c>
      <c r="AY244" s="18" t="s">
        <v>222</v>
      </c>
      <c r="BE244" s="164">
        <f>IF(N244="základní",J244,0)</f>
        <v>0</v>
      </c>
      <c r="BF244" s="164">
        <f>IF(N244="snížená",J244,0)</f>
        <v>0</v>
      </c>
      <c r="BG244" s="164">
        <f>IF(N244="zákl. přenesená",J244,0)</f>
        <v>0</v>
      </c>
      <c r="BH244" s="164">
        <f>IF(N244="sníž. přenesená",J244,0)</f>
        <v>0</v>
      </c>
      <c r="BI244" s="164">
        <f>IF(N244="nulová",J244,0)</f>
        <v>0</v>
      </c>
      <c r="BJ244" s="18" t="s">
        <v>84</v>
      </c>
      <c r="BK244" s="164">
        <f>ROUND(I244*H244,2)</f>
        <v>0</v>
      </c>
      <c r="BL244" s="18" t="s">
        <v>228</v>
      </c>
      <c r="BM244" s="163" t="s">
        <v>753</v>
      </c>
    </row>
    <row r="245" spans="1:65" s="2" customFormat="1" ht="44.25" customHeight="1">
      <c r="A245" s="33"/>
      <c r="B245" s="150"/>
      <c r="C245" s="151" t="s">
        <v>764</v>
      </c>
      <c r="D245" s="151" t="s">
        <v>224</v>
      </c>
      <c r="E245" s="152" t="s">
        <v>6216</v>
      </c>
      <c r="F245" s="153" t="s">
        <v>6217</v>
      </c>
      <c r="G245" s="154" t="s">
        <v>4342</v>
      </c>
      <c r="H245" s="155">
        <v>2</v>
      </c>
      <c r="I245" s="156"/>
      <c r="J245" s="157">
        <f>ROUND(I245*H245,2)</f>
        <v>0</v>
      </c>
      <c r="K245" s="158"/>
      <c r="L245" s="34"/>
      <c r="M245" s="159" t="s">
        <v>1</v>
      </c>
      <c r="N245" s="160" t="s">
        <v>42</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228</v>
      </c>
      <c r="AT245" s="163" t="s">
        <v>224</v>
      </c>
      <c r="AU245" s="163" t="s">
        <v>84</v>
      </c>
      <c r="AY245" s="18" t="s">
        <v>222</v>
      </c>
      <c r="BE245" s="164">
        <f>IF(N245="základní",J245,0)</f>
        <v>0</v>
      </c>
      <c r="BF245" s="164">
        <f>IF(N245="snížená",J245,0)</f>
        <v>0</v>
      </c>
      <c r="BG245" s="164">
        <f>IF(N245="zákl. přenesená",J245,0)</f>
        <v>0</v>
      </c>
      <c r="BH245" s="164">
        <f>IF(N245="sníž. přenesená",J245,0)</f>
        <v>0</v>
      </c>
      <c r="BI245" s="164">
        <f>IF(N245="nulová",J245,0)</f>
        <v>0</v>
      </c>
      <c r="BJ245" s="18" t="s">
        <v>84</v>
      </c>
      <c r="BK245" s="164">
        <f>ROUND(I245*H245,2)</f>
        <v>0</v>
      </c>
      <c r="BL245" s="18" t="s">
        <v>228</v>
      </c>
      <c r="BM245" s="163" t="s">
        <v>749</v>
      </c>
    </row>
    <row r="246" spans="1:65" s="2" customFormat="1" ht="44.25" customHeight="1">
      <c r="A246" s="33"/>
      <c r="B246" s="150"/>
      <c r="C246" s="151" t="s">
        <v>436</v>
      </c>
      <c r="D246" s="151" t="s">
        <v>224</v>
      </c>
      <c r="E246" s="152" t="s">
        <v>6218</v>
      </c>
      <c r="F246" s="153" t="s">
        <v>6219</v>
      </c>
      <c r="G246" s="154" t="s">
        <v>4342</v>
      </c>
      <c r="H246" s="155">
        <v>1</v>
      </c>
      <c r="I246" s="156"/>
      <c r="J246" s="157">
        <f>ROUND(I246*H246,2)</f>
        <v>0</v>
      </c>
      <c r="K246" s="158"/>
      <c r="L246" s="34"/>
      <c r="M246" s="159" t="s">
        <v>1</v>
      </c>
      <c r="N246" s="160"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228</v>
      </c>
      <c r="AT246" s="163" t="s">
        <v>224</v>
      </c>
      <c r="AU246" s="163" t="s">
        <v>84</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756</v>
      </c>
    </row>
    <row r="247" spans="1:65" s="2" customFormat="1" ht="24.2" customHeight="1">
      <c r="A247" s="33"/>
      <c r="B247" s="150"/>
      <c r="C247" s="151" t="s">
        <v>771</v>
      </c>
      <c r="D247" s="151" t="s">
        <v>224</v>
      </c>
      <c r="E247" s="152" t="s">
        <v>353</v>
      </c>
      <c r="F247" s="153" t="s">
        <v>6220</v>
      </c>
      <c r="G247" s="154" t="s">
        <v>4342</v>
      </c>
      <c r="H247" s="155">
        <v>2</v>
      </c>
      <c r="I247" s="156"/>
      <c r="J247" s="157">
        <f>ROUND(I247*H247,2)</f>
        <v>0</v>
      </c>
      <c r="K247" s="158"/>
      <c r="L247" s="34"/>
      <c r="M247" s="159" t="s">
        <v>1</v>
      </c>
      <c r="N247" s="160"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228</v>
      </c>
      <c r="AT247" s="163" t="s">
        <v>224</v>
      </c>
      <c r="AU247" s="163" t="s">
        <v>84</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760</v>
      </c>
    </row>
    <row r="248" spans="1:65" s="2" customFormat="1" ht="24.2" customHeight="1">
      <c r="A248" s="33"/>
      <c r="B248" s="150"/>
      <c r="C248" s="151" t="s">
        <v>441</v>
      </c>
      <c r="D248" s="151" t="s">
        <v>224</v>
      </c>
      <c r="E248" s="152" t="s">
        <v>486</v>
      </c>
      <c r="F248" s="153" t="s">
        <v>6221</v>
      </c>
      <c r="G248" s="154" t="s">
        <v>4342</v>
      </c>
      <c r="H248" s="155">
        <v>1</v>
      </c>
      <c r="I248" s="156"/>
      <c r="J248" s="157">
        <f>ROUND(I248*H248,2)</f>
        <v>0</v>
      </c>
      <c r="K248" s="158"/>
      <c r="L248" s="34"/>
      <c r="M248" s="159" t="s">
        <v>1</v>
      </c>
      <c r="N248" s="160" t="s">
        <v>42</v>
      </c>
      <c r="O248" s="59"/>
      <c r="P248" s="161">
        <f>O248*H248</f>
        <v>0</v>
      </c>
      <c r="Q248" s="161">
        <v>0</v>
      </c>
      <c r="R248" s="161">
        <f>Q248*H248</f>
        <v>0</v>
      </c>
      <c r="S248" s="161">
        <v>0</v>
      </c>
      <c r="T248" s="162">
        <f>S248*H248</f>
        <v>0</v>
      </c>
      <c r="U248" s="33"/>
      <c r="V248" s="33"/>
      <c r="W248" s="33"/>
      <c r="X248" s="33"/>
      <c r="Y248" s="33"/>
      <c r="Z248" s="33"/>
      <c r="AA248" s="33"/>
      <c r="AB248" s="33"/>
      <c r="AC248" s="33"/>
      <c r="AD248" s="33"/>
      <c r="AE248" s="33"/>
      <c r="AR248" s="163" t="s">
        <v>228</v>
      </c>
      <c r="AT248" s="163" t="s">
        <v>224</v>
      </c>
      <c r="AU248" s="163" t="s">
        <v>84</v>
      </c>
      <c r="AY248" s="18" t="s">
        <v>222</v>
      </c>
      <c r="BE248" s="164">
        <f>IF(N248="základní",J248,0)</f>
        <v>0</v>
      </c>
      <c r="BF248" s="164">
        <f>IF(N248="snížená",J248,0)</f>
        <v>0</v>
      </c>
      <c r="BG248" s="164">
        <f>IF(N248="zákl. přenesená",J248,0)</f>
        <v>0</v>
      </c>
      <c r="BH248" s="164">
        <f>IF(N248="sníž. přenesená",J248,0)</f>
        <v>0</v>
      </c>
      <c r="BI248" s="164">
        <f>IF(N248="nulová",J248,0)</f>
        <v>0</v>
      </c>
      <c r="BJ248" s="18" t="s">
        <v>84</v>
      </c>
      <c r="BK248" s="164">
        <f>ROUND(I248*H248,2)</f>
        <v>0</v>
      </c>
      <c r="BL248" s="18" t="s">
        <v>228</v>
      </c>
      <c r="BM248" s="163" t="s">
        <v>763</v>
      </c>
    </row>
    <row r="249" spans="1:65" s="2" customFormat="1" ht="263.25">
      <c r="A249" s="33"/>
      <c r="B249" s="34"/>
      <c r="C249" s="33"/>
      <c r="D249" s="166" t="s">
        <v>384</v>
      </c>
      <c r="E249" s="33"/>
      <c r="F249" s="208" t="s">
        <v>6222</v>
      </c>
      <c r="G249" s="33"/>
      <c r="H249" s="33"/>
      <c r="I249" s="209"/>
      <c r="J249" s="33"/>
      <c r="K249" s="33"/>
      <c r="L249" s="34"/>
      <c r="M249" s="210"/>
      <c r="N249" s="211"/>
      <c r="O249" s="59"/>
      <c r="P249" s="59"/>
      <c r="Q249" s="59"/>
      <c r="R249" s="59"/>
      <c r="S249" s="59"/>
      <c r="T249" s="60"/>
      <c r="U249" s="33"/>
      <c r="V249" s="33"/>
      <c r="W249" s="33"/>
      <c r="X249" s="33"/>
      <c r="Y249" s="33"/>
      <c r="Z249" s="33"/>
      <c r="AA249" s="33"/>
      <c r="AB249" s="33"/>
      <c r="AC249" s="33"/>
      <c r="AD249" s="33"/>
      <c r="AE249" s="33"/>
      <c r="AT249" s="18" t="s">
        <v>384</v>
      </c>
      <c r="AU249" s="18" t="s">
        <v>84</v>
      </c>
    </row>
    <row r="250" spans="1:65" s="2" customFormat="1" ht="16.5" customHeight="1">
      <c r="A250" s="33"/>
      <c r="B250" s="150"/>
      <c r="C250" s="151" t="s">
        <v>778</v>
      </c>
      <c r="D250" s="151" t="s">
        <v>224</v>
      </c>
      <c r="E250" s="152" t="s">
        <v>357</v>
      </c>
      <c r="F250" s="153" t="s">
        <v>6223</v>
      </c>
      <c r="G250" s="154" t="s">
        <v>4342</v>
      </c>
      <c r="H250" s="155">
        <v>1</v>
      </c>
      <c r="I250" s="156"/>
      <c r="J250" s="157">
        <f>ROUND(I250*H250,2)</f>
        <v>0</v>
      </c>
      <c r="K250" s="158"/>
      <c r="L250" s="34"/>
      <c r="M250" s="159" t="s">
        <v>1</v>
      </c>
      <c r="N250" s="160" t="s">
        <v>42</v>
      </c>
      <c r="O250" s="59"/>
      <c r="P250" s="161">
        <f>O250*H250</f>
        <v>0</v>
      </c>
      <c r="Q250" s="161">
        <v>0</v>
      </c>
      <c r="R250" s="161">
        <f>Q250*H250</f>
        <v>0</v>
      </c>
      <c r="S250" s="161">
        <v>0</v>
      </c>
      <c r="T250" s="162">
        <f>S250*H250</f>
        <v>0</v>
      </c>
      <c r="U250" s="33"/>
      <c r="V250" s="33"/>
      <c r="W250" s="33"/>
      <c r="X250" s="33"/>
      <c r="Y250" s="33"/>
      <c r="Z250" s="33"/>
      <c r="AA250" s="33"/>
      <c r="AB250" s="33"/>
      <c r="AC250" s="33"/>
      <c r="AD250" s="33"/>
      <c r="AE250" s="33"/>
      <c r="AR250" s="163" t="s">
        <v>228</v>
      </c>
      <c r="AT250" s="163" t="s">
        <v>224</v>
      </c>
      <c r="AU250" s="163" t="s">
        <v>84</v>
      </c>
      <c r="AY250" s="18" t="s">
        <v>222</v>
      </c>
      <c r="BE250" s="164">
        <f>IF(N250="základní",J250,0)</f>
        <v>0</v>
      </c>
      <c r="BF250" s="164">
        <f>IF(N250="snížená",J250,0)</f>
        <v>0</v>
      </c>
      <c r="BG250" s="164">
        <f>IF(N250="zákl. přenesená",J250,0)</f>
        <v>0</v>
      </c>
      <c r="BH250" s="164">
        <f>IF(N250="sníž. přenesená",J250,0)</f>
        <v>0</v>
      </c>
      <c r="BI250" s="164">
        <f>IF(N250="nulová",J250,0)</f>
        <v>0</v>
      </c>
      <c r="BJ250" s="18" t="s">
        <v>84</v>
      </c>
      <c r="BK250" s="164">
        <f>ROUND(I250*H250,2)</f>
        <v>0</v>
      </c>
      <c r="BL250" s="18" t="s">
        <v>228</v>
      </c>
      <c r="BM250" s="163" t="s">
        <v>767</v>
      </c>
    </row>
    <row r="251" spans="1:65" s="2" customFormat="1" ht="331.5">
      <c r="A251" s="33"/>
      <c r="B251" s="34"/>
      <c r="C251" s="33"/>
      <c r="D251" s="166" t="s">
        <v>384</v>
      </c>
      <c r="E251" s="33"/>
      <c r="F251" s="208" t="s">
        <v>6224</v>
      </c>
      <c r="G251" s="33"/>
      <c r="H251" s="33"/>
      <c r="I251" s="209"/>
      <c r="J251" s="33"/>
      <c r="K251" s="33"/>
      <c r="L251" s="34"/>
      <c r="M251" s="210"/>
      <c r="N251" s="211"/>
      <c r="O251" s="59"/>
      <c r="P251" s="59"/>
      <c r="Q251" s="59"/>
      <c r="R251" s="59"/>
      <c r="S251" s="59"/>
      <c r="T251" s="60"/>
      <c r="U251" s="33"/>
      <c r="V251" s="33"/>
      <c r="W251" s="33"/>
      <c r="X251" s="33"/>
      <c r="Y251" s="33"/>
      <c r="Z251" s="33"/>
      <c r="AA251" s="33"/>
      <c r="AB251" s="33"/>
      <c r="AC251" s="33"/>
      <c r="AD251" s="33"/>
      <c r="AE251" s="33"/>
      <c r="AT251" s="18" t="s">
        <v>384</v>
      </c>
      <c r="AU251" s="18" t="s">
        <v>84</v>
      </c>
    </row>
    <row r="252" spans="1:65" s="2" customFormat="1" ht="44.25" customHeight="1">
      <c r="A252" s="33"/>
      <c r="B252" s="150"/>
      <c r="C252" s="151" t="s">
        <v>451</v>
      </c>
      <c r="D252" s="151" t="s">
        <v>224</v>
      </c>
      <c r="E252" s="152" t="s">
        <v>502</v>
      </c>
      <c r="F252" s="153" t="s">
        <v>6225</v>
      </c>
      <c r="G252" s="154" t="s">
        <v>4342</v>
      </c>
      <c r="H252" s="155">
        <v>1</v>
      </c>
      <c r="I252" s="156"/>
      <c r="J252" s="157">
        <f t="shared" ref="J252:J263" si="30">ROUND(I252*H252,2)</f>
        <v>0</v>
      </c>
      <c r="K252" s="158"/>
      <c r="L252" s="34"/>
      <c r="M252" s="159" t="s">
        <v>1</v>
      </c>
      <c r="N252" s="160" t="s">
        <v>42</v>
      </c>
      <c r="O252" s="59"/>
      <c r="P252" s="161">
        <f t="shared" ref="P252:P263" si="31">O252*H252</f>
        <v>0</v>
      </c>
      <c r="Q252" s="161">
        <v>0</v>
      </c>
      <c r="R252" s="161">
        <f t="shared" ref="R252:R263" si="32">Q252*H252</f>
        <v>0</v>
      </c>
      <c r="S252" s="161">
        <v>0</v>
      </c>
      <c r="T252" s="162">
        <f t="shared" ref="T252:T263" si="33">S252*H252</f>
        <v>0</v>
      </c>
      <c r="U252" s="33"/>
      <c r="V252" s="33"/>
      <c r="W252" s="33"/>
      <c r="X252" s="33"/>
      <c r="Y252" s="33"/>
      <c r="Z252" s="33"/>
      <c r="AA252" s="33"/>
      <c r="AB252" s="33"/>
      <c r="AC252" s="33"/>
      <c r="AD252" s="33"/>
      <c r="AE252" s="33"/>
      <c r="AR252" s="163" t="s">
        <v>228</v>
      </c>
      <c r="AT252" s="163" t="s">
        <v>224</v>
      </c>
      <c r="AU252" s="163" t="s">
        <v>84</v>
      </c>
      <c r="AY252" s="18" t="s">
        <v>222</v>
      </c>
      <c r="BE252" s="164">
        <f t="shared" ref="BE252:BE263" si="34">IF(N252="základní",J252,0)</f>
        <v>0</v>
      </c>
      <c r="BF252" s="164">
        <f t="shared" ref="BF252:BF263" si="35">IF(N252="snížená",J252,0)</f>
        <v>0</v>
      </c>
      <c r="BG252" s="164">
        <f t="shared" ref="BG252:BG263" si="36">IF(N252="zákl. přenesená",J252,0)</f>
        <v>0</v>
      </c>
      <c r="BH252" s="164">
        <f t="shared" ref="BH252:BH263" si="37">IF(N252="sníž. přenesená",J252,0)</f>
        <v>0</v>
      </c>
      <c r="BI252" s="164">
        <f t="shared" ref="BI252:BI263" si="38">IF(N252="nulová",J252,0)</f>
        <v>0</v>
      </c>
      <c r="BJ252" s="18" t="s">
        <v>84</v>
      </c>
      <c r="BK252" s="164">
        <f t="shared" ref="BK252:BK263" si="39">ROUND(I252*H252,2)</f>
        <v>0</v>
      </c>
      <c r="BL252" s="18" t="s">
        <v>228</v>
      </c>
      <c r="BM252" s="163" t="s">
        <v>770</v>
      </c>
    </row>
    <row r="253" spans="1:65" s="2" customFormat="1" ht="44.25" customHeight="1">
      <c r="A253" s="33"/>
      <c r="B253" s="150"/>
      <c r="C253" s="151" t="s">
        <v>785</v>
      </c>
      <c r="D253" s="151" t="s">
        <v>224</v>
      </c>
      <c r="E253" s="152" t="s">
        <v>6226</v>
      </c>
      <c r="F253" s="153" t="s">
        <v>6217</v>
      </c>
      <c r="G253" s="154" t="s">
        <v>4342</v>
      </c>
      <c r="H253" s="155">
        <v>2</v>
      </c>
      <c r="I253" s="156"/>
      <c r="J253" s="157">
        <f t="shared" si="30"/>
        <v>0</v>
      </c>
      <c r="K253" s="158"/>
      <c r="L253" s="34"/>
      <c r="M253" s="159" t="s">
        <v>1</v>
      </c>
      <c r="N253" s="160" t="s">
        <v>42</v>
      </c>
      <c r="O253" s="59"/>
      <c r="P253" s="161">
        <f t="shared" si="31"/>
        <v>0</v>
      </c>
      <c r="Q253" s="161">
        <v>0</v>
      </c>
      <c r="R253" s="161">
        <f t="shared" si="32"/>
        <v>0</v>
      </c>
      <c r="S253" s="161">
        <v>0</v>
      </c>
      <c r="T253" s="162">
        <f t="shared" si="33"/>
        <v>0</v>
      </c>
      <c r="U253" s="33"/>
      <c r="V253" s="33"/>
      <c r="W253" s="33"/>
      <c r="X253" s="33"/>
      <c r="Y253" s="33"/>
      <c r="Z253" s="33"/>
      <c r="AA253" s="33"/>
      <c r="AB253" s="33"/>
      <c r="AC253" s="33"/>
      <c r="AD253" s="33"/>
      <c r="AE253" s="33"/>
      <c r="AR253" s="163" t="s">
        <v>228</v>
      </c>
      <c r="AT253" s="163" t="s">
        <v>224</v>
      </c>
      <c r="AU253" s="163" t="s">
        <v>84</v>
      </c>
      <c r="AY253" s="18" t="s">
        <v>222</v>
      </c>
      <c r="BE253" s="164">
        <f t="shared" si="34"/>
        <v>0</v>
      </c>
      <c r="BF253" s="164">
        <f t="shared" si="35"/>
        <v>0</v>
      </c>
      <c r="BG253" s="164">
        <f t="shared" si="36"/>
        <v>0</v>
      </c>
      <c r="BH253" s="164">
        <f t="shared" si="37"/>
        <v>0</v>
      </c>
      <c r="BI253" s="164">
        <f t="shared" si="38"/>
        <v>0</v>
      </c>
      <c r="BJ253" s="18" t="s">
        <v>84</v>
      </c>
      <c r="BK253" s="164">
        <f t="shared" si="39"/>
        <v>0</v>
      </c>
      <c r="BL253" s="18" t="s">
        <v>228</v>
      </c>
      <c r="BM253" s="163" t="s">
        <v>774</v>
      </c>
    </row>
    <row r="254" spans="1:65" s="2" customFormat="1" ht="44.25" customHeight="1">
      <c r="A254" s="33"/>
      <c r="B254" s="150"/>
      <c r="C254" s="151" t="s">
        <v>455</v>
      </c>
      <c r="D254" s="151" t="s">
        <v>224</v>
      </c>
      <c r="E254" s="152" t="s">
        <v>6227</v>
      </c>
      <c r="F254" s="153" t="s">
        <v>6219</v>
      </c>
      <c r="G254" s="154" t="s">
        <v>4342</v>
      </c>
      <c r="H254" s="155">
        <v>1</v>
      </c>
      <c r="I254" s="156"/>
      <c r="J254" s="157">
        <f t="shared" si="30"/>
        <v>0</v>
      </c>
      <c r="K254" s="158"/>
      <c r="L254" s="34"/>
      <c r="M254" s="159" t="s">
        <v>1</v>
      </c>
      <c r="N254" s="160" t="s">
        <v>42</v>
      </c>
      <c r="O254" s="59"/>
      <c r="P254" s="161">
        <f t="shared" si="31"/>
        <v>0</v>
      </c>
      <c r="Q254" s="161">
        <v>0</v>
      </c>
      <c r="R254" s="161">
        <f t="shared" si="32"/>
        <v>0</v>
      </c>
      <c r="S254" s="161">
        <v>0</v>
      </c>
      <c r="T254" s="162">
        <f t="shared" si="33"/>
        <v>0</v>
      </c>
      <c r="U254" s="33"/>
      <c r="V254" s="33"/>
      <c r="W254" s="33"/>
      <c r="X254" s="33"/>
      <c r="Y254" s="33"/>
      <c r="Z254" s="33"/>
      <c r="AA254" s="33"/>
      <c r="AB254" s="33"/>
      <c r="AC254" s="33"/>
      <c r="AD254" s="33"/>
      <c r="AE254" s="33"/>
      <c r="AR254" s="163" t="s">
        <v>228</v>
      </c>
      <c r="AT254" s="163" t="s">
        <v>224</v>
      </c>
      <c r="AU254" s="163" t="s">
        <v>84</v>
      </c>
      <c r="AY254" s="18" t="s">
        <v>222</v>
      </c>
      <c r="BE254" s="164">
        <f t="shared" si="34"/>
        <v>0</v>
      </c>
      <c r="BF254" s="164">
        <f t="shared" si="35"/>
        <v>0</v>
      </c>
      <c r="BG254" s="164">
        <f t="shared" si="36"/>
        <v>0</v>
      </c>
      <c r="BH254" s="164">
        <f t="shared" si="37"/>
        <v>0</v>
      </c>
      <c r="BI254" s="164">
        <f t="shared" si="38"/>
        <v>0</v>
      </c>
      <c r="BJ254" s="18" t="s">
        <v>84</v>
      </c>
      <c r="BK254" s="164">
        <f t="shared" si="39"/>
        <v>0</v>
      </c>
      <c r="BL254" s="18" t="s">
        <v>228</v>
      </c>
      <c r="BM254" s="163" t="s">
        <v>777</v>
      </c>
    </row>
    <row r="255" spans="1:65" s="2" customFormat="1" ht="24.2" customHeight="1">
      <c r="A255" s="33"/>
      <c r="B255" s="150"/>
      <c r="C255" s="151" t="s">
        <v>793</v>
      </c>
      <c r="D255" s="151" t="s">
        <v>224</v>
      </c>
      <c r="E255" s="152" t="s">
        <v>361</v>
      </c>
      <c r="F255" s="153" t="s">
        <v>6228</v>
      </c>
      <c r="G255" s="154" t="s">
        <v>4342</v>
      </c>
      <c r="H255" s="155">
        <v>4</v>
      </c>
      <c r="I255" s="156"/>
      <c r="J255" s="157">
        <f t="shared" si="30"/>
        <v>0</v>
      </c>
      <c r="K255" s="158"/>
      <c r="L255" s="34"/>
      <c r="M255" s="159" t="s">
        <v>1</v>
      </c>
      <c r="N255" s="160" t="s">
        <v>42</v>
      </c>
      <c r="O255" s="59"/>
      <c r="P255" s="161">
        <f t="shared" si="31"/>
        <v>0</v>
      </c>
      <c r="Q255" s="161">
        <v>0</v>
      </c>
      <c r="R255" s="161">
        <f t="shared" si="32"/>
        <v>0</v>
      </c>
      <c r="S255" s="161">
        <v>0</v>
      </c>
      <c r="T255" s="162">
        <f t="shared" si="33"/>
        <v>0</v>
      </c>
      <c r="U255" s="33"/>
      <c r="V255" s="33"/>
      <c r="W255" s="33"/>
      <c r="X255" s="33"/>
      <c r="Y255" s="33"/>
      <c r="Z255" s="33"/>
      <c r="AA255" s="33"/>
      <c r="AB255" s="33"/>
      <c r="AC255" s="33"/>
      <c r="AD255" s="33"/>
      <c r="AE255" s="33"/>
      <c r="AR255" s="163" t="s">
        <v>228</v>
      </c>
      <c r="AT255" s="163" t="s">
        <v>224</v>
      </c>
      <c r="AU255" s="163" t="s">
        <v>84</v>
      </c>
      <c r="AY255" s="18" t="s">
        <v>222</v>
      </c>
      <c r="BE255" s="164">
        <f t="shared" si="34"/>
        <v>0</v>
      </c>
      <c r="BF255" s="164">
        <f t="shared" si="35"/>
        <v>0</v>
      </c>
      <c r="BG255" s="164">
        <f t="shared" si="36"/>
        <v>0</v>
      </c>
      <c r="BH255" s="164">
        <f t="shared" si="37"/>
        <v>0</v>
      </c>
      <c r="BI255" s="164">
        <f t="shared" si="38"/>
        <v>0</v>
      </c>
      <c r="BJ255" s="18" t="s">
        <v>84</v>
      </c>
      <c r="BK255" s="164">
        <f t="shared" si="39"/>
        <v>0</v>
      </c>
      <c r="BL255" s="18" t="s">
        <v>228</v>
      </c>
      <c r="BM255" s="163" t="s">
        <v>781</v>
      </c>
    </row>
    <row r="256" spans="1:65" s="2" customFormat="1" ht="24.2" customHeight="1">
      <c r="A256" s="33"/>
      <c r="B256" s="150"/>
      <c r="C256" s="151" t="s">
        <v>459</v>
      </c>
      <c r="D256" s="151" t="s">
        <v>224</v>
      </c>
      <c r="E256" s="152" t="s">
        <v>517</v>
      </c>
      <c r="F256" s="153" t="s">
        <v>6229</v>
      </c>
      <c r="G256" s="154" t="s">
        <v>4342</v>
      </c>
      <c r="H256" s="155">
        <v>1</v>
      </c>
      <c r="I256" s="156"/>
      <c r="J256" s="157">
        <f t="shared" si="30"/>
        <v>0</v>
      </c>
      <c r="K256" s="158"/>
      <c r="L256" s="34"/>
      <c r="M256" s="159" t="s">
        <v>1</v>
      </c>
      <c r="N256" s="160" t="s">
        <v>42</v>
      </c>
      <c r="O256" s="59"/>
      <c r="P256" s="161">
        <f t="shared" si="31"/>
        <v>0</v>
      </c>
      <c r="Q256" s="161">
        <v>0</v>
      </c>
      <c r="R256" s="161">
        <f t="shared" si="32"/>
        <v>0</v>
      </c>
      <c r="S256" s="161">
        <v>0</v>
      </c>
      <c r="T256" s="162">
        <f t="shared" si="33"/>
        <v>0</v>
      </c>
      <c r="U256" s="33"/>
      <c r="V256" s="33"/>
      <c r="W256" s="33"/>
      <c r="X256" s="33"/>
      <c r="Y256" s="33"/>
      <c r="Z256" s="33"/>
      <c r="AA256" s="33"/>
      <c r="AB256" s="33"/>
      <c r="AC256" s="33"/>
      <c r="AD256" s="33"/>
      <c r="AE256" s="33"/>
      <c r="AR256" s="163" t="s">
        <v>228</v>
      </c>
      <c r="AT256" s="163" t="s">
        <v>224</v>
      </c>
      <c r="AU256" s="163" t="s">
        <v>84</v>
      </c>
      <c r="AY256" s="18" t="s">
        <v>222</v>
      </c>
      <c r="BE256" s="164">
        <f t="shared" si="34"/>
        <v>0</v>
      </c>
      <c r="BF256" s="164">
        <f t="shared" si="35"/>
        <v>0</v>
      </c>
      <c r="BG256" s="164">
        <f t="shared" si="36"/>
        <v>0</v>
      </c>
      <c r="BH256" s="164">
        <f t="shared" si="37"/>
        <v>0</v>
      </c>
      <c r="BI256" s="164">
        <f t="shared" si="38"/>
        <v>0</v>
      </c>
      <c r="BJ256" s="18" t="s">
        <v>84</v>
      </c>
      <c r="BK256" s="164">
        <f t="shared" si="39"/>
        <v>0</v>
      </c>
      <c r="BL256" s="18" t="s">
        <v>228</v>
      </c>
      <c r="BM256" s="163" t="s">
        <v>784</v>
      </c>
    </row>
    <row r="257" spans="1:65" s="2" customFormat="1" ht="24.2" customHeight="1">
      <c r="A257" s="33"/>
      <c r="B257" s="150"/>
      <c r="C257" s="151" t="s">
        <v>800</v>
      </c>
      <c r="D257" s="151" t="s">
        <v>224</v>
      </c>
      <c r="E257" s="152" t="s">
        <v>366</v>
      </c>
      <c r="F257" s="153" t="s">
        <v>6229</v>
      </c>
      <c r="G257" s="154" t="s">
        <v>4342</v>
      </c>
      <c r="H257" s="155">
        <v>1</v>
      </c>
      <c r="I257" s="156"/>
      <c r="J257" s="157">
        <f t="shared" si="30"/>
        <v>0</v>
      </c>
      <c r="K257" s="158"/>
      <c r="L257" s="34"/>
      <c r="M257" s="159" t="s">
        <v>1</v>
      </c>
      <c r="N257" s="160" t="s">
        <v>42</v>
      </c>
      <c r="O257" s="59"/>
      <c r="P257" s="161">
        <f t="shared" si="31"/>
        <v>0</v>
      </c>
      <c r="Q257" s="161">
        <v>0</v>
      </c>
      <c r="R257" s="161">
        <f t="shared" si="32"/>
        <v>0</v>
      </c>
      <c r="S257" s="161">
        <v>0</v>
      </c>
      <c r="T257" s="162">
        <f t="shared" si="33"/>
        <v>0</v>
      </c>
      <c r="U257" s="33"/>
      <c r="V257" s="33"/>
      <c r="W257" s="33"/>
      <c r="X257" s="33"/>
      <c r="Y257" s="33"/>
      <c r="Z257" s="33"/>
      <c r="AA257" s="33"/>
      <c r="AB257" s="33"/>
      <c r="AC257" s="33"/>
      <c r="AD257" s="33"/>
      <c r="AE257" s="33"/>
      <c r="AR257" s="163" t="s">
        <v>228</v>
      </c>
      <c r="AT257" s="163" t="s">
        <v>224</v>
      </c>
      <c r="AU257" s="163" t="s">
        <v>84</v>
      </c>
      <c r="AY257" s="18" t="s">
        <v>222</v>
      </c>
      <c r="BE257" s="164">
        <f t="shared" si="34"/>
        <v>0</v>
      </c>
      <c r="BF257" s="164">
        <f t="shared" si="35"/>
        <v>0</v>
      </c>
      <c r="BG257" s="164">
        <f t="shared" si="36"/>
        <v>0</v>
      </c>
      <c r="BH257" s="164">
        <f t="shared" si="37"/>
        <v>0</v>
      </c>
      <c r="BI257" s="164">
        <f t="shared" si="38"/>
        <v>0</v>
      </c>
      <c r="BJ257" s="18" t="s">
        <v>84</v>
      </c>
      <c r="BK257" s="164">
        <f t="shared" si="39"/>
        <v>0</v>
      </c>
      <c r="BL257" s="18" t="s">
        <v>228</v>
      </c>
      <c r="BM257" s="163" t="s">
        <v>788</v>
      </c>
    </row>
    <row r="258" spans="1:65" s="2" customFormat="1" ht="24.2" customHeight="1">
      <c r="A258" s="33"/>
      <c r="B258" s="150"/>
      <c r="C258" s="151" t="s">
        <v>465</v>
      </c>
      <c r="D258" s="151" t="s">
        <v>224</v>
      </c>
      <c r="E258" s="152" t="s">
        <v>543</v>
      </c>
      <c r="F258" s="153" t="s">
        <v>6229</v>
      </c>
      <c r="G258" s="154" t="s">
        <v>4342</v>
      </c>
      <c r="H258" s="155">
        <v>1</v>
      </c>
      <c r="I258" s="156"/>
      <c r="J258" s="157">
        <f t="shared" si="30"/>
        <v>0</v>
      </c>
      <c r="K258" s="158"/>
      <c r="L258" s="34"/>
      <c r="M258" s="159" t="s">
        <v>1</v>
      </c>
      <c r="N258" s="160" t="s">
        <v>42</v>
      </c>
      <c r="O258" s="59"/>
      <c r="P258" s="161">
        <f t="shared" si="31"/>
        <v>0</v>
      </c>
      <c r="Q258" s="161">
        <v>0</v>
      </c>
      <c r="R258" s="161">
        <f t="shared" si="32"/>
        <v>0</v>
      </c>
      <c r="S258" s="161">
        <v>0</v>
      </c>
      <c r="T258" s="162">
        <f t="shared" si="33"/>
        <v>0</v>
      </c>
      <c r="U258" s="33"/>
      <c r="V258" s="33"/>
      <c r="W258" s="33"/>
      <c r="X258" s="33"/>
      <c r="Y258" s="33"/>
      <c r="Z258" s="33"/>
      <c r="AA258" s="33"/>
      <c r="AB258" s="33"/>
      <c r="AC258" s="33"/>
      <c r="AD258" s="33"/>
      <c r="AE258" s="33"/>
      <c r="AR258" s="163" t="s">
        <v>228</v>
      </c>
      <c r="AT258" s="163" t="s">
        <v>224</v>
      </c>
      <c r="AU258" s="163" t="s">
        <v>84</v>
      </c>
      <c r="AY258" s="18" t="s">
        <v>222</v>
      </c>
      <c r="BE258" s="164">
        <f t="shared" si="34"/>
        <v>0</v>
      </c>
      <c r="BF258" s="164">
        <f t="shared" si="35"/>
        <v>0</v>
      </c>
      <c r="BG258" s="164">
        <f t="shared" si="36"/>
        <v>0</v>
      </c>
      <c r="BH258" s="164">
        <f t="shared" si="37"/>
        <v>0</v>
      </c>
      <c r="BI258" s="164">
        <f t="shared" si="38"/>
        <v>0</v>
      </c>
      <c r="BJ258" s="18" t="s">
        <v>84</v>
      </c>
      <c r="BK258" s="164">
        <f t="shared" si="39"/>
        <v>0</v>
      </c>
      <c r="BL258" s="18" t="s">
        <v>228</v>
      </c>
      <c r="BM258" s="163" t="s">
        <v>791</v>
      </c>
    </row>
    <row r="259" spans="1:65" s="2" customFormat="1" ht="24.2" customHeight="1">
      <c r="A259" s="33"/>
      <c r="B259" s="150"/>
      <c r="C259" s="151" t="s">
        <v>809</v>
      </c>
      <c r="D259" s="151" t="s">
        <v>224</v>
      </c>
      <c r="E259" s="152" t="s">
        <v>547</v>
      </c>
      <c r="F259" s="153" t="s">
        <v>6229</v>
      </c>
      <c r="G259" s="154" t="s">
        <v>4342</v>
      </c>
      <c r="H259" s="155">
        <v>1</v>
      </c>
      <c r="I259" s="156"/>
      <c r="J259" s="157">
        <f t="shared" si="30"/>
        <v>0</v>
      </c>
      <c r="K259" s="158"/>
      <c r="L259" s="34"/>
      <c r="M259" s="159" t="s">
        <v>1</v>
      </c>
      <c r="N259" s="160" t="s">
        <v>42</v>
      </c>
      <c r="O259" s="59"/>
      <c r="P259" s="161">
        <f t="shared" si="31"/>
        <v>0</v>
      </c>
      <c r="Q259" s="161">
        <v>0</v>
      </c>
      <c r="R259" s="161">
        <f t="shared" si="32"/>
        <v>0</v>
      </c>
      <c r="S259" s="161">
        <v>0</v>
      </c>
      <c r="T259" s="162">
        <f t="shared" si="33"/>
        <v>0</v>
      </c>
      <c r="U259" s="33"/>
      <c r="V259" s="33"/>
      <c r="W259" s="33"/>
      <c r="X259" s="33"/>
      <c r="Y259" s="33"/>
      <c r="Z259" s="33"/>
      <c r="AA259" s="33"/>
      <c r="AB259" s="33"/>
      <c r="AC259" s="33"/>
      <c r="AD259" s="33"/>
      <c r="AE259" s="33"/>
      <c r="AR259" s="163" t="s">
        <v>228</v>
      </c>
      <c r="AT259" s="163" t="s">
        <v>224</v>
      </c>
      <c r="AU259" s="163" t="s">
        <v>84</v>
      </c>
      <c r="AY259" s="18" t="s">
        <v>222</v>
      </c>
      <c r="BE259" s="164">
        <f t="shared" si="34"/>
        <v>0</v>
      </c>
      <c r="BF259" s="164">
        <f t="shared" si="35"/>
        <v>0</v>
      </c>
      <c r="BG259" s="164">
        <f t="shared" si="36"/>
        <v>0</v>
      </c>
      <c r="BH259" s="164">
        <f t="shared" si="37"/>
        <v>0</v>
      </c>
      <c r="BI259" s="164">
        <f t="shared" si="38"/>
        <v>0</v>
      </c>
      <c r="BJ259" s="18" t="s">
        <v>84</v>
      </c>
      <c r="BK259" s="164">
        <f t="shared" si="39"/>
        <v>0</v>
      </c>
      <c r="BL259" s="18" t="s">
        <v>228</v>
      </c>
      <c r="BM259" s="163" t="s">
        <v>796</v>
      </c>
    </row>
    <row r="260" spans="1:65" s="2" customFormat="1" ht="21.75" customHeight="1">
      <c r="A260" s="33"/>
      <c r="B260" s="150"/>
      <c r="C260" s="151" t="s">
        <v>468</v>
      </c>
      <c r="D260" s="151" t="s">
        <v>224</v>
      </c>
      <c r="E260" s="152" t="s">
        <v>559</v>
      </c>
      <c r="F260" s="153" t="s">
        <v>6230</v>
      </c>
      <c r="G260" s="154" t="s">
        <v>4342</v>
      </c>
      <c r="H260" s="155">
        <v>1</v>
      </c>
      <c r="I260" s="156"/>
      <c r="J260" s="157">
        <f t="shared" si="30"/>
        <v>0</v>
      </c>
      <c r="K260" s="158"/>
      <c r="L260" s="34"/>
      <c r="M260" s="159" t="s">
        <v>1</v>
      </c>
      <c r="N260" s="160" t="s">
        <v>42</v>
      </c>
      <c r="O260" s="59"/>
      <c r="P260" s="161">
        <f t="shared" si="31"/>
        <v>0</v>
      </c>
      <c r="Q260" s="161">
        <v>0</v>
      </c>
      <c r="R260" s="161">
        <f t="shared" si="32"/>
        <v>0</v>
      </c>
      <c r="S260" s="161">
        <v>0</v>
      </c>
      <c r="T260" s="162">
        <f t="shared" si="33"/>
        <v>0</v>
      </c>
      <c r="U260" s="33"/>
      <c r="V260" s="33"/>
      <c r="W260" s="33"/>
      <c r="X260" s="33"/>
      <c r="Y260" s="33"/>
      <c r="Z260" s="33"/>
      <c r="AA260" s="33"/>
      <c r="AB260" s="33"/>
      <c r="AC260" s="33"/>
      <c r="AD260" s="33"/>
      <c r="AE260" s="33"/>
      <c r="AR260" s="163" t="s">
        <v>228</v>
      </c>
      <c r="AT260" s="163" t="s">
        <v>224</v>
      </c>
      <c r="AU260" s="163" t="s">
        <v>84</v>
      </c>
      <c r="AY260" s="18" t="s">
        <v>222</v>
      </c>
      <c r="BE260" s="164">
        <f t="shared" si="34"/>
        <v>0</v>
      </c>
      <c r="BF260" s="164">
        <f t="shared" si="35"/>
        <v>0</v>
      </c>
      <c r="BG260" s="164">
        <f t="shared" si="36"/>
        <v>0</v>
      </c>
      <c r="BH260" s="164">
        <f t="shared" si="37"/>
        <v>0</v>
      </c>
      <c r="BI260" s="164">
        <f t="shared" si="38"/>
        <v>0</v>
      </c>
      <c r="BJ260" s="18" t="s">
        <v>84</v>
      </c>
      <c r="BK260" s="164">
        <f t="shared" si="39"/>
        <v>0</v>
      </c>
      <c r="BL260" s="18" t="s">
        <v>228</v>
      </c>
      <c r="BM260" s="163" t="s">
        <v>799</v>
      </c>
    </row>
    <row r="261" spans="1:65" s="2" customFormat="1" ht="37.9" customHeight="1">
      <c r="A261" s="33"/>
      <c r="B261" s="150"/>
      <c r="C261" s="151" t="s">
        <v>836</v>
      </c>
      <c r="D261" s="151" t="s">
        <v>224</v>
      </c>
      <c r="E261" s="152" t="s">
        <v>369</v>
      </c>
      <c r="F261" s="153" t="s">
        <v>6231</v>
      </c>
      <c r="G261" s="154" t="s">
        <v>4342</v>
      </c>
      <c r="H261" s="155">
        <v>1</v>
      </c>
      <c r="I261" s="156"/>
      <c r="J261" s="157">
        <f t="shared" si="30"/>
        <v>0</v>
      </c>
      <c r="K261" s="158"/>
      <c r="L261" s="34"/>
      <c r="M261" s="159" t="s">
        <v>1</v>
      </c>
      <c r="N261" s="160" t="s">
        <v>42</v>
      </c>
      <c r="O261" s="59"/>
      <c r="P261" s="161">
        <f t="shared" si="31"/>
        <v>0</v>
      </c>
      <c r="Q261" s="161">
        <v>0</v>
      </c>
      <c r="R261" s="161">
        <f t="shared" si="32"/>
        <v>0</v>
      </c>
      <c r="S261" s="161">
        <v>0</v>
      </c>
      <c r="T261" s="162">
        <f t="shared" si="33"/>
        <v>0</v>
      </c>
      <c r="U261" s="33"/>
      <c r="V261" s="33"/>
      <c r="W261" s="33"/>
      <c r="X261" s="33"/>
      <c r="Y261" s="33"/>
      <c r="Z261" s="33"/>
      <c r="AA261" s="33"/>
      <c r="AB261" s="33"/>
      <c r="AC261" s="33"/>
      <c r="AD261" s="33"/>
      <c r="AE261" s="33"/>
      <c r="AR261" s="163" t="s">
        <v>228</v>
      </c>
      <c r="AT261" s="163" t="s">
        <v>224</v>
      </c>
      <c r="AU261" s="163" t="s">
        <v>84</v>
      </c>
      <c r="AY261" s="18" t="s">
        <v>222</v>
      </c>
      <c r="BE261" s="164">
        <f t="shared" si="34"/>
        <v>0</v>
      </c>
      <c r="BF261" s="164">
        <f t="shared" si="35"/>
        <v>0</v>
      </c>
      <c r="BG261" s="164">
        <f t="shared" si="36"/>
        <v>0</v>
      </c>
      <c r="BH261" s="164">
        <f t="shared" si="37"/>
        <v>0</v>
      </c>
      <c r="BI261" s="164">
        <f t="shared" si="38"/>
        <v>0</v>
      </c>
      <c r="BJ261" s="18" t="s">
        <v>84</v>
      </c>
      <c r="BK261" s="164">
        <f t="shared" si="39"/>
        <v>0</v>
      </c>
      <c r="BL261" s="18" t="s">
        <v>228</v>
      </c>
      <c r="BM261" s="163" t="s">
        <v>803</v>
      </c>
    </row>
    <row r="262" spans="1:65" s="2" customFormat="1" ht="21.75" customHeight="1">
      <c r="A262" s="33"/>
      <c r="B262" s="150"/>
      <c r="C262" s="151" t="s">
        <v>475</v>
      </c>
      <c r="D262" s="151" t="s">
        <v>224</v>
      </c>
      <c r="E262" s="152" t="s">
        <v>568</v>
      </c>
      <c r="F262" s="153" t="s">
        <v>6133</v>
      </c>
      <c r="G262" s="154" t="s">
        <v>4342</v>
      </c>
      <c r="H262" s="155">
        <v>1</v>
      </c>
      <c r="I262" s="156"/>
      <c r="J262" s="157">
        <f t="shared" si="30"/>
        <v>0</v>
      </c>
      <c r="K262" s="158"/>
      <c r="L262" s="34"/>
      <c r="M262" s="159" t="s">
        <v>1</v>
      </c>
      <c r="N262" s="160" t="s">
        <v>42</v>
      </c>
      <c r="O262" s="59"/>
      <c r="P262" s="161">
        <f t="shared" si="31"/>
        <v>0</v>
      </c>
      <c r="Q262" s="161">
        <v>0</v>
      </c>
      <c r="R262" s="161">
        <f t="shared" si="32"/>
        <v>0</v>
      </c>
      <c r="S262" s="161">
        <v>0</v>
      </c>
      <c r="T262" s="162">
        <f t="shared" si="33"/>
        <v>0</v>
      </c>
      <c r="U262" s="33"/>
      <c r="V262" s="33"/>
      <c r="W262" s="33"/>
      <c r="X262" s="33"/>
      <c r="Y262" s="33"/>
      <c r="Z262" s="33"/>
      <c r="AA262" s="33"/>
      <c r="AB262" s="33"/>
      <c r="AC262" s="33"/>
      <c r="AD262" s="33"/>
      <c r="AE262" s="33"/>
      <c r="AR262" s="163" t="s">
        <v>228</v>
      </c>
      <c r="AT262" s="163" t="s">
        <v>224</v>
      </c>
      <c r="AU262" s="163" t="s">
        <v>84</v>
      </c>
      <c r="AY262" s="18" t="s">
        <v>222</v>
      </c>
      <c r="BE262" s="164">
        <f t="shared" si="34"/>
        <v>0</v>
      </c>
      <c r="BF262" s="164">
        <f t="shared" si="35"/>
        <v>0</v>
      </c>
      <c r="BG262" s="164">
        <f t="shared" si="36"/>
        <v>0</v>
      </c>
      <c r="BH262" s="164">
        <f t="shared" si="37"/>
        <v>0</v>
      </c>
      <c r="BI262" s="164">
        <f t="shared" si="38"/>
        <v>0</v>
      </c>
      <c r="BJ262" s="18" t="s">
        <v>84</v>
      </c>
      <c r="BK262" s="164">
        <f t="shared" si="39"/>
        <v>0</v>
      </c>
      <c r="BL262" s="18" t="s">
        <v>228</v>
      </c>
      <c r="BM262" s="163" t="s">
        <v>807</v>
      </c>
    </row>
    <row r="263" spans="1:65" s="2" customFormat="1" ht="16.5" customHeight="1">
      <c r="A263" s="33"/>
      <c r="B263" s="150"/>
      <c r="C263" s="151" t="s">
        <v>845</v>
      </c>
      <c r="D263" s="151" t="s">
        <v>224</v>
      </c>
      <c r="E263" s="152" t="s">
        <v>373</v>
      </c>
      <c r="F263" s="153" t="s">
        <v>6232</v>
      </c>
      <c r="G263" s="154" t="s">
        <v>4342</v>
      </c>
      <c r="H263" s="155">
        <v>1</v>
      </c>
      <c r="I263" s="156"/>
      <c r="J263" s="157">
        <f t="shared" si="30"/>
        <v>0</v>
      </c>
      <c r="K263" s="158"/>
      <c r="L263" s="34"/>
      <c r="M263" s="159" t="s">
        <v>1</v>
      </c>
      <c r="N263" s="160" t="s">
        <v>42</v>
      </c>
      <c r="O263" s="59"/>
      <c r="P263" s="161">
        <f t="shared" si="31"/>
        <v>0</v>
      </c>
      <c r="Q263" s="161">
        <v>0</v>
      </c>
      <c r="R263" s="161">
        <f t="shared" si="32"/>
        <v>0</v>
      </c>
      <c r="S263" s="161">
        <v>0</v>
      </c>
      <c r="T263" s="162">
        <f t="shared" si="33"/>
        <v>0</v>
      </c>
      <c r="U263" s="33"/>
      <c r="V263" s="33"/>
      <c r="W263" s="33"/>
      <c r="X263" s="33"/>
      <c r="Y263" s="33"/>
      <c r="Z263" s="33"/>
      <c r="AA263" s="33"/>
      <c r="AB263" s="33"/>
      <c r="AC263" s="33"/>
      <c r="AD263" s="33"/>
      <c r="AE263" s="33"/>
      <c r="AR263" s="163" t="s">
        <v>228</v>
      </c>
      <c r="AT263" s="163" t="s">
        <v>224</v>
      </c>
      <c r="AU263" s="163" t="s">
        <v>84</v>
      </c>
      <c r="AY263" s="18" t="s">
        <v>222</v>
      </c>
      <c r="BE263" s="164">
        <f t="shared" si="34"/>
        <v>0</v>
      </c>
      <c r="BF263" s="164">
        <f t="shared" si="35"/>
        <v>0</v>
      </c>
      <c r="BG263" s="164">
        <f t="shared" si="36"/>
        <v>0</v>
      </c>
      <c r="BH263" s="164">
        <f t="shared" si="37"/>
        <v>0</v>
      </c>
      <c r="BI263" s="164">
        <f t="shared" si="38"/>
        <v>0</v>
      </c>
      <c r="BJ263" s="18" t="s">
        <v>84</v>
      </c>
      <c r="BK263" s="164">
        <f t="shared" si="39"/>
        <v>0</v>
      </c>
      <c r="BL263" s="18" t="s">
        <v>228</v>
      </c>
      <c r="BM263" s="163" t="s">
        <v>812</v>
      </c>
    </row>
    <row r="264" spans="1:65" s="12" customFormat="1" ht="25.9" customHeight="1">
      <c r="B264" s="137"/>
      <c r="D264" s="138" t="s">
        <v>76</v>
      </c>
      <c r="E264" s="139" t="s">
        <v>6233</v>
      </c>
      <c r="F264" s="139" t="s">
        <v>6234</v>
      </c>
      <c r="I264" s="140"/>
      <c r="J264" s="141">
        <f>BK264</f>
        <v>0</v>
      </c>
      <c r="L264" s="137"/>
      <c r="M264" s="142"/>
      <c r="N264" s="143"/>
      <c r="O264" s="143"/>
      <c r="P264" s="144">
        <f>SUM(P265:P270)</f>
        <v>0</v>
      </c>
      <c r="Q264" s="143"/>
      <c r="R264" s="144">
        <f>SUM(R265:R270)</f>
        <v>0</v>
      </c>
      <c r="S264" s="143"/>
      <c r="T264" s="145">
        <f>SUM(T265:T270)</f>
        <v>0</v>
      </c>
      <c r="AR264" s="138" t="s">
        <v>84</v>
      </c>
      <c r="AT264" s="146" t="s">
        <v>76</v>
      </c>
      <c r="AU264" s="146" t="s">
        <v>77</v>
      </c>
      <c r="AY264" s="138" t="s">
        <v>222</v>
      </c>
      <c r="BK264" s="147">
        <f>SUM(BK265:BK270)</f>
        <v>0</v>
      </c>
    </row>
    <row r="265" spans="1:65" s="2" customFormat="1" ht="37.9" customHeight="1">
      <c r="A265" s="33"/>
      <c r="B265" s="150"/>
      <c r="C265" s="151" t="s">
        <v>485</v>
      </c>
      <c r="D265" s="151" t="s">
        <v>224</v>
      </c>
      <c r="E265" s="152" t="s">
        <v>6235</v>
      </c>
      <c r="F265" s="153" t="s">
        <v>6236</v>
      </c>
      <c r="G265" s="154" t="s">
        <v>4342</v>
      </c>
      <c r="H265" s="155">
        <v>1</v>
      </c>
      <c r="I265" s="156"/>
      <c r="J265" s="157">
        <f>ROUND(I265*H265,2)</f>
        <v>0</v>
      </c>
      <c r="K265" s="158"/>
      <c r="L265" s="34"/>
      <c r="M265" s="159" t="s">
        <v>1</v>
      </c>
      <c r="N265" s="160" t="s">
        <v>42</v>
      </c>
      <c r="O265" s="59"/>
      <c r="P265" s="161">
        <f>O265*H265</f>
        <v>0</v>
      </c>
      <c r="Q265" s="161">
        <v>0</v>
      </c>
      <c r="R265" s="161">
        <f>Q265*H265</f>
        <v>0</v>
      </c>
      <c r="S265" s="161">
        <v>0</v>
      </c>
      <c r="T265" s="162">
        <f>S265*H265</f>
        <v>0</v>
      </c>
      <c r="U265" s="33"/>
      <c r="V265" s="33"/>
      <c r="W265" s="33"/>
      <c r="X265" s="33"/>
      <c r="Y265" s="33"/>
      <c r="Z265" s="33"/>
      <c r="AA265" s="33"/>
      <c r="AB265" s="33"/>
      <c r="AC265" s="33"/>
      <c r="AD265" s="33"/>
      <c r="AE265" s="33"/>
      <c r="AR265" s="163" t="s">
        <v>228</v>
      </c>
      <c r="AT265" s="163" t="s">
        <v>224</v>
      </c>
      <c r="AU265" s="163" t="s">
        <v>84</v>
      </c>
      <c r="AY265" s="18" t="s">
        <v>222</v>
      </c>
      <c r="BE265" s="164">
        <f>IF(N265="základní",J265,0)</f>
        <v>0</v>
      </c>
      <c r="BF265" s="164">
        <f>IF(N265="snížená",J265,0)</f>
        <v>0</v>
      </c>
      <c r="BG265" s="164">
        <f>IF(N265="zákl. přenesená",J265,0)</f>
        <v>0</v>
      </c>
      <c r="BH265" s="164">
        <f>IF(N265="sníž. přenesená",J265,0)</f>
        <v>0</v>
      </c>
      <c r="BI265" s="164">
        <f>IF(N265="nulová",J265,0)</f>
        <v>0</v>
      </c>
      <c r="BJ265" s="18" t="s">
        <v>84</v>
      </c>
      <c r="BK265" s="164">
        <f>ROUND(I265*H265,2)</f>
        <v>0</v>
      </c>
      <c r="BL265" s="18" t="s">
        <v>228</v>
      </c>
      <c r="BM265" s="163" t="s">
        <v>816</v>
      </c>
    </row>
    <row r="266" spans="1:65" s="2" customFormat="1" ht="16.5" customHeight="1">
      <c r="A266" s="33"/>
      <c r="B266" s="150"/>
      <c r="C266" s="151" t="s">
        <v>862</v>
      </c>
      <c r="D266" s="151" t="s">
        <v>224</v>
      </c>
      <c r="E266" s="152" t="s">
        <v>6073</v>
      </c>
      <c r="F266" s="153" t="s">
        <v>6074</v>
      </c>
      <c r="G266" s="154" t="s">
        <v>4342</v>
      </c>
      <c r="H266" s="155">
        <v>1</v>
      </c>
      <c r="I266" s="156"/>
      <c r="J266" s="157">
        <f>ROUND(I266*H266,2)</f>
        <v>0</v>
      </c>
      <c r="K266" s="158"/>
      <c r="L266" s="34"/>
      <c r="M266" s="159" t="s">
        <v>1</v>
      </c>
      <c r="N266" s="160" t="s">
        <v>42</v>
      </c>
      <c r="O266" s="59"/>
      <c r="P266" s="161">
        <f>O266*H266</f>
        <v>0</v>
      </c>
      <c r="Q266" s="161">
        <v>0</v>
      </c>
      <c r="R266" s="161">
        <f>Q266*H266</f>
        <v>0</v>
      </c>
      <c r="S266" s="161">
        <v>0</v>
      </c>
      <c r="T266" s="162">
        <f>S266*H266</f>
        <v>0</v>
      </c>
      <c r="U266" s="33"/>
      <c r="V266" s="33"/>
      <c r="W266" s="33"/>
      <c r="X266" s="33"/>
      <c r="Y266" s="33"/>
      <c r="Z266" s="33"/>
      <c r="AA266" s="33"/>
      <c r="AB266" s="33"/>
      <c r="AC266" s="33"/>
      <c r="AD266" s="33"/>
      <c r="AE266" s="33"/>
      <c r="AR266" s="163" t="s">
        <v>228</v>
      </c>
      <c r="AT266" s="163" t="s">
        <v>224</v>
      </c>
      <c r="AU266" s="163" t="s">
        <v>84</v>
      </c>
      <c r="AY266" s="18" t="s">
        <v>222</v>
      </c>
      <c r="BE266" s="164">
        <f>IF(N266="základní",J266,0)</f>
        <v>0</v>
      </c>
      <c r="BF266" s="164">
        <f>IF(N266="snížená",J266,0)</f>
        <v>0</v>
      </c>
      <c r="BG266" s="164">
        <f>IF(N266="zákl. přenesená",J266,0)</f>
        <v>0</v>
      </c>
      <c r="BH266" s="164">
        <f>IF(N266="sníž. přenesená",J266,0)</f>
        <v>0</v>
      </c>
      <c r="BI266" s="164">
        <f>IF(N266="nulová",J266,0)</f>
        <v>0</v>
      </c>
      <c r="BJ266" s="18" t="s">
        <v>84</v>
      </c>
      <c r="BK266" s="164">
        <f>ROUND(I266*H266,2)</f>
        <v>0</v>
      </c>
      <c r="BL266" s="18" t="s">
        <v>228</v>
      </c>
      <c r="BM266" s="163" t="s">
        <v>839</v>
      </c>
    </row>
    <row r="267" spans="1:65" s="2" customFormat="1" ht="24.2" customHeight="1">
      <c r="A267" s="33"/>
      <c r="B267" s="150"/>
      <c r="C267" s="151" t="s">
        <v>489</v>
      </c>
      <c r="D267" s="151" t="s">
        <v>224</v>
      </c>
      <c r="E267" s="152" t="s">
        <v>6237</v>
      </c>
      <c r="F267" s="153" t="s">
        <v>6238</v>
      </c>
      <c r="G267" s="154" t="s">
        <v>4342</v>
      </c>
      <c r="H267" s="155">
        <v>1</v>
      </c>
      <c r="I267" s="156"/>
      <c r="J267" s="157">
        <f>ROUND(I267*H267,2)</f>
        <v>0</v>
      </c>
      <c r="K267" s="158"/>
      <c r="L267" s="34"/>
      <c r="M267" s="159" t="s">
        <v>1</v>
      </c>
      <c r="N267" s="160" t="s">
        <v>42</v>
      </c>
      <c r="O267" s="59"/>
      <c r="P267" s="161">
        <f>O267*H267</f>
        <v>0</v>
      </c>
      <c r="Q267" s="161">
        <v>0</v>
      </c>
      <c r="R267" s="161">
        <f>Q267*H267</f>
        <v>0</v>
      </c>
      <c r="S267" s="161">
        <v>0</v>
      </c>
      <c r="T267" s="162">
        <f>S267*H267</f>
        <v>0</v>
      </c>
      <c r="U267" s="33"/>
      <c r="V267" s="33"/>
      <c r="W267" s="33"/>
      <c r="X267" s="33"/>
      <c r="Y267" s="33"/>
      <c r="Z267" s="33"/>
      <c r="AA267" s="33"/>
      <c r="AB267" s="33"/>
      <c r="AC267" s="33"/>
      <c r="AD267" s="33"/>
      <c r="AE267" s="33"/>
      <c r="AR267" s="163" t="s">
        <v>228</v>
      </c>
      <c r="AT267" s="163" t="s">
        <v>224</v>
      </c>
      <c r="AU267" s="163" t="s">
        <v>84</v>
      </c>
      <c r="AY267" s="18" t="s">
        <v>222</v>
      </c>
      <c r="BE267" s="164">
        <f>IF(N267="základní",J267,0)</f>
        <v>0</v>
      </c>
      <c r="BF267" s="164">
        <f>IF(N267="snížená",J267,0)</f>
        <v>0</v>
      </c>
      <c r="BG267" s="164">
        <f>IF(N267="zákl. přenesená",J267,0)</f>
        <v>0</v>
      </c>
      <c r="BH267" s="164">
        <f>IF(N267="sníž. přenesená",J267,0)</f>
        <v>0</v>
      </c>
      <c r="BI267" s="164">
        <f>IF(N267="nulová",J267,0)</f>
        <v>0</v>
      </c>
      <c r="BJ267" s="18" t="s">
        <v>84</v>
      </c>
      <c r="BK267" s="164">
        <f>ROUND(I267*H267,2)</f>
        <v>0</v>
      </c>
      <c r="BL267" s="18" t="s">
        <v>228</v>
      </c>
      <c r="BM267" s="163" t="s">
        <v>843</v>
      </c>
    </row>
    <row r="268" spans="1:65" s="2" customFormat="1" ht="24.2" customHeight="1">
      <c r="A268" s="33"/>
      <c r="B268" s="150"/>
      <c r="C268" s="151" t="s">
        <v>870</v>
      </c>
      <c r="D268" s="151" t="s">
        <v>224</v>
      </c>
      <c r="E268" s="152" t="s">
        <v>6239</v>
      </c>
      <c r="F268" s="153" t="s">
        <v>6240</v>
      </c>
      <c r="G268" s="154" t="s">
        <v>4342</v>
      </c>
      <c r="H268" s="155">
        <v>1</v>
      </c>
      <c r="I268" s="156"/>
      <c r="J268" s="157">
        <f>ROUND(I268*H268,2)</f>
        <v>0</v>
      </c>
      <c r="K268" s="158"/>
      <c r="L268" s="34"/>
      <c r="M268" s="159" t="s">
        <v>1</v>
      </c>
      <c r="N268" s="160" t="s">
        <v>42</v>
      </c>
      <c r="O268" s="59"/>
      <c r="P268" s="161">
        <f>O268*H268</f>
        <v>0</v>
      </c>
      <c r="Q268" s="161">
        <v>0</v>
      </c>
      <c r="R268" s="161">
        <f>Q268*H268</f>
        <v>0</v>
      </c>
      <c r="S268" s="161">
        <v>0</v>
      </c>
      <c r="T268" s="162">
        <f>S268*H268</f>
        <v>0</v>
      </c>
      <c r="U268" s="33"/>
      <c r="V268" s="33"/>
      <c r="W268" s="33"/>
      <c r="X268" s="33"/>
      <c r="Y268" s="33"/>
      <c r="Z268" s="33"/>
      <c r="AA268" s="33"/>
      <c r="AB268" s="33"/>
      <c r="AC268" s="33"/>
      <c r="AD268" s="33"/>
      <c r="AE268" s="33"/>
      <c r="AR268" s="163" t="s">
        <v>228</v>
      </c>
      <c r="AT268" s="163" t="s">
        <v>224</v>
      </c>
      <c r="AU268" s="163" t="s">
        <v>84</v>
      </c>
      <c r="AY268" s="18" t="s">
        <v>222</v>
      </c>
      <c r="BE268" s="164">
        <f>IF(N268="základní",J268,0)</f>
        <v>0</v>
      </c>
      <c r="BF268" s="164">
        <f>IF(N268="snížená",J268,0)</f>
        <v>0</v>
      </c>
      <c r="BG268" s="164">
        <f>IF(N268="zákl. přenesená",J268,0)</f>
        <v>0</v>
      </c>
      <c r="BH268" s="164">
        <f>IF(N268="sníž. přenesená",J268,0)</f>
        <v>0</v>
      </c>
      <c r="BI268" s="164">
        <f>IF(N268="nulová",J268,0)</f>
        <v>0</v>
      </c>
      <c r="BJ268" s="18" t="s">
        <v>84</v>
      </c>
      <c r="BK268" s="164">
        <f>ROUND(I268*H268,2)</f>
        <v>0</v>
      </c>
      <c r="BL268" s="18" t="s">
        <v>228</v>
      </c>
      <c r="BM268" s="163" t="s">
        <v>848</v>
      </c>
    </row>
    <row r="269" spans="1:65" s="2" customFormat="1" ht="146.25">
      <c r="A269" s="33"/>
      <c r="B269" s="34"/>
      <c r="C269" s="33"/>
      <c r="D269" s="166" t="s">
        <v>384</v>
      </c>
      <c r="E269" s="33"/>
      <c r="F269" s="208" t="s">
        <v>6241</v>
      </c>
      <c r="G269" s="33"/>
      <c r="H269" s="33"/>
      <c r="I269" s="209"/>
      <c r="J269" s="33"/>
      <c r="K269" s="33"/>
      <c r="L269" s="34"/>
      <c r="M269" s="210"/>
      <c r="N269" s="211"/>
      <c r="O269" s="59"/>
      <c r="P269" s="59"/>
      <c r="Q269" s="59"/>
      <c r="R269" s="59"/>
      <c r="S269" s="59"/>
      <c r="T269" s="60"/>
      <c r="U269" s="33"/>
      <c r="V269" s="33"/>
      <c r="W269" s="33"/>
      <c r="X269" s="33"/>
      <c r="Y269" s="33"/>
      <c r="Z269" s="33"/>
      <c r="AA269" s="33"/>
      <c r="AB269" s="33"/>
      <c r="AC269" s="33"/>
      <c r="AD269" s="33"/>
      <c r="AE269" s="33"/>
      <c r="AT269" s="18" t="s">
        <v>384</v>
      </c>
      <c r="AU269" s="18" t="s">
        <v>84</v>
      </c>
    </row>
    <row r="270" spans="1:65" s="2" customFormat="1" ht="16.5" customHeight="1">
      <c r="A270" s="33"/>
      <c r="B270" s="150"/>
      <c r="C270" s="151" t="s">
        <v>495</v>
      </c>
      <c r="D270" s="151" t="s">
        <v>224</v>
      </c>
      <c r="E270" s="152" t="s">
        <v>6242</v>
      </c>
      <c r="F270" s="153" t="s">
        <v>6243</v>
      </c>
      <c r="G270" s="154" t="s">
        <v>4342</v>
      </c>
      <c r="H270" s="155">
        <v>2</v>
      </c>
      <c r="I270" s="156"/>
      <c r="J270" s="157">
        <f>ROUND(I270*H270,2)</f>
        <v>0</v>
      </c>
      <c r="K270" s="158"/>
      <c r="L270" s="34"/>
      <c r="M270" s="159" t="s">
        <v>1</v>
      </c>
      <c r="N270" s="160" t="s">
        <v>42</v>
      </c>
      <c r="O270" s="59"/>
      <c r="P270" s="161">
        <f>O270*H270</f>
        <v>0</v>
      </c>
      <c r="Q270" s="161">
        <v>0</v>
      </c>
      <c r="R270" s="161">
        <f>Q270*H270</f>
        <v>0</v>
      </c>
      <c r="S270" s="161">
        <v>0</v>
      </c>
      <c r="T270" s="162">
        <f>S270*H270</f>
        <v>0</v>
      </c>
      <c r="U270" s="33"/>
      <c r="V270" s="33"/>
      <c r="W270" s="33"/>
      <c r="X270" s="33"/>
      <c r="Y270" s="33"/>
      <c r="Z270" s="33"/>
      <c r="AA270" s="33"/>
      <c r="AB270" s="33"/>
      <c r="AC270" s="33"/>
      <c r="AD270" s="33"/>
      <c r="AE270" s="33"/>
      <c r="AR270" s="163" t="s">
        <v>228</v>
      </c>
      <c r="AT270" s="163" t="s">
        <v>224</v>
      </c>
      <c r="AU270" s="163" t="s">
        <v>84</v>
      </c>
      <c r="AY270" s="18" t="s">
        <v>222</v>
      </c>
      <c r="BE270" s="164">
        <f>IF(N270="základní",J270,0)</f>
        <v>0</v>
      </c>
      <c r="BF270" s="164">
        <f>IF(N270="snížená",J270,0)</f>
        <v>0</v>
      </c>
      <c r="BG270" s="164">
        <f>IF(N270="zákl. přenesená",J270,0)</f>
        <v>0</v>
      </c>
      <c r="BH270" s="164">
        <f>IF(N270="sníž. přenesená",J270,0)</f>
        <v>0</v>
      </c>
      <c r="BI270" s="164">
        <f>IF(N270="nulová",J270,0)</f>
        <v>0</v>
      </c>
      <c r="BJ270" s="18" t="s">
        <v>84</v>
      </c>
      <c r="BK270" s="164">
        <f>ROUND(I270*H270,2)</f>
        <v>0</v>
      </c>
      <c r="BL270" s="18" t="s">
        <v>228</v>
      </c>
      <c r="BM270" s="163" t="s">
        <v>856</v>
      </c>
    </row>
    <row r="271" spans="1:65" s="12" customFormat="1" ht="25.9" customHeight="1">
      <c r="B271" s="137"/>
      <c r="D271" s="138" t="s">
        <v>76</v>
      </c>
      <c r="E271" s="139" t="s">
        <v>6244</v>
      </c>
      <c r="F271" s="139" t="s">
        <v>6245</v>
      </c>
      <c r="I271" s="140"/>
      <c r="J271" s="141">
        <f>BK271</f>
        <v>0</v>
      </c>
      <c r="L271" s="137"/>
      <c r="M271" s="142"/>
      <c r="N271" s="143"/>
      <c r="O271" s="143"/>
      <c r="P271" s="144">
        <f>SUM(P272:P281)</f>
        <v>0</v>
      </c>
      <c r="Q271" s="143"/>
      <c r="R271" s="144">
        <f>SUM(R272:R281)</f>
        <v>0</v>
      </c>
      <c r="S271" s="143"/>
      <c r="T271" s="145">
        <f>SUM(T272:T281)</f>
        <v>0</v>
      </c>
      <c r="AR271" s="138" t="s">
        <v>84</v>
      </c>
      <c r="AT271" s="146" t="s">
        <v>76</v>
      </c>
      <c r="AU271" s="146" t="s">
        <v>77</v>
      </c>
      <c r="AY271" s="138" t="s">
        <v>222</v>
      </c>
      <c r="BK271" s="147">
        <f>SUM(BK272:BK281)</f>
        <v>0</v>
      </c>
    </row>
    <row r="272" spans="1:65" s="2" customFormat="1" ht="16.5" customHeight="1">
      <c r="A272" s="33"/>
      <c r="B272" s="150"/>
      <c r="C272" s="151" t="s">
        <v>882</v>
      </c>
      <c r="D272" s="151" t="s">
        <v>224</v>
      </c>
      <c r="E272" s="152" t="s">
        <v>6246</v>
      </c>
      <c r="F272" s="153" t="s">
        <v>6247</v>
      </c>
      <c r="G272" s="154" t="s">
        <v>4342</v>
      </c>
      <c r="H272" s="155">
        <v>6</v>
      </c>
      <c r="I272" s="156"/>
      <c r="J272" s="157">
        <f t="shared" ref="J272:J277" si="40">ROUND(I272*H272,2)</f>
        <v>0</v>
      </c>
      <c r="K272" s="158"/>
      <c r="L272" s="34"/>
      <c r="M272" s="159" t="s">
        <v>1</v>
      </c>
      <c r="N272" s="160" t="s">
        <v>42</v>
      </c>
      <c r="O272" s="59"/>
      <c r="P272" s="161">
        <f t="shared" ref="P272:P277" si="41">O272*H272</f>
        <v>0</v>
      </c>
      <c r="Q272" s="161">
        <v>0</v>
      </c>
      <c r="R272" s="161">
        <f t="shared" ref="R272:R277" si="42">Q272*H272</f>
        <v>0</v>
      </c>
      <c r="S272" s="161">
        <v>0</v>
      </c>
      <c r="T272" s="162">
        <f t="shared" ref="T272:T277" si="43">S272*H272</f>
        <v>0</v>
      </c>
      <c r="U272" s="33"/>
      <c r="V272" s="33"/>
      <c r="W272" s="33"/>
      <c r="X272" s="33"/>
      <c r="Y272" s="33"/>
      <c r="Z272" s="33"/>
      <c r="AA272" s="33"/>
      <c r="AB272" s="33"/>
      <c r="AC272" s="33"/>
      <c r="AD272" s="33"/>
      <c r="AE272" s="33"/>
      <c r="AR272" s="163" t="s">
        <v>228</v>
      </c>
      <c r="AT272" s="163" t="s">
        <v>224</v>
      </c>
      <c r="AU272" s="163" t="s">
        <v>84</v>
      </c>
      <c r="AY272" s="18" t="s">
        <v>222</v>
      </c>
      <c r="BE272" s="164">
        <f t="shared" ref="BE272:BE277" si="44">IF(N272="základní",J272,0)</f>
        <v>0</v>
      </c>
      <c r="BF272" s="164">
        <f t="shared" ref="BF272:BF277" si="45">IF(N272="snížená",J272,0)</f>
        <v>0</v>
      </c>
      <c r="BG272" s="164">
        <f t="shared" ref="BG272:BG277" si="46">IF(N272="zákl. přenesená",J272,0)</f>
        <v>0</v>
      </c>
      <c r="BH272" s="164">
        <f t="shared" ref="BH272:BH277" si="47">IF(N272="sníž. přenesená",J272,0)</f>
        <v>0</v>
      </c>
      <c r="BI272" s="164">
        <f t="shared" ref="BI272:BI277" si="48">IF(N272="nulová",J272,0)</f>
        <v>0</v>
      </c>
      <c r="BJ272" s="18" t="s">
        <v>84</v>
      </c>
      <c r="BK272" s="164">
        <f t="shared" ref="BK272:BK277" si="49">ROUND(I272*H272,2)</f>
        <v>0</v>
      </c>
      <c r="BL272" s="18" t="s">
        <v>228</v>
      </c>
      <c r="BM272" s="163" t="s">
        <v>865</v>
      </c>
    </row>
    <row r="273" spans="1:65" s="2" customFormat="1" ht="37.9" customHeight="1">
      <c r="A273" s="33"/>
      <c r="B273" s="150"/>
      <c r="C273" s="151" t="s">
        <v>505</v>
      </c>
      <c r="D273" s="151" t="s">
        <v>224</v>
      </c>
      <c r="E273" s="152" t="s">
        <v>6248</v>
      </c>
      <c r="F273" s="153" t="s">
        <v>6249</v>
      </c>
      <c r="G273" s="154" t="s">
        <v>4342</v>
      </c>
      <c r="H273" s="155">
        <v>1</v>
      </c>
      <c r="I273" s="156"/>
      <c r="J273" s="157">
        <f t="shared" si="40"/>
        <v>0</v>
      </c>
      <c r="K273" s="158"/>
      <c r="L273" s="34"/>
      <c r="M273" s="159" t="s">
        <v>1</v>
      </c>
      <c r="N273" s="160" t="s">
        <v>42</v>
      </c>
      <c r="O273" s="59"/>
      <c r="P273" s="161">
        <f t="shared" si="41"/>
        <v>0</v>
      </c>
      <c r="Q273" s="161">
        <v>0</v>
      </c>
      <c r="R273" s="161">
        <f t="shared" si="42"/>
        <v>0</v>
      </c>
      <c r="S273" s="161">
        <v>0</v>
      </c>
      <c r="T273" s="162">
        <f t="shared" si="43"/>
        <v>0</v>
      </c>
      <c r="U273" s="33"/>
      <c r="V273" s="33"/>
      <c r="W273" s="33"/>
      <c r="X273" s="33"/>
      <c r="Y273" s="33"/>
      <c r="Z273" s="33"/>
      <c r="AA273" s="33"/>
      <c r="AB273" s="33"/>
      <c r="AC273" s="33"/>
      <c r="AD273" s="33"/>
      <c r="AE273" s="33"/>
      <c r="AR273" s="163" t="s">
        <v>228</v>
      </c>
      <c r="AT273" s="163" t="s">
        <v>224</v>
      </c>
      <c r="AU273" s="163" t="s">
        <v>84</v>
      </c>
      <c r="AY273" s="18" t="s">
        <v>222</v>
      </c>
      <c r="BE273" s="164">
        <f t="shared" si="44"/>
        <v>0</v>
      </c>
      <c r="BF273" s="164">
        <f t="shared" si="45"/>
        <v>0</v>
      </c>
      <c r="BG273" s="164">
        <f t="shared" si="46"/>
        <v>0</v>
      </c>
      <c r="BH273" s="164">
        <f t="shared" si="47"/>
        <v>0</v>
      </c>
      <c r="BI273" s="164">
        <f t="shared" si="48"/>
        <v>0</v>
      </c>
      <c r="BJ273" s="18" t="s">
        <v>84</v>
      </c>
      <c r="BK273" s="164">
        <f t="shared" si="49"/>
        <v>0</v>
      </c>
      <c r="BL273" s="18" t="s">
        <v>228</v>
      </c>
      <c r="BM273" s="163" t="s">
        <v>868</v>
      </c>
    </row>
    <row r="274" spans="1:65" s="2" customFormat="1" ht="16.5" customHeight="1">
      <c r="A274" s="33"/>
      <c r="B274" s="150"/>
      <c r="C274" s="151" t="s">
        <v>893</v>
      </c>
      <c r="D274" s="151" t="s">
        <v>224</v>
      </c>
      <c r="E274" s="152" t="s">
        <v>6118</v>
      </c>
      <c r="F274" s="153" t="s">
        <v>6074</v>
      </c>
      <c r="G274" s="154" t="s">
        <v>4342</v>
      </c>
      <c r="H274" s="155">
        <v>1</v>
      </c>
      <c r="I274" s="156"/>
      <c r="J274" s="157">
        <f t="shared" si="40"/>
        <v>0</v>
      </c>
      <c r="K274" s="158"/>
      <c r="L274" s="34"/>
      <c r="M274" s="159" t="s">
        <v>1</v>
      </c>
      <c r="N274" s="160" t="s">
        <v>42</v>
      </c>
      <c r="O274" s="59"/>
      <c r="P274" s="161">
        <f t="shared" si="41"/>
        <v>0</v>
      </c>
      <c r="Q274" s="161">
        <v>0</v>
      </c>
      <c r="R274" s="161">
        <f t="shared" si="42"/>
        <v>0</v>
      </c>
      <c r="S274" s="161">
        <v>0</v>
      </c>
      <c r="T274" s="162">
        <f t="shared" si="43"/>
        <v>0</v>
      </c>
      <c r="U274" s="33"/>
      <c r="V274" s="33"/>
      <c r="W274" s="33"/>
      <c r="X274" s="33"/>
      <c r="Y274" s="33"/>
      <c r="Z274" s="33"/>
      <c r="AA274" s="33"/>
      <c r="AB274" s="33"/>
      <c r="AC274" s="33"/>
      <c r="AD274" s="33"/>
      <c r="AE274" s="33"/>
      <c r="AR274" s="163" t="s">
        <v>228</v>
      </c>
      <c r="AT274" s="163" t="s">
        <v>224</v>
      </c>
      <c r="AU274" s="163" t="s">
        <v>84</v>
      </c>
      <c r="AY274" s="18" t="s">
        <v>222</v>
      </c>
      <c r="BE274" s="164">
        <f t="shared" si="44"/>
        <v>0</v>
      </c>
      <c r="BF274" s="164">
        <f t="shared" si="45"/>
        <v>0</v>
      </c>
      <c r="BG274" s="164">
        <f t="shared" si="46"/>
        <v>0</v>
      </c>
      <c r="BH274" s="164">
        <f t="shared" si="47"/>
        <v>0</v>
      </c>
      <c r="BI274" s="164">
        <f t="shared" si="48"/>
        <v>0</v>
      </c>
      <c r="BJ274" s="18" t="s">
        <v>84</v>
      </c>
      <c r="BK274" s="164">
        <f t="shared" si="49"/>
        <v>0</v>
      </c>
      <c r="BL274" s="18" t="s">
        <v>228</v>
      </c>
      <c r="BM274" s="163" t="s">
        <v>873</v>
      </c>
    </row>
    <row r="275" spans="1:65" s="2" customFormat="1" ht="16.5" customHeight="1">
      <c r="A275" s="33"/>
      <c r="B275" s="150"/>
      <c r="C275" s="151" t="s">
        <v>516</v>
      </c>
      <c r="D275" s="151" t="s">
        <v>224</v>
      </c>
      <c r="E275" s="152" t="s">
        <v>6250</v>
      </c>
      <c r="F275" s="153" t="s">
        <v>6251</v>
      </c>
      <c r="G275" s="154" t="s">
        <v>4342</v>
      </c>
      <c r="H275" s="155">
        <v>1</v>
      </c>
      <c r="I275" s="156"/>
      <c r="J275" s="157">
        <f t="shared" si="40"/>
        <v>0</v>
      </c>
      <c r="K275" s="158"/>
      <c r="L275" s="34"/>
      <c r="M275" s="159" t="s">
        <v>1</v>
      </c>
      <c r="N275" s="160" t="s">
        <v>42</v>
      </c>
      <c r="O275" s="59"/>
      <c r="P275" s="161">
        <f t="shared" si="41"/>
        <v>0</v>
      </c>
      <c r="Q275" s="161">
        <v>0</v>
      </c>
      <c r="R275" s="161">
        <f t="shared" si="42"/>
        <v>0</v>
      </c>
      <c r="S275" s="161">
        <v>0</v>
      </c>
      <c r="T275" s="162">
        <f t="shared" si="43"/>
        <v>0</v>
      </c>
      <c r="U275" s="33"/>
      <c r="V275" s="33"/>
      <c r="W275" s="33"/>
      <c r="X275" s="33"/>
      <c r="Y275" s="33"/>
      <c r="Z275" s="33"/>
      <c r="AA275" s="33"/>
      <c r="AB275" s="33"/>
      <c r="AC275" s="33"/>
      <c r="AD275" s="33"/>
      <c r="AE275" s="33"/>
      <c r="AR275" s="163" t="s">
        <v>228</v>
      </c>
      <c r="AT275" s="163" t="s">
        <v>224</v>
      </c>
      <c r="AU275" s="163" t="s">
        <v>84</v>
      </c>
      <c r="AY275" s="18" t="s">
        <v>222</v>
      </c>
      <c r="BE275" s="164">
        <f t="shared" si="44"/>
        <v>0</v>
      </c>
      <c r="BF275" s="164">
        <f t="shared" si="45"/>
        <v>0</v>
      </c>
      <c r="BG275" s="164">
        <f t="shared" si="46"/>
        <v>0</v>
      </c>
      <c r="BH275" s="164">
        <f t="shared" si="47"/>
        <v>0</v>
      </c>
      <c r="BI275" s="164">
        <f t="shared" si="48"/>
        <v>0</v>
      </c>
      <c r="BJ275" s="18" t="s">
        <v>84</v>
      </c>
      <c r="BK275" s="164">
        <f t="shared" si="49"/>
        <v>0</v>
      </c>
      <c r="BL275" s="18" t="s">
        <v>228</v>
      </c>
      <c r="BM275" s="163" t="s">
        <v>880</v>
      </c>
    </row>
    <row r="276" spans="1:65" s="2" customFormat="1" ht="16.5" customHeight="1">
      <c r="A276" s="33"/>
      <c r="B276" s="150"/>
      <c r="C276" s="151" t="s">
        <v>902</v>
      </c>
      <c r="D276" s="151" t="s">
        <v>224</v>
      </c>
      <c r="E276" s="152" t="s">
        <v>6252</v>
      </c>
      <c r="F276" s="153" t="s">
        <v>6253</v>
      </c>
      <c r="G276" s="154" t="s">
        <v>4342</v>
      </c>
      <c r="H276" s="155">
        <v>1</v>
      </c>
      <c r="I276" s="156"/>
      <c r="J276" s="157">
        <f t="shared" si="40"/>
        <v>0</v>
      </c>
      <c r="K276" s="158"/>
      <c r="L276" s="34"/>
      <c r="M276" s="159" t="s">
        <v>1</v>
      </c>
      <c r="N276" s="160" t="s">
        <v>42</v>
      </c>
      <c r="O276" s="59"/>
      <c r="P276" s="161">
        <f t="shared" si="41"/>
        <v>0</v>
      </c>
      <c r="Q276" s="161">
        <v>0</v>
      </c>
      <c r="R276" s="161">
        <f t="shared" si="42"/>
        <v>0</v>
      </c>
      <c r="S276" s="161">
        <v>0</v>
      </c>
      <c r="T276" s="162">
        <f t="shared" si="43"/>
        <v>0</v>
      </c>
      <c r="U276" s="33"/>
      <c r="V276" s="33"/>
      <c r="W276" s="33"/>
      <c r="X276" s="33"/>
      <c r="Y276" s="33"/>
      <c r="Z276" s="33"/>
      <c r="AA276" s="33"/>
      <c r="AB276" s="33"/>
      <c r="AC276" s="33"/>
      <c r="AD276" s="33"/>
      <c r="AE276" s="33"/>
      <c r="AR276" s="163" t="s">
        <v>228</v>
      </c>
      <c r="AT276" s="163" t="s">
        <v>224</v>
      </c>
      <c r="AU276" s="163" t="s">
        <v>84</v>
      </c>
      <c r="AY276" s="18" t="s">
        <v>222</v>
      </c>
      <c r="BE276" s="164">
        <f t="shared" si="44"/>
        <v>0</v>
      </c>
      <c r="BF276" s="164">
        <f t="shared" si="45"/>
        <v>0</v>
      </c>
      <c r="BG276" s="164">
        <f t="shared" si="46"/>
        <v>0</v>
      </c>
      <c r="BH276" s="164">
        <f t="shared" si="47"/>
        <v>0</v>
      </c>
      <c r="BI276" s="164">
        <f t="shared" si="48"/>
        <v>0</v>
      </c>
      <c r="BJ276" s="18" t="s">
        <v>84</v>
      </c>
      <c r="BK276" s="164">
        <f t="shared" si="49"/>
        <v>0</v>
      </c>
      <c r="BL276" s="18" t="s">
        <v>228</v>
      </c>
      <c r="BM276" s="163" t="s">
        <v>885</v>
      </c>
    </row>
    <row r="277" spans="1:65" s="2" customFormat="1" ht="33" customHeight="1">
      <c r="A277" s="33"/>
      <c r="B277" s="150"/>
      <c r="C277" s="151" t="s">
        <v>520</v>
      </c>
      <c r="D277" s="151" t="s">
        <v>224</v>
      </c>
      <c r="E277" s="152" t="s">
        <v>6254</v>
      </c>
      <c r="F277" s="153" t="s">
        <v>6255</v>
      </c>
      <c r="G277" s="154" t="s">
        <v>4342</v>
      </c>
      <c r="H277" s="155">
        <v>1</v>
      </c>
      <c r="I277" s="156"/>
      <c r="J277" s="157">
        <f t="shared" si="40"/>
        <v>0</v>
      </c>
      <c r="K277" s="158"/>
      <c r="L277" s="34"/>
      <c r="M277" s="159" t="s">
        <v>1</v>
      </c>
      <c r="N277" s="160" t="s">
        <v>42</v>
      </c>
      <c r="O277" s="59"/>
      <c r="P277" s="161">
        <f t="shared" si="41"/>
        <v>0</v>
      </c>
      <c r="Q277" s="161">
        <v>0</v>
      </c>
      <c r="R277" s="161">
        <f t="shared" si="42"/>
        <v>0</v>
      </c>
      <c r="S277" s="161">
        <v>0</v>
      </c>
      <c r="T277" s="162">
        <f t="shared" si="43"/>
        <v>0</v>
      </c>
      <c r="U277" s="33"/>
      <c r="V277" s="33"/>
      <c r="W277" s="33"/>
      <c r="X277" s="33"/>
      <c r="Y277" s="33"/>
      <c r="Z277" s="33"/>
      <c r="AA277" s="33"/>
      <c r="AB277" s="33"/>
      <c r="AC277" s="33"/>
      <c r="AD277" s="33"/>
      <c r="AE277" s="33"/>
      <c r="AR277" s="163" t="s">
        <v>228</v>
      </c>
      <c r="AT277" s="163" t="s">
        <v>224</v>
      </c>
      <c r="AU277" s="163" t="s">
        <v>84</v>
      </c>
      <c r="AY277" s="18" t="s">
        <v>222</v>
      </c>
      <c r="BE277" s="164">
        <f t="shared" si="44"/>
        <v>0</v>
      </c>
      <c r="BF277" s="164">
        <f t="shared" si="45"/>
        <v>0</v>
      </c>
      <c r="BG277" s="164">
        <f t="shared" si="46"/>
        <v>0</v>
      </c>
      <c r="BH277" s="164">
        <f t="shared" si="47"/>
        <v>0</v>
      </c>
      <c r="BI277" s="164">
        <f t="shared" si="48"/>
        <v>0</v>
      </c>
      <c r="BJ277" s="18" t="s">
        <v>84</v>
      </c>
      <c r="BK277" s="164">
        <f t="shared" si="49"/>
        <v>0</v>
      </c>
      <c r="BL277" s="18" t="s">
        <v>228</v>
      </c>
      <c r="BM277" s="163" t="s">
        <v>892</v>
      </c>
    </row>
    <row r="278" spans="1:65" s="2" customFormat="1" ht="341.25">
      <c r="A278" s="33"/>
      <c r="B278" s="34"/>
      <c r="C278" s="33"/>
      <c r="D278" s="166" t="s">
        <v>384</v>
      </c>
      <c r="E278" s="33"/>
      <c r="F278" s="208" t="s">
        <v>6256</v>
      </c>
      <c r="G278" s="33"/>
      <c r="H278" s="33"/>
      <c r="I278" s="209"/>
      <c r="J278" s="33"/>
      <c r="K278" s="33"/>
      <c r="L278" s="34"/>
      <c r="M278" s="210"/>
      <c r="N278" s="211"/>
      <c r="O278" s="59"/>
      <c r="P278" s="59"/>
      <c r="Q278" s="59"/>
      <c r="R278" s="59"/>
      <c r="S278" s="59"/>
      <c r="T278" s="60"/>
      <c r="U278" s="33"/>
      <c r="V278" s="33"/>
      <c r="W278" s="33"/>
      <c r="X278" s="33"/>
      <c r="Y278" s="33"/>
      <c r="Z278" s="33"/>
      <c r="AA278" s="33"/>
      <c r="AB278" s="33"/>
      <c r="AC278" s="33"/>
      <c r="AD278" s="33"/>
      <c r="AE278" s="33"/>
      <c r="AT278" s="18" t="s">
        <v>384</v>
      </c>
      <c r="AU278" s="18" t="s">
        <v>84</v>
      </c>
    </row>
    <row r="279" spans="1:65" s="2" customFormat="1" ht="24.2" customHeight="1">
      <c r="A279" s="33"/>
      <c r="B279" s="150"/>
      <c r="C279" s="151" t="s">
        <v>917</v>
      </c>
      <c r="D279" s="151" t="s">
        <v>224</v>
      </c>
      <c r="E279" s="152" t="s">
        <v>6257</v>
      </c>
      <c r="F279" s="153" t="s">
        <v>6258</v>
      </c>
      <c r="G279" s="154" t="s">
        <v>4342</v>
      </c>
      <c r="H279" s="155">
        <v>1</v>
      </c>
      <c r="I279" s="156"/>
      <c r="J279" s="157">
        <f>ROUND(I279*H279,2)</f>
        <v>0</v>
      </c>
      <c r="K279" s="158"/>
      <c r="L279" s="34"/>
      <c r="M279" s="159" t="s">
        <v>1</v>
      </c>
      <c r="N279" s="160" t="s">
        <v>42</v>
      </c>
      <c r="O279" s="59"/>
      <c r="P279" s="161">
        <f>O279*H279</f>
        <v>0</v>
      </c>
      <c r="Q279" s="161">
        <v>0</v>
      </c>
      <c r="R279" s="161">
        <f>Q279*H279</f>
        <v>0</v>
      </c>
      <c r="S279" s="161">
        <v>0</v>
      </c>
      <c r="T279" s="162">
        <f>S279*H279</f>
        <v>0</v>
      </c>
      <c r="U279" s="33"/>
      <c r="V279" s="33"/>
      <c r="W279" s="33"/>
      <c r="X279" s="33"/>
      <c r="Y279" s="33"/>
      <c r="Z279" s="33"/>
      <c r="AA279" s="33"/>
      <c r="AB279" s="33"/>
      <c r="AC279" s="33"/>
      <c r="AD279" s="33"/>
      <c r="AE279" s="33"/>
      <c r="AR279" s="163" t="s">
        <v>228</v>
      </c>
      <c r="AT279" s="163" t="s">
        <v>224</v>
      </c>
      <c r="AU279" s="163" t="s">
        <v>84</v>
      </c>
      <c r="AY279" s="18" t="s">
        <v>222</v>
      </c>
      <c r="BE279" s="164">
        <f>IF(N279="základní",J279,0)</f>
        <v>0</v>
      </c>
      <c r="BF279" s="164">
        <f>IF(N279="snížená",J279,0)</f>
        <v>0</v>
      </c>
      <c r="BG279" s="164">
        <f>IF(N279="zákl. přenesená",J279,0)</f>
        <v>0</v>
      </c>
      <c r="BH279" s="164">
        <f>IF(N279="sníž. přenesená",J279,0)</f>
        <v>0</v>
      </c>
      <c r="BI279" s="164">
        <f>IF(N279="nulová",J279,0)</f>
        <v>0</v>
      </c>
      <c r="BJ279" s="18" t="s">
        <v>84</v>
      </c>
      <c r="BK279" s="164">
        <f>ROUND(I279*H279,2)</f>
        <v>0</v>
      </c>
      <c r="BL279" s="18" t="s">
        <v>228</v>
      </c>
      <c r="BM279" s="163" t="s">
        <v>896</v>
      </c>
    </row>
    <row r="280" spans="1:65" s="2" customFormat="1" ht="24.2" customHeight="1">
      <c r="A280" s="33"/>
      <c r="B280" s="150"/>
      <c r="C280" s="151" t="s">
        <v>532</v>
      </c>
      <c r="D280" s="151" t="s">
        <v>224</v>
      </c>
      <c r="E280" s="152" t="s">
        <v>6259</v>
      </c>
      <c r="F280" s="153" t="s">
        <v>6260</v>
      </c>
      <c r="G280" s="154" t="s">
        <v>4342</v>
      </c>
      <c r="H280" s="155">
        <v>1</v>
      </c>
      <c r="I280" s="156"/>
      <c r="J280" s="157">
        <f>ROUND(I280*H280,2)</f>
        <v>0</v>
      </c>
      <c r="K280" s="158"/>
      <c r="L280" s="34"/>
      <c r="M280" s="159" t="s">
        <v>1</v>
      </c>
      <c r="N280" s="160" t="s">
        <v>42</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228</v>
      </c>
      <c r="AT280" s="163" t="s">
        <v>224</v>
      </c>
      <c r="AU280" s="163" t="s">
        <v>84</v>
      </c>
      <c r="AY280" s="18" t="s">
        <v>222</v>
      </c>
      <c r="BE280" s="164">
        <f>IF(N280="základní",J280,0)</f>
        <v>0</v>
      </c>
      <c r="BF280" s="164">
        <f>IF(N280="snížená",J280,0)</f>
        <v>0</v>
      </c>
      <c r="BG280" s="164">
        <f>IF(N280="zákl. přenesená",J280,0)</f>
        <v>0</v>
      </c>
      <c r="BH280" s="164">
        <f>IF(N280="sníž. přenesená",J280,0)</f>
        <v>0</v>
      </c>
      <c r="BI280" s="164">
        <f>IF(N280="nulová",J280,0)</f>
        <v>0</v>
      </c>
      <c r="BJ280" s="18" t="s">
        <v>84</v>
      </c>
      <c r="BK280" s="164">
        <f>ROUND(I280*H280,2)</f>
        <v>0</v>
      </c>
      <c r="BL280" s="18" t="s">
        <v>228</v>
      </c>
      <c r="BM280" s="163" t="s">
        <v>899</v>
      </c>
    </row>
    <row r="281" spans="1:65" s="2" customFormat="1" ht="24.2" customHeight="1">
      <c r="A281" s="33"/>
      <c r="B281" s="150"/>
      <c r="C281" s="151" t="s">
        <v>927</v>
      </c>
      <c r="D281" s="151" t="s">
        <v>224</v>
      </c>
      <c r="E281" s="152" t="s">
        <v>6261</v>
      </c>
      <c r="F281" s="153" t="s">
        <v>6139</v>
      </c>
      <c r="G281" s="154" t="s">
        <v>4342</v>
      </c>
      <c r="H281" s="155">
        <v>1</v>
      </c>
      <c r="I281" s="156"/>
      <c r="J281" s="157">
        <f>ROUND(I281*H281,2)</f>
        <v>0</v>
      </c>
      <c r="K281" s="158"/>
      <c r="L281" s="34"/>
      <c r="M281" s="159" t="s">
        <v>1</v>
      </c>
      <c r="N281" s="160" t="s">
        <v>42</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228</v>
      </c>
      <c r="AT281" s="163" t="s">
        <v>224</v>
      </c>
      <c r="AU281" s="163" t="s">
        <v>84</v>
      </c>
      <c r="AY281" s="18" t="s">
        <v>222</v>
      </c>
      <c r="BE281" s="164">
        <f>IF(N281="základní",J281,0)</f>
        <v>0</v>
      </c>
      <c r="BF281" s="164">
        <f>IF(N281="snížená",J281,0)</f>
        <v>0</v>
      </c>
      <c r="BG281" s="164">
        <f>IF(N281="zákl. přenesená",J281,0)</f>
        <v>0</v>
      </c>
      <c r="BH281" s="164">
        <f>IF(N281="sníž. přenesená",J281,0)</f>
        <v>0</v>
      </c>
      <c r="BI281" s="164">
        <f>IF(N281="nulová",J281,0)</f>
        <v>0</v>
      </c>
      <c r="BJ281" s="18" t="s">
        <v>84</v>
      </c>
      <c r="BK281" s="164">
        <f>ROUND(I281*H281,2)</f>
        <v>0</v>
      </c>
      <c r="BL281" s="18" t="s">
        <v>228</v>
      </c>
      <c r="BM281" s="163" t="s">
        <v>905</v>
      </c>
    </row>
    <row r="282" spans="1:65" s="12" customFormat="1" ht="25.9" customHeight="1">
      <c r="B282" s="137"/>
      <c r="D282" s="138" t="s">
        <v>76</v>
      </c>
      <c r="E282" s="139" t="s">
        <v>6262</v>
      </c>
      <c r="F282" s="139" t="s">
        <v>6263</v>
      </c>
      <c r="I282" s="140"/>
      <c r="J282" s="141">
        <f>BK282</f>
        <v>0</v>
      </c>
      <c r="L282" s="137"/>
      <c r="M282" s="142"/>
      <c r="N282" s="143"/>
      <c r="O282" s="143"/>
      <c r="P282" s="144">
        <f>SUM(P283:P308)</f>
        <v>0</v>
      </c>
      <c r="Q282" s="143"/>
      <c r="R282" s="144">
        <f>SUM(R283:R308)</f>
        <v>0</v>
      </c>
      <c r="S282" s="143"/>
      <c r="T282" s="145">
        <f>SUM(T283:T308)</f>
        <v>0</v>
      </c>
      <c r="AR282" s="138" t="s">
        <v>84</v>
      </c>
      <c r="AT282" s="146" t="s">
        <v>76</v>
      </c>
      <c r="AU282" s="146" t="s">
        <v>77</v>
      </c>
      <c r="AY282" s="138" t="s">
        <v>222</v>
      </c>
      <c r="BK282" s="147">
        <f>SUM(BK283:BK308)</f>
        <v>0</v>
      </c>
    </row>
    <row r="283" spans="1:65" s="2" customFormat="1" ht="37.9" customHeight="1">
      <c r="A283" s="33"/>
      <c r="B283" s="150"/>
      <c r="C283" s="151" t="s">
        <v>546</v>
      </c>
      <c r="D283" s="151" t="s">
        <v>224</v>
      </c>
      <c r="E283" s="152" t="s">
        <v>6264</v>
      </c>
      <c r="F283" s="153" t="s">
        <v>6265</v>
      </c>
      <c r="G283" s="154" t="s">
        <v>4342</v>
      </c>
      <c r="H283" s="155">
        <v>2</v>
      </c>
      <c r="I283" s="156"/>
      <c r="J283" s="157">
        <f t="shared" ref="J283:J294" si="50">ROUND(I283*H283,2)</f>
        <v>0</v>
      </c>
      <c r="K283" s="158"/>
      <c r="L283" s="34"/>
      <c r="M283" s="159" t="s">
        <v>1</v>
      </c>
      <c r="N283" s="160" t="s">
        <v>42</v>
      </c>
      <c r="O283" s="59"/>
      <c r="P283" s="161">
        <f t="shared" ref="P283:P294" si="51">O283*H283</f>
        <v>0</v>
      </c>
      <c r="Q283" s="161">
        <v>0</v>
      </c>
      <c r="R283" s="161">
        <f t="shared" ref="R283:R294" si="52">Q283*H283</f>
        <v>0</v>
      </c>
      <c r="S283" s="161">
        <v>0</v>
      </c>
      <c r="T283" s="162">
        <f t="shared" ref="T283:T294" si="53">S283*H283</f>
        <v>0</v>
      </c>
      <c r="U283" s="33"/>
      <c r="V283" s="33"/>
      <c r="W283" s="33"/>
      <c r="X283" s="33"/>
      <c r="Y283" s="33"/>
      <c r="Z283" s="33"/>
      <c r="AA283" s="33"/>
      <c r="AB283" s="33"/>
      <c r="AC283" s="33"/>
      <c r="AD283" s="33"/>
      <c r="AE283" s="33"/>
      <c r="AR283" s="163" t="s">
        <v>228</v>
      </c>
      <c r="AT283" s="163" t="s">
        <v>224</v>
      </c>
      <c r="AU283" s="163" t="s">
        <v>84</v>
      </c>
      <c r="AY283" s="18" t="s">
        <v>222</v>
      </c>
      <c r="BE283" s="164">
        <f t="shared" ref="BE283:BE294" si="54">IF(N283="základní",J283,0)</f>
        <v>0</v>
      </c>
      <c r="BF283" s="164">
        <f t="shared" ref="BF283:BF294" si="55">IF(N283="snížená",J283,0)</f>
        <v>0</v>
      </c>
      <c r="BG283" s="164">
        <f t="shared" ref="BG283:BG294" si="56">IF(N283="zákl. přenesená",J283,0)</f>
        <v>0</v>
      </c>
      <c r="BH283" s="164">
        <f t="shared" ref="BH283:BH294" si="57">IF(N283="sníž. přenesená",J283,0)</f>
        <v>0</v>
      </c>
      <c r="BI283" s="164">
        <f t="shared" ref="BI283:BI294" si="58">IF(N283="nulová",J283,0)</f>
        <v>0</v>
      </c>
      <c r="BJ283" s="18" t="s">
        <v>84</v>
      </c>
      <c r="BK283" s="164">
        <f t="shared" ref="BK283:BK294" si="59">ROUND(I283*H283,2)</f>
        <v>0</v>
      </c>
      <c r="BL283" s="18" t="s">
        <v>228</v>
      </c>
      <c r="BM283" s="163" t="s">
        <v>911</v>
      </c>
    </row>
    <row r="284" spans="1:65" s="2" customFormat="1" ht="33" customHeight="1">
      <c r="A284" s="33"/>
      <c r="B284" s="150"/>
      <c r="C284" s="151" t="s">
        <v>934</v>
      </c>
      <c r="D284" s="151" t="s">
        <v>224</v>
      </c>
      <c r="E284" s="152" t="s">
        <v>6266</v>
      </c>
      <c r="F284" s="153" t="s">
        <v>6267</v>
      </c>
      <c r="G284" s="154" t="s">
        <v>4342</v>
      </c>
      <c r="H284" s="155">
        <v>1</v>
      </c>
      <c r="I284" s="156"/>
      <c r="J284" s="157">
        <f t="shared" si="50"/>
        <v>0</v>
      </c>
      <c r="K284" s="158"/>
      <c r="L284" s="34"/>
      <c r="M284" s="159" t="s">
        <v>1</v>
      </c>
      <c r="N284" s="160" t="s">
        <v>42</v>
      </c>
      <c r="O284" s="59"/>
      <c r="P284" s="161">
        <f t="shared" si="51"/>
        <v>0</v>
      </c>
      <c r="Q284" s="161">
        <v>0</v>
      </c>
      <c r="R284" s="161">
        <f t="shared" si="52"/>
        <v>0</v>
      </c>
      <c r="S284" s="161">
        <v>0</v>
      </c>
      <c r="T284" s="162">
        <f t="shared" si="53"/>
        <v>0</v>
      </c>
      <c r="U284" s="33"/>
      <c r="V284" s="33"/>
      <c r="W284" s="33"/>
      <c r="X284" s="33"/>
      <c r="Y284" s="33"/>
      <c r="Z284" s="33"/>
      <c r="AA284" s="33"/>
      <c r="AB284" s="33"/>
      <c r="AC284" s="33"/>
      <c r="AD284" s="33"/>
      <c r="AE284" s="33"/>
      <c r="AR284" s="163" t="s">
        <v>228</v>
      </c>
      <c r="AT284" s="163" t="s">
        <v>224</v>
      </c>
      <c r="AU284" s="163" t="s">
        <v>84</v>
      </c>
      <c r="AY284" s="18" t="s">
        <v>222</v>
      </c>
      <c r="BE284" s="164">
        <f t="shared" si="54"/>
        <v>0</v>
      </c>
      <c r="BF284" s="164">
        <f t="shared" si="55"/>
        <v>0</v>
      </c>
      <c r="BG284" s="164">
        <f t="shared" si="56"/>
        <v>0</v>
      </c>
      <c r="BH284" s="164">
        <f t="shared" si="57"/>
        <v>0</v>
      </c>
      <c r="BI284" s="164">
        <f t="shared" si="58"/>
        <v>0</v>
      </c>
      <c r="BJ284" s="18" t="s">
        <v>84</v>
      </c>
      <c r="BK284" s="164">
        <f t="shared" si="59"/>
        <v>0</v>
      </c>
      <c r="BL284" s="18" t="s">
        <v>228</v>
      </c>
      <c r="BM284" s="163" t="s">
        <v>920</v>
      </c>
    </row>
    <row r="285" spans="1:65" s="2" customFormat="1" ht="37.9" customHeight="1">
      <c r="A285" s="33"/>
      <c r="B285" s="150"/>
      <c r="C285" s="151" t="s">
        <v>550</v>
      </c>
      <c r="D285" s="151" t="s">
        <v>224</v>
      </c>
      <c r="E285" s="152" t="s">
        <v>6268</v>
      </c>
      <c r="F285" s="153" t="s">
        <v>6269</v>
      </c>
      <c r="G285" s="154" t="s">
        <v>4342</v>
      </c>
      <c r="H285" s="155">
        <v>1</v>
      </c>
      <c r="I285" s="156"/>
      <c r="J285" s="157">
        <f t="shared" si="50"/>
        <v>0</v>
      </c>
      <c r="K285" s="158"/>
      <c r="L285" s="34"/>
      <c r="M285" s="159" t="s">
        <v>1</v>
      </c>
      <c r="N285" s="160" t="s">
        <v>42</v>
      </c>
      <c r="O285" s="59"/>
      <c r="P285" s="161">
        <f t="shared" si="51"/>
        <v>0</v>
      </c>
      <c r="Q285" s="161">
        <v>0</v>
      </c>
      <c r="R285" s="161">
        <f t="shared" si="52"/>
        <v>0</v>
      </c>
      <c r="S285" s="161">
        <v>0</v>
      </c>
      <c r="T285" s="162">
        <f t="shared" si="53"/>
        <v>0</v>
      </c>
      <c r="U285" s="33"/>
      <c r="V285" s="33"/>
      <c r="W285" s="33"/>
      <c r="X285" s="33"/>
      <c r="Y285" s="33"/>
      <c r="Z285" s="33"/>
      <c r="AA285" s="33"/>
      <c r="AB285" s="33"/>
      <c r="AC285" s="33"/>
      <c r="AD285" s="33"/>
      <c r="AE285" s="33"/>
      <c r="AR285" s="163" t="s">
        <v>228</v>
      </c>
      <c r="AT285" s="163" t="s">
        <v>224</v>
      </c>
      <c r="AU285" s="163" t="s">
        <v>84</v>
      </c>
      <c r="AY285" s="18" t="s">
        <v>222</v>
      </c>
      <c r="BE285" s="164">
        <f t="shared" si="54"/>
        <v>0</v>
      </c>
      <c r="BF285" s="164">
        <f t="shared" si="55"/>
        <v>0</v>
      </c>
      <c r="BG285" s="164">
        <f t="shared" si="56"/>
        <v>0</v>
      </c>
      <c r="BH285" s="164">
        <f t="shared" si="57"/>
        <v>0</v>
      </c>
      <c r="BI285" s="164">
        <f t="shared" si="58"/>
        <v>0</v>
      </c>
      <c r="BJ285" s="18" t="s">
        <v>84</v>
      </c>
      <c r="BK285" s="164">
        <f t="shared" si="59"/>
        <v>0</v>
      </c>
      <c r="BL285" s="18" t="s">
        <v>228</v>
      </c>
      <c r="BM285" s="163" t="s">
        <v>924</v>
      </c>
    </row>
    <row r="286" spans="1:65" s="2" customFormat="1" ht="37.9" customHeight="1">
      <c r="A286" s="33"/>
      <c r="B286" s="150"/>
      <c r="C286" s="151" t="s">
        <v>963</v>
      </c>
      <c r="D286" s="151" t="s">
        <v>224</v>
      </c>
      <c r="E286" s="152" t="s">
        <v>6270</v>
      </c>
      <c r="F286" s="153" t="s">
        <v>6271</v>
      </c>
      <c r="G286" s="154" t="s">
        <v>4342</v>
      </c>
      <c r="H286" s="155">
        <v>1</v>
      </c>
      <c r="I286" s="156"/>
      <c r="J286" s="157">
        <f t="shared" si="50"/>
        <v>0</v>
      </c>
      <c r="K286" s="158"/>
      <c r="L286" s="34"/>
      <c r="M286" s="159" t="s">
        <v>1</v>
      </c>
      <c r="N286" s="160" t="s">
        <v>42</v>
      </c>
      <c r="O286" s="59"/>
      <c r="P286" s="161">
        <f t="shared" si="51"/>
        <v>0</v>
      </c>
      <c r="Q286" s="161">
        <v>0</v>
      </c>
      <c r="R286" s="161">
        <f t="shared" si="52"/>
        <v>0</v>
      </c>
      <c r="S286" s="161">
        <v>0</v>
      </c>
      <c r="T286" s="162">
        <f t="shared" si="53"/>
        <v>0</v>
      </c>
      <c r="U286" s="33"/>
      <c r="V286" s="33"/>
      <c r="W286" s="33"/>
      <c r="X286" s="33"/>
      <c r="Y286" s="33"/>
      <c r="Z286" s="33"/>
      <c r="AA286" s="33"/>
      <c r="AB286" s="33"/>
      <c r="AC286" s="33"/>
      <c r="AD286" s="33"/>
      <c r="AE286" s="33"/>
      <c r="AR286" s="163" t="s">
        <v>228</v>
      </c>
      <c r="AT286" s="163" t="s">
        <v>224</v>
      </c>
      <c r="AU286" s="163" t="s">
        <v>84</v>
      </c>
      <c r="AY286" s="18" t="s">
        <v>222</v>
      </c>
      <c r="BE286" s="164">
        <f t="shared" si="54"/>
        <v>0</v>
      </c>
      <c r="BF286" s="164">
        <f t="shared" si="55"/>
        <v>0</v>
      </c>
      <c r="BG286" s="164">
        <f t="shared" si="56"/>
        <v>0</v>
      </c>
      <c r="BH286" s="164">
        <f t="shared" si="57"/>
        <v>0</v>
      </c>
      <c r="BI286" s="164">
        <f t="shared" si="58"/>
        <v>0</v>
      </c>
      <c r="BJ286" s="18" t="s">
        <v>84</v>
      </c>
      <c r="BK286" s="164">
        <f t="shared" si="59"/>
        <v>0</v>
      </c>
      <c r="BL286" s="18" t="s">
        <v>228</v>
      </c>
      <c r="BM286" s="163" t="s">
        <v>930</v>
      </c>
    </row>
    <row r="287" spans="1:65" s="2" customFormat="1" ht="33" customHeight="1">
      <c r="A287" s="33"/>
      <c r="B287" s="150"/>
      <c r="C287" s="151" t="s">
        <v>562</v>
      </c>
      <c r="D287" s="151" t="s">
        <v>224</v>
      </c>
      <c r="E287" s="152" t="s">
        <v>6272</v>
      </c>
      <c r="F287" s="153" t="s">
        <v>6273</v>
      </c>
      <c r="G287" s="154" t="s">
        <v>4342</v>
      </c>
      <c r="H287" s="155">
        <v>1</v>
      </c>
      <c r="I287" s="156"/>
      <c r="J287" s="157">
        <f t="shared" si="50"/>
        <v>0</v>
      </c>
      <c r="K287" s="158"/>
      <c r="L287" s="34"/>
      <c r="M287" s="159" t="s">
        <v>1</v>
      </c>
      <c r="N287" s="160" t="s">
        <v>42</v>
      </c>
      <c r="O287" s="59"/>
      <c r="P287" s="161">
        <f t="shared" si="51"/>
        <v>0</v>
      </c>
      <c r="Q287" s="161">
        <v>0</v>
      </c>
      <c r="R287" s="161">
        <f t="shared" si="52"/>
        <v>0</v>
      </c>
      <c r="S287" s="161">
        <v>0</v>
      </c>
      <c r="T287" s="162">
        <f t="shared" si="53"/>
        <v>0</v>
      </c>
      <c r="U287" s="33"/>
      <c r="V287" s="33"/>
      <c r="W287" s="33"/>
      <c r="X287" s="33"/>
      <c r="Y287" s="33"/>
      <c r="Z287" s="33"/>
      <c r="AA287" s="33"/>
      <c r="AB287" s="33"/>
      <c r="AC287" s="33"/>
      <c r="AD287" s="33"/>
      <c r="AE287" s="33"/>
      <c r="AR287" s="163" t="s">
        <v>228</v>
      </c>
      <c r="AT287" s="163" t="s">
        <v>224</v>
      </c>
      <c r="AU287" s="163" t="s">
        <v>84</v>
      </c>
      <c r="AY287" s="18" t="s">
        <v>222</v>
      </c>
      <c r="BE287" s="164">
        <f t="shared" si="54"/>
        <v>0</v>
      </c>
      <c r="BF287" s="164">
        <f t="shared" si="55"/>
        <v>0</v>
      </c>
      <c r="BG287" s="164">
        <f t="shared" si="56"/>
        <v>0</v>
      </c>
      <c r="BH287" s="164">
        <f t="shared" si="57"/>
        <v>0</v>
      </c>
      <c r="BI287" s="164">
        <f t="shared" si="58"/>
        <v>0</v>
      </c>
      <c r="BJ287" s="18" t="s">
        <v>84</v>
      </c>
      <c r="BK287" s="164">
        <f t="shared" si="59"/>
        <v>0</v>
      </c>
      <c r="BL287" s="18" t="s">
        <v>228</v>
      </c>
      <c r="BM287" s="163" t="s">
        <v>932</v>
      </c>
    </row>
    <row r="288" spans="1:65" s="2" customFormat="1" ht="37.9" customHeight="1">
      <c r="A288" s="33"/>
      <c r="B288" s="150"/>
      <c r="C288" s="151" t="s">
        <v>980</v>
      </c>
      <c r="D288" s="151" t="s">
        <v>224</v>
      </c>
      <c r="E288" s="152" t="s">
        <v>6274</v>
      </c>
      <c r="F288" s="153" t="s">
        <v>6271</v>
      </c>
      <c r="G288" s="154" t="s">
        <v>4342</v>
      </c>
      <c r="H288" s="155">
        <v>1</v>
      </c>
      <c r="I288" s="156"/>
      <c r="J288" s="157">
        <f t="shared" si="50"/>
        <v>0</v>
      </c>
      <c r="K288" s="158"/>
      <c r="L288" s="34"/>
      <c r="M288" s="159" t="s">
        <v>1</v>
      </c>
      <c r="N288" s="160" t="s">
        <v>42</v>
      </c>
      <c r="O288" s="59"/>
      <c r="P288" s="161">
        <f t="shared" si="51"/>
        <v>0</v>
      </c>
      <c r="Q288" s="161">
        <v>0</v>
      </c>
      <c r="R288" s="161">
        <f t="shared" si="52"/>
        <v>0</v>
      </c>
      <c r="S288" s="161">
        <v>0</v>
      </c>
      <c r="T288" s="162">
        <f t="shared" si="53"/>
        <v>0</v>
      </c>
      <c r="U288" s="33"/>
      <c r="V288" s="33"/>
      <c r="W288" s="33"/>
      <c r="X288" s="33"/>
      <c r="Y288" s="33"/>
      <c r="Z288" s="33"/>
      <c r="AA288" s="33"/>
      <c r="AB288" s="33"/>
      <c r="AC288" s="33"/>
      <c r="AD288" s="33"/>
      <c r="AE288" s="33"/>
      <c r="AR288" s="163" t="s">
        <v>228</v>
      </c>
      <c r="AT288" s="163" t="s">
        <v>224</v>
      </c>
      <c r="AU288" s="163" t="s">
        <v>84</v>
      </c>
      <c r="AY288" s="18" t="s">
        <v>222</v>
      </c>
      <c r="BE288" s="164">
        <f t="shared" si="54"/>
        <v>0</v>
      </c>
      <c r="BF288" s="164">
        <f t="shared" si="55"/>
        <v>0</v>
      </c>
      <c r="BG288" s="164">
        <f t="shared" si="56"/>
        <v>0</v>
      </c>
      <c r="BH288" s="164">
        <f t="shared" si="57"/>
        <v>0</v>
      </c>
      <c r="BI288" s="164">
        <f t="shared" si="58"/>
        <v>0</v>
      </c>
      <c r="BJ288" s="18" t="s">
        <v>84</v>
      </c>
      <c r="BK288" s="164">
        <f t="shared" si="59"/>
        <v>0</v>
      </c>
      <c r="BL288" s="18" t="s">
        <v>228</v>
      </c>
      <c r="BM288" s="163" t="s">
        <v>937</v>
      </c>
    </row>
    <row r="289" spans="1:65" s="2" customFormat="1" ht="33" customHeight="1">
      <c r="A289" s="33"/>
      <c r="B289" s="150"/>
      <c r="C289" s="151" t="s">
        <v>565</v>
      </c>
      <c r="D289" s="151" t="s">
        <v>224</v>
      </c>
      <c r="E289" s="152" t="s">
        <v>6275</v>
      </c>
      <c r="F289" s="153" t="s">
        <v>6273</v>
      </c>
      <c r="G289" s="154" t="s">
        <v>4342</v>
      </c>
      <c r="H289" s="155">
        <v>1</v>
      </c>
      <c r="I289" s="156"/>
      <c r="J289" s="157">
        <f t="shared" si="50"/>
        <v>0</v>
      </c>
      <c r="K289" s="158"/>
      <c r="L289" s="34"/>
      <c r="M289" s="159" t="s">
        <v>1</v>
      </c>
      <c r="N289" s="160" t="s">
        <v>42</v>
      </c>
      <c r="O289" s="59"/>
      <c r="P289" s="161">
        <f t="shared" si="51"/>
        <v>0</v>
      </c>
      <c r="Q289" s="161">
        <v>0</v>
      </c>
      <c r="R289" s="161">
        <f t="shared" si="52"/>
        <v>0</v>
      </c>
      <c r="S289" s="161">
        <v>0</v>
      </c>
      <c r="T289" s="162">
        <f t="shared" si="53"/>
        <v>0</v>
      </c>
      <c r="U289" s="33"/>
      <c r="V289" s="33"/>
      <c r="W289" s="33"/>
      <c r="X289" s="33"/>
      <c r="Y289" s="33"/>
      <c r="Z289" s="33"/>
      <c r="AA289" s="33"/>
      <c r="AB289" s="33"/>
      <c r="AC289" s="33"/>
      <c r="AD289" s="33"/>
      <c r="AE289" s="33"/>
      <c r="AR289" s="163" t="s">
        <v>228</v>
      </c>
      <c r="AT289" s="163" t="s">
        <v>224</v>
      </c>
      <c r="AU289" s="163" t="s">
        <v>84</v>
      </c>
      <c r="AY289" s="18" t="s">
        <v>222</v>
      </c>
      <c r="BE289" s="164">
        <f t="shared" si="54"/>
        <v>0</v>
      </c>
      <c r="BF289" s="164">
        <f t="shared" si="55"/>
        <v>0</v>
      </c>
      <c r="BG289" s="164">
        <f t="shared" si="56"/>
        <v>0</v>
      </c>
      <c r="BH289" s="164">
        <f t="shared" si="57"/>
        <v>0</v>
      </c>
      <c r="BI289" s="164">
        <f t="shared" si="58"/>
        <v>0</v>
      </c>
      <c r="BJ289" s="18" t="s">
        <v>84</v>
      </c>
      <c r="BK289" s="164">
        <f t="shared" si="59"/>
        <v>0</v>
      </c>
      <c r="BL289" s="18" t="s">
        <v>228</v>
      </c>
      <c r="BM289" s="163" t="s">
        <v>943</v>
      </c>
    </row>
    <row r="290" spans="1:65" s="2" customFormat="1" ht="37.9" customHeight="1">
      <c r="A290" s="33"/>
      <c r="B290" s="150"/>
      <c r="C290" s="151" t="s">
        <v>1014</v>
      </c>
      <c r="D290" s="151" t="s">
        <v>224</v>
      </c>
      <c r="E290" s="152" t="s">
        <v>6276</v>
      </c>
      <c r="F290" s="153" t="s">
        <v>6271</v>
      </c>
      <c r="G290" s="154" t="s">
        <v>4342</v>
      </c>
      <c r="H290" s="155">
        <v>1</v>
      </c>
      <c r="I290" s="156"/>
      <c r="J290" s="157">
        <f t="shared" si="50"/>
        <v>0</v>
      </c>
      <c r="K290" s="158"/>
      <c r="L290" s="34"/>
      <c r="M290" s="159" t="s">
        <v>1</v>
      </c>
      <c r="N290" s="160" t="s">
        <v>42</v>
      </c>
      <c r="O290" s="59"/>
      <c r="P290" s="161">
        <f t="shared" si="51"/>
        <v>0</v>
      </c>
      <c r="Q290" s="161">
        <v>0</v>
      </c>
      <c r="R290" s="161">
        <f t="shared" si="52"/>
        <v>0</v>
      </c>
      <c r="S290" s="161">
        <v>0</v>
      </c>
      <c r="T290" s="162">
        <f t="shared" si="53"/>
        <v>0</v>
      </c>
      <c r="U290" s="33"/>
      <c r="V290" s="33"/>
      <c r="W290" s="33"/>
      <c r="X290" s="33"/>
      <c r="Y290" s="33"/>
      <c r="Z290" s="33"/>
      <c r="AA290" s="33"/>
      <c r="AB290" s="33"/>
      <c r="AC290" s="33"/>
      <c r="AD290" s="33"/>
      <c r="AE290" s="33"/>
      <c r="AR290" s="163" t="s">
        <v>228</v>
      </c>
      <c r="AT290" s="163" t="s">
        <v>224</v>
      </c>
      <c r="AU290" s="163" t="s">
        <v>84</v>
      </c>
      <c r="AY290" s="18" t="s">
        <v>222</v>
      </c>
      <c r="BE290" s="164">
        <f t="shared" si="54"/>
        <v>0</v>
      </c>
      <c r="BF290" s="164">
        <f t="shared" si="55"/>
        <v>0</v>
      </c>
      <c r="BG290" s="164">
        <f t="shared" si="56"/>
        <v>0</v>
      </c>
      <c r="BH290" s="164">
        <f t="shared" si="57"/>
        <v>0</v>
      </c>
      <c r="BI290" s="164">
        <f t="shared" si="58"/>
        <v>0</v>
      </c>
      <c r="BJ290" s="18" t="s">
        <v>84</v>
      </c>
      <c r="BK290" s="164">
        <f t="shared" si="59"/>
        <v>0</v>
      </c>
      <c r="BL290" s="18" t="s">
        <v>228</v>
      </c>
      <c r="BM290" s="163" t="s">
        <v>966</v>
      </c>
    </row>
    <row r="291" spans="1:65" s="2" customFormat="1" ht="16.5" customHeight="1">
      <c r="A291" s="33"/>
      <c r="B291" s="150"/>
      <c r="C291" s="151" t="s">
        <v>571</v>
      </c>
      <c r="D291" s="151" t="s">
        <v>224</v>
      </c>
      <c r="E291" s="152" t="s">
        <v>6277</v>
      </c>
      <c r="F291" s="153" t="s">
        <v>6278</v>
      </c>
      <c r="G291" s="154" t="s">
        <v>4342</v>
      </c>
      <c r="H291" s="155">
        <v>1</v>
      </c>
      <c r="I291" s="156"/>
      <c r="J291" s="157">
        <f t="shared" si="50"/>
        <v>0</v>
      </c>
      <c r="K291" s="158"/>
      <c r="L291" s="34"/>
      <c r="M291" s="159" t="s">
        <v>1</v>
      </c>
      <c r="N291" s="160" t="s">
        <v>42</v>
      </c>
      <c r="O291" s="59"/>
      <c r="P291" s="161">
        <f t="shared" si="51"/>
        <v>0</v>
      </c>
      <c r="Q291" s="161">
        <v>0</v>
      </c>
      <c r="R291" s="161">
        <f t="shared" si="52"/>
        <v>0</v>
      </c>
      <c r="S291" s="161">
        <v>0</v>
      </c>
      <c r="T291" s="162">
        <f t="shared" si="53"/>
        <v>0</v>
      </c>
      <c r="U291" s="33"/>
      <c r="V291" s="33"/>
      <c r="W291" s="33"/>
      <c r="X291" s="33"/>
      <c r="Y291" s="33"/>
      <c r="Z291" s="33"/>
      <c r="AA291" s="33"/>
      <c r="AB291" s="33"/>
      <c r="AC291" s="33"/>
      <c r="AD291" s="33"/>
      <c r="AE291" s="33"/>
      <c r="AR291" s="163" t="s">
        <v>228</v>
      </c>
      <c r="AT291" s="163" t="s">
        <v>224</v>
      </c>
      <c r="AU291" s="163" t="s">
        <v>84</v>
      </c>
      <c r="AY291" s="18" t="s">
        <v>222</v>
      </c>
      <c r="BE291" s="164">
        <f t="shared" si="54"/>
        <v>0</v>
      </c>
      <c r="BF291" s="164">
        <f t="shared" si="55"/>
        <v>0</v>
      </c>
      <c r="BG291" s="164">
        <f t="shared" si="56"/>
        <v>0</v>
      </c>
      <c r="BH291" s="164">
        <f t="shared" si="57"/>
        <v>0</v>
      </c>
      <c r="BI291" s="164">
        <f t="shared" si="58"/>
        <v>0</v>
      </c>
      <c r="BJ291" s="18" t="s">
        <v>84</v>
      </c>
      <c r="BK291" s="164">
        <f t="shared" si="59"/>
        <v>0</v>
      </c>
      <c r="BL291" s="18" t="s">
        <v>228</v>
      </c>
      <c r="BM291" s="163" t="s">
        <v>975</v>
      </c>
    </row>
    <row r="292" spans="1:65" s="2" customFormat="1" ht="16.5" customHeight="1">
      <c r="A292" s="33"/>
      <c r="B292" s="150"/>
      <c r="C292" s="151" t="s">
        <v>1022</v>
      </c>
      <c r="D292" s="151" t="s">
        <v>224</v>
      </c>
      <c r="E292" s="152" t="s">
        <v>6279</v>
      </c>
      <c r="F292" s="153" t="s">
        <v>6280</v>
      </c>
      <c r="G292" s="154" t="s">
        <v>4342</v>
      </c>
      <c r="H292" s="155">
        <v>1</v>
      </c>
      <c r="I292" s="156"/>
      <c r="J292" s="157">
        <f t="shared" si="50"/>
        <v>0</v>
      </c>
      <c r="K292" s="158"/>
      <c r="L292" s="34"/>
      <c r="M292" s="159" t="s">
        <v>1</v>
      </c>
      <c r="N292" s="160" t="s">
        <v>42</v>
      </c>
      <c r="O292" s="59"/>
      <c r="P292" s="161">
        <f t="shared" si="51"/>
        <v>0</v>
      </c>
      <c r="Q292" s="161">
        <v>0</v>
      </c>
      <c r="R292" s="161">
        <f t="shared" si="52"/>
        <v>0</v>
      </c>
      <c r="S292" s="161">
        <v>0</v>
      </c>
      <c r="T292" s="162">
        <f t="shared" si="53"/>
        <v>0</v>
      </c>
      <c r="U292" s="33"/>
      <c r="V292" s="33"/>
      <c r="W292" s="33"/>
      <c r="X292" s="33"/>
      <c r="Y292" s="33"/>
      <c r="Z292" s="33"/>
      <c r="AA292" s="33"/>
      <c r="AB292" s="33"/>
      <c r="AC292" s="33"/>
      <c r="AD292" s="33"/>
      <c r="AE292" s="33"/>
      <c r="AR292" s="163" t="s">
        <v>228</v>
      </c>
      <c r="AT292" s="163" t="s">
        <v>224</v>
      </c>
      <c r="AU292" s="163" t="s">
        <v>84</v>
      </c>
      <c r="AY292" s="18" t="s">
        <v>222</v>
      </c>
      <c r="BE292" s="164">
        <f t="shared" si="54"/>
        <v>0</v>
      </c>
      <c r="BF292" s="164">
        <f t="shared" si="55"/>
        <v>0</v>
      </c>
      <c r="BG292" s="164">
        <f t="shared" si="56"/>
        <v>0</v>
      </c>
      <c r="BH292" s="164">
        <f t="shared" si="57"/>
        <v>0</v>
      </c>
      <c r="BI292" s="164">
        <f t="shared" si="58"/>
        <v>0</v>
      </c>
      <c r="BJ292" s="18" t="s">
        <v>84</v>
      </c>
      <c r="BK292" s="164">
        <f t="shared" si="59"/>
        <v>0</v>
      </c>
      <c r="BL292" s="18" t="s">
        <v>228</v>
      </c>
      <c r="BM292" s="163" t="s">
        <v>983</v>
      </c>
    </row>
    <row r="293" spans="1:65" s="2" customFormat="1" ht="33" customHeight="1">
      <c r="A293" s="33"/>
      <c r="B293" s="150"/>
      <c r="C293" s="151" t="s">
        <v>577</v>
      </c>
      <c r="D293" s="151" t="s">
        <v>224</v>
      </c>
      <c r="E293" s="152" t="s">
        <v>6281</v>
      </c>
      <c r="F293" s="153" t="s">
        <v>6282</v>
      </c>
      <c r="G293" s="154" t="s">
        <v>4342</v>
      </c>
      <c r="H293" s="155">
        <v>1</v>
      </c>
      <c r="I293" s="156"/>
      <c r="J293" s="157">
        <f t="shared" si="50"/>
        <v>0</v>
      </c>
      <c r="K293" s="158"/>
      <c r="L293" s="34"/>
      <c r="M293" s="159" t="s">
        <v>1</v>
      </c>
      <c r="N293" s="160" t="s">
        <v>42</v>
      </c>
      <c r="O293" s="59"/>
      <c r="P293" s="161">
        <f t="shared" si="51"/>
        <v>0</v>
      </c>
      <c r="Q293" s="161">
        <v>0</v>
      </c>
      <c r="R293" s="161">
        <f t="shared" si="52"/>
        <v>0</v>
      </c>
      <c r="S293" s="161">
        <v>0</v>
      </c>
      <c r="T293" s="162">
        <f t="shared" si="53"/>
        <v>0</v>
      </c>
      <c r="U293" s="33"/>
      <c r="V293" s="33"/>
      <c r="W293" s="33"/>
      <c r="X293" s="33"/>
      <c r="Y293" s="33"/>
      <c r="Z293" s="33"/>
      <c r="AA293" s="33"/>
      <c r="AB293" s="33"/>
      <c r="AC293" s="33"/>
      <c r="AD293" s="33"/>
      <c r="AE293" s="33"/>
      <c r="AR293" s="163" t="s">
        <v>228</v>
      </c>
      <c r="AT293" s="163" t="s">
        <v>224</v>
      </c>
      <c r="AU293" s="163" t="s">
        <v>84</v>
      </c>
      <c r="AY293" s="18" t="s">
        <v>222</v>
      </c>
      <c r="BE293" s="164">
        <f t="shared" si="54"/>
        <v>0</v>
      </c>
      <c r="BF293" s="164">
        <f t="shared" si="55"/>
        <v>0</v>
      </c>
      <c r="BG293" s="164">
        <f t="shared" si="56"/>
        <v>0</v>
      </c>
      <c r="BH293" s="164">
        <f t="shared" si="57"/>
        <v>0</v>
      </c>
      <c r="BI293" s="164">
        <f t="shared" si="58"/>
        <v>0</v>
      </c>
      <c r="BJ293" s="18" t="s">
        <v>84</v>
      </c>
      <c r="BK293" s="164">
        <f t="shared" si="59"/>
        <v>0</v>
      </c>
      <c r="BL293" s="18" t="s">
        <v>228</v>
      </c>
      <c r="BM293" s="163" t="s">
        <v>987</v>
      </c>
    </row>
    <row r="294" spans="1:65" s="2" customFormat="1" ht="33" customHeight="1">
      <c r="A294" s="33"/>
      <c r="B294" s="150"/>
      <c r="C294" s="151" t="s">
        <v>1052</v>
      </c>
      <c r="D294" s="151" t="s">
        <v>224</v>
      </c>
      <c r="E294" s="152" t="s">
        <v>6283</v>
      </c>
      <c r="F294" s="153" t="s">
        <v>6284</v>
      </c>
      <c r="G294" s="154" t="s">
        <v>4342</v>
      </c>
      <c r="H294" s="155">
        <v>1</v>
      </c>
      <c r="I294" s="156"/>
      <c r="J294" s="157">
        <f t="shared" si="50"/>
        <v>0</v>
      </c>
      <c r="K294" s="158"/>
      <c r="L294" s="34"/>
      <c r="M294" s="159" t="s">
        <v>1</v>
      </c>
      <c r="N294" s="160" t="s">
        <v>42</v>
      </c>
      <c r="O294" s="59"/>
      <c r="P294" s="161">
        <f t="shared" si="51"/>
        <v>0</v>
      </c>
      <c r="Q294" s="161">
        <v>0</v>
      </c>
      <c r="R294" s="161">
        <f t="shared" si="52"/>
        <v>0</v>
      </c>
      <c r="S294" s="161">
        <v>0</v>
      </c>
      <c r="T294" s="162">
        <f t="shared" si="53"/>
        <v>0</v>
      </c>
      <c r="U294" s="33"/>
      <c r="V294" s="33"/>
      <c r="W294" s="33"/>
      <c r="X294" s="33"/>
      <c r="Y294" s="33"/>
      <c r="Z294" s="33"/>
      <c r="AA294" s="33"/>
      <c r="AB294" s="33"/>
      <c r="AC294" s="33"/>
      <c r="AD294" s="33"/>
      <c r="AE294" s="33"/>
      <c r="AR294" s="163" t="s">
        <v>228</v>
      </c>
      <c r="AT294" s="163" t="s">
        <v>224</v>
      </c>
      <c r="AU294" s="163" t="s">
        <v>84</v>
      </c>
      <c r="AY294" s="18" t="s">
        <v>222</v>
      </c>
      <c r="BE294" s="164">
        <f t="shared" si="54"/>
        <v>0</v>
      </c>
      <c r="BF294" s="164">
        <f t="shared" si="55"/>
        <v>0</v>
      </c>
      <c r="BG294" s="164">
        <f t="shared" si="56"/>
        <v>0</v>
      </c>
      <c r="BH294" s="164">
        <f t="shared" si="57"/>
        <v>0</v>
      </c>
      <c r="BI294" s="164">
        <f t="shared" si="58"/>
        <v>0</v>
      </c>
      <c r="BJ294" s="18" t="s">
        <v>84</v>
      </c>
      <c r="BK294" s="164">
        <f t="shared" si="59"/>
        <v>0</v>
      </c>
      <c r="BL294" s="18" t="s">
        <v>228</v>
      </c>
      <c r="BM294" s="163" t="s">
        <v>1017</v>
      </c>
    </row>
    <row r="295" spans="1:65" s="2" customFormat="1" ht="58.5">
      <c r="A295" s="33"/>
      <c r="B295" s="34"/>
      <c r="C295" s="33"/>
      <c r="D295" s="166" t="s">
        <v>384</v>
      </c>
      <c r="E295" s="33"/>
      <c r="F295" s="208" t="s">
        <v>6285</v>
      </c>
      <c r="G295" s="33"/>
      <c r="H295" s="33"/>
      <c r="I295" s="209"/>
      <c r="J295" s="33"/>
      <c r="K295" s="33"/>
      <c r="L295" s="34"/>
      <c r="M295" s="210"/>
      <c r="N295" s="211"/>
      <c r="O295" s="59"/>
      <c r="P295" s="59"/>
      <c r="Q295" s="59"/>
      <c r="R295" s="59"/>
      <c r="S295" s="59"/>
      <c r="T295" s="60"/>
      <c r="U295" s="33"/>
      <c r="V295" s="33"/>
      <c r="W295" s="33"/>
      <c r="X295" s="33"/>
      <c r="Y295" s="33"/>
      <c r="Z295" s="33"/>
      <c r="AA295" s="33"/>
      <c r="AB295" s="33"/>
      <c r="AC295" s="33"/>
      <c r="AD295" s="33"/>
      <c r="AE295" s="33"/>
      <c r="AT295" s="18" t="s">
        <v>384</v>
      </c>
      <c r="AU295" s="18" t="s">
        <v>84</v>
      </c>
    </row>
    <row r="296" spans="1:65" s="2" customFormat="1" ht="24.2" customHeight="1">
      <c r="A296" s="33"/>
      <c r="B296" s="150"/>
      <c r="C296" s="151" t="s">
        <v>583</v>
      </c>
      <c r="D296" s="151" t="s">
        <v>224</v>
      </c>
      <c r="E296" s="152" t="s">
        <v>6286</v>
      </c>
      <c r="F296" s="153" t="s">
        <v>6287</v>
      </c>
      <c r="G296" s="154" t="s">
        <v>4342</v>
      </c>
      <c r="H296" s="155">
        <v>1</v>
      </c>
      <c r="I296" s="156"/>
      <c r="J296" s="157">
        <f>ROUND(I296*H296,2)</f>
        <v>0</v>
      </c>
      <c r="K296" s="158"/>
      <c r="L296" s="34"/>
      <c r="M296" s="159" t="s">
        <v>1</v>
      </c>
      <c r="N296" s="160" t="s">
        <v>42</v>
      </c>
      <c r="O296" s="59"/>
      <c r="P296" s="161">
        <f>O296*H296</f>
        <v>0</v>
      </c>
      <c r="Q296" s="161">
        <v>0</v>
      </c>
      <c r="R296" s="161">
        <f>Q296*H296</f>
        <v>0</v>
      </c>
      <c r="S296" s="161">
        <v>0</v>
      </c>
      <c r="T296" s="162">
        <f>S296*H296</f>
        <v>0</v>
      </c>
      <c r="U296" s="33"/>
      <c r="V296" s="33"/>
      <c r="W296" s="33"/>
      <c r="X296" s="33"/>
      <c r="Y296" s="33"/>
      <c r="Z296" s="33"/>
      <c r="AA296" s="33"/>
      <c r="AB296" s="33"/>
      <c r="AC296" s="33"/>
      <c r="AD296" s="33"/>
      <c r="AE296" s="33"/>
      <c r="AR296" s="163" t="s">
        <v>228</v>
      </c>
      <c r="AT296" s="163" t="s">
        <v>224</v>
      </c>
      <c r="AU296" s="163" t="s">
        <v>84</v>
      </c>
      <c r="AY296" s="18" t="s">
        <v>222</v>
      </c>
      <c r="BE296" s="164">
        <f>IF(N296="základní",J296,0)</f>
        <v>0</v>
      </c>
      <c r="BF296" s="164">
        <f>IF(N296="snížená",J296,0)</f>
        <v>0</v>
      </c>
      <c r="BG296" s="164">
        <f>IF(N296="zákl. přenesená",J296,0)</f>
        <v>0</v>
      </c>
      <c r="BH296" s="164">
        <f>IF(N296="sníž. přenesená",J296,0)</f>
        <v>0</v>
      </c>
      <c r="BI296" s="164">
        <f>IF(N296="nulová",J296,0)</f>
        <v>0</v>
      </c>
      <c r="BJ296" s="18" t="s">
        <v>84</v>
      </c>
      <c r="BK296" s="164">
        <f>ROUND(I296*H296,2)</f>
        <v>0</v>
      </c>
      <c r="BL296" s="18" t="s">
        <v>228</v>
      </c>
      <c r="BM296" s="163" t="s">
        <v>1020</v>
      </c>
    </row>
    <row r="297" spans="1:65" s="2" customFormat="1" ht="37.9" customHeight="1">
      <c r="A297" s="33"/>
      <c r="B297" s="150"/>
      <c r="C297" s="151" t="s">
        <v>1059</v>
      </c>
      <c r="D297" s="151" t="s">
        <v>224</v>
      </c>
      <c r="E297" s="152" t="s">
        <v>6288</v>
      </c>
      <c r="F297" s="153" t="s">
        <v>6289</v>
      </c>
      <c r="G297" s="154" t="s">
        <v>4342</v>
      </c>
      <c r="H297" s="155">
        <v>1</v>
      </c>
      <c r="I297" s="156"/>
      <c r="J297" s="157">
        <f>ROUND(I297*H297,2)</f>
        <v>0</v>
      </c>
      <c r="K297" s="158"/>
      <c r="L297" s="34"/>
      <c r="M297" s="159" t="s">
        <v>1</v>
      </c>
      <c r="N297" s="160" t="s">
        <v>42</v>
      </c>
      <c r="O297" s="59"/>
      <c r="P297" s="161">
        <f>O297*H297</f>
        <v>0</v>
      </c>
      <c r="Q297" s="161">
        <v>0</v>
      </c>
      <c r="R297" s="161">
        <f>Q297*H297</f>
        <v>0</v>
      </c>
      <c r="S297" s="161">
        <v>0</v>
      </c>
      <c r="T297" s="162">
        <f>S297*H297</f>
        <v>0</v>
      </c>
      <c r="U297" s="33"/>
      <c r="V297" s="33"/>
      <c r="W297" s="33"/>
      <c r="X297" s="33"/>
      <c r="Y297" s="33"/>
      <c r="Z297" s="33"/>
      <c r="AA297" s="33"/>
      <c r="AB297" s="33"/>
      <c r="AC297" s="33"/>
      <c r="AD297" s="33"/>
      <c r="AE297" s="33"/>
      <c r="AR297" s="163" t="s">
        <v>228</v>
      </c>
      <c r="AT297" s="163" t="s">
        <v>224</v>
      </c>
      <c r="AU297" s="163" t="s">
        <v>84</v>
      </c>
      <c r="AY297" s="18" t="s">
        <v>222</v>
      </c>
      <c r="BE297" s="164">
        <f>IF(N297="základní",J297,0)</f>
        <v>0</v>
      </c>
      <c r="BF297" s="164">
        <f>IF(N297="snížená",J297,0)</f>
        <v>0</v>
      </c>
      <c r="BG297" s="164">
        <f>IF(N297="zákl. přenesená",J297,0)</f>
        <v>0</v>
      </c>
      <c r="BH297" s="164">
        <f>IF(N297="sníž. přenesená",J297,0)</f>
        <v>0</v>
      </c>
      <c r="BI297" s="164">
        <f>IF(N297="nulová",J297,0)</f>
        <v>0</v>
      </c>
      <c r="BJ297" s="18" t="s">
        <v>84</v>
      </c>
      <c r="BK297" s="164">
        <f>ROUND(I297*H297,2)</f>
        <v>0</v>
      </c>
      <c r="BL297" s="18" t="s">
        <v>228</v>
      </c>
      <c r="BM297" s="163" t="s">
        <v>1025</v>
      </c>
    </row>
    <row r="298" spans="1:65" s="2" customFormat="1" ht="33" customHeight="1">
      <c r="A298" s="33"/>
      <c r="B298" s="150"/>
      <c r="C298" s="151" t="s">
        <v>599</v>
      </c>
      <c r="D298" s="151" t="s">
        <v>224</v>
      </c>
      <c r="E298" s="152" t="s">
        <v>6290</v>
      </c>
      <c r="F298" s="153" t="s">
        <v>6291</v>
      </c>
      <c r="G298" s="154" t="s">
        <v>4342</v>
      </c>
      <c r="H298" s="155">
        <v>1</v>
      </c>
      <c r="I298" s="156"/>
      <c r="J298" s="157">
        <f>ROUND(I298*H298,2)</f>
        <v>0</v>
      </c>
      <c r="K298" s="158"/>
      <c r="L298" s="34"/>
      <c r="M298" s="159" t="s">
        <v>1</v>
      </c>
      <c r="N298" s="160" t="s">
        <v>42</v>
      </c>
      <c r="O298" s="59"/>
      <c r="P298" s="161">
        <f>O298*H298</f>
        <v>0</v>
      </c>
      <c r="Q298" s="161">
        <v>0</v>
      </c>
      <c r="R298" s="161">
        <f>Q298*H298</f>
        <v>0</v>
      </c>
      <c r="S298" s="161">
        <v>0</v>
      </c>
      <c r="T298" s="162">
        <f>S298*H298</f>
        <v>0</v>
      </c>
      <c r="U298" s="33"/>
      <c r="V298" s="33"/>
      <c r="W298" s="33"/>
      <c r="X298" s="33"/>
      <c r="Y298" s="33"/>
      <c r="Z298" s="33"/>
      <c r="AA298" s="33"/>
      <c r="AB298" s="33"/>
      <c r="AC298" s="33"/>
      <c r="AD298" s="33"/>
      <c r="AE298" s="33"/>
      <c r="AR298" s="163" t="s">
        <v>228</v>
      </c>
      <c r="AT298" s="163" t="s">
        <v>224</v>
      </c>
      <c r="AU298" s="163" t="s">
        <v>84</v>
      </c>
      <c r="AY298" s="18" t="s">
        <v>222</v>
      </c>
      <c r="BE298" s="164">
        <f>IF(N298="základní",J298,0)</f>
        <v>0</v>
      </c>
      <c r="BF298" s="164">
        <f>IF(N298="snížená",J298,0)</f>
        <v>0</v>
      </c>
      <c r="BG298" s="164">
        <f>IF(N298="zákl. přenesená",J298,0)</f>
        <v>0</v>
      </c>
      <c r="BH298" s="164">
        <f>IF(N298="sníž. přenesená",J298,0)</f>
        <v>0</v>
      </c>
      <c r="BI298" s="164">
        <f>IF(N298="nulová",J298,0)</f>
        <v>0</v>
      </c>
      <c r="BJ298" s="18" t="s">
        <v>84</v>
      </c>
      <c r="BK298" s="164">
        <f>ROUND(I298*H298,2)</f>
        <v>0</v>
      </c>
      <c r="BL298" s="18" t="s">
        <v>228</v>
      </c>
      <c r="BM298" s="163" t="s">
        <v>1028</v>
      </c>
    </row>
    <row r="299" spans="1:65" s="2" customFormat="1" ht="44.25" customHeight="1">
      <c r="A299" s="33"/>
      <c r="B299" s="150"/>
      <c r="C299" s="151" t="s">
        <v>1075</v>
      </c>
      <c r="D299" s="151" t="s">
        <v>224</v>
      </c>
      <c r="E299" s="152" t="s">
        <v>6292</v>
      </c>
      <c r="F299" s="153" t="s">
        <v>6293</v>
      </c>
      <c r="G299" s="154" t="s">
        <v>4342</v>
      </c>
      <c r="H299" s="155">
        <v>1</v>
      </c>
      <c r="I299" s="156"/>
      <c r="J299" s="157">
        <f>ROUND(I299*H299,2)</f>
        <v>0</v>
      </c>
      <c r="K299" s="158"/>
      <c r="L299" s="34"/>
      <c r="M299" s="159" t="s">
        <v>1</v>
      </c>
      <c r="N299" s="160" t="s">
        <v>42</v>
      </c>
      <c r="O299" s="59"/>
      <c r="P299" s="161">
        <f>O299*H299</f>
        <v>0</v>
      </c>
      <c r="Q299" s="161">
        <v>0</v>
      </c>
      <c r="R299" s="161">
        <f>Q299*H299</f>
        <v>0</v>
      </c>
      <c r="S299" s="161">
        <v>0</v>
      </c>
      <c r="T299" s="162">
        <f>S299*H299</f>
        <v>0</v>
      </c>
      <c r="U299" s="33"/>
      <c r="V299" s="33"/>
      <c r="W299" s="33"/>
      <c r="X299" s="33"/>
      <c r="Y299" s="33"/>
      <c r="Z299" s="33"/>
      <c r="AA299" s="33"/>
      <c r="AB299" s="33"/>
      <c r="AC299" s="33"/>
      <c r="AD299" s="33"/>
      <c r="AE299" s="33"/>
      <c r="AR299" s="163" t="s">
        <v>228</v>
      </c>
      <c r="AT299" s="163" t="s">
        <v>224</v>
      </c>
      <c r="AU299" s="163" t="s">
        <v>84</v>
      </c>
      <c r="AY299" s="18" t="s">
        <v>222</v>
      </c>
      <c r="BE299" s="164">
        <f>IF(N299="základní",J299,0)</f>
        <v>0</v>
      </c>
      <c r="BF299" s="164">
        <f>IF(N299="snížená",J299,0)</f>
        <v>0</v>
      </c>
      <c r="BG299" s="164">
        <f>IF(N299="zákl. přenesená",J299,0)</f>
        <v>0</v>
      </c>
      <c r="BH299" s="164">
        <f>IF(N299="sníž. přenesená",J299,0)</f>
        <v>0</v>
      </c>
      <c r="BI299" s="164">
        <f>IF(N299="nulová",J299,0)</f>
        <v>0</v>
      </c>
      <c r="BJ299" s="18" t="s">
        <v>84</v>
      </c>
      <c r="BK299" s="164">
        <f>ROUND(I299*H299,2)</f>
        <v>0</v>
      </c>
      <c r="BL299" s="18" t="s">
        <v>228</v>
      </c>
      <c r="BM299" s="163" t="s">
        <v>1055</v>
      </c>
    </row>
    <row r="300" spans="1:65" s="2" customFormat="1" ht="33" customHeight="1">
      <c r="A300" s="33"/>
      <c r="B300" s="150"/>
      <c r="C300" s="151" t="s">
        <v>612</v>
      </c>
      <c r="D300" s="151" t="s">
        <v>224</v>
      </c>
      <c r="E300" s="152" t="s">
        <v>6294</v>
      </c>
      <c r="F300" s="153" t="s">
        <v>6295</v>
      </c>
      <c r="G300" s="154" t="s">
        <v>4342</v>
      </c>
      <c r="H300" s="155">
        <v>1</v>
      </c>
      <c r="I300" s="156"/>
      <c r="J300" s="157">
        <f>ROUND(I300*H300,2)</f>
        <v>0</v>
      </c>
      <c r="K300" s="158"/>
      <c r="L300" s="34"/>
      <c r="M300" s="159" t="s">
        <v>1</v>
      </c>
      <c r="N300" s="160" t="s">
        <v>42</v>
      </c>
      <c r="O300" s="59"/>
      <c r="P300" s="161">
        <f>O300*H300</f>
        <v>0</v>
      </c>
      <c r="Q300" s="161">
        <v>0</v>
      </c>
      <c r="R300" s="161">
        <f>Q300*H300</f>
        <v>0</v>
      </c>
      <c r="S300" s="161">
        <v>0</v>
      </c>
      <c r="T300" s="162">
        <f>S300*H300</f>
        <v>0</v>
      </c>
      <c r="U300" s="33"/>
      <c r="V300" s="33"/>
      <c r="W300" s="33"/>
      <c r="X300" s="33"/>
      <c r="Y300" s="33"/>
      <c r="Z300" s="33"/>
      <c r="AA300" s="33"/>
      <c r="AB300" s="33"/>
      <c r="AC300" s="33"/>
      <c r="AD300" s="33"/>
      <c r="AE300" s="33"/>
      <c r="AR300" s="163" t="s">
        <v>228</v>
      </c>
      <c r="AT300" s="163" t="s">
        <v>224</v>
      </c>
      <c r="AU300" s="163" t="s">
        <v>84</v>
      </c>
      <c r="AY300" s="18" t="s">
        <v>222</v>
      </c>
      <c r="BE300" s="164">
        <f>IF(N300="základní",J300,0)</f>
        <v>0</v>
      </c>
      <c r="BF300" s="164">
        <f>IF(N300="snížená",J300,0)</f>
        <v>0</v>
      </c>
      <c r="BG300" s="164">
        <f>IF(N300="zákl. přenesená",J300,0)</f>
        <v>0</v>
      </c>
      <c r="BH300" s="164">
        <f>IF(N300="sníž. přenesená",J300,0)</f>
        <v>0</v>
      </c>
      <c r="BI300" s="164">
        <f>IF(N300="nulová",J300,0)</f>
        <v>0</v>
      </c>
      <c r="BJ300" s="18" t="s">
        <v>84</v>
      </c>
      <c r="BK300" s="164">
        <f>ROUND(I300*H300,2)</f>
        <v>0</v>
      </c>
      <c r="BL300" s="18" t="s">
        <v>228</v>
      </c>
      <c r="BM300" s="163" t="s">
        <v>1058</v>
      </c>
    </row>
    <row r="301" spans="1:65" s="2" customFormat="1" ht="68.25">
      <c r="A301" s="33"/>
      <c r="B301" s="34"/>
      <c r="C301" s="33"/>
      <c r="D301" s="166" t="s">
        <v>384</v>
      </c>
      <c r="E301" s="33"/>
      <c r="F301" s="208" t="s">
        <v>6296</v>
      </c>
      <c r="G301" s="33"/>
      <c r="H301" s="33"/>
      <c r="I301" s="209"/>
      <c r="J301" s="33"/>
      <c r="K301" s="33"/>
      <c r="L301" s="34"/>
      <c r="M301" s="210"/>
      <c r="N301" s="211"/>
      <c r="O301" s="59"/>
      <c r="P301" s="59"/>
      <c r="Q301" s="59"/>
      <c r="R301" s="59"/>
      <c r="S301" s="59"/>
      <c r="T301" s="60"/>
      <c r="U301" s="33"/>
      <c r="V301" s="33"/>
      <c r="W301" s="33"/>
      <c r="X301" s="33"/>
      <c r="Y301" s="33"/>
      <c r="Z301" s="33"/>
      <c r="AA301" s="33"/>
      <c r="AB301" s="33"/>
      <c r="AC301" s="33"/>
      <c r="AD301" s="33"/>
      <c r="AE301" s="33"/>
      <c r="AT301" s="18" t="s">
        <v>384</v>
      </c>
      <c r="AU301" s="18" t="s">
        <v>84</v>
      </c>
    </row>
    <row r="302" spans="1:65" s="2" customFormat="1" ht="24.2" customHeight="1">
      <c r="A302" s="33"/>
      <c r="B302" s="150"/>
      <c r="C302" s="151" t="s">
        <v>1082</v>
      </c>
      <c r="D302" s="151" t="s">
        <v>224</v>
      </c>
      <c r="E302" s="152" t="s">
        <v>6297</v>
      </c>
      <c r="F302" s="153" t="s">
        <v>6298</v>
      </c>
      <c r="G302" s="154" t="s">
        <v>4342</v>
      </c>
      <c r="H302" s="155">
        <v>2</v>
      </c>
      <c r="I302" s="156"/>
      <c r="J302" s="157">
        <f>ROUND(I302*H302,2)</f>
        <v>0</v>
      </c>
      <c r="K302" s="158"/>
      <c r="L302" s="34"/>
      <c r="M302" s="159" t="s">
        <v>1</v>
      </c>
      <c r="N302" s="160" t="s">
        <v>42</v>
      </c>
      <c r="O302" s="59"/>
      <c r="P302" s="161">
        <f>O302*H302</f>
        <v>0</v>
      </c>
      <c r="Q302" s="161">
        <v>0</v>
      </c>
      <c r="R302" s="161">
        <f>Q302*H302</f>
        <v>0</v>
      </c>
      <c r="S302" s="161">
        <v>0</v>
      </c>
      <c r="T302" s="162">
        <f>S302*H302</f>
        <v>0</v>
      </c>
      <c r="U302" s="33"/>
      <c r="V302" s="33"/>
      <c r="W302" s="33"/>
      <c r="X302" s="33"/>
      <c r="Y302" s="33"/>
      <c r="Z302" s="33"/>
      <c r="AA302" s="33"/>
      <c r="AB302" s="33"/>
      <c r="AC302" s="33"/>
      <c r="AD302" s="33"/>
      <c r="AE302" s="33"/>
      <c r="AR302" s="163" t="s">
        <v>228</v>
      </c>
      <c r="AT302" s="163" t="s">
        <v>224</v>
      </c>
      <c r="AU302" s="163" t="s">
        <v>84</v>
      </c>
      <c r="AY302" s="18" t="s">
        <v>222</v>
      </c>
      <c r="BE302" s="164">
        <f>IF(N302="základní",J302,0)</f>
        <v>0</v>
      </c>
      <c r="BF302" s="164">
        <f>IF(N302="snížená",J302,0)</f>
        <v>0</v>
      </c>
      <c r="BG302" s="164">
        <f>IF(N302="zákl. přenesená",J302,0)</f>
        <v>0</v>
      </c>
      <c r="BH302" s="164">
        <f>IF(N302="sníž. přenesená",J302,0)</f>
        <v>0</v>
      </c>
      <c r="BI302" s="164">
        <f>IF(N302="nulová",J302,0)</f>
        <v>0</v>
      </c>
      <c r="BJ302" s="18" t="s">
        <v>84</v>
      </c>
      <c r="BK302" s="164">
        <f>ROUND(I302*H302,2)</f>
        <v>0</v>
      </c>
      <c r="BL302" s="18" t="s">
        <v>228</v>
      </c>
      <c r="BM302" s="163" t="s">
        <v>1062</v>
      </c>
    </row>
    <row r="303" spans="1:65" s="2" customFormat="1" ht="24.2" customHeight="1">
      <c r="A303" s="33"/>
      <c r="B303" s="150"/>
      <c r="C303" s="151" t="s">
        <v>616</v>
      </c>
      <c r="D303" s="151" t="s">
        <v>224</v>
      </c>
      <c r="E303" s="152" t="s">
        <v>6299</v>
      </c>
      <c r="F303" s="153" t="s">
        <v>6300</v>
      </c>
      <c r="G303" s="154" t="s">
        <v>4342</v>
      </c>
      <c r="H303" s="155">
        <v>1</v>
      </c>
      <c r="I303" s="156"/>
      <c r="J303" s="157">
        <f>ROUND(I303*H303,2)</f>
        <v>0</v>
      </c>
      <c r="K303" s="158"/>
      <c r="L303" s="34"/>
      <c r="M303" s="159" t="s">
        <v>1</v>
      </c>
      <c r="N303" s="160" t="s">
        <v>42</v>
      </c>
      <c r="O303" s="59"/>
      <c r="P303" s="161">
        <f>O303*H303</f>
        <v>0</v>
      </c>
      <c r="Q303" s="161">
        <v>0</v>
      </c>
      <c r="R303" s="161">
        <f>Q303*H303</f>
        <v>0</v>
      </c>
      <c r="S303" s="161">
        <v>0</v>
      </c>
      <c r="T303" s="162">
        <f>S303*H303</f>
        <v>0</v>
      </c>
      <c r="U303" s="33"/>
      <c r="V303" s="33"/>
      <c r="W303" s="33"/>
      <c r="X303" s="33"/>
      <c r="Y303" s="33"/>
      <c r="Z303" s="33"/>
      <c r="AA303" s="33"/>
      <c r="AB303" s="33"/>
      <c r="AC303" s="33"/>
      <c r="AD303" s="33"/>
      <c r="AE303" s="33"/>
      <c r="AR303" s="163" t="s">
        <v>228</v>
      </c>
      <c r="AT303" s="163" t="s">
        <v>224</v>
      </c>
      <c r="AU303" s="163" t="s">
        <v>84</v>
      </c>
      <c r="AY303" s="18" t="s">
        <v>222</v>
      </c>
      <c r="BE303" s="164">
        <f>IF(N303="základní",J303,0)</f>
        <v>0</v>
      </c>
      <c r="BF303" s="164">
        <f>IF(N303="snížená",J303,0)</f>
        <v>0</v>
      </c>
      <c r="BG303" s="164">
        <f>IF(N303="zákl. přenesená",J303,0)</f>
        <v>0</v>
      </c>
      <c r="BH303" s="164">
        <f>IF(N303="sníž. přenesená",J303,0)</f>
        <v>0</v>
      </c>
      <c r="BI303" s="164">
        <f>IF(N303="nulová",J303,0)</f>
        <v>0</v>
      </c>
      <c r="BJ303" s="18" t="s">
        <v>84</v>
      </c>
      <c r="BK303" s="164">
        <f>ROUND(I303*H303,2)</f>
        <v>0</v>
      </c>
      <c r="BL303" s="18" t="s">
        <v>228</v>
      </c>
      <c r="BM303" s="163" t="s">
        <v>1069</v>
      </c>
    </row>
    <row r="304" spans="1:65" s="2" customFormat="1" ht="165.75">
      <c r="A304" s="33"/>
      <c r="B304" s="34"/>
      <c r="C304" s="33"/>
      <c r="D304" s="166" t="s">
        <v>384</v>
      </c>
      <c r="E304" s="33"/>
      <c r="F304" s="208" t="s">
        <v>6085</v>
      </c>
      <c r="G304" s="33"/>
      <c r="H304" s="33"/>
      <c r="I304" s="209"/>
      <c r="J304" s="33"/>
      <c r="K304" s="33"/>
      <c r="L304" s="34"/>
      <c r="M304" s="210"/>
      <c r="N304" s="211"/>
      <c r="O304" s="59"/>
      <c r="P304" s="59"/>
      <c r="Q304" s="59"/>
      <c r="R304" s="59"/>
      <c r="S304" s="59"/>
      <c r="T304" s="60"/>
      <c r="U304" s="33"/>
      <c r="V304" s="33"/>
      <c r="W304" s="33"/>
      <c r="X304" s="33"/>
      <c r="Y304" s="33"/>
      <c r="Z304" s="33"/>
      <c r="AA304" s="33"/>
      <c r="AB304" s="33"/>
      <c r="AC304" s="33"/>
      <c r="AD304" s="33"/>
      <c r="AE304" s="33"/>
      <c r="AT304" s="18" t="s">
        <v>384</v>
      </c>
      <c r="AU304" s="18" t="s">
        <v>84</v>
      </c>
    </row>
    <row r="305" spans="1:65" s="2" customFormat="1" ht="16.5" customHeight="1">
      <c r="A305" s="33"/>
      <c r="B305" s="150"/>
      <c r="C305" s="151" t="s">
        <v>1089</v>
      </c>
      <c r="D305" s="151" t="s">
        <v>224</v>
      </c>
      <c r="E305" s="152" t="s">
        <v>6301</v>
      </c>
      <c r="F305" s="153" t="s">
        <v>6302</v>
      </c>
      <c r="G305" s="154" t="s">
        <v>4342</v>
      </c>
      <c r="H305" s="155">
        <v>1</v>
      </c>
      <c r="I305" s="156"/>
      <c r="J305" s="157">
        <f>ROUND(I305*H305,2)</f>
        <v>0</v>
      </c>
      <c r="K305" s="158"/>
      <c r="L305" s="34"/>
      <c r="M305" s="159" t="s">
        <v>1</v>
      </c>
      <c r="N305" s="160" t="s">
        <v>42</v>
      </c>
      <c r="O305" s="59"/>
      <c r="P305" s="161">
        <f>O305*H305</f>
        <v>0</v>
      </c>
      <c r="Q305" s="161">
        <v>0</v>
      </c>
      <c r="R305" s="161">
        <f>Q305*H305</f>
        <v>0</v>
      </c>
      <c r="S305" s="161">
        <v>0</v>
      </c>
      <c r="T305" s="162">
        <f>S305*H305</f>
        <v>0</v>
      </c>
      <c r="U305" s="33"/>
      <c r="V305" s="33"/>
      <c r="W305" s="33"/>
      <c r="X305" s="33"/>
      <c r="Y305" s="33"/>
      <c r="Z305" s="33"/>
      <c r="AA305" s="33"/>
      <c r="AB305" s="33"/>
      <c r="AC305" s="33"/>
      <c r="AD305" s="33"/>
      <c r="AE305" s="33"/>
      <c r="AR305" s="163" t="s">
        <v>228</v>
      </c>
      <c r="AT305" s="163" t="s">
        <v>224</v>
      </c>
      <c r="AU305" s="163" t="s">
        <v>84</v>
      </c>
      <c r="AY305" s="18" t="s">
        <v>222</v>
      </c>
      <c r="BE305" s="164">
        <f>IF(N305="základní",J305,0)</f>
        <v>0</v>
      </c>
      <c r="BF305" s="164">
        <f>IF(N305="snížená",J305,0)</f>
        <v>0</v>
      </c>
      <c r="BG305" s="164">
        <f>IF(N305="zákl. přenesená",J305,0)</f>
        <v>0</v>
      </c>
      <c r="BH305" s="164">
        <f>IF(N305="sníž. přenesená",J305,0)</f>
        <v>0</v>
      </c>
      <c r="BI305" s="164">
        <f>IF(N305="nulová",J305,0)</f>
        <v>0</v>
      </c>
      <c r="BJ305" s="18" t="s">
        <v>84</v>
      </c>
      <c r="BK305" s="164">
        <f>ROUND(I305*H305,2)</f>
        <v>0</v>
      </c>
      <c r="BL305" s="18" t="s">
        <v>228</v>
      </c>
      <c r="BM305" s="163" t="s">
        <v>1078</v>
      </c>
    </row>
    <row r="306" spans="1:65" s="2" customFormat="1" ht="24.2" customHeight="1">
      <c r="A306" s="33"/>
      <c r="B306" s="150"/>
      <c r="C306" s="151" t="s">
        <v>639</v>
      </c>
      <c r="D306" s="151" t="s">
        <v>224</v>
      </c>
      <c r="E306" s="152" t="s">
        <v>6303</v>
      </c>
      <c r="F306" s="153" t="s">
        <v>6139</v>
      </c>
      <c r="G306" s="154" t="s">
        <v>4342</v>
      </c>
      <c r="H306" s="155">
        <v>1</v>
      </c>
      <c r="I306" s="156"/>
      <c r="J306" s="157">
        <f>ROUND(I306*H306,2)</f>
        <v>0</v>
      </c>
      <c r="K306" s="158"/>
      <c r="L306" s="34"/>
      <c r="M306" s="159" t="s">
        <v>1</v>
      </c>
      <c r="N306" s="160" t="s">
        <v>42</v>
      </c>
      <c r="O306" s="59"/>
      <c r="P306" s="161">
        <f>O306*H306</f>
        <v>0</v>
      </c>
      <c r="Q306" s="161">
        <v>0</v>
      </c>
      <c r="R306" s="161">
        <f>Q306*H306</f>
        <v>0</v>
      </c>
      <c r="S306" s="161">
        <v>0</v>
      </c>
      <c r="T306" s="162">
        <f>S306*H306</f>
        <v>0</v>
      </c>
      <c r="U306" s="33"/>
      <c r="V306" s="33"/>
      <c r="W306" s="33"/>
      <c r="X306" s="33"/>
      <c r="Y306" s="33"/>
      <c r="Z306" s="33"/>
      <c r="AA306" s="33"/>
      <c r="AB306" s="33"/>
      <c r="AC306" s="33"/>
      <c r="AD306" s="33"/>
      <c r="AE306" s="33"/>
      <c r="AR306" s="163" t="s">
        <v>228</v>
      </c>
      <c r="AT306" s="163" t="s">
        <v>224</v>
      </c>
      <c r="AU306" s="163" t="s">
        <v>84</v>
      </c>
      <c r="AY306" s="18" t="s">
        <v>222</v>
      </c>
      <c r="BE306" s="164">
        <f>IF(N306="základní",J306,0)</f>
        <v>0</v>
      </c>
      <c r="BF306" s="164">
        <f>IF(N306="snížená",J306,0)</f>
        <v>0</v>
      </c>
      <c r="BG306" s="164">
        <f>IF(N306="zákl. přenesená",J306,0)</f>
        <v>0</v>
      </c>
      <c r="BH306" s="164">
        <f>IF(N306="sníž. přenesená",J306,0)</f>
        <v>0</v>
      </c>
      <c r="BI306" s="164">
        <f>IF(N306="nulová",J306,0)</f>
        <v>0</v>
      </c>
      <c r="BJ306" s="18" t="s">
        <v>84</v>
      </c>
      <c r="BK306" s="164">
        <f>ROUND(I306*H306,2)</f>
        <v>0</v>
      </c>
      <c r="BL306" s="18" t="s">
        <v>228</v>
      </c>
      <c r="BM306" s="163" t="s">
        <v>1081</v>
      </c>
    </row>
    <row r="307" spans="1:65" s="2" customFormat="1" ht="55.5" customHeight="1">
      <c r="A307" s="33"/>
      <c r="B307" s="150"/>
      <c r="C307" s="151" t="s">
        <v>1098</v>
      </c>
      <c r="D307" s="151" t="s">
        <v>224</v>
      </c>
      <c r="E307" s="152" t="s">
        <v>6304</v>
      </c>
      <c r="F307" s="153" t="s">
        <v>6305</v>
      </c>
      <c r="G307" s="154" t="s">
        <v>4342</v>
      </c>
      <c r="H307" s="155">
        <v>1</v>
      </c>
      <c r="I307" s="156"/>
      <c r="J307" s="157">
        <f>ROUND(I307*H307,2)</f>
        <v>0</v>
      </c>
      <c r="K307" s="158"/>
      <c r="L307" s="34"/>
      <c r="M307" s="159" t="s">
        <v>1</v>
      </c>
      <c r="N307" s="160" t="s">
        <v>42</v>
      </c>
      <c r="O307" s="59"/>
      <c r="P307" s="161">
        <f>O307*H307</f>
        <v>0</v>
      </c>
      <c r="Q307" s="161">
        <v>0</v>
      </c>
      <c r="R307" s="161">
        <f>Q307*H307</f>
        <v>0</v>
      </c>
      <c r="S307" s="161">
        <v>0</v>
      </c>
      <c r="T307" s="162">
        <f>S307*H307</f>
        <v>0</v>
      </c>
      <c r="U307" s="33"/>
      <c r="V307" s="33"/>
      <c r="W307" s="33"/>
      <c r="X307" s="33"/>
      <c r="Y307" s="33"/>
      <c r="Z307" s="33"/>
      <c r="AA307" s="33"/>
      <c r="AB307" s="33"/>
      <c r="AC307" s="33"/>
      <c r="AD307" s="33"/>
      <c r="AE307" s="33"/>
      <c r="AR307" s="163" t="s">
        <v>228</v>
      </c>
      <c r="AT307" s="163" t="s">
        <v>224</v>
      </c>
      <c r="AU307" s="163" t="s">
        <v>84</v>
      </c>
      <c r="AY307" s="18" t="s">
        <v>222</v>
      </c>
      <c r="BE307" s="164">
        <f>IF(N307="základní",J307,0)</f>
        <v>0</v>
      </c>
      <c r="BF307" s="164">
        <f>IF(N307="snížená",J307,0)</f>
        <v>0</v>
      </c>
      <c r="BG307" s="164">
        <f>IF(N307="zákl. přenesená",J307,0)</f>
        <v>0</v>
      </c>
      <c r="BH307" s="164">
        <f>IF(N307="sníž. přenesená",J307,0)</f>
        <v>0</v>
      </c>
      <c r="BI307" s="164">
        <f>IF(N307="nulová",J307,0)</f>
        <v>0</v>
      </c>
      <c r="BJ307" s="18" t="s">
        <v>84</v>
      </c>
      <c r="BK307" s="164">
        <f>ROUND(I307*H307,2)</f>
        <v>0</v>
      </c>
      <c r="BL307" s="18" t="s">
        <v>228</v>
      </c>
      <c r="BM307" s="163" t="s">
        <v>1085</v>
      </c>
    </row>
    <row r="308" spans="1:65" s="2" customFormat="1" ht="37.9" customHeight="1">
      <c r="A308" s="33"/>
      <c r="B308" s="150"/>
      <c r="C308" s="151" t="s">
        <v>656</v>
      </c>
      <c r="D308" s="151" t="s">
        <v>224</v>
      </c>
      <c r="E308" s="152" t="s">
        <v>6306</v>
      </c>
      <c r="F308" s="153" t="s">
        <v>6307</v>
      </c>
      <c r="G308" s="154" t="s">
        <v>4342</v>
      </c>
      <c r="H308" s="155">
        <v>1</v>
      </c>
      <c r="I308" s="156"/>
      <c r="J308" s="157">
        <f>ROUND(I308*H308,2)</f>
        <v>0</v>
      </c>
      <c r="K308" s="158"/>
      <c r="L308" s="34"/>
      <c r="M308" s="159" t="s">
        <v>1</v>
      </c>
      <c r="N308" s="160" t="s">
        <v>42</v>
      </c>
      <c r="O308" s="59"/>
      <c r="P308" s="161">
        <f>O308*H308</f>
        <v>0</v>
      </c>
      <c r="Q308" s="161">
        <v>0</v>
      </c>
      <c r="R308" s="161">
        <f>Q308*H308</f>
        <v>0</v>
      </c>
      <c r="S308" s="161">
        <v>0</v>
      </c>
      <c r="T308" s="162">
        <f>S308*H308</f>
        <v>0</v>
      </c>
      <c r="U308" s="33"/>
      <c r="V308" s="33"/>
      <c r="W308" s="33"/>
      <c r="X308" s="33"/>
      <c r="Y308" s="33"/>
      <c r="Z308" s="33"/>
      <c r="AA308" s="33"/>
      <c r="AB308" s="33"/>
      <c r="AC308" s="33"/>
      <c r="AD308" s="33"/>
      <c r="AE308" s="33"/>
      <c r="AR308" s="163" t="s">
        <v>228</v>
      </c>
      <c r="AT308" s="163" t="s">
        <v>224</v>
      </c>
      <c r="AU308" s="163" t="s">
        <v>84</v>
      </c>
      <c r="AY308" s="18" t="s">
        <v>222</v>
      </c>
      <c r="BE308" s="164">
        <f>IF(N308="základní",J308,0)</f>
        <v>0</v>
      </c>
      <c r="BF308" s="164">
        <f>IF(N308="snížená",J308,0)</f>
        <v>0</v>
      </c>
      <c r="BG308" s="164">
        <f>IF(N308="zákl. přenesená",J308,0)</f>
        <v>0</v>
      </c>
      <c r="BH308" s="164">
        <f>IF(N308="sníž. přenesená",J308,0)</f>
        <v>0</v>
      </c>
      <c r="BI308" s="164">
        <f>IF(N308="nulová",J308,0)</f>
        <v>0</v>
      </c>
      <c r="BJ308" s="18" t="s">
        <v>84</v>
      </c>
      <c r="BK308" s="164">
        <f>ROUND(I308*H308,2)</f>
        <v>0</v>
      </c>
      <c r="BL308" s="18" t="s">
        <v>228</v>
      </c>
      <c r="BM308" s="163" t="s">
        <v>1088</v>
      </c>
    </row>
    <row r="309" spans="1:65" s="12" customFormat="1" ht="25.9" customHeight="1">
      <c r="B309" s="137"/>
      <c r="D309" s="138" t="s">
        <v>76</v>
      </c>
      <c r="E309" s="139" t="s">
        <v>6308</v>
      </c>
      <c r="F309" s="139" t="s">
        <v>6309</v>
      </c>
      <c r="I309" s="140"/>
      <c r="J309" s="141">
        <f>BK309</f>
        <v>0</v>
      </c>
      <c r="L309" s="137"/>
      <c r="M309" s="142"/>
      <c r="N309" s="143"/>
      <c r="O309" s="143"/>
      <c r="P309" s="144">
        <f>SUM(P310:P330)</f>
        <v>0</v>
      </c>
      <c r="Q309" s="143"/>
      <c r="R309" s="144">
        <f>SUM(R310:R330)</f>
        <v>0</v>
      </c>
      <c r="S309" s="143"/>
      <c r="T309" s="145">
        <f>SUM(T310:T330)</f>
        <v>0</v>
      </c>
      <c r="AR309" s="138" t="s">
        <v>84</v>
      </c>
      <c r="AT309" s="146" t="s">
        <v>76</v>
      </c>
      <c r="AU309" s="146" t="s">
        <v>77</v>
      </c>
      <c r="AY309" s="138" t="s">
        <v>222</v>
      </c>
      <c r="BK309" s="147">
        <f>SUM(BK310:BK330)</f>
        <v>0</v>
      </c>
    </row>
    <row r="310" spans="1:65" s="2" customFormat="1" ht="24.2" customHeight="1">
      <c r="A310" s="33"/>
      <c r="B310" s="150"/>
      <c r="C310" s="151" t="s">
        <v>1105</v>
      </c>
      <c r="D310" s="151" t="s">
        <v>224</v>
      </c>
      <c r="E310" s="152" t="s">
        <v>6138</v>
      </c>
      <c r="F310" s="153" t="s">
        <v>6139</v>
      </c>
      <c r="G310" s="154" t="s">
        <v>4342</v>
      </c>
      <c r="H310" s="155">
        <v>1</v>
      </c>
      <c r="I310" s="156"/>
      <c r="J310" s="157">
        <f t="shared" ref="J310:J327" si="60">ROUND(I310*H310,2)</f>
        <v>0</v>
      </c>
      <c r="K310" s="158"/>
      <c r="L310" s="34"/>
      <c r="M310" s="159" t="s">
        <v>1</v>
      </c>
      <c r="N310" s="160" t="s">
        <v>42</v>
      </c>
      <c r="O310" s="59"/>
      <c r="P310" s="161">
        <f t="shared" ref="P310:P327" si="61">O310*H310</f>
        <v>0</v>
      </c>
      <c r="Q310" s="161">
        <v>0</v>
      </c>
      <c r="R310" s="161">
        <f t="shared" ref="R310:R327" si="62">Q310*H310</f>
        <v>0</v>
      </c>
      <c r="S310" s="161">
        <v>0</v>
      </c>
      <c r="T310" s="162">
        <f t="shared" ref="T310:T327" si="63">S310*H310</f>
        <v>0</v>
      </c>
      <c r="U310" s="33"/>
      <c r="V310" s="33"/>
      <c r="W310" s="33"/>
      <c r="X310" s="33"/>
      <c r="Y310" s="33"/>
      <c r="Z310" s="33"/>
      <c r="AA310" s="33"/>
      <c r="AB310" s="33"/>
      <c r="AC310" s="33"/>
      <c r="AD310" s="33"/>
      <c r="AE310" s="33"/>
      <c r="AR310" s="163" t="s">
        <v>228</v>
      </c>
      <c r="AT310" s="163" t="s">
        <v>224</v>
      </c>
      <c r="AU310" s="163" t="s">
        <v>84</v>
      </c>
      <c r="AY310" s="18" t="s">
        <v>222</v>
      </c>
      <c r="BE310" s="164">
        <f t="shared" ref="BE310:BE327" si="64">IF(N310="základní",J310,0)</f>
        <v>0</v>
      </c>
      <c r="BF310" s="164">
        <f t="shared" ref="BF310:BF327" si="65">IF(N310="snížená",J310,0)</f>
        <v>0</v>
      </c>
      <c r="BG310" s="164">
        <f t="shared" ref="BG310:BG327" si="66">IF(N310="zákl. přenesená",J310,0)</f>
        <v>0</v>
      </c>
      <c r="BH310" s="164">
        <f t="shared" ref="BH310:BH327" si="67">IF(N310="sníž. přenesená",J310,0)</f>
        <v>0</v>
      </c>
      <c r="BI310" s="164">
        <f t="shared" ref="BI310:BI327" si="68">IF(N310="nulová",J310,0)</f>
        <v>0</v>
      </c>
      <c r="BJ310" s="18" t="s">
        <v>84</v>
      </c>
      <c r="BK310" s="164">
        <f t="shared" ref="BK310:BK327" si="69">ROUND(I310*H310,2)</f>
        <v>0</v>
      </c>
      <c r="BL310" s="18" t="s">
        <v>228</v>
      </c>
      <c r="BM310" s="163" t="s">
        <v>1092</v>
      </c>
    </row>
    <row r="311" spans="1:65" s="2" customFormat="1" ht="16.5" customHeight="1">
      <c r="A311" s="33"/>
      <c r="B311" s="150"/>
      <c r="C311" s="151" t="s">
        <v>663</v>
      </c>
      <c r="D311" s="151" t="s">
        <v>224</v>
      </c>
      <c r="E311" s="152" t="s">
        <v>6310</v>
      </c>
      <c r="F311" s="153" t="s">
        <v>6311</v>
      </c>
      <c r="G311" s="154" t="s">
        <v>4342</v>
      </c>
      <c r="H311" s="155">
        <v>1</v>
      </c>
      <c r="I311" s="156"/>
      <c r="J311" s="157">
        <f t="shared" si="60"/>
        <v>0</v>
      </c>
      <c r="K311" s="158"/>
      <c r="L311" s="34"/>
      <c r="M311" s="159" t="s">
        <v>1</v>
      </c>
      <c r="N311" s="160" t="s">
        <v>42</v>
      </c>
      <c r="O311" s="59"/>
      <c r="P311" s="161">
        <f t="shared" si="61"/>
        <v>0</v>
      </c>
      <c r="Q311" s="161">
        <v>0</v>
      </c>
      <c r="R311" s="161">
        <f t="shared" si="62"/>
        <v>0</v>
      </c>
      <c r="S311" s="161">
        <v>0</v>
      </c>
      <c r="T311" s="162">
        <f t="shared" si="63"/>
        <v>0</v>
      </c>
      <c r="U311" s="33"/>
      <c r="V311" s="33"/>
      <c r="W311" s="33"/>
      <c r="X311" s="33"/>
      <c r="Y311" s="33"/>
      <c r="Z311" s="33"/>
      <c r="AA311" s="33"/>
      <c r="AB311" s="33"/>
      <c r="AC311" s="33"/>
      <c r="AD311" s="33"/>
      <c r="AE311" s="33"/>
      <c r="AR311" s="163" t="s">
        <v>228</v>
      </c>
      <c r="AT311" s="163" t="s">
        <v>224</v>
      </c>
      <c r="AU311" s="163" t="s">
        <v>84</v>
      </c>
      <c r="AY311" s="18" t="s">
        <v>222</v>
      </c>
      <c r="BE311" s="164">
        <f t="shared" si="64"/>
        <v>0</v>
      </c>
      <c r="BF311" s="164">
        <f t="shared" si="65"/>
        <v>0</v>
      </c>
      <c r="BG311" s="164">
        <f t="shared" si="66"/>
        <v>0</v>
      </c>
      <c r="BH311" s="164">
        <f t="shared" si="67"/>
        <v>0</v>
      </c>
      <c r="BI311" s="164">
        <f t="shared" si="68"/>
        <v>0</v>
      </c>
      <c r="BJ311" s="18" t="s">
        <v>84</v>
      </c>
      <c r="BK311" s="164">
        <f t="shared" si="69"/>
        <v>0</v>
      </c>
      <c r="BL311" s="18" t="s">
        <v>228</v>
      </c>
      <c r="BM311" s="163" t="s">
        <v>1095</v>
      </c>
    </row>
    <row r="312" spans="1:65" s="2" customFormat="1" ht="16.5" customHeight="1">
      <c r="A312" s="33"/>
      <c r="B312" s="150"/>
      <c r="C312" s="151" t="s">
        <v>1132</v>
      </c>
      <c r="D312" s="151" t="s">
        <v>224</v>
      </c>
      <c r="E312" s="152" t="s">
        <v>6312</v>
      </c>
      <c r="F312" s="153" t="s">
        <v>6313</v>
      </c>
      <c r="G312" s="154" t="s">
        <v>4342</v>
      </c>
      <c r="H312" s="155">
        <v>1</v>
      </c>
      <c r="I312" s="156"/>
      <c r="J312" s="157">
        <f t="shared" si="60"/>
        <v>0</v>
      </c>
      <c r="K312" s="158"/>
      <c r="L312" s="34"/>
      <c r="M312" s="159" t="s">
        <v>1</v>
      </c>
      <c r="N312" s="160" t="s">
        <v>42</v>
      </c>
      <c r="O312" s="59"/>
      <c r="P312" s="161">
        <f t="shared" si="61"/>
        <v>0</v>
      </c>
      <c r="Q312" s="161">
        <v>0</v>
      </c>
      <c r="R312" s="161">
        <f t="shared" si="62"/>
        <v>0</v>
      </c>
      <c r="S312" s="161">
        <v>0</v>
      </c>
      <c r="T312" s="162">
        <f t="shared" si="63"/>
        <v>0</v>
      </c>
      <c r="U312" s="33"/>
      <c r="V312" s="33"/>
      <c r="W312" s="33"/>
      <c r="X312" s="33"/>
      <c r="Y312" s="33"/>
      <c r="Z312" s="33"/>
      <c r="AA312" s="33"/>
      <c r="AB312" s="33"/>
      <c r="AC312" s="33"/>
      <c r="AD312" s="33"/>
      <c r="AE312" s="33"/>
      <c r="AR312" s="163" t="s">
        <v>228</v>
      </c>
      <c r="AT312" s="163" t="s">
        <v>224</v>
      </c>
      <c r="AU312" s="163" t="s">
        <v>84</v>
      </c>
      <c r="AY312" s="18" t="s">
        <v>222</v>
      </c>
      <c r="BE312" s="164">
        <f t="shared" si="64"/>
        <v>0</v>
      </c>
      <c r="BF312" s="164">
        <f t="shared" si="65"/>
        <v>0</v>
      </c>
      <c r="BG312" s="164">
        <f t="shared" si="66"/>
        <v>0</v>
      </c>
      <c r="BH312" s="164">
        <f t="shared" si="67"/>
        <v>0</v>
      </c>
      <c r="BI312" s="164">
        <f t="shared" si="68"/>
        <v>0</v>
      </c>
      <c r="BJ312" s="18" t="s">
        <v>84</v>
      </c>
      <c r="BK312" s="164">
        <f t="shared" si="69"/>
        <v>0</v>
      </c>
      <c r="BL312" s="18" t="s">
        <v>228</v>
      </c>
      <c r="BM312" s="163" t="s">
        <v>1101</v>
      </c>
    </row>
    <row r="313" spans="1:65" s="2" customFormat="1" ht="24.2" customHeight="1">
      <c r="A313" s="33"/>
      <c r="B313" s="150"/>
      <c r="C313" s="151" t="s">
        <v>699</v>
      </c>
      <c r="D313" s="151" t="s">
        <v>224</v>
      </c>
      <c r="E313" s="152" t="s">
        <v>6314</v>
      </c>
      <c r="F313" s="153" t="s">
        <v>6315</v>
      </c>
      <c r="G313" s="154" t="s">
        <v>4342</v>
      </c>
      <c r="H313" s="155">
        <v>1</v>
      </c>
      <c r="I313" s="156"/>
      <c r="J313" s="157">
        <f t="shared" si="60"/>
        <v>0</v>
      </c>
      <c r="K313" s="158"/>
      <c r="L313" s="34"/>
      <c r="M313" s="159" t="s">
        <v>1</v>
      </c>
      <c r="N313" s="160" t="s">
        <v>42</v>
      </c>
      <c r="O313" s="59"/>
      <c r="P313" s="161">
        <f t="shared" si="61"/>
        <v>0</v>
      </c>
      <c r="Q313" s="161">
        <v>0</v>
      </c>
      <c r="R313" s="161">
        <f t="shared" si="62"/>
        <v>0</v>
      </c>
      <c r="S313" s="161">
        <v>0</v>
      </c>
      <c r="T313" s="162">
        <f t="shared" si="63"/>
        <v>0</v>
      </c>
      <c r="U313" s="33"/>
      <c r="V313" s="33"/>
      <c r="W313" s="33"/>
      <c r="X313" s="33"/>
      <c r="Y313" s="33"/>
      <c r="Z313" s="33"/>
      <c r="AA313" s="33"/>
      <c r="AB313" s="33"/>
      <c r="AC313" s="33"/>
      <c r="AD313" s="33"/>
      <c r="AE313" s="33"/>
      <c r="AR313" s="163" t="s">
        <v>228</v>
      </c>
      <c r="AT313" s="163" t="s">
        <v>224</v>
      </c>
      <c r="AU313" s="163" t="s">
        <v>84</v>
      </c>
      <c r="AY313" s="18" t="s">
        <v>222</v>
      </c>
      <c r="BE313" s="164">
        <f t="shared" si="64"/>
        <v>0</v>
      </c>
      <c r="BF313" s="164">
        <f t="shared" si="65"/>
        <v>0</v>
      </c>
      <c r="BG313" s="164">
        <f t="shared" si="66"/>
        <v>0</v>
      </c>
      <c r="BH313" s="164">
        <f t="shared" si="67"/>
        <v>0</v>
      </c>
      <c r="BI313" s="164">
        <f t="shared" si="68"/>
        <v>0</v>
      </c>
      <c r="BJ313" s="18" t="s">
        <v>84</v>
      </c>
      <c r="BK313" s="164">
        <f t="shared" si="69"/>
        <v>0</v>
      </c>
      <c r="BL313" s="18" t="s">
        <v>228</v>
      </c>
      <c r="BM313" s="163" t="s">
        <v>1104</v>
      </c>
    </row>
    <row r="314" spans="1:65" s="2" customFormat="1" ht="21.75" customHeight="1">
      <c r="A314" s="33"/>
      <c r="B314" s="150"/>
      <c r="C314" s="151" t="s">
        <v>1153</v>
      </c>
      <c r="D314" s="151" t="s">
        <v>224</v>
      </c>
      <c r="E314" s="152" t="s">
        <v>6316</v>
      </c>
      <c r="F314" s="153" t="s">
        <v>6133</v>
      </c>
      <c r="G314" s="154" t="s">
        <v>4342</v>
      </c>
      <c r="H314" s="155">
        <v>1</v>
      </c>
      <c r="I314" s="156"/>
      <c r="J314" s="157">
        <f t="shared" si="60"/>
        <v>0</v>
      </c>
      <c r="K314" s="158"/>
      <c r="L314" s="34"/>
      <c r="M314" s="159" t="s">
        <v>1</v>
      </c>
      <c r="N314" s="160" t="s">
        <v>42</v>
      </c>
      <c r="O314" s="59"/>
      <c r="P314" s="161">
        <f t="shared" si="61"/>
        <v>0</v>
      </c>
      <c r="Q314" s="161">
        <v>0</v>
      </c>
      <c r="R314" s="161">
        <f t="shared" si="62"/>
        <v>0</v>
      </c>
      <c r="S314" s="161">
        <v>0</v>
      </c>
      <c r="T314" s="162">
        <f t="shared" si="63"/>
        <v>0</v>
      </c>
      <c r="U314" s="33"/>
      <c r="V314" s="33"/>
      <c r="W314" s="33"/>
      <c r="X314" s="33"/>
      <c r="Y314" s="33"/>
      <c r="Z314" s="33"/>
      <c r="AA314" s="33"/>
      <c r="AB314" s="33"/>
      <c r="AC314" s="33"/>
      <c r="AD314" s="33"/>
      <c r="AE314" s="33"/>
      <c r="AR314" s="163" t="s">
        <v>228</v>
      </c>
      <c r="AT314" s="163" t="s">
        <v>224</v>
      </c>
      <c r="AU314" s="163" t="s">
        <v>84</v>
      </c>
      <c r="AY314" s="18" t="s">
        <v>222</v>
      </c>
      <c r="BE314" s="164">
        <f t="shared" si="64"/>
        <v>0</v>
      </c>
      <c r="BF314" s="164">
        <f t="shared" si="65"/>
        <v>0</v>
      </c>
      <c r="BG314" s="164">
        <f t="shared" si="66"/>
        <v>0</v>
      </c>
      <c r="BH314" s="164">
        <f t="shared" si="67"/>
        <v>0</v>
      </c>
      <c r="BI314" s="164">
        <f t="shared" si="68"/>
        <v>0</v>
      </c>
      <c r="BJ314" s="18" t="s">
        <v>84</v>
      </c>
      <c r="BK314" s="164">
        <f t="shared" si="69"/>
        <v>0</v>
      </c>
      <c r="BL314" s="18" t="s">
        <v>228</v>
      </c>
      <c r="BM314" s="163" t="s">
        <v>1108</v>
      </c>
    </row>
    <row r="315" spans="1:65" s="2" customFormat="1" ht="21.75" customHeight="1">
      <c r="A315" s="33"/>
      <c r="B315" s="150"/>
      <c r="C315" s="151" t="s">
        <v>703</v>
      </c>
      <c r="D315" s="151" t="s">
        <v>224</v>
      </c>
      <c r="E315" s="152" t="s">
        <v>6317</v>
      </c>
      <c r="F315" s="153" t="s">
        <v>6318</v>
      </c>
      <c r="G315" s="154" t="s">
        <v>4342</v>
      </c>
      <c r="H315" s="155">
        <v>2</v>
      </c>
      <c r="I315" s="156"/>
      <c r="J315" s="157">
        <f t="shared" si="60"/>
        <v>0</v>
      </c>
      <c r="K315" s="158"/>
      <c r="L315" s="34"/>
      <c r="M315" s="159" t="s">
        <v>1</v>
      </c>
      <c r="N315" s="160" t="s">
        <v>42</v>
      </c>
      <c r="O315" s="59"/>
      <c r="P315" s="161">
        <f t="shared" si="61"/>
        <v>0</v>
      </c>
      <c r="Q315" s="161">
        <v>0</v>
      </c>
      <c r="R315" s="161">
        <f t="shared" si="62"/>
        <v>0</v>
      </c>
      <c r="S315" s="161">
        <v>0</v>
      </c>
      <c r="T315" s="162">
        <f t="shared" si="63"/>
        <v>0</v>
      </c>
      <c r="U315" s="33"/>
      <c r="V315" s="33"/>
      <c r="W315" s="33"/>
      <c r="X315" s="33"/>
      <c r="Y315" s="33"/>
      <c r="Z315" s="33"/>
      <c r="AA315" s="33"/>
      <c r="AB315" s="33"/>
      <c r="AC315" s="33"/>
      <c r="AD315" s="33"/>
      <c r="AE315" s="33"/>
      <c r="AR315" s="163" t="s">
        <v>228</v>
      </c>
      <c r="AT315" s="163" t="s">
        <v>224</v>
      </c>
      <c r="AU315" s="163" t="s">
        <v>84</v>
      </c>
      <c r="AY315" s="18" t="s">
        <v>222</v>
      </c>
      <c r="BE315" s="164">
        <f t="shared" si="64"/>
        <v>0</v>
      </c>
      <c r="BF315" s="164">
        <f t="shared" si="65"/>
        <v>0</v>
      </c>
      <c r="BG315" s="164">
        <f t="shared" si="66"/>
        <v>0</v>
      </c>
      <c r="BH315" s="164">
        <f t="shared" si="67"/>
        <v>0</v>
      </c>
      <c r="BI315" s="164">
        <f t="shared" si="68"/>
        <v>0</v>
      </c>
      <c r="BJ315" s="18" t="s">
        <v>84</v>
      </c>
      <c r="BK315" s="164">
        <f t="shared" si="69"/>
        <v>0</v>
      </c>
      <c r="BL315" s="18" t="s">
        <v>228</v>
      </c>
      <c r="BM315" s="163" t="s">
        <v>1119</v>
      </c>
    </row>
    <row r="316" spans="1:65" s="2" customFormat="1" ht="24.2" customHeight="1">
      <c r="A316" s="33"/>
      <c r="B316" s="150"/>
      <c r="C316" s="151" t="s">
        <v>1172</v>
      </c>
      <c r="D316" s="151" t="s">
        <v>224</v>
      </c>
      <c r="E316" s="152" t="s">
        <v>6319</v>
      </c>
      <c r="F316" s="153" t="s">
        <v>6320</v>
      </c>
      <c r="G316" s="154" t="s">
        <v>4342</v>
      </c>
      <c r="H316" s="155">
        <v>1</v>
      </c>
      <c r="I316" s="156"/>
      <c r="J316" s="157">
        <f t="shared" si="60"/>
        <v>0</v>
      </c>
      <c r="K316" s="158"/>
      <c r="L316" s="34"/>
      <c r="M316" s="159" t="s">
        <v>1</v>
      </c>
      <c r="N316" s="160" t="s">
        <v>42</v>
      </c>
      <c r="O316" s="59"/>
      <c r="P316" s="161">
        <f t="shared" si="61"/>
        <v>0</v>
      </c>
      <c r="Q316" s="161">
        <v>0</v>
      </c>
      <c r="R316" s="161">
        <f t="shared" si="62"/>
        <v>0</v>
      </c>
      <c r="S316" s="161">
        <v>0</v>
      </c>
      <c r="T316" s="162">
        <f t="shared" si="63"/>
        <v>0</v>
      </c>
      <c r="U316" s="33"/>
      <c r="V316" s="33"/>
      <c r="W316" s="33"/>
      <c r="X316" s="33"/>
      <c r="Y316" s="33"/>
      <c r="Z316" s="33"/>
      <c r="AA316" s="33"/>
      <c r="AB316" s="33"/>
      <c r="AC316" s="33"/>
      <c r="AD316" s="33"/>
      <c r="AE316" s="33"/>
      <c r="AR316" s="163" t="s">
        <v>228</v>
      </c>
      <c r="AT316" s="163" t="s">
        <v>224</v>
      </c>
      <c r="AU316" s="163" t="s">
        <v>84</v>
      </c>
      <c r="AY316" s="18" t="s">
        <v>222</v>
      </c>
      <c r="BE316" s="164">
        <f t="shared" si="64"/>
        <v>0</v>
      </c>
      <c r="BF316" s="164">
        <f t="shared" si="65"/>
        <v>0</v>
      </c>
      <c r="BG316" s="164">
        <f t="shared" si="66"/>
        <v>0</v>
      </c>
      <c r="BH316" s="164">
        <f t="shared" si="67"/>
        <v>0</v>
      </c>
      <c r="BI316" s="164">
        <f t="shared" si="68"/>
        <v>0</v>
      </c>
      <c r="BJ316" s="18" t="s">
        <v>84</v>
      </c>
      <c r="BK316" s="164">
        <f t="shared" si="69"/>
        <v>0</v>
      </c>
      <c r="BL316" s="18" t="s">
        <v>228</v>
      </c>
      <c r="BM316" s="163" t="s">
        <v>1135</v>
      </c>
    </row>
    <row r="317" spans="1:65" s="2" customFormat="1" ht="76.349999999999994" customHeight="1">
      <c r="A317" s="33"/>
      <c r="B317" s="150"/>
      <c r="C317" s="151" t="s">
        <v>706</v>
      </c>
      <c r="D317" s="151" t="s">
        <v>224</v>
      </c>
      <c r="E317" s="152" t="s">
        <v>6321</v>
      </c>
      <c r="F317" s="153" t="s">
        <v>6322</v>
      </c>
      <c r="G317" s="154" t="s">
        <v>4342</v>
      </c>
      <c r="H317" s="155">
        <v>1</v>
      </c>
      <c r="I317" s="156"/>
      <c r="J317" s="157">
        <f t="shared" si="60"/>
        <v>0</v>
      </c>
      <c r="K317" s="158"/>
      <c r="L317" s="34"/>
      <c r="M317" s="159" t="s">
        <v>1</v>
      </c>
      <c r="N317" s="160" t="s">
        <v>42</v>
      </c>
      <c r="O317" s="59"/>
      <c r="P317" s="161">
        <f t="shared" si="61"/>
        <v>0</v>
      </c>
      <c r="Q317" s="161">
        <v>0</v>
      </c>
      <c r="R317" s="161">
        <f t="shared" si="62"/>
        <v>0</v>
      </c>
      <c r="S317" s="161">
        <v>0</v>
      </c>
      <c r="T317" s="162">
        <f t="shared" si="63"/>
        <v>0</v>
      </c>
      <c r="U317" s="33"/>
      <c r="V317" s="33"/>
      <c r="W317" s="33"/>
      <c r="X317" s="33"/>
      <c r="Y317" s="33"/>
      <c r="Z317" s="33"/>
      <c r="AA317" s="33"/>
      <c r="AB317" s="33"/>
      <c r="AC317" s="33"/>
      <c r="AD317" s="33"/>
      <c r="AE317" s="33"/>
      <c r="AR317" s="163" t="s">
        <v>228</v>
      </c>
      <c r="AT317" s="163" t="s">
        <v>224</v>
      </c>
      <c r="AU317" s="163" t="s">
        <v>84</v>
      </c>
      <c r="AY317" s="18" t="s">
        <v>222</v>
      </c>
      <c r="BE317" s="164">
        <f t="shared" si="64"/>
        <v>0</v>
      </c>
      <c r="BF317" s="164">
        <f t="shared" si="65"/>
        <v>0</v>
      </c>
      <c r="BG317" s="164">
        <f t="shared" si="66"/>
        <v>0</v>
      </c>
      <c r="BH317" s="164">
        <f t="shared" si="67"/>
        <v>0</v>
      </c>
      <c r="BI317" s="164">
        <f t="shared" si="68"/>
        <v>0</v>
      </c>
      <c r="BJ317" s="18" t="s">
        <v>84</v>
      </c>
      <c r="BK317" s="164">
        <f t="shared" si="69"/>
        <v>0</v>
      </c>
      <c r="BL317" s="18" t="s">
        <v>228</v>
      </c>
      <c r="BM317" s="163" t="s">
        <v>1139</v>
      </c>
    </row>
    <row r="318" spans="1:65" s="2" customFormat="1" ht="21.75" customHeight="1">
      <c r="A318" s="33"/>
      <c r="B318" s="150"/>
      <c r="C318" s="151" t="s">
        <v>1182</v>
      </c>
      <c r="D318" s="151" t="s">
        <v>224</v>
      </c>
      <c r="E318" s="152" t="s">
        <v>6323</v>
      </c>
      <c r="F318" s="153" t="s">
        <v>6324</v>
      </c>
      <c r="G318" s="154" t="s">
        <v>4342</v>
      </c>
      <c r="H318" s="155">
        <v>1</v>
      </c>
      <c r="I318" s="156"/>
      <c r="J318" s="157">
        <f t="shared" si="60"/>
        <v>0</v>
      </c>
      <c r="K318" s="158"/>
      <c r="L318" s="34"/>
      <c r="M318" s="159" t="s">
        <v>1</v>
      </c>
      <c r="N318" s="160" t="s">
        <v>42</v>
      </c>
      <c r="O318" s="59"/>
      <c r="P318" s="161">
        <f t="shared" si="61"/>
        <v>0</v>
      </c>
      <c r="Q318" s="161">
        <v>0</v>
      </c>
      <c r="R318" s="161">
        <f t="shared" si="62"/>
        <v>0</v>
      </c>
      <c r="S318" s="161">
        <v>0</v>
      </c>
      <c r="T318" s="162">
        <f t="shared" si="63"/>
        <v>0</v>
      </c>
      <c r="U318" s="33"/>
      <c r="V318" s="33"/>
      <c r="W318" s="33"/>
      <c r="X318" s="33"/>
      <c r="Y318" s="33"/>
      <c r="Z318" s="33"/>
      <c r="AA318" s="33"/>
      <c r="AB318" s="33"/>
      <c r="AC318" s="33"/>
      <c r="AD318" s="33"/>
      <c r="AE318" s="33"/>
      <c r="AR318" s="163" t="s">
        <v>228</v>
      </c>
      <c r="AT318" s="163" t="s">
        <v>224</v>
      </c>
      <c r="AU318" s="163" t="s">
        <v>84</v>
      </c>
      <c r="AY318" s="18" t="s">
        <v>222</v>
      </c>
      <c r="BE318" s="164">
        <f t="shared" si="64"/>
        <v>0</v>
      </c>
      <c r="BF318" s="164">
        <f t="shared" si="65"/>
        <v>0</v>
      </c>
      <c r="BG318" s="164">
        <f t="shared" si="66"/>
        <v>0</v>
      </c>
      <c r="BH318" s="164">
        <f t="shared" si="67"/>
        <v>0</v>
      </c>
      <c r="BI318" s="164">
        <f t="shared" si="68"/>
        <v>0</v>
      </c>
      <c r="BJ318" s="18" t="s">
        <v>84</v>
      </c>
      <c r="BK318" s="164">
        <f t="shared" si="69"/>
        <v>0</v>
      </c>
      <c r="BL318" s="18" t="s">
        <v>228</v>
      </c>
      <c r="BM318" s="163" t="s">
        <v>1156</v>
      </c>
    </row>
    <row r="319" spans="1:65" s="2" customFormat="1" ht="24.2" customHeight="1">
      <c r="A319" s="33"/>
      <c r="B319" s="150"/>
      <c r="C319" s="151" t="s">
        <v>713</v>
      </c>
      <c r="D319" s="151" t="s">
        <v>224</v>
      </c>
      <c r="E319" s="152" t="s">
        <v>6325</v>
      </c>
      <c r="F319" s="153" t="s">
        <v>6326</v>
      </c>
      <c r="G319" s="154" t="s">
        <v>4342</v>
      </c>
      <c r="H319" s="155">
        <v>1</v>
      </c>
      <c r="I319" s="156"/>
      <c r="J319" s="157">
        <f t="shared" si="60"/>
        <v>0</v>
      </c>
      <c r="K319" s="158"/>
      <c r="L319" s="34"/>
      <c r="M319" s="159" t="s">
        <v>1</v>
      </c>
      <c r="N319" s="160" t="s">
        <v>42</v>
      </c>
      <c r="O319" s="59"/>
      <c r="P319" s="161">
        <f t="shared" si="61"/>
        <v>0</v>
      </c>
      <c r="Q319" s="161">
        <v>0</v>
      </c>
      <c r="R319" s="161">
        <f t="shared" si="62"/>
        <v>0</v>
      </c>
      <c r="S319" s="161">
        <v>0</v>
      </c>
      <c r="T319" s="162">
        <f t="shared" si="63"/>
        <v>0</v>
      </c>
      <c r="U319" s="33"/>
      <c r="V319" s="33"/>
      <c r="W319" s="33"/>
      <c r="X319" s="33"/>
      <c r="Y319" s="33"/>
      <c r="Z319" s="33"/>
      <c r="AA319" s="33"/>
      <c r="AB319" s="33"/>
      <c r="AC319" s="33"/>
      <c r="AD319" s="33"/>
      <c r="AE319" s="33"/>
      <c r="AR319" s="163" t="s">
        <v>228</v>
      </c>
      <c r="AT319" s="163" t="s">
        <v>224</v>
      </c>
      <c r="AU319" s="163" t="s">
        <v>84</v>
      </c>
      <c r="AY319" s="18" t="s">
        <v>222</v>
      </c>
      <c r="BE319" s="164">
        <f t="shared" si="64"/>
        <v>0</v>
      </c>
      <c r="BF319" s="164">
        <f t="shared" si="65"/>
        <v>0</v>
      </c>
      <c r="BG319" s="164">
        <f t="shared" si="66"/>
        <v>0</v>
      </c>
      <c r="BH319" s="164">
        <f t="shared" si="67"/>
        <v>0</v>
      </c>
      <c r="BI319" s="164">
        <f t="shared" si="68"/>
        <v>0</v>
      </c>
      <c r="BJ319" s="18" t="s">
        <v>84</v>
      </c>
      <c r="BK319" s="164">
        <f t="shared" si="69"/>
        <v>0</v>
      </c>
      <c r="BL319" s="18" t="s">
        <v>228</v>
      </c>
      <c r="BM319" s="163" t="s">
        <v>1159</v>
      </c>
    </row>
    <row r="320" spans="1:65" s="2" customFormat="1" ht="16.5" customHeight="1">
      <c r="A320" s="33"/>
      <c r="B320" s="150"/>
      <c r="C320" s="151" t="s">
        <v>1192</v>
      </c>
      <c r="D320" s="151" t="s">
        <v>224</v>
      </c>
      <c r="E320" s="152" t="s">
        <v>6327</v>
      </c>
      <c r="F320" s="153" t="s">
        <v>6328</v>
      </c>
      <c r="G320" s="154" t="s">
        <v>4342</v>
      </c>
      <c r="H320" s="155">
        <v>1</v>
      </c>
      <c r="I320" s="156"/>
      <c r="J320" s="157">
        <f t="shared" si="60"/>
        <v>0</v>
      </c>
      <c r="K320" s="158"/>
      <c r="L320" s="34"/>
      <c r="M320" s="159" t="s">
        <v>1</v>
      </c>
      <c r="N320" s="160" t="s">
        <v>42</v>
      </c>
      <c r="O320" s="59"/>
      <c r="P320" s="161">
        <f t="shared" si="61"/>
        <v>0</v>
      </c>
      <c r="Q320" s="161">
        <v>0</v>
      </c>
      <c r="R320" s="161">
        <f t="shared" si="62"/>
        <v>0</v>
      </c>
      <c r="S320" s="161">
        <v>0</v>
      </c>
      <c r="T320" s="162">
        <f t="shared" si="63"/>
        <v>0</v>
      </c>
      <c r="U320" s="33"/>
      <c r="V320" s="33"/>
      <c r="W320" s="33"/>
      <c r="X320" s="33"/>
      <c r="Y320" s="33"/>
      <c r="Z320" s="33"/>
      <c r="AA320" s="33"/>
      <c r="AB320" s="33"/>
      <c r="AC320" s="33"/>
      <c r="AD320" s="33"/>
      <c r="AE320" s="33"/>
      <c r="AR320" s="163" t="s">
        <v>228</v>
      </c>
      <c r="AT320" s="163" t="s">
        <v>224</v>
      </c>
      <c r="AU320" s="163" t="s">
        <v>84</v>
      </c>
      <c r="AY320" s="18" t="s">
        <v>222</v>
      </c>
      <c r="BE320" s="164">
        <f t="shared" si="64"/>
        <v>0</v>
      </c>
      <c r="BF320" s="164">
        <f t="shared" si="65"/>
        <v>0</v>
      </c>
      <c r="BG320" s="164">
        <f t="shared" si="66"/>
        <v>0</v>
      </c>
      <c r="BH320" s="164">
        <f t="shared" si="67"/>
        <v>0</v>
      </c>
      <c r="BI320" s="164">
        <f t="shared" si="68"/>
        <v>0</v>
      </c>
      <c r="BJ320" s="18" t="s">
        <v>84</v>
      </c>
      <c r="BK320" s="164">
        <f t="shared" si="69"/>
        <v>0</v>
      </c>
      <c r="BL320" s="18" t="s">
        <v>228</v>
      </c>
      <c r="BM320" s="163" t="s">
        <v>1175</v>
      </c>
    </row>
    <row r="321" spans="1:65" s="2" customFormat="1" ht="24.2" customHeight="1">
      <c r="A321" s="33"/>
      <c r="B321" s="150"/>
      <c r="C321" s="151" t="s">
        <v>717</v>
      </c>
      <c r="D321" s="151" t="s">
        <v>224</v>
      </c>
      <c r="E321" s="152" t="s">
        <v>6329</v>
      </c>
      <c r="F321" s="153" t="s">
        <v>6326</v>
      </c>
      <c r="G321" s="154" t="s">
        <v>4342</v>
      </c>
      <c r="H321" s="155">
        <v>1</v>
      </c>
      <c r="I321" s="156"/>
      <c r="J321" s="157">
        <f t="shared" si="60"/>
        <v>0</v>
      </c>
      <c r="K321" s="158"/>
      <c r="L321" s="34"/>
      <c r="M321" s="159" t="s">
        <v>1</v>
      </c>
      <c r="N321" s="160" t="s">
        <v>42</v>
      </c>
      <c r="O321" s="59"/>
      <c r="P321" s="161">
        <f t="shared" si="61"/>
        <v>0</v>
      </c>
      <c r="Q321" s="161">
        <v>0</v>
      </c>
      <c r="R321" s="161">
        <f t="shared" si="62"/>
        <v>0</v>
      </c>
      <c r="S321" s="161">
        <v>0</v>
      </c>
      <c r="T321" s="162">
        <f t="shared" si="63"/>
        <v>0</v>
      </c>
      <c r="U321" s="33"/>
      <c r="V321" s="33"/>
      <c r="W321" s="33"/>
      <c r="X321" s="33"/>
      <c r="Y321" s="33"/>
      <c r="Z321" s="33"/>
      <c r="AA321" s="33"/>
      <c r="AB321" s="33"/>
      <c r="AC321" s="33"/>
      <c r="AD321" s="33"/>
      <c r="AE321" s="33"/>
      <c r="AR321" s="163" t="s">
        <v>228</v>
      </c>
      <c r="AT321" s="163" t="s">
        <v>224</v>
      </c>
      <c r="AU321" s="163" t="s">
        <v>84</v>
      </c>
      <c r="AY321" s="18" t="s">
        <v>222</v>
      </c>
      <c r="BE321" s="164">
        <f t="shared" si="64"/>
        <v>0</v>
      </c>
      <c r="BF321" s="164">
        <f t="shared" si="65"/>
        <v>0</v>
      </c>
      <c r="BG321" s="164">
        <f t="shared" si="66"/>
        <v>0</v>
      </c>
      <c r="BH321" s="164">
        <f t="shared" si="67"/>
        <v>0</v>
      </c>
      <c r="BI321" s="164">
        <f t="shared" si="68"/>
        <v>0</v>
      </c>
      <c r="BJ321" s="18" t="s">
        <v>84</v>
      </c>
      <c r="BK321" s="164">
        <f t="shared" si="69"/>
        <v>0</v>
      </c>
      <c r="BL321" s="18" t="s">
        <v>228</v>
      </c>
      <c r="BM321" s="163" t="s">
        <v>1178</v>
      </c>
    </row>
    <row r="322" spans="1:65" s="2" customFormat="1" ht="37.9" customHeight="1">
      <c r="A322" s="33"/>
      <c r="B322" s="150"/>
      <c r="C322" s="151" t="s">
        <v>1207</v>
      </c>
      <c r="D322" s="151" t="s">
        <v>224</v>
      </c>
      <c r="E322" s="152" t="s">
        <v>6330</v>
      </c>
      <c r="F322" s="153" t="s">
        <v>6331</v>
      </c>
      <c r="G322" s="154" t="s">
        <v>4342</v>
      </c>
      <c r="H322" s="155">
        <v>1</v>
      </c>
      <c r="I322" s="156"/>
      <c r="J322" s="157">
        <f t="shared" si="60"/>
        <v>0</v>
      </c>
      <c r="K322" s="158"/>
      <c r="L322" s="34"/>
      <c r="M322" s="159" t="s">
        <v>1</v>
      </c>
      <c r="N322" s="160" t="s">
        <v>42</v>
      </c>
      <c r="O322" s="59"/>
      <c r="P322" s="161">
        <f t="shared" si="61"/>
        <v>0</v>
      </c>
      <c r="Q322" s="161">
        <v>0</v>
      </c>
      <c r="R322" s="161">
        <f t="shared" si="62"/>
        <v>0</v>
      </c>
      <c r="S322" s="161">
        <v>0</v>
      </c>
      <c r="T322" s="162">
        <f t="shared" si="63"/>
        <v>0</v>
      </c>
      <c r="U322" s="33"/>
      <c r="V322" s="33"/>
      <c r="W322" s="33"/>
      <c r="X322" s="33"/>
      <c r="Y322" s="33"/>
      <c r="Z322" s="33"/>
      <c r="AA322" s="33"/>
      <c r="AB322" s="33"/>
      <c r="AC322" s="33"/>
      <c r="AD322" s="33"/>
      <c r="AE322" s="33"/>
      <c r="AR322" s="163" t="s">
        <v>228</v>
      </c>
      <c r="AT322" s="163" t="s">
        <v>224</v>
      </c>
      <c r="AU322" s="163" t="s">
        <v>84</v>
      </c>
      <c r="AY322" s="18" t="s">
        <v>222</v>
      </c>
      <c r="BE322" s="164">
        <f t="shared" si="64"/>
        <v>0</v>
      </c>
      <c r="BF322" s="164">
        <f t="shared" si="65"/>
        <v>0</v>
      </c>
      <c r="BG322" s="164">
        <f t="shared" si="66"/>
        <v>0</v>
      </c>
      <c r="BH322" s="164">
        <f t="shared" si="67"/>
        <v>0</v>
      </c>
      <c r="BI322" s="164">
        <f t="shared" si="68"/>
        <v>0</v>
      </c>
      <c r="BJ322" s="18" t="s">
        <v>84</v>
      </c>
      <c r="BK322" s="164">
        <f t="shared" si="69"/>
        <v>0</v>
      </c>
      <c r="BL322" s="18" t="s">
        <v>228</v>
      </c>
      <c r="BM322" s="163" t="s">
        <v>1185</v>
      </c>
    </row>
    <row r="323" spans="1:65" s="2" customFormat="1" ht="16.5" customHeight="1">
      <c r="A323" s="33"/>
      <c r="B323" s="150"/>
      <c r="C323" s="151" t="s">
        <v>722</v>
      </c>
      <c r="D323" s="151" t="s">
        <v>224</v>
      </c>
      <c r="E323" s="152" t="s">
        <v>8</v>
      </c>
      <c r="F323" s="153" t="s">
        <v>6134</v>
      </c>
      <c r="G323" s="154" t="s">
        <v>4342</v>
      </c>
      <c r="H323" s="155">
        <v>1</v>
      </c>
      <c r="I323" s="156"/>
      <c r="J323" s="157">
        <f t="shared" si="60"/>
        <v>0</v>
      </c>
      <c r="K323" s="158"/>
      <c r="L323" s="34"/>
      <c r="M323" s="159" t="s">
        <v>1</v>
      </c>
      <c r="N323" s="160" t="s">
        <v>42</v>
      </c>
      <c r="O323" s="59"/>
      <c r="P323" s="161">
        <f t="shared" si="61"/>
        <v>0</v>
      </c>
      <c r="Q323" s="161">
        <v>0</v>
      </c>
      <c r="R323" s="161">
        <f t="shared" si="62"/>
        <v>0</v>
      </c>
      <c r="S323" s="161">
        <v>0</v>
      </c>
      <c r="T323" s="162">
        <f t="shared" si="63"/>
        <v>0</v>
      </c>
      <c r="U323" s="33"/>
      <c r="V323" s="33"/>
      <c r="W323" s="33"/>
      <c r="X323" s="33"/>
      <c r="Y323" s="33"/>
      <c r="Z323" s="33"/>
      <c r="AA323" s="33"/>
      <c r="AB323" s="33"/>
      <c r="AC323" s="33"/>
      <c r="AD323" s="33"/>
      <c r="AE323" s="33"/>
      <c r="AR323" s="163" t="s">
        <v>228</v>
      </c>
      <c r="AT323" s="163" t="s">
        <v>224</v>
      </c>
      <c r="AU323" s="163" t="s">
        <v>84</v>
      </c>
      <c r="AY323" s="18" t="s">
        <v>222</v>
      </c>
      <c r="BE323" s="164">
        <f t="shared" si="64"/>
        <v>0</v>
      </c>
      <c r="BF323" s="164">
        <f t="shared" si="65"/>
        <v>0</v>
      </c>
      <c r="BG323" s="164">
        <f t="shared" si="66"/>
        <v>0</v>
      </c>
      <c r="BH323" s="164">
        <f t="shared" si="67"/>
        <v>0</v>
      </c>
      <c r="BI323" s="164">
        <f t="shared" si="68"/>
        <v>0</v>
      </c>
      <c r="BJ323" s="18" t="s">
        <v>84</v>
      </c>
      <c r="BK323" s="164">
        <f t="shared" si="69"/>
        <v>0</v>
      </c>
      <c r="BL323" s="18" t="s">
        <v>228</v>
      </c>
      <c r="BM323" s="163" t="s">
        <v>1188</v>
      </c>
    </row>
    <row r="324" spans="1:65" s="2" customFormat="1" ht="24.2" customHeight="1">
      <c r="A324" s="33"/>
      <c r="B324" s="150"/>
      <c r="C324" s="151" t="s">
        <v>1214</v>
      </c>
      <c r="D324" s="151" t="s">
        <v>224</v>
      </c>
      <c r="E324" s="152" t="s">
        <v>6332</v>
      </c>
      <c r="F324" s="153" t="s">
        <v>6333</v>
      </c>
      <c r="G324" s="154" t="s">
        <v>4342</v>
      </c>
      <c r="H324" s="155">
        <v>1</v>
      </c>
      <c r="I324" s="156"/>
      <c r="J324" s="157">
        <f t="shared" si="60"/>
        <v>0</v>
      </c>
      <c r="K324" s="158"/>
      <c r="L324" s="34"/>
      <c r="M324" s="159" t="s">
        <v>1</v>
      </c>
      <c r="N324" s="160" t="s">
        <v>42</v>
      </c>
      <c r="O324" s="59"/>
      <c r="P324" s="161">
        <f t="shared" si="61"/>
        <v>0</v>
      </c>
      <c r="Q324" s="161">
        <v>0</v>
      </c>
      <c r="R324" s="161">
        <f t="shared" si="62"/>
        <v>0</v>
      </c>
      <c r="S324" s="161">
        <v>0</v>
      </c>
      <c r="T324" s="162">
        <f t="shared" si="63"/>
        <v>0</v>
      </c>
      <c r="U324" s="33"/>
      <c r="V324" s="33"/>
      <c r="W324" s="33"/>
      <c r="X324" s="33"/>
      <c r="Y324" s="33"/>
      <c r="Z324" s="33"/>
      <c r="AA324" s="33"/>
      <c r="AB324" s="33"/>
      <c r="AC324" s="33"/>
      <c r="AD324" s="33"/>
      <c r="AE324" s="33"/>
      <c r="AR324" s="163" t="s">
        <v>228</v>
      </c>
      <c r="AT324" s="163" t="s">
        <v>224</v>
      </c>
      <c r="AU324" s="163" t="s">
        <v>84</v>
      </c>
      <c r="AY324" s="18" t="s">
        <v>222</v>
      </c>
      <c r="BE324" s="164">
        <f t="shared" si="64"/>
        <v>0</v>
      </c>
      <c r="BF324" s="164">
        <f t="shared" si="65"/>
        <v>0</v>
      </c>
      <c r="BG324" s="164">
        <f t="shared" si="66"/>
        <v>0</v>
      </c>
      <c r="BH324" s="164">
        <f t="shared" si="67"/>
        <v>0</v>
      </c>
      <c r="BI324" s="164">
        <f t="shared" si="68"/>
        <v>0</v>
      </c>
      <c r="BJ324" s="18" t="s">
        <v>84</v>
      </c>
      <c r="BK324" s="164">
        <f t="shared" si="69"/>
        <v>0</v>
      </c>
      <c r="BL324" s="18" t="s">
        <v>228</v>
      </c>
      <c r="BM324" s="163" t="s">
        <v>1195</v>
      </c>
    </row>
    <row r="325" spans="1:65" s="2" customFormat="1" ht="16.5" customHeight="1">
      <c r="A325" s="33"/>
      <c r="B325" s="150"/>
      <c r="C325" s="151" t="s">
        <v>726</v>
      </c>
      <c r="D325" s="151" t="s">
        <v>224</v>
      </c>
      <c r="E325" s="152" t="s">
        <v>6334</v>
      </c>
      <c r="F325" s="153" t="s">
        <v>6074</v>
      </c>
      <c r="G325" s="154" t="s">
        <v>4342</v>
      </c>
      <c r="H325" s="155">
        <v>1</v>
      </c>
      <c r="I325" s="156"/>
      <c r="J325" s="157">
        <f t="shared" si="60"/>
        <v>0</v>
      </c>
      <c r="K325" s="158"/>
      <c r="L325" s="34"/>
      <c r="M325" s="159" t="s">
        <v>1</v>
      </c>
      <c r="N325" s="160" t="s">
        <v>42</v>
      </c>
      <c r="O325" s="59"/>
      <c r="P325" s="161">
        <f t="shared" si="61"/>
        <v>0</v>
      </c>
      <c r="Q325" s="161">
        <v>0</v>
      </c>
      <c r="R325" s="161">
        <f t="shared" si="62"/>
        <v>0</v>
      </c>
      <c r="S325" s="161">
        <v>0</v>
      </c>
      <c r="T325" s="162">
        <f t="shared" si="63"/>
        <v>0</v>
      </c>
      <c r="U325" s="33"/>
      <c r="V325" s="33"/>
      <c r="W325" s="33"/>
      <c r="X325" s="33"/>
      <c r="Y325" s="33"/>
      <c r="Z325" s="33"/>
      <c r="AA325" s="33"/>
      <c r="AB325" s="33"/>
      <c r="AC325" s="33"/>
      <c r="AD325" s="33"/>
      <c r="AE325" s="33"/>
      <c r="AR325" s="163" t="s">
        <v>228</v>
      </c>
      <c r="AT325" s="163" t="s">
        <v>224</v>
      </c>
      <c r="AU325" s="163" t="s">
        <v>84</v>
      </c>
      <c r="AY325" s="18" t="s">
        <v>222</v>
      </c>
      <c r="BE325" s="164">
        <f t="shared" si="64"/>
        <v>0</v>
      </c>
      <c r="BF325" s="164">
        <f t="shared" si="65"/>
        <v>0</v>
      </c>
      <c r="BG325" s="164">
        <f t="shared" si="66"/>
        <v>0</v>
      </c>
      <c r="BH325" s="164">
        <f t="shared" si="67"/>
        <v>0</v>
      </c>
      <c r="BI325" s="164">
        <f t="shared" si="68"/>
        <v>0</v>
      </c>
      <c r="BJ325" s="18" t="s">
        <v>84</v>
      </c>
      <c r="BK325" s="164">
        <f t="shared" si="69"/>
        <v>0</v>
      </c>
      <c r="BL325" s="18" t="s">
        <v>228</v>
      </c>
      <c r="BM325" s="163" t="s">
        <v>1198</v>
      </c>
    </row>
    <row r="326" spans="1:65" s="2" customFormat="1" ht="16.5" customHeight="1">
      <c r="A326" s="33"/>
      <c r="B326" s="150"/>
      <c r="C326" s="151" t="s">
        <v>1221</v>
      </c>
      <c r="D326" s="151" t="s">
        <v>224</v>
      </c>
      <c r="E326" s="152" t="s">
        <v>6335</v>
      </c>
      <c r="F326" s="153" t="s">
        <v>6336</v>
      </c>
      <c r="G326" s="154" t="s">
        <v>4342</v>
      </c>
      <c r="H326" s="155">
        <v>1</v>
      </c>
      <c r="I326" s="156"/>
      <c r="J326" s="157">
        <f t="shared" si="60"/>
        <v>0</v>
      </c>
      <c r="K326" s="158"/>
      <c r="L326" s="34"/>
      <c r="M326" s="159" t="s">
        <v>1</v>
      </c>
      <c r="N326" s="160" t="s">
        <v>42</v>
      </c>
      <c r="O326" s="59"/>
      <c r="P326" s="161">
        <f t="shared" si="61"/>
        <v>0</v>
      </c>
      <c r="Q326" s="161">
        <v>0</v>
      </c>
      <c r="R326" s="161">
        <f t="shared" si="62"/>
        <v>0</v>
      </c>
      <c r="S326" s="161">
        <v>0</v>
      </c>
      <c r="T326" s="162">
        <f t="shared" si="63"/>
        <v>0</v>
      </c>
      <c r="U326" s="33"/>
      <c r="V326" s="33"/>
      <c r="W326" s="33"/>
      <c r="X326" s="33"/>
      <c r="Y326" s="33"/>
      <c r="Z326" s="33"/>
      <c r="AA326" s="33"/>
      <c r="AB326" s="33"/>
      <c r="AC326" s="33"/>
      <c r="AD326" s="33"/>
      <c r="AE326" s="33"/>
      <c r="AR326" s="163" t="s">
        <v>228</v>
      </c>
      <c r="AT326" s="163" t="s">
        <v>224</v>
      </c>
      <c r="AU326" s="163" t="s">
        <v>84</v>
      </c>
      <c r="AY326" s="18" t="s">
        <v>222</v>
      </c>
      <c r="BE326" s="164">
        <f t="shared" si="64"/>
        <v>0</v>
      </c>
      <c r="BF326" s="164">
        <f t="shared" si="65"/>
        <v>0</v>
      </c>
      <c r="BG326" s="164">
        <f t="shared" si="66"/>
        <v>0</v>
      </c>
      <c r="BH326" s="164">
        <f t="shared" si="67"/>
        <v>0</v>
      </c>
      <c r="BI326" s="164">
        <f t="shared" si="68"/>
        <v>0</v>
      </c>
      <c r="BJ326" s="18" t="s">
        <v>84</v>
      </c>
      <c r="BK326" s="164">
        <f t="shared" si="69"/>
        <v>0</v>
      </c>
      <c r="BL326" s="18" t="s">
        <v>228</v>
      </c>
      <c r="BM326" s="163" t="s">
        <v>1210</v>
      </c>
    </row>
    <row r="327" spans="1:65" s="2" customFormat="1" ht="44.25" customHeight="1">
      <c r="A327" s="33"/>
      <c r="B327" s="150"/>
      <c r="C327" s="151" t="s">
        <v>732</v>
      </c>
      <c r="D327" s="151" t="s">
        <v>224</v>
      </c>
      <c r="E327" s="152" t="s">
        <v>6337</v>
      </c>
      <c r="F327" s="153" t="s">
        <v>6338</v>
      </c>
      <c r="G327" s="154" t="s">
        <v>4342</v>
      </c>
      <c r="H327" s="155">
        <v>1</v>
      </c>
      <c r="I327" s="156"/>
      <c r="J327" s="157">
        <f t="shared" si="60"/>
        <v>0</v>
      </c>
      <c r="K327" s="158"/>
      <c r="L327" s="34"/>
      <c r="M327" s="159" t="s">
        <v>1</v>
      </c>
      <c r="N327" s="160" t="s">
        <v>42</v>
      </c>
      <c r="O327" s="59"/>
      <c r="P327" s="161">
        <f t="shared" si="61"/>
        <v>0</v>
      </c>
      <c r="Q327" s="161">
        <v>0</v>
      </c>
      <c r="R327" s="161">
        <f t="shared" si="62"/>
        <v>0</v>
      </c>
      <c r="S327" s="161">
        <v>0</v>
      </c>
      <c r="T327" s="162">
        <f t="shared" si="63"/>
        <v>0</v>
      </c>
      <c r="U327" s="33"/>
      <c r="V327" s="33"/>
      <c r="W327" s="33"/>
      <c r="X327" s="33"/>
      <c r="Y327" s="33"/>
      <c r="Z327" s="33"/>
      <c r="AA327" s="33"/>
      <c r="AB327" s="33"/>
      <c r="AC327" s="33"/>
      <c r="AD327" s="33"/>
      <c r="AE327" s="33"/>
      <c r="AR327" s="163" t="s">
        <v>228</v>
      </c>
      <c r="AT327" s="163" t="s">
        <v>224</v>
      </c>
      <c r="AU327" s="163" t="s">
        <v>84</v>
      </c>
      <c r="AY327" s="18" t="s">
        <v>222</v>
      </c>
      <c r="BE327" s="164">
        <f t="shared" si="64"/>
        <v>0</v>
      </c>
      <c r="BF327" s="164">
        <f t="shared" si="65"/>
        <v>0</v>
      </c>
      <c r="BG327" s="164">
        <f t="shared" si="66"/>
        <v>0</v>
      </c>
      <c r="BH327" s="164">
        <f t="shared" si="67"/>
        <v>0</v>
      </c>
      <c r="BI327" s="164">
        <f t="shared" si="68"/>
        <v>0</v>
      </c>
      <c r="BJ327" s="18" t="s">
        <v>84</v>
      </c>
      <c r="BK327" s="164">
        <f t="shared" si="69"/>
        <v>0</v>
      </c>
      <c r="BL327" s="18" t="s">
        <v>228</v>
      </c>
      <c r="BM327" s="163" t="s">
        <v>1213</v>
      </c>
    </row>
    <row r="328" spans="1:65" s="2" customFormat="1" ht="126.75">
      <c r="A328" s="33"/>
      <c r="B328" s="34"/>
      <c r="C328" s="33"/>
      <c r="D328" s="166" t="s">
        <v>384</v>
      </c>
      <c r="E328" s="33"/>
      <c r="F328" s="208" t="s">
        <v>6339</v>
      </c>
      <c r="G328" s="33"/>
      <c r="H328" s="33"/>
      <c r="I328" s="209"/>
      <c r="J328" s="33"/>
      <c r="K328" s="33"/>
      <c r="L328" s="34"/>
      <c r="M328" s="210"/>
      <c r="N328" s="211"/>
      <c r="O328" s="59"/>
      <c r="P328" s="59"/>
      <c r="Q328" s="59"/>
      <c r="R328" s="59"/>
      <c r="S328" s="59"/>
      <c r="T328" s="60"/>
      <c r="U328" s="33"/>
      <c r="V328" s="33"/>
      <c r="W328" s="33"/>
      <c r="X328" s="33"/>
      <c r="Y328" s="33"/>
      <c r="Z328" s="33"/>
      <c r="AA328" s="33"/>
      <c r="AB328" s="33"/>
      <c r="AC328" s="33"/>
      <c r="AD328" s="33"/>
      <c r="AE328" s="33"/>
      <c r="AT328" s="18" t="s">
        <v>384</v>
      </c>
      <c r="AU328" s="18" t="s">
        <v>84</v>
      </c>
    </row>
    <row r="329" spans="1:65" s="2" customFormat="1" ht="16.5" customHeight="1">
      <c r="A329" s="33"/>
      <c r="B329" s="150"/>
      <c r="C329" s="151" t="s">
        <v>1230</v>
      </c>
      <c r="D329" s="151" t="s">
        <v>224</v>
      </c>
      <c r="E329" s="152" t="s">
        <v>6340</v>
      </c>
      <c r="F329" s="153" t="s">
        <v>6341</v>
      </c>
      <c r="G329" s="154" t="s">
        <v>4342</v>
      </c>
      <c r="H329" s="155">
        <v>1</v>
      </c>
      <c r="I329" s="156"/>
      <c r="J329" s="157">
        <f>ROUND(I329*H329,2)</f>
        <v>0</v>
      </c>
      <c r="K329" s="158"/>
      <c r="L329" s="34"/>
      <c r="M329" s="159" t="s">
        <v>1</v>
      </c>
      <c r="N329" s="160" t="s">
        <v>42</v>
      </c>
      <c r="O329" s="59"/>
      <c r="P329" s="161">
        <f>O329*H329</f>
        <v>0</v>
      </c>
      <c r="Q329" s="161">
        <v>0</v>
      </c>
      <c r="R329" s="161">
        <f>Q329*H329</f>
        <v>0</v>
      </c>
      <c r="S329" s="161">
        <v>0</v>
      </c>
      <c r="T329" s="162">
        <f>S329*H329</f>
        <v>0</v>
      </c>
      <c r="U329" s="33"/>
      <c r="V329" s="33"/>
      <c r="W329" s="33"/>
      <c r="X329" s="33"/>
      <c r="Y329" s="33"/>
      <c r="Z329" s="33"/>
      <c r="AA329" s="33"/>
      <c r="AB329" s="33"/>
      <c r="AC329" s="33"/>
      <c r="AD329" s="33"/>
      <c r="AE329" s="33"/>
      <c r="AR329" s="163" t="s">
        <v>228</v>
      </c>
      <c r="AT329" s="163" t="s">
        <v>224</v>
      </c>
      <c r="AU329" s="163" t="s">
        <v>84</v>
      </c>
      <c r="AY329" s="18" t="s">
        <v>222</v>
      </c>
      <c r="BE329" s="164">
        <f>IF(N329="základní",J329,0)</f>
        <v>0</v>
      </c>
      <c r="BF329" s="164">
        <f>IF(N329="snížená",J329,0)</f>
        <v>0</v>
      </c>
      <c r="BG329" s="164">
        <f>IF(N329="zákl. přenesená",J329,0)</f>
        <v>0</v>
      </c>
      <c r="BH329" s="164">
        <f>IF(N329="sníž. přenesená",J329,0)</f>
        <v>0</v>
      </c>
      <c r="BI329" s="164">
        <f>IF(N329="nulová",J329,0)</f>
        <v>0</v>
      </c>
      <c r="BJ329" s="18" t="s">
        <v>84</v>
      </c>
      <c r="BK329" s="164">
        <f>ROUND(I329*H329,2)</f>
        <v>0</v>
      </c>
      <c r="BL329" s="18" t="s">
        <v>228</v>
      </c>
      <c r="BM329" s="163" t="s">
        <v>1217</v>
      </c>
    </row>
    <row r="330" spans="1:65" s="2" customFormat="1" ht="16.5" customHeight="1">
      <c r="A330" s="33"/>
      <c r="B330" s="150"/>
      <c r="C330" s="151" t="s">
        <v>735</v>
      </c>
      <c r="D330" s="151" t="s">
        <v>224</v>
      </c>
      <c r="E330" s="152" t="s">
        <v>6342</v>
      </c>
      <c r="F330" s="153" t="s">
        <v>6343</v>
      </c>
      <c r="G330" s="154" t="s">
        <v>4342</v>
      </c>
      <c r="H330" s="155">
        <v>1</v>
      </c>
      <c r="I330" s="156"/>
      <c r="J330" s="157">
        <f>ROUND(I330*H330,2)</f>
        <v>0</v>
      </c>
      <c r="K330" s="158"/>
      <c r="L330" s="34"/>
      <c r="M330" s="159" t="s">
        <v>1</v>
      </c>
      <c r="N330" s="160" t="s">
        <v>42</v>
      </c>
      <c r="O330" s="59"/>
      <c r="P330" s="161">
        <f>O330*H330</f>
        <v>0</v>
      </c>
      <c r="Q330" s="161">
        <v>0</v>
      </c>
      <c r="R330" s="161">
        <f>Q330*H330</f>
        <v>0</v>
      </c>
      <c r="S330" s="161">
        <v>0</v>
      </c>
      <c r="T330" s="162">
        <f>S330*H330</f>
        <v>0</v>
      </c>
      <c r="U330" s="33"/>
      <c r="V330" s="33"/>
      <c r="W330" s="33"/>
      <c r="X330" s="33"/>
      <c r="Y330" s="33"/>
      <c r="Z330" s="33"/>
      <c r="AA330" s="33"/>
      <c r="AB330" s="33"/>
      <c r="AC330" s="33"/>
      <c r="AD330" s="33"/>
      <c r="AE330" s="33"/>
      <c r="AR330" s="163" t="s">
        <v>228</v>
      </c>
      <c r="AT330" s="163" t="s">
        <v>224</v>
      </c>
      <c r="AU330" s="163" t="s">
        <v>84</v>
      </c>
      <c r="AY330" s="18" t="s">
        <v>222</v>
      </c>
      <c r="BE330" s="164">
        <f>IF(N330="základní",J330,0)</f>
        <v>0</v>
      </c>
      <c r="BF330" s="164">
        <f>IF(N330="snížená",J330,0)</f>
        <v>0</v>
      </c>
      <c r="BG330" s="164">
        <f>IF(N330="zákl. přenesená",J330,0)</f>
        <v>0</v>
      </c>
      <c r="BH330" s="164">
        <f>IF(N330="sníž. přenesená",J330,0)</f>
        <v>0</v>
      </c>
      <c r="BI330" s="164">
        <f>IF(N330="nulová",J330,0)</f>
        <v>0</v>
      </c>
      <c r="BJ330" s="18" t="s">
        <v>84</v>
      </c>
      <c r="BK330" s="164">
        <f>ROUND(I330*H330,2)</f>
        <v>0</v>
      </c>
      <c r="BL330" s="18" t="s">
        <v>228</v>
      </c>
      <c r="BM330" s="163" t="s">
        <v>1220</v>
      </c>
    </row>
    <row r="331" spans="1:65" s="12" customFormat="1" ht="25.9" customHeight="1">
      <c r="B331" s="137"/>
      <c r="D331" s="138" t="s">
        <v>76</v>
      </c>
      <c r="E331" s="139" t="s">
        <v>6344</v>
      </c>
      <c r="F331" s="139" t="s">
        <v>6345</v>
      </c>
      <c r="I331" s="140"/>
      <c r="J331" s="141">
        <f>BK331</f>
        <v>0</v>
      </c>
      <c r="L331" s="137"/>
      <c r="M331" s="142"/>
      <c r="N331" s="143"/>
      <c r="O331" s="143"/>
      <c r="P331" s="144">
        <f>SUM(P332:P335)</f>
        <v>0</v>
      </c>
      <c r="Q331" s="143"/>
      <c r="R331" s="144">
        <f>SUM(R332:R335)</f>
        <v>0</v>
      </c>
      <c r="S331" s="143"/>
      <c r="T331" s="145">
        <f>SUM(T332:T335)</f>
        <v>0</v>
      </c>
      <c r="AR331" s="138" t="s">
        <v>84</v>
      </c>
      <c r="AT331" s="146" t="s">
        <v>76</v>
      </c>
      <c r="AU331" s="146" t="s">
        <v>77</v>
      </c>
      <c r="AY331" s="138" t="s">
        <v>222</v>
      </c>
      <c r="BK331" s="147">
        <f>SUM(BK332:BK335)</f>
        <v>0</v>
      </c>
    </row>
    <row r="332" spans="1:65" s="2" customFormat="1" ht="24.2" customHeight="1">
      <c r="A332" s="33"/>
      <c r="B332" s="150"/>
      <c r="C332" s="151" t="s">
        <v>1239</v>
      </c>
      <c r="D332" s="151" t="s">
        <v>224</v>
      </c>
      <c r="E332" s="152" t="s">
        <v>6346</v>
      </c>
      <c r="F332" s="153" t="s">
        <v>6347</v>
      </c>
      <c r="G332" s="154" t="s">
        <v>4342</v>
      </c>
      <c r="H332" s="155">
        <v>1</v>
      </c>
      <c r="I332" s="156"/>
      <c r="J332" s="157">
        <f>ROUND(I332*H332,2)</f>
        <v>0</v>
      </c>
      <c r="K332" s="158"/>
      <c r="L332" s="34"/>
      <c r="M332" s="159" t="s">
        <v>1</v>
      </c>
      <c r="N332" s="160" t="s">
        <v>42</v>
      </c>
      <c r="O332" s="59"/>
      <c r="P332" s="161">
        <f>O332*H332</f>
        <v>0</v>
      </c>
      <c r="Q332" s="161">
        <v>0</v>
      </c>
      <c r="R332" s="161">
        <f>Q332*H332</f>
        <v>0</v>
      </c>
      <c r="S332" s="161">
        <v>0</v>
      </c>
      <c r="T332" s="162">
        <f>S332*H332</f>
        <v>0</v>
      </c>
      <c r="U332" s="33"/>
      <c r="V332" s="33"/>
      <c r="W332" s="33"/>
      <c r="X332" s="33"/>
      <c r="Y332" s="33"/>
      <c r="Z332" s="33"/>
      <c r="AA332" s="33"/>
      <c r="AB332" s="33"/>
      <c r="AC332" s="33"/>
      <c r="AD332" s="33"/>
      <c r="AE332" s="33"/>
      <c r="AR332" s="163" t="s">
        <v>228</v>
      </c>
      <c r="AT332" s="163" t="s">
        <v>224</v>
      </c>
      <c r="AU332" s="163" t="s">
        <v>84</v>
      </c>
      <c r="AY332" s="18" t="s">
        <v>222</v>
      </c>
      <c r="BE332" s="164">
        <f>IF(N332="základní",J332,0)</f>
        <v>0</v>
      </c>
      <c r="BF332" s="164">
        <f>IF(N332="snížená",J332,0)</f>
        <v>0</v>
      </c>
      <c r="BG332" s="164">
        <f>IF(N332="zákl. přenesená",J332,0)</f>
        <v>0</v>
      </c>
      <c r="BH332" s="164">
        <f>IF(N332="sníž. přenesená",J332,0)</f>
        <v>0</v>
      </c>
      <c r="BI332" s="164">
        <f>IF(N332="nulová",J332,0)</f>
        <v>0</v>
      </c>
      <c r="BJ332" s="18" t="s">
        <v>84</v>
      </c>
      <c r="BK332" s="164">
        <f>ROUND(I332*H332,2)</f>
        <v>0</v>
      </c>
      <c r="BL332" s="18" t="s">
        <v>228</v>
      </c>
      <c r="BM332" s="163" t="s">
        <v>1224</v>
      </c>
    </row>
    <row r="333" spans="1:65" s="2" customFormat="1" ht="24.2" customHeight="1">
      <c r="A333" s="33"/>
      <c r="B333" s="150"/>
      <c r="C333" s="151" t="s">
        <v>739</v>
      </c>
      <c r="D333" s="151" t="s">
        <v>224</v>
      </c>
      <c r="E333" s="152" t="s">
        <v>6348</v>
      </c>
      <c r="F333" s="153" t="s">
        <v>6349</v>
      </c>
      <c r="G333" s="154" t="s">
        <v>4342</v>
      </c>
      <c r="H333" s="155">
        <v>1</v>
      </c>
      <c r="I333" s="156"/>
      <c r="J333" s="157">
        <f>ROUND(I333*H333,2)</f>
        <v>0</v>
      </c>
      <c r="K333" s="158"/>
      <c r="L333" s="34"/>
      <c r="M333" s="159" t="s">
        <v>1</v>
      </c>
      <c r="N333" s="160" t="s">
        <v>42</v>
      </c>
      <c r="O333" s="59"/>
      <c r="P333" s="161">
        <f>O333*H333</f>
        <v>0</v>
      </c>
      <c r="Q333" s="161">
        <v>0</v>
      </c>
      <c r="R333" s="161">
        <f>Q333*H333</f>
        <v>0</v>
      </c>
      <c r="S333" s="161">
        <v>0</v>
      </c>
      <c r="T333" s="162">
        <f>S333*H333</f>
        <v>0</v>
      </c>
      <c r="U333" s="33"/>
      <c r="V333" s="33"/>
      <c r="W333" s="33"/>
      <c r="X333" s="33"/>
      <c r="Y333" s="33"/>
      <c r="Z333" s="33"/>
      <c r="AA333" s="33"/>
      <c r="AB333" s="33"/>
      <c r="AC333" s="33"/>
      <c r="AD333" s="33"/>
      <c r="AE333" s="33"/>
      <c r="AR333" s="163" t="s">
        <v>228</v>
      </c>
      <c r="AT333" s="163" t="s">
        <v>224</v>
      </c>
      <c r="AU333" s="163" t="s">
        <v>84</v>
      </c>
      <c r="AY333" s="18" t="s">
        <v>222</v>
      </c>
      <c r="BE333" s="164">
        <f>IF(N333="základní",J333,0)</f>
        <v>0</v>
      </c>
      <c r="BF333" s="164">
        <f>IF(N333="snížená",J333,0)</f>
        <v>0</v>
      </c>
      <c r="BG333" s="164">
        <f>IF(N333="zákl. přenesená",J333,0)</f>
        <v>0</v>
      </c>
      <c r="BH333" s="164">
        <f>IF(N333="sníž. přenesená",J333,0)</f>
        <v>0</v>
      </c>
      <c r="BI333" s="164">
        <f>IF(N333="nulová",J333,0)</f>
        <v>0</v>
      </c>
      <c r="BJ333" s="18" t="s">
        <v>84</v>
      </c>
      <c r="BK333" s="164">
        <f>ROUND(I333*H333,2)</f>
        <v>0</v>
      </c>
      <c r="BL333" s="18" t="s">
        <v>228</v>
      </c>
      <c r="BM333" s="163" t="s">
        <v>1227</v>
      </c>
    </row>
    <row r="334" spans="1:65" s="2" customFormat="1" ht="24.2" customHeight="1">
      <c r="A334" s="33"/>
      <c r="B334" s="150"/>
      <c r="C334" s="151" t="s">
        <v>1251</v>
      </c>
      <c r="D334" s="151" t="s">
        <v>224</v>
      </c>
      <c r="E334" s="152" t="s">
        <v>6350</v>
      </c>
      <c r="F334" s="153" t="s">
        <v>6351</v>
      </c>
      <c r="G334" s="154" t="s">
        <v>4342</v>
      </c>
      <c r="H334" s="155">
        <v>1</v>
      </c>
      <c r="I334" s="156"/>
      <c r="J334" s="157">
        <f>ROUND(I334*H334,2)</f>
        <v>0</v>
      </c>
      <c r="K334" s="158"/>
      <c r="L334" s="34"/>
      <c r="M334" s="159" t="s">
        <v>1</v>
      </c>
      <c r="N334" s="160" t="s">
        <v>42</v>
      </c>
      <c r="O334" s="59"/>
      <c r="P334" s="161">
        <f>O334*H334</f>
        <v>0</v>
      </c>
      <c r="Q334" s="161">
        <v>0</v>
      </c>
      <c r="R334" s="161">
        <f>Q334*H334</f>
        <v>0</v>
      </c>
      <c r="S334" s="161">
        <v>0</v>
      </c>
      <c r="T334" s="162">
        <f>S334*H334</f>
        <v>0</v>
      </c>
      <c r="U334" s="33"/>
      <c r="V334" s="33"/>
      <c r="W334" s="33"/>
      <c r="X334" s="33"/>
      <c r="Y334" s="33"/>
      <c r="Z334" s="33"/>
      <c r="AA334" s="33"/>
      <c r="AB334" s="33"/>
      <c r="AC334" s="33"/>
      <c r="AD334" s="33"/>
      <c r="AE334" s="33"/>
      <c r="AR334" s="163" t="s">
        <v>228</v>
      </c>
      <c r="AT334" s="163" t="s">
        <v>224</v>
      </c>
      <c r="AU334" s="163" t="s">
        <v>84</v>
      </c>
      <c r="AY334" s="18" t="s">
        <v>222</v>
      </c>
      <c r="BE334" s="164">
        <f>IF(N334="základní",J334,0)</f>
        <v>0</v>
      </c>
      <c r="BF334" s="164">
        <f>IF(N334="snížená",J334,0)</f>
        <v>0</v>
      </c>
      <c r="BG334" s="164">
        <f>IF(N334="zákl. přenesená",J334,0)</f>
        <v>0</v>
      </c>
      <c r="BH334" s="164">
        <f>IF(N334="sníž. přenesená",J334,0)</f>
        <v>0</v>
      </c>
      <c r="BI334" s="164">
        <f>IF(N334="nulová",J334,0)</f>
        <v>0</v>
      </c>
      <c r="BJ334" s="18" t="s">
        <v>84</v>
      </c>
      <c r="BK334" s="164">
        <f>ROUND(I334*H334,2)</f>
        <v>0</v>
      </c>
      <c r="BL334" s="18" t="s">
        <v>228</v>
      </c>
      <c r="BM334" s="163" t="s">
        <v>1233</v>
      </c>
    </row>
    <row r="335" spans="1:65" s="2" customFormat="1" ht="78">
      <c r="A335" s="33"/>
      <c r="B335" s="34"/>
      <c r="C335" s="33"/>
      <c r="D335" s="166" t="s">
        <v>384</v>
      </c>
      <c r="E335" s="33"/>
      <c r="F335" s="208" t="s">
        <v>6352</v>
      </c>
      <c r="G335" s="33"/>
      <c r="H335" s="33"/>
      <c r="I335" s="209"/>
      <c r="J335" s="33"/>
      <c r="K335" s="33"/>
      <c r="L335" s="34"/>
      <c r="M335" s="210"/>
      <c r="N335" s="211"/>
      <c r="O335" s="59"/>
      <c r="P335" s="59"/>
      <c r="Q335" s="59"/>
      <c r="R335" s="59"/>
      <c r="S335" s="59"/>
      <c r="T335" s="60"/>
      <c r="U335" s="33"/>
      <c r="V335" s="33"/>
      <c r="W335" s="33"/>
      <c r="X335" s="33"/>
      <c r="Y335" s="33"/>
      <c r="Z335" s="33"/>
      <c r="AA335" s="33"/>
      <c r="AB335" s="33"/>
      <c r="AC335" s="33"/>
      <c r="AD335" s="33"/>
      <c r="AE335" s="33"/>
      <c r="AT335" s="18" t="s">
        <v>384</v>
      </c>
      <c r="AU335" s="18" t="s">
        <v>84</v>
      </c>
    </row>
    <row r="336" spans="1:65" s="12" customFormat="1" ht="25.9" customHeight="1">
      <c r="B336" s="137"/>
      <c r="D336" s="138" t="s">
        <v>76</v>
      </c>
      <c r="E336" s="139" t="s">
        <v>6353</v>
      </c>
      <c r="F336" s="139" t="s">
        <v>6354</v>
      </c>
      <c r="I336" s="140"/>
      <c r="J336" s="141">
        <f>BK336</f>
        <v>0</v>
      </c>
      <c r="L336" s="137"/>
      <c r="M336" s="142"/>
      <c r="N336" s="143"/>
      <c r="O336" s="143"/>
      <c r="P336" s="144">
        <f>SUM(P337:P339)</f>
        <v>0</v>
      </c>
      <c r="Q336" s="143"/>
      <c r="R336" s="144">
        <f>SUM(R337:R339)</f>
        <v>0</v>
      </c>
      <c r="S336" s="143"/>
      <c r="T336" s="145">
        <f>SUM(T337:T339)</f>
        <v>0</v>
      </c>
      <c r="AR336" s="138" t="s">
        <v>84</v>
      </c>
      <c r="AT336" s="146" t="s">
        <v>76</v>
      </c>
      <c r="AU336" s="146" t="s">
        <v>77</v>
      </c>
      <c r="AY336" s="138" t="s">
        <v>222</v>
      </c>
      <c r="BK336" s="147">
        <f>SUM(BK337:BK339)</f>
        <v>0</v>
      </c>
    </row>
    <row r="337" spans="1:65" s="2" customFormat="1" ht="21.75" customHeight="1">
      <c r="A337" s="33"/>
      <c r="B337" s="150"/>
      <c r="C337" s="151" t="s">
        <v>742</v>
      </c>
      <c r="D337" s="151" t="s">
        <v>224</v>
      </c>
      <c r="E337" s="152" t="s">
        <v>6355</v>
      </c>
      <c r="F337" s="153" t="s">
        <v>6356</v>
      </c>
      <c r="G337" s="154" t="s">
        <v>4342</v>
      </c>
      <c r="H337" s="155">
        <v>1</v>
      </c>
      <c r="I337" s="156"/>
      <c r="J337" s="157">
        <f>ROUND(I337*H337,2)</f>
        <v>0</v>
      </c>
      <c r="K337" s="158"/>
      <c r="L337" s="34"/>
      <c r="M337" s="159" t="s">
        <v>1</v>
      </c>
      <c r="N337" s="160" t="s">
        <v>42</v>
      </c>
      <c r="O337" s="59"/>
      <c r="P337" s="161">
        <f>O337*H337</f>
        <v>0</v>
      </c>
      <c r="Q337" s="161">
        <v>0</v>
      </c>
      <c r="R337" s="161">
        <f>Q337*H337</f>
        <v>0</v>
      </c>
      <c r="S337" s="161">
        <v>0</v>
      </c>
      <c r="T337" s="162">
        <f>S337*H337</f>
        <v>0</v>
      </c>
      <c r="U337" s="33"/>
      <c r="V337" s="33"/>
      <c r="W337" s="33"/>
      <c r="X337" s="33"/>
      <c r="Y337" s="33"/>
      <c r="Z337" s="33"/>
      <c r="AA337" s="33"/>
      <c r="AB337" s="33"/>
      <c r="AC337" s="33"/>
      <c r="AD337" s="33"/>
      <c r="AE337" s="33"/>
      <c r="AR337" s="163" t="s">
        <v>228</v>
      </c>
      <c r="AT337" s="163" t="s">
        <v>224</v>
      </c>
      <c r="AU337" s="163" t="s">
        <v>84</v>
      </c>
      <c r="AY337" s="18" t="s">
        <v>222</v>
      </c>
      <c r="BE337" s="164">
        <f>IF(N337="základní",J337,0)</f>
        <v>0</v>
      </c>
      <c r="BF337" s="164">
        <f>IF(N337="snížená",J337,0)</f>
        <v>0</v>
      </c>
      <c r="BG337" s="164">
        <f>IF(N337="zákl. přenesená",J337,0)</f>
        <v>0</v>
      </c>
      <c r="BH337" s="164">
        <f>IF(N337="sníž. přenesená",J337,0)</f>
        <v>0</v>
      </c>
      <c r="BI337" s="164">
        <f>IF(N337="nulová",J337,0)</f>
        <v>0</v>
      </c>
      <c r="BJ337" s="18" t="s">
        <v>84</v>
      </c>
      <c r="BK337" s="164">
        <f>ROUND(I337*H337,2)</f>
        <v>0</v>
      </c>
      <c r="BL337" s="18" t="s">
        <v>228</v>
      </c>
      <c r="BM337" s="163" t="s">
        <v>1238</v>
      </c>
    </row>
    <row r="338" spans="1:65" s="2" customFormat="1" ht="48.75">
      <c r="A338" s="33"/>
      <c r="B338" s="34"/>
      <c r="C338" s="33"/>
      <c r="D338" s="166" t="s">
        <v>384</v>
      </c>
      <c r="E338" s="33"/>
      <c r="F338" s="208" t="s">
        <v>6357</v>
      </c>
      <c r="G338" s="33"/>
      <c r="H338" s="33"/>
      <c r="I338" s="209"/>
      <c r="J338" s="33"/>
      <c r="K338" s="33"/>
      <c r="L338" s="34"/>
      <c r="M338" s="210"/>
      <c r="N338" s="211"/>
      <c r="O338" s="59"/>
      <c r="P338" s="59"/>
      <c r="Q338" s="59"/>
      <c r="R338" s="59"/>
      <c r="S338" s="59"/>
      <c r="T338" s="60"/>
      <c r="U338" s="33"/>
      <c r="V338" s="33"/>
      <c r="W338" s="33"/>
      <c r="X338" s="33"/>
      <c r="Y338" s="33"/>
      <c r="Z338" s="33"/>
      <c r="AA338" s="33"/>
      <c r="AB338" s="33"/>
      <c r="AC338" s="33"/>
      <c r="AD338" s="33"/>
      <c r="AE338" s="33"/>
      <c r="AT338" s="18" t="s">
        <v>384</v>
      </c>
      <c r="AU338" s="18" t="s">
        <v>84</v>
      </c>
    </row>
    <row r="339" spans="1:65" s="2" customFormat="1" ht="24.2" customHeight="1">
      <c r="A339" s="33"/>
      <c r="B339" s="150"/>
      <c r="C339" s="151" t="s">
        <v>1263</v>
      </c>
      <c r="D339" s="151" t="s">
        <v>224</v>
      </c>
      <c r="E339" s="152" t="s">
        <v>6358</v>
      </c>
      <c r="F339" s="153" t="s">
        <v>6359</v>
      </c>
      <c r="G339" s="154" t="s">
        <v>4342</v>
      </c>
      <c r="H339" s="155">
        <v>1</v>
      </c>
      <c r="I339" s="156"/>
      <c r="J339" s="157">
        <f>ROUND(I339*H339,2)</f>
        <v>0</v>
      </c>
      <c r="K339" s="158"/>
      <c r="L339" s="34"/>
      <c r="M339" s="159" t="s">
        <v>1</v>
      </c>
      <c r="N339" s="160" t="s">
        <v>42</v>
      </c>
      <c r="O339" s="59"/>
      <c r="P339" s="161">
        <f>O339*H339</f>
        <v>0</v>
      </c>
      <c r="Q339" s="161">
        <v>0</v>
      </c>
      <c r="R339" s="161">
        <f>Q339*H339</f>
        <v>0</v>
      </c>
      <c r="S339" s="161">
        <v>0</v>
      </c>
      <c r="T339" s="162">
        <f>S339*H339</f>
        <v>0</v>
      </c>
      <c r="U339" s="33"/>
      <c r="V339" s="33"/>
      <c r="W339" s="33"/>
      <c r="X339" s="33"/>
      <c r="Y339" s="33"/>
      <c r="Z339" s="33"/>
      <c r="AA339" s="33"/>
      <c r="AB339" s="33"/>
      <c r="AC339" s="33"/>
      <c r="AD339" s="33"/>
      <c r="AE339" s="33"/>
      <c r="AR339" s="163" t="s">
        <v>228</v>
      </c>
      <c r="AT339" s="163" t="s">
        <v>224</v>
      </c>
      <c r="AU339" s="163" t="s">
        <v>84</v>
      </c>
      <c r="AY339" s="18" t="s">
        <v>222</v>
      </c>
      <c r="BE339" s="164">
        <f>IF(N339="základní",J339,0)</f>
        <v>0</v>
      </c>
      <c r="BF339" s="164">
        <f>IF(N339="snížená",J339,0)</f>
        <v>0</v>
      </c>
      <c r="BG339" s="164">
        <f>IF(N339="zákl. přenesená",J339,0)</f>
        <v>0</v>
      </c>
      <c r="BH339" s="164">
        <f>IF(N339="sníž. přenesená",J339,0)</f>
        <v>0</v>
      </c>
      <c r="BI339" s="164">
        <f>IF(N339="nulová",J339,0)</f>
        <v>0</v>
      </c>
      <c r="BJ339" s="18" t="s">
        <v>84</v>
      </c>
      <c r="BK339" s="164">
        <f>ROUND(I339*H339,2)</f>
        <v>0</v>
      </c>
      <c r="BL339" s="18" t="s">
        <v>228</v>
      </c>
      <c r="BM339" s="163" t="s">
        <v>1242</v>
      </c>
    </row>
    <row r="340" spans="1:65" s="12" customFormat="1" ht="25.9" customHeight="1">
      <c r="B340" s="137"/>
      <c r="D340" s="138" t="s">
        <v>76</v>
      </c>
      <c r="E340" s="139" t="s">
        <v>6360</v>
      </c>
      <c r="F340" s="139" t="s">
        <v>6361</v>
      </c>
      <c r="I340" s="140"/>
      <c r="J340" s="141">
        <f>BK340</f>
        <v>0</v>
      </c>
      <c r="L340" s="137"/>
      <c r="M340" s="142"/>
      <c r="N340" s="143"/>
      <c r="O340" s="143"/>
      <c r="P340" s="144">
        <f>SUM(P341:P347)</f>
        <v>0</v>
      </c>
      <c r="Q340" s="143"/>
      <c r="R340" s="144">
        <f>SUM(R341:R347)</f>
        <v>0</v>
      </c>
      <c r="S340" s="143"/>
      <c r="T340" s="145">
        <f>SUM(T341:T347)</f>
        <v>0</v>
      </c>
      <c r="AR340" s="138" t="s">
        <v>228</v>
      </c>
      <c r="AT340" s="146" t="s">
        <v>76</v>
      </c>
      <c r="AU340" s="146" t="s">
        <v>77</v>
      </c>
      <c r="AY340" s="138" t="s">
        <v>222</v>
      </c>
      <c r="BK340" s="147">
        <f>SUM(BK341:BK347)</f>
        <v>0</v>
      </c>
    </row>
    <row r="341" spans="1:65" s="2" customFormat="1" ht="16.5" customHeight="1">
      <c r="A341" s="33"/>
      <c r="B341" s="150"/>
      <c r="C341" s="151" t="s">
        <v>746</v>
      </c>
      <c r="D341" s="151" t="s">
        <v>224</v>
      </c>
      <c r="E341" s="152" t="s">
        <v>6362</v>
      </c>
      <c r="F341" s="153" t="s">
        <v>6363</v>
      </c>
      <c r="G341" s="154" t="s">
        <v>2432</v>
      </c>
      <c r="H341" s="155">
        <v>1</v>
      </c>
      <c r="I341" s="156"/>
      <c r="J341" s="157">
        <f t="shared" ref="J341:J347" si="70">ROUND(I341*H341,2)</f>
        <v>0</v>
      </c>
      <c r="K341" s="158"/>
      <c r="L341" s="34"/>
      <c r="M341" s="159" t="s">
        <v>1</v>
      </c>
      <c r="N341" s="160" t="s">
        <v>42</v>
      </c>
      <c r="O341" s="59"/>
      <c r="P341" s="161">
        <f t="shared" ref="P341:P347" si="71">O341*H341</f>
        <v>0</v>
      </c>
      <c r="Q341" s="161">
        <v>0</v>
      </c>
      <c r="R341" s="161">
        <f t="shared" ref="R341:R347" si="72">Q341*H341</f>
        <v>0</v>
      </c>
      <c r="S341" s="161">
        <v>0</v>
      </c>
      <c r="T341" s="162">
        <f t="shared" ref="T341:T347" si="73">S341*H341</f>
        <v>0</v>
      </c>
      <c r="U341" s="33"/>
      <c r="V341" s="33"/>
      <c r="W341" s="33"/>
      <c r="X341" s="33"/>
      <c r="Y341" s="33"/>
      <c r="Z341" s="33"/>
      <c r="AA341" s="33"/>
      <c r="AB341" s="33"/>
      <c r="AC341" s="33"/>
      <c r="AD341" s="33"/>
      <c r="AE341" s="33"/>
      <c r="AR341" s="163" t="s">
        <v>6364</v>
      </c>
      <c r="AT341" s="163" t="s">
        <v>224</v>
      </c>
      <c r="AU341" s="163" t="s">
        <v>84</v>
      </c>
      <c r="AY341" s="18" t="s">
        <v>222</v>
      </c>
      <c r="BE341" s="164">
        <f t="shared" ref="BE341:BE347" si="74">IF(N341="základní",J341,0)</f>
        <v>0</v>
      </c>
      <c r="BF341" s="164">
        <f t="shared" ref="BF341:BF347" si="75">IF(N341="snížená",J341,0)</f>
        <v>0</v>
      </c>
      <c r="BG341" s="164">
        <f t="shared" ref="BG341:BG347" si="76">IF(N341="zákl. přenesená",J341,0)</f>
        <v>0</v>
      </c>
      <c r="BH341" s="164">
        <f t="shared" ref="BH341:BH347" si="77">IF(N341="sníž. přenesená",J341,0)</f>
        <v>0</v>
      </c>
      <c r="BI341" s="164">
        <f t="shared" ref="BI341:BI347" si="78">IF(N341="nulová",J341,0)</f>
        <v>0</v>
      </c>
      <c r="BJ341" s="18" t="s">
        <v>84</v>
      </c>
      <c r="BK341" s="164">
        <f t="shared" ref="BK341:BK347" si="79">ROUND(I341*H341,2)</f>
        <v>0</v>
      </c>
      <c r="BL341" s="18" t="s">
        <v>6364</v>
      </c>
      <c r="BM341" s="163" t="s">
        <v>1245</v>
      </c>
    </row>
    <row r="342" spans="1:65" s="2" customFormat="1" ht="16.5" customHeight="1">
      <c r="A342" s="33"/>
      <c r="B342" s="150"/>
      <c r="C342" s="151" t="s">
        <v>1271</v>
      </c>
      <c r="D342" s="151" t="s">
        <v>224</v>
      </c>
      <c r="E342" s="152" t="s">
        <v>6365</v>
      </c>
      <c r="F342" s="153" t="s">
        <v>4557</v>
      </c>
      <c r="G342" s="154" t="s">
        <v>2432</v>
      </c>
      <c r="H342" s="155">
        <v>1</v>
      </c>
      <c r="I342" s="156"/>
      <c r="J342" s="157">
        <f t="shared" si="70"/>
        <v>0</v>
      </c>
      <c r="K342" s="158"/>
      <c r="L342" s="34"/>
      <c r="M342" s="159" t="s">
        <v>1</v>
      </c>
      <c r="N342" s="160" t="s">
        <v>42</v>
      </c>
      <c r="O342" s="59"/>
      <c r="P342" s="161">
        <f t="shared" si="71"/>
        <v>0</v>
      </c>
      <c r="Q342" s="161">
        <v>0</v>
      </c>
      <c r="R342" s="161">
        <f t="shared" si="72"/>
        <v>0</v>
      </c>
      <c r="S342" s="161">
        <v>0</v>
      </c>
      <c r="T342" s="162">
        <f t="shared" si="73"/>
        <v>0</v>
      </c>
      <c r="U342" s="33"/>
      <c r="V342" s="33"/>
      <c r="W342" s="33"/>
      <c r="X342" s="33"/>
      <c r="Y342" s="33"/>
      <c r="Z342" s="33"/>
      <c r="AA342" s="33"/>
      <c r="AB342" s="33"/>
      <c r="AC342" s="33"/>
      <c r="AD342" s="33"/>
      <c r="AE342" s="33"/>
      <c r="AR342" s="163" t="s">
        <v>6364</v>
      </c>
      <c r="AT342" s="163" t="s">
        <v>224</v>
      </c>
      <c r="AU342" s="163" t="s">
        <v>84</v>
      </c>
      <c r="AY342" s="18" t="s">
        <v>222</v>
      </c>
      <c r="BE342" s="164">
        <f t="shared" si="74"/>
        <v>0</v>
      </c>
      <c r="BF342" s="164">
        <f t="shared" si="75"/>
        <v>0</v>
      </c>
      <c r="BG342" s="164">
        <f t="shared" si="76"/>
        <v>0</v>
      </c>
      <c r="BH342" s="164">
        <f t="shared" si="77"/>
        <v>0</v>
      </c>
      <c r="BI342" s="164">
        <f t="shared" si="78"/>
        <v>0</v>
      </c>
      <c r="BJ342" s="18" t="s">
        <v>84</v>
      </c>
      <c r="BK342" s="164">
        <f t="shared" si="79"/>
        <v>0</v>
      </c>
      <c r="BL342" s="18" t="s">
        <v>6364</v>
      </c>
      <c r="BM342" s="163" t="s">
        <v>1254</v>
      </c>
    </row>
    <row r="343" spans="1:65" s="2" customFormat="1" ht="24.2" customHeight="1">
      <c r="A343" s="33"/>
      <c r="B343" s="150"/>
      <c r="C343" s="151" t="s">
        <v>753</v>
      </c>
      <c r="D343" s="151" t="s">
        <v>224</v>
      </c>
      <c r="E343" s="152" t="s">
        <v>6366</v>
      </c>
      <c r="F343" s="153" t="s">
        <v>6367</v>
      </c>
      <c r="G343" s="154" t="s">
        <v>2432</v>
      </c>
      <c r="H343" s="155">
        <v>1</v>
      </c>
      <c r="I343" s="156"/>
      <c r="J343" s="157">
        <f t="shared" si="70"/>
        <v>0</v>
      </c>
      <c r="K343" s="158"/>
      <c r="L343" s="34"/>
      <c r="M343" s="159" t="s">
        <v>1</v>
      </c>
      <c r="N343" s="160" t="s">
        <v>42</v>
      </c>
      <c r="O343" s="59"/>
      <c r="P343" s="161">
        <f t="shared" si="71"/>
        <v>0</v>
      </c>
      <c r="Q343" s="161">
        <v>0</v>
      </c>
      <c r="R343" s="161">
        <f t="shared" si="72"/>
        <v>0</v>
      </c>
      <c r="S343" s="161">
        <v>0</v>
      </c>
      <c r="T343" s="162">
        <f t="shared" si="73"/>
        <v>0</v>
      </c>
      <c r="U343" s="33"/>
      <c r="V343" s="33"/>
      <c r="W343" s="33"/>
      <c r="X343" s="33"/>
      <c r="Y343" s="33"/>
      <c r="Z343" s="33"/>
      <c r="AA343" s="33"/>
      <c r="AB343" s="33"/>
      <c r="AC343" s="33"/>
      <c r="AD343" s="33"/>
      <c r="AE343" s="33"/>
      <c r="AR343" s="163" t="s">
        <v>6364</v>
      </c>
      <c r="AT343" s="163" t="s">
        <v>224</v>
      </c>
      <c r="AU343" s="163" t="s">
        <v>84</v>
      </c>
      <c r="AY343" s="18" t="s">
        <v>222</v>
      </c>
      <c r="BE343" s="164">
        <f t="shared" si="74"/>
        <v>0</v>
      </c>
      <c r="BF343" s="164">
        <f t="shared" si="75"/>
        <v>0</v>
      </c>
      <c r="BG343" s="164">
        <f t="shared" si="76"/>
        <v>0</v>
      </c>
      <c r="BH343" s="164">
        <f t="shared" si="77"/>
        <v>0</v>
      </c>
      <c r="BI343" s="164">
        <f t="shared" si="78"/>
        <v>0</v>
      </c>
      <c r="BJ343" s="18" t="s">
        <v>84</v>
      </c>
      <c r="BK343" s="164">
        <f t="shared" si="79"/>
        <v>0</v>
      </c>
      <c r="BL343" s="18" t="s">
        <v>6364</v>
      </c>
      <c r="BM343" s="163" t="s">
        <v>1257</v>
      </c>
    </row>
    <row r="344" spans="1:65" s="2" customFormat="1" ht="16.5" customHeight="1">
      <c r="A344" s="33"/>
      <c r="B344" s="150"/>
      <c r="C344" s="151" t="s">
        <v>1278</v>
      </c>
      <c r="D344" s="151" t="s">
        <v>224</v>
      </c>
      <c r="E344" s="152" t="s">
        <v>6368</v>
      </c>
      <c r="F344" s="153" t="s">
        <v>6369</v>
      </c>
      <c r="G344" s="154" t="s">
        <v>2432</v>
      </c>
      <c r="H344" s="155">
        <v>1</v>
      </c>
      <c r="I344" s="156"/>
      <c r="J344" s="157">
        <f t="shared" si="70"/>
        <v>0</v>
      </c>
      <c r="K344" s="158"/>
      <c r="L344" s="34"/>
      <c r="M344" s="159" t="s">
        <v>1</v>
      </c>
      <c r="N344" s="160" t="s">
        <v>42</v>
      </c>
      <c r="O344" s="59"/>
      <c r="P344" s="161">
        <f t="shared" si="71"/>
        <v>0</v>
      </c>
      <c r="Q344" s="161">
        <v>0</v>
      </c>
      <c r="R344" s="161">
        <f t="shared" si="72"/>
        <v>0</v>
      </c>
      <c r="S344" s="161">
        <v>0</v>
      </c>
      <c r="T344" s="162">
        <f t="shared" si="73"/>
        <v>0</v>
      </c>
      <c r="U344" s="33"/>
      <c r="V344" s="33"/>
      <c r="W344" s="33"/>
      <c r="X344" s="33"/>
      <c r="Y344" s="33"/>
      <c r="Z344" s="33"/>
      <c r="AA344" s="33"/>
      <c r="AB344" s="33"/>
      <c r="AC344" s="33"/>
      <c r="AD344" s="33"/>
      <c r="AE344" s="33"/>
      <c r="AR344" s="163" t="s">
        <v>6364</v>
      </c>
      <c r="AT344" s="163" t="s">
        <v>224</v>
      </c>
      <c r="AU344" s="163" t="s">
        <v>84</v>
      </c>
      <c r="AY344" s="18" t="s">
        <v>222</v>
      </c>
      <c r="BE344" s="164">
        <f t="shared" si="74"/>
        <v>0</v>
      </c>
      <c r="BF344" s="164">
        <f t="shared" si="75"/>
        <v>0</v>
      </c>
      <c r="BG344" s="164">
        <f t="shared" si="76"/>
        <v>0</v>
      </c>
      <c r="BH344" s="164">
        <f t="shared" si="77"/>
        <v>0</v>
      </c>
      <c r="BI344" s="164">
        <f t="shared" si="78"/>
        <v>0</v>
      </c>
      <c r="BJ344" s="18" t="s">
        <v>84</v>
      </c>
      <c r="BK344" s="164">
        <f t="shared" si="79"/>
        <v>0</v>
      </c>
      <c r="BL344" s="18" t="s">
        <v>6364</v>
      </c>
      <c r="BM344" s="163" t="s">
        <v>1266</v>
      </c>
    </row>
    <row r="345" spans="1:65" s="2" customFormat="1" ht="16.5" customHeight="1">
      <c r="A345" s="33"/>
      <c r="B345" s="150"/>
      <c r="C345" s="151" t="s">
        <v>749</v>
      </c>
      <c r="D345" s="151" t="s">
        <v>224</v>
      </c>
      <c r="E345" s="152" t="s">
        <v>6370</v>
      </c>
      <c r="F345" s="153" t="s">
        <v>6371</v>
      </c>
      <c r="G345" s="154" t="s">
        <v>2432</v>
      </c>
      <c r="H345" s="155">
        <v>1</v>
      </c>
      <c r="I345" s="156"/>
      <c r="J345" s="157">
        <f t="shared" si="70"/>
        <v>0</v>
      </c>
      <c r="K345" s="158"/>
      <c r="L345" s="34"/>
      <c r="M345" s="159" t="s">
        <v>1</v>
      </c>
      <c r="N345" s="160" t="s">
        <v>42</v>
      </c>
      <c r="O345" s="59"/>
      <c r="P345" s="161">
        <f t="shared" si="71"/>
        <v>0</v>
      </c>
      <c r="Q345" s="161">
        <v>0</v>
      </c>
      <c r="R345" s="161">
        <f t="shared" si="72"/>
        <v>0</v>
      </c>
      <c r="S345" s="161">
        <v>0</v>
      </c>
      <c r="T345" s="162">
        <f t="shared" si="73"/>
        <v>0</v>
      </c>
      <c r="U345" s="33"/>
      <c r="V345" s="33"/>
      <c r="W345" s="33"/>
      <c r="X345" s="33"/>
      <c r="Y345" s="33"/>
      <c r="Z345" s="33"/>
      <c r="AA345" s="33"/>
      <c r="AB345" s="33"/>
      <c r="AC345" s="33"/>
      <c r="AD345" s="33"/>
      <c r="AE345" s="33"/>
      <c r="AR345" s="163" t="s">
        <v>6364</v>
      </c>
      <c r="AT345" s="163" t="s">
        <v>224</v>
      </c>
      <c r="AU345" s="163" t="s">
        <v>84</v>
      </c>
      <c r="AY345" s="18" t="s">
        <v>222</v>
      </c>
      <c r="BE345" s="164">
        <f t="shared" si="74"/>
        <v>0</v>
      </c>
      <c r="BF345" s="164">
        <f t="shared" si="75"/>
        <v>0</v>
      </c>
      <c r="BG345" s="164">
        <f t="shared" si="76"/>
        <v>0</v>
      </c>
      <c r="BH345" s="164">
        <f t="shared" si="77"/>
        <v>0</v>
      </c>
      <c r="BI345" s="164">
        <f t="shared" si="78"/>
        <v>0</v>
      </c>
      <c r="BJ345" s="18" t="s">
        <v>84</v>
      </c>
      <c r="BK345" s="164">
        <f t="shared" si="79"/>
        <v>0</v>
      </c>
      <c r="BL345" s="18" t="s">
        <v>6364</v>
      </c>
      <c r="BM345" s="163" t="s">
        <v>1269</v>
      </c>
    </row>
    <row r="346" spans="1:65" s="2" customFormat="1" ht="16.5" customHeight="1">
      <c r="A346" s="33"/>
      <c r="B346" s="150"/>
      <c r="C346" s="151" t="s">
        <v>1285</v>
      </c>
      <c r="D346" s="151" t="s">
        <v>224</v>
      </c>
      <c r="E346" s="152" t="s">
        <v>6372</v>
      </c>
      <c r="F346" s="153" t="s">
        <v>6373</v>
      </c>
      <c r="G346" s="154" t="s">
        <v>2432</v>
      </c>
      <c r="H346" s="155">
        <v>1</v>
      </c>
      <c r="I346" s="156"/>
      <c r="J346" s="157">
        <f t="shared" si="70"/>
        <v>0</v>
      </c>
      <c r="K346" s="158"/>
      <c r="L346" s="34"/>
      <c r="M346" s="159" t="s">
        <v>1</v>
      </c>
      <c r="N346" s="160" t="s">
        <v>42</v>
      </c>
      <c r="O346" s="59"/>
      <c r="P346" s="161">
        <f t="shared" si="71"/>
        <v>0</v>
      </c>
      <c r="Q346" s="161">
        <v>0</v>
      </c>
      <c r="R346" s="161">
        <f t="shared" si="72"/>
        <v>0</v>
      </c>
      <c r="S346" s="161">
        <v>0</v>
      </c>
      <c r="T346" s="162">
        <f t="shared" si="73"/>
        <v>0</v>
      </c>
      <c r="U346" s="33"/>
      <c r="V346" s="33"/>
      <c r="W346" s="33"/>
      <c r="X346" s="33"/>
      <c r="Y346" s="33"/>
      <c r="Z346" s="33"/>
      <c r="AA346" s="33"/>
      <c r="AB346" s="33"/>
      <c r="AC346" s="33"/>
      <c r="AD346" s="33"/>
      <c r="AE346" s="33"/>
      <c r="AR346" s="163" t="s">
        <v>6364</v>
      </c>
      <c r="AT346" s="163" t="s">
        <v>224</v>
      </c>
      <c r="AU346" s="163" t="s">
        <v>84</v>
      </c>
      <c r="AY346" s="18" t="s">
        <v>222</v>
      </c>
      <c r="BE346" s="164">
        <f t="shared" si="74"/>
        <v>0</v>
      </c>
      <c r="BF346" s="164">
        <f t="shared" si="75"/>
        <v>0</v>
      </c>
      <c r="BG346" s="164">
        <f t="shared" si="76"/>
        <v>0</v>
      </c>
      <c r="BH346" s="164">
        <f t="shared" si="77"/>
        <v>0</v>
      </c>
      <c r="BI346" s="164">
        <f t="shared" si="78"/>
        <v>0</v>
      </c>
      <c r="BJ346" s="18" t="s">
        <v>84</v>
      </c>
      <c r="BK346" s="164">
        <f t="shared" si="79"/>
        <v>0</v>
      </c>
      <c r="BL346" s="18" t="s">
        <v>6364</v>
      </c>
      <c r="BM346" s="163" t="s">
        <v>1274</v>
      </c>
    </row>
    <row r="347" spans="1:65" s="2" customFormat="1" ht="16.5" customHeight="1">
      <c r="A347" s="33"/>
      <c r="B347" s="150"/>
      <c r="C347" s="151" t="s">
        <v>756</v>
      </c>
      <c r="D347" s="151" t="s">
        <v>224</v>
      </c>
      <c r="E347" s="152" t="s">
        <v>6374</v>
      </c>
      <c r="F347" s="153" t="s">
        <v>6375</v>
      </c>
      <c r="G347" s="154" t="s">
        <v>2432</v>
      </c>
      <c r="H347" s="155">
        <v>1</v>
      </c>
      <c r="I347" s="156"/>
      <c r="J347" s="157">
        <f t="shared" si="70"/>
        <v>0</v>
      </c>
      <c r="K347" s="158"/>
      <c r="L347" s="34"/>
      <c r="M347" s="213" t="s">
        <v>1</v>
      </c>
      <c r="N347" s="214" t="s">
        <v>42</v>
      </c>
      <c r="O347" s="215"/>
      <c r="P347" s="216">
        <f t="shared" si="71"/>
        <v>0</v>
      </c>
      <c r="Q347" s="216">
        <v>0</v>
      </c>
      <c r="R347" s="216">
        <f t="shared" si="72"/>
        <v>0</v>
      </c>
      <c r="S347" s="216">
        <v>0</v>
      </c>
      <c r="T347" s="217">
        <f t="shared" si="73"/>
        <v>0</v>
      </c>
      <c r="U347" s="33"/>
      <c r="V347" s="33"/>
      <c r="W347" s="33"/>
      <c r="X347" s="33"/>
      <c r="Y347" s="33"/>
      <c r="Z347" s="33"/>
      <c r="AA347" s="33"/>
      <c r="AB347" s="33"/>
      <c r="AC347" s="33"/>
      <c r="AD347" s="33"/>
      <c r="AE347" s="33"/>
      <c r="AR347" s="163" t="s">
        <v>6364</v>
      </c>
      <c r="AT347" s="163" t="s">
        <v>224</v>
      </c>
      <c r="AU347" s="163" t="s">
        <v>84</v>
      </c>
      <c r="AY347" s="18" t="s">
        <v>222</v>
      </c>
      <c r="BE347" s="164">
        <f t="shared" si="74"/>
        <v>0</v>
      </c>
      <c r="BF347" s="164">
        <f t="shared" si="75"/>
        <v>0</v>
      </c>
      <c r="BG347" s="164">
        <f t="shared" si="76"/>
        <v>0</v>
      </c>
      <c r="BH347" s="164">
        <f t="shared" si="77"/>
        <v>0</v>
      </c>
      <c r="BI347" s="164">
        <f t="shared" si="78"/>
        <v>0</v>
      </c>
      <c r="BJ347" s="18" t="s">
        <v>84</v>
      </c>
      <c r="BK347" s="164">
        <f t="shared" si="79"/>
        <v>0</v>
      </c>
      <c r="BL347" s="18" t="s">
        <v>6364</v>
      </c>
      <c r="BM347" s="163" t="s">
        <v>1277</v>
      </c>
    </row>
    <row r="348" spans="1:65" s="2" customFormat="1" ht="6.95" customHeight="1">
      <c r="A348" s="33"/>
      <c r="B348" s="48"/>
      <c r="C348" s="49"/>
      <c r="D348" s="49"/>
      <c r="E348" s="49"/>
      <c r="F348" s="49"/>
      <c r="G348" s="49"/>
      <c r="H348" s="49"/>
      <c r="I348" s="49"/>
      <c r="J348" s="49"/>
      <c r="K348" s="49"/>
      <c r="L348" s="34"/>
      <c r="M348" s="33"/>
      <c r="O348" s="33"/>
      <c r="P348" s="33"/>
      <c r="Q348" s="33"/>
      <c r="R348" s="33"/>
      <c r="S348" s="33"/>
      <c r="T348" s="33"/>
      <c r="U348" s="33"/>
      <c r="V348" s="33"/>
      <c r="W348" s="33"/>
      <c r="X348" s="33"/>
      <c r="Y348" s="33"/>
      <c r="Z348" s="33"/>
      <c r="AA348" s="33"/>
      <c r="AB348" s="33"/>
      <c r="AC348" s="33"/>
      <c r="AD348" s="33"/>
      <c r="AE348" s="33"/>
    </row>
  </sheetData>
  <autoFilter ref="C133:K347"/>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124</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167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6376</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34</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Městská část Praha 8</v>
      </c>
      <c r="F17" s="33"/>
      <c r="G17" s="33"/>
      <c r="H17" s="33"/>
      <c r="I17" s="28"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ARCHITEKTONICKÝ ATELIER ALEŠ, s.r.o.</v>
      </c>
      <c r="F23" s="33"/>
      <c r="G23" s="33"/>
      <c r="H23" s="33"/>
      <c r="I23" s="28" t="s">
        <v>27</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ROUND((SUM(BE124:BE271)),  2)</f>
        <v>0</v>
      </c>
      <c r="G35" s="33"/>
      <c r="H35" s="33"/>
      <c r="I35" s="106">
        <v>0.21</v>
      </c>
      <c r="J35" s="105">
        <f>ROUND(((SUM(BE124:BE271))*I35),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ROUND((SUM(BF124:BF271)),  2)</f>
        <v>0</v>
      </c>
      <c r="G36" s="33"/>
      <c r="H36" s="33"/>
      <c r="I36" s="106">
        <v>0.15</v>
      </c>
      <c r="J36" s="105">
        <f>ROUND(((SUM(BF124:BF271))*I36),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ROUND((SUM(BG124:BG271)),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ROUND((SUM(BH124:BH271)),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ROUND((SUM(BI124:BI271)),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167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D.1.4.7.B - Drobný inventář</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6377</v>
      </c>
      <c r="E99" s="120"/>
      <c r="F99" s="120"/>
      <c r="G99" s="120"/>
      <c r="H99" s="120"/>
      <c r="I99" s="120"/>
      <c r="J99" s="121">
        <f>J125</f>
        <v>0</v>
      </c>
      <c r="L99" s="118"/>
    </row>
    <row r="100" spans="1:47" s="9" customFormat="1" ht="24.95" customHeight="1">
      <c r="B100" s="118"/>
      <c r="D100" s="119" t="s">
        <v>6378</v>
      </c>
      <c r="E100" s="120"/>
      <c r="F100" s="120"/>
      <c r="G100" s="120"/>
      <c r="H100" s="120"/>
      <c r="I100" s="120"/>
      <c r="J100" s="121">
        <f>J138</f>
        <v>0</v>
      </c>
      <c r="L100" s="118"/>
    </row>
    <row r="101" spans="1:47" s="9" customFormat="1" ht="24.95" customHeight="1">
      <c r="B101" s="118"/>
      <c r="D101" s="119" t="s">
        <v>6379</v>
      </c>
      <c r="E101" s="120"/>
      <c r="F101" s="120"/>
      <c r="G101" s="120"/>
      <c r="H101" s="120"/>
      <c r="I101" s="120"/>
      <c r="J101" s="121">
        <f>J157</f>
        <v>0</v>
      </c>
      <c r="L101" s="118"/>
    </row>
    <row r="102" spans="1:47" s="9" customFormat="1" ht="24.95" customHeight="1">
      <c r="B102" s="118"/>
      <c r="D102" s="119" t="s">
        <v>6380</v>
      </c>
      <c r="E102" s="120"/>
      <c r="F102" s="120"/>
      <c r="G102" s="120"/>
      <c r="H102" s="120"/>
      <c r="I102" s="120"/>
      <c r="J102" s="121">
        <f>J159</f>
        <v>0</v>
      </c>
      <c r="L102" s="118"/>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207</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5" t="str">
        <f>E7</f>
        <v>Přístavba tělocvičny, školní jídelny a kuchyně</v>
      </c>
      <c r="F112" s="266"/>
      <c r="G112" s="266"/>
      <c r="H112" s="266"/>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166</v>
      </c>
      <c r="L113" s="21"/>
    </row>
    <row r="114" spans="1:65" s="2" customFormat="1" ht="16.5" customHeight="1">
      <c r="A114" s="33"/>
      <c r="B114" s="34"/>
      <c r="C114" s="33"/>
      <c r="D114" s="33"/>
      <c r="E114" s="265" t="s">
        <v>167</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168</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41" t="str">
        <f>E11</f>
        <v>D.1.4.7.B - Drobný inventář</v>
      </c>
      <c r="F116" s="264"/>
      <c r="G116" s="264"/>
      <c r="H116" s="264"/>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 xml:space="preserve"> </v>
      </c>
      <c r="G118" s="33"/>
      <c r="H118" s="33"/>
      <c r="I118" s="28" t="s">
        <v>22</v>
      </c>
      <c r="J118" s="56" t="str">
        <f>IF(J14="","",J14)</f>
        <v>25. 9. 2023</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Městská část Praha 8</v>
      </c>
      <c r="G120" s="33"/>
      <c r="H120" s="33"/>
      <c r="I120" s="28" t="s">
        <v>30</v>
      </c>
      <c r="J120" s="31" t="str">
        <f>E23</f>
        <v>ARCHITEKTONICKÝ ATELIER ALEŠ, s.r.o.</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33</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208</v>
      </c>
      <c r="D123" s="129" t="s">
        <v>62</v>
      </c>
      <c r="E123" s="129" t="s">
        <v>58</v>
      </c>
      <c r="F123" s="129" t="s">
        <v>59</v>
      </c>
      <c r="G123" s="129" t="s">
        <v>209</v>
      </c>
      <c r="H123" s="129" t="s">
        <v>210</v>
      </c>
      <c r="I123" s="129" t="s">
        <v>211</v>
      </c>
      <c r="J123" s="130" t="s">
        <v>172</v>
      </c>
      <c r="K123" s="131" t="s">
        <v>212</v>
      </c>
      <c r="L123" s="132"/>
      <c r="M123" s="63" t="s">
        <v>1</v>
      </c>
      <c r="N123" s="64" t="s">
        <v>41</v>
      </c>
      <c r="O123" s="64" t="s">
        <v>213</v>
      </c>
      <c r="P123" s="64" t="s">
        <v>214</v>
      </c>
      <c r="Q123" s="64" t="s">
        <v>215</v>
      </c>
      <c r="R123" s="64" t="s">
        <v>216</v>
      </c>
      <c r="S123" s="64" t="s">
        <v>217</v>
      </c>
      <c r="T123" s="65" t="s">
        <v>218</v>
      </c>
      <c r="U123" s="126"/>
      <c r="V123" s="126"/>
      <c r="W123" s="126"/>
      <c r="X123" s="126"/>
      <c r="Y123" s="126"/>
      <c r="Z123" s="126"/>
      <c r="AA123" s="126"/>
      <c r="AB123" s="126"/>
      <c r="AC123" s="126"/>
      <c r="AD123" s="126"/>
      <c r="AE123" s="126"/>
    </row>
    <row r="124" spans="1:65" s="2" customFormat="1" ht="22.9" customHeight="1">
      <c r="A124" s="33"/>
      <c r="B124" s="34"/>
      <c r="C124" s="70" t="s">
        <v>219</v>
      </c>
      <c r="D124" s="33"/>
      <c r="E124" s="33"/>
      <c r="F124" s="33"/>
      <c r="G124" s="33"/>
      <c r="H124" s="33"/>
      <c r="I124" s="33"/>
      <c r="J124" s="133">
        <f>BK124</f>
        <v>0</v>
      </c>
      <c r="K124" s="33"/>
      <c r="L124" s="34"/>
      <c r="M124" s="66"/>
      <c r="N124" s="57"/>
      <c r="O124" s="67"/>
      <c r="P124" s="134">
        <f>P125+P138+P157+P159</f>
        <v>0</v>
      </c>
      <c r="Q124" s="67"/>
      <c r="R124" s="134">
        <f>R125+R138+R157+R159</f>
        <v>0</v>
      </c>
      <c r="S124" s="67"/>
      <c r="T124" s="135">
        <f>T125+T138+T157+T159</f>
        <v>0</v>
      </c>
      <c r="U124" s="33"/>
      <c r="V124" s="33"/>
      <c r="W124" s="33"/>
      <c r="X124" s="33"/>
      <c r="Y124" s="33"/>
      <c r="Z124" s="33"/>
      <c r="AA124" s="33"/>
      <c r="AB124" s="33"/>
      <c r="AC124" s="33"/>
      <c r="AD124" s="33"/>
      <c r="AE124" s="33"/>
      <c r="AT124" s="18" t="s">
        <v>76</v>
      </c>
      <c r="AU124" s="18" t="s">
        <v>174</v>
      </c>
      <c r="BK124" s="136">
        <f>BK125+BK138+BK157+BK159</f>
        <v>0</v>
      </c>
    </row>
    <row r="125" spans="1:65" s="12" customFormat="1" ht="25.9" customHeight="1">
      <c r="B125" s="137"/>
      <c r="D125" s="138" t="s">
        <v>76</v>
      </c>
      <c r="E125" s="139" t="s">
        <v>6381</v>
      </c>
      <c r="F125" s="139" t="s">
        <v>6382</v>
      </c>
      <c r="I125" s="140"/>
      <c r="J125" s="141">
        <f>BK125</f>
        <v>0</v>
      </c>
      <c r="L125" s="137"/>
      <c r="M125" s="142"/>
      <c r="N125" s="143"/>
      <c r="O125" s="143"/>
      <c r="P125" s="144">
        <f>SUM(P126:P137)</f>
        <v>0</v>
      </c>
      <c r="Q125" s="143"/>
      <c r="R125" s="144">
        <f>SUM(R126:R137)</f>
        <v>0</v>
      </c>
      <c r="S125" s="143"/>
      <c r="T125" s="145">
        <f>SUM(T126:T137)</f>
        <v>0</v>
      </c>
      <c r="AR125" s="138" t="s">
        <v>84</v>
      </c>
      <c r="AT125" s="146" t="s">
        <v>76</v>
      </c>
      <c r="AU125" s="146" t="s">
        <v>77</v>
      </c>
      <c r="AY125" s="138" t="s">
        <v>222</v>
      </c>
      <c r="BK125" s="147">
        <f>SUM(BK126:BK137)</f>
        <v>0</v>
      </c>
    </row>
    <row r="126" spans="1:65" s="2" customFormat="1" ht="24.2" customHeight="1">
      <c r="A126" s="33"/>
      <c r="B126" s="150"/>
      <c r="C126" s="151" t="s">
        <v>84</v>
      </c>
      <c r="D126" s="151" t="s">
        <v>224</v>
      </c>
      <c r="E126" s="152" t="s">
        <v>6383</v>
      </c>
      <c r="F126" s="153" t="s">
        <v>6384</v>
      </c>
      <c r="G126" s="154" t="s">
        <v>4342</v>
      </c>
      <c r="H126" s="155">
        <v>20</v>
      </c>
      <c r="I126" s="156"/>
      <c r="J126" s="157">
        <f t="shared" ref="J126:J137" si="0">ROUND(I126*H126,2)</f>
        <v>0</v>
      </c>
      <c r="K126" s="158"/>
      <c r="L126" s="34"/>
      <c r="M126" s="159" t="s">
        <v>1</v>
      </c>
      <c r="N126" s="160" t="s">
        <v>42</v>
      </c>
      <c r="O126" s="59"/>
      <c r="P126" s="161">
        <f t="shared" ref="P126:P137" si="1">O126*H126</f>
        <v>0</v>
      </c>
      <c r="Q126" s="161">
        <v>0</v>
      </c>
      <c r="R126" s="161">
        <f t="shared" ref="R126:R137" si="2">Q126*H126</f>
        <v>0</v>
      </c>
      <c r="S126" s="161">
        <v>0</v>
      </c>
      <c r="T126" s="162">
        <f t="shared" ref="T126:T137" si="3">S126*H126</f>
        <v>0</v>
      </c>
      <c r="U126" s="33"/>
      <c r="V126" s="33"/>
      <c r="W126" s="33"/>
      <c r="X126" s="33"/>
      <c r="Y126" s="33"/>
      <c r="Z126" s="33"/>
      <c r="AA126" s="33"/>
      <c r="AB126" s="33"/>
      <c r="AC126" s="33"/>
      <c r="AD126" s="33"/>
      <c r="AE126" s="33"/>
      <c r="AR126" s="163" t="s">
        <v>228</v>
      </c>
      <c r="AT126" s="163" t="s">
        <v>224</v>
      </c>
      <c r="AU126" s="163" t="s">
        <v>84</v>
      </c>
      <c r="AY126" s="18" t="s">
        <v>222</v>
      </c>
      <c r="BE126" s="164">
        <f t="shared" ref="BE126:BE137" si="4">IF(N126="základní",J126,0)</f>
        <v>0</v>
      </c>
      <c r="BF126" s="164">
        <f t="shared" ref="BF126:BF137" si="5">IF(N126="snížená",J126,0)</f>
        <v>0</v>
      </c>
      <c r="BG126" s="164">
        <f t="shared" ref="BG126:BG137" si="6">IF(N126="zákl. přenesená",J126,0)</f>
        <v>0</v>
      </c>
      <c r="BH126" s="164">
        <f t="shared" ref="BH126:BH137" si="7">IF(N126="sníž. přenesená",J126,0)</f>
        <v>0</v>
      </c>
      <c r="BI126" s="164">
        <f t="shared" ref="BI126:BI137" si="8">IF(N126="nulová",J126,0)</f>
        <v>0</v>
      </c>
      <c r="BJ126" s="18" t="s">
        <v>84</v>
      </c>
      <c r="BK126" s="164">
        <f t="shared" ref="BK126:BK137" si="9">ROUND(I126*H126,2)</f>
        <v>0</v>
      </c>
      <c r="BL126" s="18" t="s">
        <v>228</v>
      </c>
      <c r="BM126" s="163" t="s">
        <v>86</v>
      </c>
    </row>
    <row r="127" spans="1:65" s="2" customFormat="1" ht="16.5" customHeight="1">
      <c r="A127" s="33"/>
      <c r="B127" s="150"/>
      <c r="C127" s="151" t="s">
        <v>86</v>
      </c>
      <c r="D127" s="151" t="s">
        <v>224</v>
      </c>
      <c r="E127" s="152" t="s">
        <v>6385</v>
      </c>
      <c r="F127" s="153" t="s">
        <v>6386</v>
      </c>
      <c r="G127" s="154" t="s">
        <v>4342</v>
      </c>
      <c r="H127" s="155">
        <v>20</v>
      </c>
      <c r="I127" s="156"/>
      <c r="J127" s="157">
        <f t="shared" si="0"/>
        <v>0</v>
      </c>
      <c r="K127" s="158"/>
      <c r="L127" s="34"/>
      <c r="M127" s="159" t="s">
        <v>1</v>
      </c>
      <c r="N127" s="160" t="s">
        <v>42</v>
      </c>
      <c r="O127" s="59"/>
      <c r="P127" s="161">
        <f t="shared" si="1"/>
        <v>0</v>
      </c>
      <c r="Q127" s="161">
        <v>0</v>
      </c>
      <c r="R127" s="161">
        <f t="shared" si="2"/>
        <v>0</v>
      </c>
      <c r="S127" s="161">
        <v>0</v>
      </c>
      <c r="T127" s="162">
        <f t="shared" si="3"/>
        <v>0</v>
      </c>
      <c r="U127" s="33"/>
      <c r="V127" s="33"/>
      <c r="W127" s="33"/>
      <c r="X127" s="33"/>
      <c r="Y127" s="33"/>
      <c r="Z127" s="33"/>
      <c r="AA127" s="33"/>
      <c r="AB127" s="33"/>
      <c r="AC127" s="33"/>
      <c r="AD127" s="33"/>
      <c r="AE127" s="33"/>
      <c r="AR127" s="163" t="s">
        <v>228</v>
      </c>
      <c r="AT127" s="163" t="s">
        <v>224</v>
      </c>
      <c r="AU127" s="163" t="s">
        <v>84</v>
      </c>
      <c r="AY127" s="18" t="s">
        <v>222</v>
      </c>
      <c r="BE127" s="164">
        <f t="shared" si="4"/>
        <v>0</v>
      </c>
      <c r="BF127" s="164">
        <f t="shared" si="5"/>
        <v>0</v>
      </c>
      <c r="BG127" s="164">
        <f t="shared" si="6"/>
        <v>0</v>
      </c>
      <c r="BH127" s="164">
        <f t="shared" si="7"/>
        <v>0</v>
      </c>
      <c r="BI127" s="164">
        <f t="shared" si="8"/>
        <v>0</v>
      </c>
      <c r="BJ127" s="18" t="s">
        <v>84</v>
      </c>
      <c r="BK127" s="164">
        <f t="shared" si="9"/>
        <v>0</v>
      </c>
      <c r="BL127" s="18" t="s">
        <v>228</v>
      </c>
      <c r="BM127" s="163" t="s">
        <v>228</v>
      </c>
    </row>
    <row r="128" spans="1:65" s="2" customFormat="1" ht="16.5" customHeight="1">
      <c r="A128" s="33"/>
      <c r="B128" s="150"/>
      <c r="C128" s="151" t="s">
        <v>235</v>
      </c>
      <c r="D128" s="151" t="s">
        <v>224</v>
      </c>
      <c r="E128" s="152" t="s">
        <v>6387</v>
      </c>
      <c r="F128" s="153" t="s">
        <v>6388</v>
      </c>
      <c r="G128" s="154" t="s">
        <v>4342</v>
      </c>
      <c r="H128" s="155">
        <v>30</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84</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238</v>
      </c>
    </row>
    <row r="129" spans="1:65" s="2" customFormat="1" ht="16.5" customHeight="1">
      <c r="A129" s="33"/>
      <c r="B129" s="150"/>
      <c r="C129" s="151" t="s">
        <v>228</v>
      </c>
      <c r="D129" s="151" t="s">
        <v>224</v>
      </c>
      <c r="E129" s="152" t="s">
        <v>6389</v>
      </c>
      <c r="F129" s="153" t="s">
        <v>6390</v>
      </c>
      <c r="G129" s="154" t="s">
        <v>4342</v>
      </c>
      <c r="H129" s="155">
        <v>40</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84</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243</v>
      </c>
    </row>
    <row r="130" spans="1:65" s="2" customFormat="1" ht="16.5" customHeight="1">
      <c r="A130" s="33"/>
      <c r="B130" s="150"/>
      <c r="C130" s="151" t="s">
        <v>245</v>
      </c>
      <c r="D130" s="151" t="s">
        <v>224</v>
      </c>
      <c r="E130" s="152" t="s">
        <v>6391</v>
      </c>
      <c r="F130" s="153" t="s">
        <v>6392</v>
      </c>
      <c r="G130" s="154" t="s">
        <v>4342</v>
      </c>
      <c r="H130" s="155">
        <v>25</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84</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248</v>
      </c>
    </row>
    <row r="131" spans="1:65" s="2" customFormat="1" ht="16.5" customHeight="1">
      <c r="A131" s="33"/>
      <c r="B131" s="150"/>
      <c r="C131" s="151" t="s">
        <v>238</v>
      </c>
      <c r="D131" s="151" t="s">
        <v>224</v>
      </c>
      <c r="E131" s="152" t="s">
        <v>6393</v>
      </c>
      <c r="F131" s="153" t="s">
        <v>6394</v>
      </c>
      <c r="G131" s="154" t="s">
        <v>4342</v>
      </c>
      <c r="H131" s="155">
        <v>25</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84</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14</v>
      </c>
    </row>
    <row r="132" spans="1:65" s="2" customFormat="1" ht="16.5" customHeight="1">
      <c r="A132" s="33"/>
      <c r="B132" s="150"/>
      <c r="C132" s="151" t="s">
        <v>261</v>
      </c>
      <c r="D132" s="151" t="s">
        <v>224</v>
      </c>
      <c r="E132" s="152" t="s">
        <v>6395</v>
      </c>
      <c r="F132" s="153" t="s">
        <v>6396</v>
      </c>
      <c r="G132" s="154" t="s">
        <v>4342</v>
      </c>
      <c r="H132" s="155">
        <v>25</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84</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321</v>
      </c>
    </row>
    <row r="133" spans="1:65" s="2" customFormat="1" ht="16.5" customHeight="1">
      <c r="A133" s="33"/>
      <c r="B133" s="150"/>
      <c r="C133" s="151" t="s">
        <v>243</v>
      </c>
      <c r="D133" s="151" t="s">
        <v>224</v>
      </c>
      <c r="E133" s="152" t="s">
        <v>6397</v>
      </c>
      <c r="F133" s="153" t="s">
        <v>6398</v>
      </c>
      <c r="G133" s="154" t="s">
        <v>4342</v>
      </c>
      <c r="H133" s="155">
        <v>20</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84</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264</v>
      </c>
    </row>
    <row r="134" spans="1:65" s="2" customFormat="1" ht="21.75" customHeight="1">
      <c r="A134" s="33"/>
      <c r="B134" s="150"/>
      <c r="C134" s="151" t="s">
        <v>279</v>
      </c>
      <c r="D134" s="151" t="s">
        <v>224</v>
      </c>
      <c r="E134" s="152" t="s">
        <v>6399</v>
      </c>
      <c r="F134" s="153" t="s">
        <v>6400</v>
      </c>
      <c r="G134" s="154" t="s">
        <v>4342</v>
      </c>
      <c r="H134" s="155">
        <v>30</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84</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341</v>
      </c>
    </row>
    <row r="135" spans="1:65" s="2" customFormat="1" ht="16.5" customHeight="1">
      <c r="A135" s="33"/>
      <c r="B135" s="150"/>
      <c r="C135" s="151" t="s">
        <v>248</v>
      </c>
      <c r="D135" s="151" t="s">
        <v>224</v>
      </c>
      <c r="E135" s="152" t="s">
        <v>6401</v>
      </c>
      <c r="F135" s="153" t="s">
        <v>6402</v>
      </c>
      <c r="G135" s="154" t="s">
        <v>4342</v>
      </c>
      <c r="H135" s="155">
        <v>15</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84</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273</v>
      </c>
    </row>
    <row r="136" spans="1:65" s="2" customFormat="1" ht="16.5" customHeight="1">
      <c r="A136" s="33"/>
      <c r="B136" s="150"/>
      <c r="C136" s="151" t="s">
        <v>299</v>
      </c>
      <c r="D136" s="151" t="s">
        <v>224</v>
      </c>
      <c r="E136" s="152" t="s">
        <v>6403</v>
      </c>
      <c r="F136" s="153" t="s">
        <v>6404</v>
      </c>
      <c r="G136" s="154" t="s">
        <v>4342</v>
      </c>
      <c r="H136" s="155">
        <v>10</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84</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358</v>
      </c>
    </row>
    <row r="137" spans="1:65" s="2" customFormat="1" ht="16.5" customHeight="1">
      <c r="A137" s="33"/>
      <c r="B137" s="150"/>
      <c r="C137" s="151" t="s">
        <v>14</v>
      </c>
      <c r="D137" s="151" t="s">
        <v>224</v>
      </c>
      <c r="E137" s="152" t="s">
        <v>6405</v>
      </c>
      <c r="F137" s="153" t="s">
        <v>6406</v>
      </c>
      <c r="G137" s="154" t="s">
        <v>4342</v>
      </c>
      <c r="H137" s="155">
        <v>5</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84</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282</v>
      </c>
    </row>
    <row r="138" spans="1:65" s="12" customFormat="1" ht="25.9" customHeight="1">
      <c r="B138" s="137"/>
      <c r="D138" s="138" t="s">
        <v>76</v>
      </c>
      <c r="E138" s="139" t="s">
        <v>6407</v>
      </c>
      <c r="F138" s="139" t="s">
        <v>6408</v>
      </c>
      <c r="I138" s="140"/>
      <c r="J138" s="141">
        <f>BK138</f>
        <v>0</v>
      </c>
      <c r="L138" s="137"/>
      <c r="M138" s="142"/>
      <c r="N138" s="143"/>
      <c r="O138" s="143"/>
      <c r="P138" s="144">
        <f>SUM(P139:P156)</f>
        <v>0</v>
      </c>
      <c r="Q138" s="143"/>
      <c r="R138" s="144">
        <f>SUM(R139:R156)</f>
        <v>0</v>
      </c>
      <c r="S138" s="143"/>
      <c r="T138" s="145">
        <f>SUM(T139:T156)</f>
        <v>0</v>
      </c>
      <c r="AR138" s="138" t="s">
        <v>84</v>
      </c>
      <c r="AT138" s="146" t="s">
        <v>76</v>
      </c>
      <c r="AU138" s="146" t="s">
        <v>77</v>
      </c>
      <c r="AY138" s="138" t="s">
        <v>222</v>
      </c>
      <c r="BK138" s="147">
        <f>SUM(BK139:BK156)</f>
        <v>0</v>
      </c>
    </row>
    <row r="139" spans="1:65" s="2" customFormat="1" ht="16.5" customHeight="1">
      <c r="A139" s="33"/>
      <c r="B139" s="150"/>
      <c r="C139" s="151" t="s">
        <v>315</v>
      </c>
      <c r="D139" s="151" t="s">
        <v>224</v>
      </c>
      <c r="E139" s="152" t="s">
        <v>6409</v>
      </c>
      <c r="F139" s="153" t="s">
        <v>6410</v>
      </c>
      <c r="G139" s="154" t="s">
        <v>4342</v>
      </c>
      <c r="H139" s="155">
        <v>50</v>
      </c>
      <c r="I139" s="156"/>
      <c r="J139" s="157">
        <f t="shared" ref="J139:J156" si="10">ROUND(I139*H139,2)</f>
        <v>0</v>
      </c>
      <c r="K139" s="158"/>
      <c r="L139" s="34"/>
      <c r="M139" s="159" t="s">
        <v>1</v>
      </c>
      <c r="N139" s="160" t="s">
        <v>42</v>
      </c>
      <c r="O139" s="59"/>
      <c r="P139" s="161">
        <f t="shared" ref="P139:P156" si="11">O139*H139</f>
        <v>0</v>
      </c>
      <c r="Q139" s="161">
        <v>0</v>
      </c>
      <c r="R139" s="161">
        <f t="shared" ref="R139:R156" si="12">Q139*H139</f>
        <v>0</v>
      </c>
      <c r="S139" s="161">
        <v>0</v>
      </c>
      <c r="T139" s="162">
        <f t="shared" ref="T139:T156" si="13">S139*H139</f>
        <v>0</v>
      </c>
      <c r="U139" s="33"/>
      <c r="V139" s="33"/>
      <c r="W139" s="33"/>
      <c r="X139" s="33"/>
      <c r="Y139" s="33"/>
      <c r="Z139" s="33"/>
      <c r="AA139" s="33"/>
      <c r="AB139" s="33"/>
      <c r="AC139" s="33"/>
      <c r="AD139" s="33"/>
      <c r="AE139" s="33"/>
      <c r="AR139" s="163" t="s">
        <v>228</v>
      </c>
      <c r="AT139" s="163" t="s">
        <v>224</v>
      </c>
      <c r="AU139" s="163" t="s">
        <v>84</v>
      </c>
      <c r="AY139" s="18" t="s">
        <v>222</v>
      </c>
      <c r="BE139" s="164">
        <f t="shared" ref="BE139:BE156" si="14">IF(N139="základní",J139,0)</f>
        <v>0</v>
      </c>
      <c r="BF139" s="164">
        <f t="shared" ref="BF139:BF156" si="15">IF(N139="snížená",J139,0)</f>
        <v>0</v>
      </c>
      <c r="BG139" s="164">
        <f t="shared" ref="BG139:BG156" si="16">IF(N139="zákl. přenesená",J139,0)</f>
        <v>0</v>
      </c>
      <c r="BH139" s="164">
        <f t="shared" ref="BH139:BH156" si="17">IF(N139="sníž. přenesená",J139,0)</f>
        <v>0</v>
      </c>
      <c r="BI139" s="164">
        <f t="shared" ref="BI139:BI156" si="18">IF(N139="nulová",J139,0)</f>
        <v>0</v>
      </c>
      <c r="BJ139" s="18" t="s">
        <v>84</v>
      </c>
      <c r="BK139" s="164">
        <f t="shared" ref="BK139:BK156" si="19">ROUND(I139*H139,2)</f>
        <v>0</v>
      </c>
      <c r="BL139" s="18" t="s">
        <v>228</v>
      </c>
      <c r="BM139" s="163" t="s">
        <v>292</v>
      </c>
    </row>
    <row r="140" spans="1:65" s="2" customFormat="1" ht="16.5" customHeight="1">
      <c r="A140" s="33"/>
      <c r="B140" s="150"/>
      <c r="C140" s="151" t="s">
        <v>321</v>
      </c>
      <c r="D140" s="151" t="s">
        <v>224</v>
      </c>
      <c r="E140" s="152" t="s">
        <v>6411</v>
      </c>
      <c r="F140" s="153" t="s">
        <v>6412</v>
      </c>
      <c r="G140" s="154" t="s">
        <v>4342</v>
      </c>
      <c r="H140" s="155">
        <v>15</v>
      </c>
      <c r="I140" s="156"/>
      <c r="J140" s="157">
        <f t="shared" si="10"/>
        <v>0</v>
      </c>
      <c r="K140" s="158"/>
      <c r="L140" s="34"/>
      <c r="M140" s="159" t="s">
        <v>1</v>
      </c>
      <c r="N140" s="160" t="s">
        <v>42</v>
      </c>
      <c r="O140" s="59"/>
      <c r="P140" s="161">
        <f t="shared" si="11"/>
        <v>0</v>
      </c>
      <c r="Q140" s="161">
        <v>0</v>
      </c>
      <c r="R140" s="161">
        <f t="shared" si="12"/>
        <v>0</v>
      </c>
      <c r="S140" s="161">
        <v>0</v>
      </c>
      <c r="T140" s="162">
        <f t="shared" si="13"/>
        <v>0</v>
      </c>
      <c r="U140" s="33"/>
      <c r="V140" s="33"/>
      <c r="W140" s="33"/>
      <c r="X140" s="33"/>
      <c r="Y140" s="33"/>
      <c r="Z140" s="33"/>
      <c r="AA140" s="33"/>
      <c r="AB140" s="33"/>
      <c r="AC140" s="33"/>
      <c r="AD140" s="33"/>
      <c r="AE140" s="33"/>
      <c r="AR140" s="163" t="s">
        <v>228</v>
      </c>
      <c r="AT140" s="163" t="s">
        <v>224</v>
      </c>
      <c r="AU140" s="163" t="s">
        <v>84</v>
      </c>
      <c r="AY140" s="18" t="s">
        <v>222</v>
      </c>
      <c r="BE140" s="164">
        <f t="shared" si="14"/>
        <v>0</v>
      </c>
      <c r="BF140" s="164">
        <f t="shared" si="15"/>
        <v>0</v>
      </c>
      <c r="BG140" s="164">
        <f t="shared" si="16"/>
        <v>0</v>
      </c>
      <c r="BH140" s="164">
        <f t="shared" si="17"/>
        <v>0</v>
      </c>
      <c r="BI140" s="164">
        <f t="shared" si="18"/>
        <v>0</v>
      </c>
      <c r="BJ140" s="18" t="s">
        <v>84</v>
      </c>
      <c r="BK140" s="164">
        <f t="shared" si="19"/>
        <v>0</v>
      </c>
      <c r="BL140" s="18" t="s">
        <v>228</v>
      </c>
      <c r="BM140" s="163" t="s">
        <v>302</v>
      </c>
    </row>
    <row r="141" spans="1:65" s="2" customFormat="1" ht="16.5" customHeight="1">
      <c r="A141" s="33"/>
      <c r="B141" s="150"/>
      <c r="C141" s="151" t="s">
        <v>8</v>
      </c>
      <c r="D141" s="151" t="s">
        <v>224</v>
      </c>
      <c r="E141" s="152" t="s">
        <v>6413</v>
      </c>
      <c r="F141" s="153" t="s">
        <v>6414</v>
      </c>
      <c r="G141" s="154" t="s">
        <v>4342</v>
      </c>
      <c r="H141" s="155">
        <v>15</v>
      </c>
      <c r="I141" s="156"/>
      <c r="J141" s="157">
        <f t="shared" si="10"/>
        <v>0</v>
      </c>
      <c r="K141" s="158"/>
      <c r="L141" s="34"/>
      <c r="M141" s="159" t="s">
        <v>1</v>
      </c>
      <c r="N141" s="160" t="s">
        <v>42</v>
      </c>
      <c r="O141" s="59"/>
      <c r="P141" s="161">
        <f t="shared" si="11"/>
        <v>0</v>
      </c>
      <c r="Q141" s="161">
        <v>0</v>
      </c>
      <c r="R141" s="161">
        <f t="shared" si="12"/>
        <v>0</v>
      </c>
      <c r="S141" s="161">
        <v>0</v>
      </c>
      <c r="T141" s="162">
        <f t="shared" si="13"/>
        <v>0</v>
      </c>
      <c r="U141" s="33"/>
      <c r="V141" s="33"/>
      <c r="W141" s="33"/>
      <c r="X141" s="33"/>
      <c r="Y141" s="33"/>
      <c r="Z141" s="33"/>
      <c r="AA141" s="33"/>
      <c r="AB141" s="33"/>
      <c r="AC141" s="33"/>
      <c r="AD141" s="33"/>
      <c r="AE141" s="33"/>
      <c r="AR141" s="163" t="s">
        <v>228</v>
      </c>
      <c r="AT141" s="163" t="s">
        <v>224</v>
      </c>
      <c r="AU141" s="163" t="s">
        <v>84</v>
      </c>
      <c r="AY141" s="18" t="s">
        <v>222</v>
      </c>
      <c r="BE141" s="164">
        <f t="shared" si="14"/>
        <v>0</v>
      </c>
      <c r="BF141" s="164">
        <f t="shared" si="15"/>
        <v>0</v>
      </c>
      <c r="BG141" s="164">
        <f t="shared" si="16"/>
        <v>0</v>
      </c>
      <c r="BH141" s="164">
        <f t="shared" si="17"/>
        <v>0</v>
      </c>
      <c r="BI141" s="164">
        <f t="shared" si="18"/>
        <v>0</v>
      </c>
      <c r="BJ141" s="18" t="s">
        <v>84</v>
      </c>
      <c r="BK141" s="164">
        <f t="shared" si="19"/>
        <v>0</v>
      </c>
      <c r="BL141" s="18" t="s">
        <v>228</v>
      </c>
      <c r="BM141" s="163" t="s">
        <v>314</v>
      </c>
    </row>
    <row r="142" spans="1:65" s="2" customFormat="1" ht="16.5" customHeight="1">
      <c r="A142" s="33"/>
      <c r="B142" s="150"/>
      <c r="C142" s="151" t="s">
        <v>264</v>
      </c>
      <c r="D142" s="151" t="s">
        <v>224</v>
      </c>
      <c r="E142" s="152" t="s">
        <v>6415</v>
      </c>
      <c r="F142" s="153" t="s">
        <v>6416</v>
      </c>
      <c r="G142" s="154" t="s">
        <v>4342</v>
      </c>
      <c r="H142" s="155">
        <v>30</v>
      </c>
      <c r="I142" s="156"/>
      <c r="J142" s="157">
        <f t="shared" si="10"/>
        <v>0</v>
      </c>
      <c r="K142" s="158"/>
      <c r="L142" s="34"/>
      <c r="M142" s="159" t="s">
        <v>1</v>
      </c>
      <c r="N142" s="160" t="s">
        <v>42</v>
      </c>
      <c r="O142" s="59"/>
      <c r="P142" s="161">
        <f t="shared" si="11"/>
        <v>0</v>
      </c>
      <c r="Q142" s="161">
        <v>0</v>
      </c>
      <c r="R142" s="161">
        <f t="shared" si="12"/>
        <v>0</v>
      </c>
      <c r="S142" s="161">
        <v>0</v>
      </c>
      <c r="T142" s="162">
        <f t="shared" si="13"/>
        <v>0</v>
      </c>
      <c r="U142" s="33"/>
      <c r="V142" s="33"/>
      <c r="W142" s="33"/>
      <c r="X142" s="33"/>
      <c r="Y142" s="33"/>
      <c r="Z142" s="33"/>
      <c r="AA142" s="33"/>
      <c r="AB142" s="33"/>
      <c r="AC142" s="33"/>
      <c r="AD142" s="33"/>
      <c r="AE142" s="33"/>
      <c r="AR142" s="163" t="s">
        <v>228</v>
      </c>
      <c r="AT142" s="163" t="s">
        <v>224</v>
      </c>
      <c r="AU142" s="163" t="s">
        <v>84</v>
      </c>
      <c r="AY142" s="18" t="s">
        <v>222</v>
      </c>
      <c r="BE142" s="164">
        <f t="shared" si="14"/>
        <v>0</v>
      </c>
      <c r="BF142" s="164">
        <f t="shared" si="15"/>
        <v>0</v>
      </c>
      <c r="BG142" s="164">
        <f t="shared" si="16"/>
        <v>0</v>
      </c>
      <c r="BH142" s="164">
        <f t="shared" si="17"/>
        <v>0</v>
      </c>
      <c r="BI142" s="164">
        <f t="shared" si="18"/>
        <v>0</v>
      </c>
      <c r="BJ142" s="18" t="s">
        <v>84</v>
      </c>
      <c r="BK142" s="164">
        <f t="shared" si="19"/>
        <v>0</v>
      </c>
      <c r="BL142" s="18" t="s">
        <v>228</v>
      </c>
      <c r="BM142" s="163" t="s">
        <v>318</v>
      </c>
    </row>
    <row r="143" spans="1:65" s="2" customFormat="1" ht="16.5" customHeight="1">
      <c r="A143" s="33"/>
      <c r="B143" s="150"/>
      <c r="C143" s="151" t="s">
        <v>337</v>
      </c>
      <c r="D143" s="151" t="s">
        <v>224</v>
      </c>
      <c r="E143" s="152" t="s">
        <v>6417</v>
      </c>
      <c r="F143" s="153" t="s">
        <v>6418</v>
      </c>
      <c r="G143" s="154" t="s">
        <v>4342</v>
      </c>
      <c r="H143" s="155">
        <v>10</v>
      </c>
      <c r="I143" s="156"/>
      <c r="J143" s="157">
        <f t="shared" si="10"/>
        <v>0</v>
      </c>
      <c r="K143" s="158"/>
      <c r="L143" s="34"/>
      <c r="M143" s="159" t="s">
        <v>1</v>
      </c>
      <c r="N143" s="160" t="s">
        <v>42</v>
      </c>
      <c r="O143" s="59"/>
      <c r="P143" s="161">
        <f t="shared" si="11"/>
        <v>0</v>
      </c>
      <c r="Q143" s="161">
        <v>0</v>
      </c>
      <c r="R143" s="161">
        <f t="shared" si="12"/>
        <v>0</v>
      </c>
      <c r="S143" s="161">
        <v>0</v>
      </c>
      <c r="T143" s="162">
        <f t="shared" si="13"/>
        <v>0</v>
      </c>
      <c r="U143" s="33"/>
      <c r="V143" s="33"/>
      <c r="W143" s="33"/>
      <c r="X143" s="33"/>
      <c r="Y143" s="33"/>
      <c r="Z143" s="33"/>
      <c r="AA143" s="33"/>
      <c r="AB143" s="33"/>
      <c r="AC143" s="33"/>
      <c r="AD143" s="33"/>
      <c r="AE143" s="33"/>
      <c r="AR143" s="163" t="s">
        <v>228</v>
      </c>
      <c r="AT143" s="163" t="s">
        <v>224</v>
      </c>
      <c r="AU143" s="163" t="s">
        <v>84</v>
      </c>
      <c r="AY143" s="18" t="s">
        <v>222</v>
      </c>
      <c r="BE143" s="164">
        <f t="shared" si="14"/>
        <v>0</v>
      </c>
      <c r="BF143" s="164">
        <f t="shared" si="15"/>
        <v>0</v>
      </c>
      <c r="BG143" s="164">
        <f t="shared" si="16"/>
        <v>0</v>
      </c>
      <c r="BH143" s="164">
        <f t="shared" si="17"/>
        <v>0</v>
      </c>
      <c r="BI143" s="164">
        <f t="shared" si="18"/>
        <v>0</v>
      </c>
      <c r="BJ143" s="18" t="s">
        <v>84</v>
      </c>
      <c r="BK143" s="164">
        <f t="shared" si="19"/>
        <v>0</v>
      </c>
      <c r="BL143" s="18" t="s">
        <v>228</v>
      </c>
      <c r="BM143" s="163" t="s">
        <v>322</v>
      </c>
    </row>
    <row r="144" spans="1:65" s="2" customFormat="1" ht="16.5" customHeight="1">
      <c r="A144" s="33"/>
      <c r="B144" s="150"/>
      <c r="C144" s="151" t="s">
        <v>341</v>
      </c>
      <c r="D144" s="151" t="s">
        <v>224</v>
      </c>
      <c r="E144" s="152" t="s">
        <v>6419</v>
      </c>
      <c r="F144" s="153" t="s">
        <v>6420</v>
      </c>
      <c r="G144" s="154" t="s">
        <v>4342</v>
      </c>
      <c r="H144" s="155">
        <v>10</v>
      </c>
      <c r="I144" s="156"/>
      <c r="J144" s="157">
        <f t="shared" si="10"/>
        <v>0</v>
      </c>
      <c r="K144" s="158"/>
      <c r="L144" s="34"/>
      <c r="M144" s="159" t="s">
        <v>1</v>
      </c>
      <c r="N144" s="160" t="s">
        <v>42</v>
      </c>
      <c r="O144" s="59"/>
      <c r="P144" s="161">
        <f t="shared" si="11"/>
        <v>0</v>
      </c>
      <c r="Q144" s="161">
        <v>0</v>
      </c>
      <c r="R144" s="161">
        <f t="shared" si="12"/>
        <v>0</v>
      </c>
      <c r="S144" s="161">
        <v>0</v>
      </c>
      <c r="T144" s="162">
        <f t="shared" si="13"/>
        <v>0</v>
      </c>
      <c r="U144" s="33"/>
      <c r="V144" s="33"/>
      <c r="W144" s="33"/>
      <c r="X144" s="33"/>
      <c r="Y144" s="33"/>
      <c r="Z144" s="33"/>
      <c r="AA144" s="33"/>
      <c r="AB144" s="33"/>
      <c r="AC144" s="33"/>
      <c r="AD144" s="33"/>
      <c r="AE144" s="33"/>
      <c r="AR144" s="163" t="s">
        <v>228</v>
      </c>
      <c r="AT144" s="163" t="s">
        <v>224</v>
      </c>
      <c r="AU144" s="163" t="s">
        <v>84</v>
      </c>
      <c r="AY144" s="18" t="s">
        <v>222</v>
      </c>
      <c r="BE144" s="164">
        <f t="shared" si="14"/>
        <v>0</v>
      </c>
      <c r="BF144" s="164">
        <f t="shared" si="15"/>
        <v>0</v>
      </c>
      <c r="BG144" s="164">
        <f t="shared" si="16"/>
        <v>0</v>
      </c>
      <c r="BH144" s="164">
        <f t="shared" si="17"/>
        <v>0</v>
      </c>
      <c r="BI144" s="164">
        <f t="shared" si="18"/>
        <v>0</v>
      </c>
      <c r="BJ144" s="18" t="s">
        <v>84</v>
      </c>
      <c r="BK144" s="164">
        <f t="shared" si="19"/>
        <v>0</v>
      </c>
      <c r="BL144" s="18" t="s">
        <v>228</v>
      </c>
      <c r="BM144" s="163" t="s">
        <v>326</v>
      </c>
    </row>
    <row r="145" spans="1:65" s="2" customFormat="1" ht="16.5" customHeight="1">
      <c r="A145" s="33"/>
      <c r="B145" s="150"/>
      <c r="C145" s="151" t="s">
        <v>345</v>
      </c>
      <c r="D145" s="151" t="s">
        <v>224</v>
      </c>
      <c r="E145" s="152" t="s">
        <v>6421</v>
      </c>
      <c r="F145" s="153" t="s">
        <v>6422</v>
      </c>
      <c r="G145" s="154" t="s">
        <v>4342</v>
      </c>
      <c r="H145" s="155">
        <v>40</v>
      </c>
      <c r="I145" s="156"/>
      <c r="J145" s="157">
        <f t="shared" si="10"/>
        <v>0</v>
      </c>
      <c r="K145" s="158"/>
      <c r="L145" s="34"/>
      <c r="M145" s="159" t="s">
        <v>1</v>
      </c>
      <c r="N145" s="160" t="s">
        <v>42</v>
      </c>
      <c r="O145" s="59"/>
      <c r="P145" s="161">
        <f t="shared" si="11"/>
        <v>0</v>
      </c>
      <c r="Q145" s="161">
        <v>0</v>
      </c>
      <c r="R145" s="161">
        <f t="shared" si="12"/>
        <v>0</v>
      </c>
      <c r="S145" s="161">
        <v>0</v>
      </c>
      <c r="T145" s="162">
        <f t="shared" si="13"/>
        <v>0</v>
      </c>
      <c r="U145" s="33"/>
      <c r="V145" s="33"/>
      <c r="W145" s="33"/>
      <c r="X145" s="33"/>
      <c r="Y145" s="33"/>
      <c r="Z145" s="33"/>
      <c r="AA145" s="33"/>
      <c r="AB145" s="33"/>
      <c r="AC145" s="33"/>
      <c r="AD145" s="33"/>
      <c r="AE145" s="33"/>
      <c r="AR145" s="163" t="s">
        <v>228</v>
      </c>
      <c r="AT145" s="163" t="s">
        <v>224</v>
      </c>
      <c r="AU145" s="163" t="s">
        <v>84</v>
      </c>
      <c r="AY145" s="18" t="s">
        <v>222</v>
      </c>
      <c r="BE145" s="164">
        <f t="shared" si="14"/>
        <v>0</v>
      </c>
      <c r="BF145" s="164">
        <f t="shared" si="15"/>
        <v>0</v>
      </c>
      <c r="BG145" s="164">
        <f t="shared" si="16"/>
        <v>0</v>
      </c>
      <c r="BH145" s="164">
        <f t="shared" si="17"/>
        <v>0</v>
      </c>
      <c r="BI145" s="164">
        <f t="shared" si="18"/>
        <v>0</v>
      </c>
      <c r="BJ145" s="18" t="s">
        <v>84</v>
      </c>
      <c r="BK145" s="164">
        <f t="shared" si="19"/>
        <v>0</v>
      </c>
      <c r="BL145" s="18" t="s">
        <v>228</v>
      </c>
      <c r="BM145" s="163" t="s">
        <v>329</v>
      </c>
    </row>
    <row r="146" spans="1:65" s="2" customFormat="1" ht="16.5" customHeight="1">
      <c r="A146" s="33"/>
      <c r="B146" s="150"/>
      <c r="C146" s="151" t="s">
        <v>273</v>
      </c>
      <c r="D146" s="151" t="s">
        <v>224</v>
      </c>
      <c r="E146" s="152" t="s">
        <v>6423</v>
      </c>
      <c r="F146" s="153" t="s">
        <v>6424</v>
      </c>
      <c r="G146" s="154" t="s">
        <v>4342</v>
      </c>
      <c r="H146" s="155">
        <v>15</v>
      </c>
      <c r="I146" s="156"/>
      <c r="J146" s="157">
        <f t="shared" si="10"/>
        <v>0</v>
      </c>
      <c r="K146" s="158"/>
      <c r="L146" s="34"/>
      <c r="M146" s="159" t="s">
        <v>1</v>
      </c>
      <c r="N146" s="160" t="s">
        <v>42</v>
      </c>
      <c r="O146" s="59"/>
      <c r="P146" s="161">
        <f t="shared" si="11"/>
        <v>0</v>
      </c>
      <c r="Q146" s="161">
        <v>0</v>
      </c>
      <c r="R146" s="161">
        <f t="shared" si="12"/>
        <v>0</v>
      </c>
      <c r="S146" s="161">
        <v>0</v>
      </c>
      <c r="T146" s="162">
        <f t="shared" si="13"/>
        <v>0</v>
      </c>
      <c r="U146" s="33"/>
      <c r="V146" s="33"/>
      <c r="W146" s="33"/>
      <c r="X146" s="33"/>
      <c r="Y146" s="33"/>
      <c r="Z146" s="33"/>
      <c r="AA146" s="33"/>
      <c r="AB146" s="33"/>
      <c r="AC146" s="33"/>
      <c r="AD146" s="33"/>
      <c r="AE146" s="33"/>
      <c r="AR146" s="163" t="s">
        <v>228</v>
      </c>
      <c r="AT146" s="163" t="s">
        <v>224</v>
      </c>
      <c r="AU146" s="163" t="s">
        <v>84</v>
      </c>
      <c r="AY146" s="18" t="s">
        <v>222</v>
      </c>
      <c r="BE146" s="164">
        <f t="shared" si="14"/>
        <v>0</v>
      </c>
      <c r="BF146" s="164">
        <f t="shared" si="15"/>
        <v>0</v>
      </c>
      <c r="BG146" s="164">
        <f t="shared" si="16"/>
        <v>0</v>
      </c>
      <c r="BH146" s="164">
        <f t="shared" si="17"/>
        <v>0</v>
      </c>
      <c r="BI146" s="164">
        <f t="shared" si="18"/>
        <v>0</v>
      </c>
      <c r="BJ146" s="18" t="s">
        <v>84</v>
      </c>
      <c r="BK146" s="164">
        <f t="shared" si="19"/>
        <v>0</v>
      </c>
      <c r="BL146" s="18" t="s">
        <v>228</v>
      </c>
      <c r="BM146" s="163" t="s">
        <v>340</v>
      </c>
    </row>
    <row r="147" spans="1:65" s="2" customFormat="1" ht="16.5" customHeight="1">
      <c r="A147" s="33"/>
      <c r="B147" s="150"/>
      <c r="C147" s="151" t="s">
        <v>7</v>
      </c>
      <c r="D147" s="151" t="s">
        <v>224</v>
      </c>
      <c r="E147" s="152" t="s">
        <v>6425</v>
      </c>
      <c r="F147" s="153" t="s">
        <v>6426</v>
      </c>
      <c r="G147" s="154" t="s">
        <v>4342</v>
      </c>
      <c r="H147" s="155">
        <v>15</v>
      </c>
      <c r="I147" s="156"/>
      <c r="J147" s="157">
        <f t="shared" si="10"/>
        <v>0</v>
      </c>
      <c r="K147" s="158"/>
      <c r="L147" s="34"/>
      <c r="M147" s="159" t="s">
        <v>1</v>
      </c>
      <c r="N147" s="160" t="s">
        <v>42</v>
      </c>
      <c r="O147" s="59"/>
      <c r="P147" s="161">
        <f t="shared" si="11"/>
        <v>0</v>
      </c>
      <c r="Q147" s="161">
        <v>0</v>
      </c>
      <c r="R147" s="161">
        <f t="shared" si="12"/>
        <v>0</v>
      </c>
      <c r="S147" s="161">
        <v>0</v>
      </c>
      <c r="T147" s="162">
        <f t="shared" si="13"/>
        <v>0</v>
      </c>
      <c r="U147" s="33"/>
      <c r="V147" s="33"/>
      <c r="W147" s="33"/>
      <c r="X147" s="33"/>
      <c r="Y147" s="33"/>
      <c r="Z147" s="33"/>
      <c r="AA147" s="33"/>
      <c r="AB147" s="33"/>
      <c r="AC147" s="33"/>
      <c r="AD147" s="33"/>
      <c r="AE147" s="33"/>
      <c r="AR147" s="163" t="s">
        <v>228</v>
      </c>
      <c r="AT147" s="163" t="s">
        <v>224</v>
      </c>
      <c r="AU147" s="163" t="s">
        <v>84</v>
      </c>
      <c r="AY147" s="18" t="s">
        <v>222</v>
      </c>
      <c r="BE147" s="164">
        <f t="shared" si="14"/>
        <v>0</v>
      </c>
      <c r="BF147" s="164">
        <f t="shared" si="15"/>
        <v>0</v>
      </c>
      <c r="BG147" s="164">
        <f t="shared" si="16"/>
        <v>0</v>
      </c>
      <c r="BH147" s="164">
        <f t="shared" si="17"/>
        <v>0</v>
      </c>
      <c r="BI147" s="164">
        <f t="shared" si="18"/>
        <v>0</v>
      </c>
      <c r="BJ147" s="18" t="s">
        <v>84</v>
      </c>
      <c r="BK147" s="164">
        <f t="shared" si="19"/>
        <v>0</v>
      </c>
      <c r="BL147" s="18" t="s">
        <v>228</v>
      </c>
      <c r="BM147" s="163" t="s">
        <v>344</v>
      </c>
    </row>
    <row r="148" spans="1:65" s="2" customFormat="1" ht="16.5" customHeight="1">
      <c r="A148" s="33"/>
      <c r="B148" s="150"/>
      <c r="C148" s="151" t="s">
        <v>358</v>
      </c>
      <c r="D148" s="151" t="s">
        <v>224</v>
      </c>
      <c r="E148" s="152" t="s">
        <v>6427</v>
      </c>
      <c r="F148" s="153" t="s">
        <v>6428</v>
      </c>
      <c r="G148" s="154" t="s">
        <v>4342</v>
      </c>
      <c r="H148" s="155">
        <v>30</v>
      </c>
      <c r="I148" s="156"/>
      <c r="J148" s="157">
        <f t="shared" si="10"/>
        <v>0</v>
      </c>
      <c r="K148" s="158"/>
      <c r="L148" s="34"/>
      <c r="M148" s="159" t="s">
        <v>1</v>
      </c>
      <c r="N148" s="160" t="s">
        <v>42</v>
      </c>
      <c r="O148" s="59"/>
      <c r="P148" s="161">
        <f t="shared" si="11"/>
        <v>0</v>
      </c>
      <c r="Q148" s="161">
        <v>0</v>
      </c>
      <c r="R148" s="161">
        <f t="shared" si="12"/>
        <v>0</v>
      </c>
      <c r="S148" s="161">
        <v>0</v>
      </c>
      <c r="T148" s="162">
        <f t="shared" si="13"/>
        <v>0</v>
      </c>
      <c r="U148" s="33"/>
      <c r="V148" s="33"/>
      <c r="W148" s="33"/>
      <c r="X148" s="33"/>
      <c r="Y148" s="33"/>
      <c r="Z148" s="33"/>
      <c r="AA148" s="33"/>
      <c r="AB148" s="33"/>
      <c r="AC148" s="33"/>
      <c r="AD148" s="33"/>
      <c r="AE148" s="33"/>
      <c r="AR148" s="163" t="s">
        <v>228</v>
      </c>
      <c r="AT148" s="163" t="s">
        <v>224</v>
      </c>
      <c r="AU148" s="163" t="s">
        <v>84</v>
      </c>
      <c r="AY148" s="18" t="s">
        <v>222</v>
      </c>
      <c r="BE148" s="164">
        <f t="shared" si="14"/>
        <v>0</v>
      </c>
      <c r="BF148" s="164">
        <f t="shared" si="15"/>
        <v>0</v>
      </c>
      <c r="BG148" s="164">
        <f t="shared" si="16"/>
        <v>0</v>
      </c>
      <c r="BH148" s="164">
        <f t="shared" si="17"/>
        <v>0</v>
      </c>
      <c r="BI148" s="164">
        <f t="shared" si="18"/>
        <v>0</v>
      </c>
      <c r="BJ148" s="18" t="s">
        <v>84</v>
      </c>
      <c r="BK148" s="164">
        <f t="shared" si="19"/>
        <v>0</v>
      </c>
      <c r="BL148" s="18" t="s">
        <v>228</v>
      </c>
      <c r="BM148" s="163" t="s">
        <v>349</v>
      </c>
    </row>
    <row r="149" spans="1:65" s="2" customFormat="1" ht="16.5" customHeight="1">
      <c r="A149" s="33"/>
      <c r="B149" s="150"/>
      <c r="C149" s="151" t="s">
        <v>363</v>
      </c>
      <c r="D149" s="151" t="s">
        <v>224</v>
      </c>
      <c r="E149" s="152" t="s">
        <v>6429</v>
      </c>
      <c r="F149" s="153" t="s">
        <v>6430</v>
      </c>
      <c r="G149" s="154" t="s">
        <v>4342</v>
      </c>
      <c r="H149" s="155">
        <v>15</v>
      </c>
      <c r="I149" s="156"/>
      <c r="J149" s="157">
        <f t="shared" si="10"/>
        <v>0</v>
      </c>
      <c r="K149" s="158"/>
      <c r="L149" s="34"/>
      <c r="M149" s="159" t="s">
        <v>1</v>
      </c>
      <c r="N149" s="160" t="s">
        <v>42</v>
      </c>
      <c r="O149" s="59"/>
      <c r="P149" s="161">
        <f t="shared" si="11"/>
        <v>0</v>
      </c>
      <c r="Q149" s="161">
        <v>0</v>
      </c>
      <c r="R149" s="161">
        <f t="shared" si="12"/>
        <v>0</v>
      </c>
      <c r="S149" s="161">
        <v>0</v>
      </c>
      <c r="T149" s="162">
        <f t="shared" si="13"/>
        <v>0</v>
      </c>
      <c r="U149" s="33"/>
      <c r="V149" s="33"/>
      <c r="W149" s="33"/>
      <c r="X149" s="33"/>
      <c r="Y149" s="33"/>
      <c r="Z149" s="33"/>
      <c r="AA149" s="33"/>
      <c r="AB149" s="33"/>
      <c r="AC149" s="33"/>
      <c r="AD149" s="33"/>
      <c r="AE149" s="33"/>
      <c r="AR149" s="163" t="s">
        <v>228</v>
      </c>
      <c r="AT149" s="163" t="s">
        <v>224</v>
      </c>
      <c r="AU149" s="163" t="s">
        <v>84</v>
      </c>
      <c r="AY149" s="18" t="s">
        <v>222</v>
      </c>
      <c r="BE149" s="164">
        <f t="shared" si="14"/>
        <v>0</v>
      </c>
      <c r="BF149" s="164">
        <f t="shared" si="15"/>
        <v>0</v>
      </c>
      <c r="BG149" s="164">
        <f t="shared" si="16"/>
        <v>0</v>
      </c>
      <c r="BH149" s="164">
        <f t="shared" si="17"/>
        <v>0</v>
      </c>
      <c r="BI149" s="164">
        <f t="shared" si="18"/>
        <v>0</v>
      </c>
      <c r="BJ149" s="18" t="s">
        <v>84</v>
      </c>
      <c r="BK149" s="164">
        <f t="shared" si="19"/>
        <v>0</v>
      </c>
      <c r="BL149" s="18" t="s">
        <v>228</v>
      </c>
      <c r="BM149" s="163" t="s">
        <v>353</v>
      </c>
    </row>
    <row r="150" spans="1:65" s="2" customFormat="1" ht="16.5" customHeight="1">
      <c r="A150" s="33"/>
      <c r="B150" s="150"/>
      <c r="C150" s="151" t="s">
        <v>282</v>
      </c>
      <c r="D150" s="151" t="s">
        <v>224</v>
      </c>
      <c r="E150" s="152" t="s">
        <v>6431</v>
      </c>
      <c r="F150" s="153" t="s">
        <v>6432</v>
      </c>
      <c r="G150" s="154" t="s">
        <v>4342</v>
      </c>
      <c r="H150" s="155">
        <v>15</v>
      </c>
      <c r="I150" s="156"/>
      <c r="J150" s="157">
        <f t="shared" si="10"/>
        <v>0</v>
      </c>
      <c r="K150" s="158"/>
      <c r="L150" s="34"/>
      <c r="M150" s="159" t="s">
        <v>1</v>
      </c>
      <c r="N150" s="160" t="s">
        <v>42</v>
      </c>
      <c r="O150" s="59"/>
      <c r="P150" s="161">
        <f t="shared" si="11"/>
        <v>0</v>
      </c>
      <c r="Q150" s="161">
        <v>0</v>
      </c>
      <c r="R150" s="161">
        <f t="shared" si="12"/>
        <v>0</v>
      </c>
      <c r="S150" s="161">
        <v>0</v>
      </c>
      <c r="T150" s="162">
        <f t="shared" si="13"/>
        <v>0</v>
      </c>
      <c r="U150" s="33"/>
      <c r="V150" s="33"/>
      <c r="W150" s="33"/>
      <c r="X150" s="33"/>
      <c r="Y150" s="33"/>
      <c r="Z150" s="33"/>
      <c r="AA150" s="33"/>
      <c r="AB150" s="33"/>
      <c r="AC150" s="33"/>
      <c r="AD150" s="33"/>
      <c r="AE150" s="33"/>
      <c r="AR150" s="163" t="s">
        <v>228</v>
      </c>
      <c r="AT150" s="163" t="s">
        <v>224</v>
      </c>
      <c r="AU150" s="163" t="s">
        <v>84</v>
      </c>
      <c r="AY150" s="18" t="s">
        <v>222</v>
      </c>
      <c r="BE150" s="164">
        <f t="shared" si="14"/>
        <v>0</v>
      </c>
      <c r="BF150" s="164">
        <f t="shared" si="15"/>
        <v>0</v>
      </c>
      <c r="BG150" s="164">
        <f t="shared" si="16"/>
        <v>0</v>
      </c>
      <c r="BH150" s="164">
        <f t="shared" si="17"/>
        <v>0</v>
      </c>
      <c r="BI150" s="164">
        <f t="shared" si="18"/>
        <v>0</v>
      </c>
      <c r="BJ150" s="18" t="s">
        <v>84</v>
      </c>
      <c r="BK150" s="164">
        <f t="shared" si="19"/>
        <v>0</v>
      </c>
      <c r="BL150" s="18" t="s">
        <v>228</v>
      </c>
      <c r="BM150" s="163" t="s">
        <v>357</v>
      </c>
    </row>
    <row r="151" spans="1:65" s="2" customFormat="1" ht="16.5" customHeight="1">
      <c r="A151" s="33"/>
      <c r="B151" s="150"/>
      <c r="C151" s="151" t="s">
        <v>370</v>
      </c>
      <c r="D151" s="151" t="s">
        <v>224</v>
      </c>
      <c r="E151" s="152" t="s">
        <v>6433</v>
      </c>
      <c r="F151" s="153" t="s">
        <v>6434</v>
      </c>
      <c r="G151" s="154" t="s">
        <v>4342</v>
      </c>
      <c r="H151" s="155">
        <v>3</v>
      </c>
      <c r="I151" s="156"/>
      <c r="J151" s="157">
        <f t="shared" si="10"/>
        <v>0</v>
      </c>
      <c r="K151" s="158"/>
      <c r="L151" s="34"/>
      <c r="M151" s="159" t="s">
        <v>1</v>
      </c>
      <c r="N151" s="160" t="s">
        <v>42</v>
      </c>
      <c r="O151" s="59"/>
      <c r="P151" s="161">
        <f t="shared" si="11"/>
        <v>0</v>
      </c>
      <c r="Q151" s="161">
        <v>0</v>
      </c>
      <c r="R151" s="161">
        <f t="shared" si="12"/>
        <v>0</v>
      </c>
      <c r="S151" s="161">
        <v>0</v>
      </c>
      <c r="T151" s="162">
        <f t="shared" si="13"/>
        <v>0</v>
      </c>
      <c r="U151" s="33"/>
      <c r="V151" s="33"/>
      <c r="W151" s="33"/>
      <c r="X151" s="33"/>
      <c r="Y151" s="33"/>
      <c r="Z151" s="33"/>
      <c r="AA151" s="33"/>
      <c r="AB151" s="33"/>
      <c r="AC151" s="33"/>
      <c r="AD151" s="33"/>
      <c r="AE151" s="33"/>
      <c r="AR151" s="163" t="s">
        <v>228</v>
      </c>
      <c r="AT151" s="163" t="s">
        <v>224</v>
      </c>
      <c r="AU151" s="163" t="s">
        <v>84</v>
      </c>
      <c r="AY151" s="18" t="s">
        <v>222</v>
      </c>
      <c r="BE151" s="164">
        <f t="shared" si="14"/>
        <v>0</v>
      </c>
      <c r="BF151" s="164">
        <f t="shared" si="15"/>
        <v>0</v>
      </c>
      <c r="BG151" s="164">
        <f t="shared" si="16"/>
        <v>0</v>
      </c>
      <c r="BH151" s="164">
        <f t="shared" si="17"/>
        <v>0</v>
      </c>
      <c r="BI151" s="164">
        <f t="shared" si="18"/>
        <v>0</v>
      </c>
      <c r="BJ151" s="18" t="s">
        <v>84</v>
      </c>
      <c r="BK151" s="164">
        <f t="shared" si="19"/>
        <v>0</v>
      </c>
      <c r="BL151" s="18" t="s">
        <v>228</v>
      </c>
      <c r="BM151" s="163" t="s">
        <v>361</v>
      </c>
    </row>
    <row r="152" spans="1:65" s="2" customFormat="1" ht="16.5" customHeight="1">
      <c r="A152" s="33"/>
      <c r="B152" s="150"/>
      <c r="C152" s="151" t="s">
        <v>292</v>
      </c>
      <c r="D152" s="151" t="s">
        <v>224</v>
      </c>
      <c r="E152" s="152" t="s">
        <v>6435</v>
      </c>
      <c r="F152" s="153" t="s">
        <v>6436</v>
      </c>
      <c r="G152" s="154" t="s">
        <v>4342</v>
      </c>
      <c r="H152" s="155">
        <v>6</v>
      </c>
      <c r="I152" s="156"/>
      <c r="J152" s="157">
        <f t="shared" si="10"/>
        <v>0</v>
      </c>
      <c r="K152" s="158"/>
      <c r="L152" s="34"/>
      <c r="M152" s="159" t="s">
        <v>1</v>
      </c>
      <c r="N152" s="160" t="s">
        <v>42</v>
      </c>
      <c r="O152" s="59"/>
      <c r="P152" s="161">
        <f t="shared" si="11"/>
        <v>0</v>
      </c>
      <c r="Q152" s="161">
        <v>0</v>
      </c>
      <c r="R152" s="161">
        <f t="shared" si="12"/>
        <v>0</v>
      </c>
      <c r="S152" s="161">
        <v>0</v>
      </c>
      <c r="T152" s="162">
        <f t="shared" si="13"/>
        <v>0</v>
      </c>
      <c r="U152" s="33"/>
      <c r="V152" s="33"/>
      <c r="W152" s="33"/>
      <c r="X152" s="33"/>
      <c r="Y152" s="33"/>
      <c r="Z152" s="33"/>
      <c r="AA152" s="33"/>
      <c r="AB152" s="33"/>
      <c r="AC152" s="33"/>
      <c r="AD152" s="33"/>
      <c r="AE152" s="33"/>
      <c r="AR152" s="163" t="s">
        <v>228</v>
      </c>
      <c r="AT152" s="163" t="s">
        <v>224</v>
      </c>
      <c r="AU152" s="163" t="s">
        <v>84</v>
      </c>
      <c r="AY152" s="18" t="s">
        <v>222</v>
      </c>
      <c r="BE152" s="164">
        <f t="shared" si="14"/>
        <v>0</v>
      </c>
      <c r="BF152" s="164">
        <f t="shared" si="15"/>
        <v>0</v>
      </c>
      <c r="BG152" s="164">
        <f t="shared" si="16"/>
        <v>0</v>
      </c>
      <c r="BH152" s="164">
        <f t="shared" si="17"/>
        <v>0</v>
      </c>
      <c r="BI152" s="164">
        <f t="shared" si="18"/>
        <v>0</v>
      </c>
      <c r="BJ152" s="18" t="s">
        <v>84</v>
      </c>
      <c r="BK152" s="164">
        <f t="shared" si="19"/>
        <v>0</v>
      </c>
      <c r="BL152" s="18" t="s">
        <v>228</v>
      </c>
      <c r="BM152" s="163" t="s">
        <v>366</v>
      </c>
    </row>
    <row r="153" spans="1:65" s="2" customFormat="1" ht="16.5" customHeight="1">
      <c r="A153" s="33"/>
      <c r="B153" s="150"/>
      <c r="C153" s="151" t="s">
        <v>377</v>
      </c>
      <c r="D153" s="151" t="s">
        <v>224</v>
      </c>
      <c r="E153" s="152" t="s">
        <v>6437</v>
      </c>
      <c r="F153" s="153" t="s">
        <v>6438</v>
      </c>
      <c r="G153" s="154" t="s">
        <v>4342</v>
      </c>
      <c r="H153" s="155">
        <v>3</v>
      </c>
      <c r="I153" s="156"/>
      <c r="J153" s="157">
        <f t="shared" si="10"/>
        <v>0</v>
      </c>
      <c r="K153" s="158"/>
      <c r="L153" s="34"/>
      <c r="M153" s="159" t="s">
        <v>1</v>
      </c>
      <c r="N153" s="160" t="s">
        <v>42</v>
      </c>
      <c r="O153" s="59"/>
      <c r="P153" s="161">
        <f t="shared" si="11"/>
        <v>0</v>
      </c>
      <c r="Q153" s="161">
        <v>0</v>
      </c>
      <c r="R153" s="161">
        <f t="shared" si="12"/>
        <v>0</v>
      </c>
      <c r="S153" s="161">
        <v>0</v>
      </c>
      <c r="T153" s="162">
        <f t="shared" si="13"/>
        <v>0</v>
      </c>
      <c r="U153" s="33"/>
      <c r="V153" s="33"/>
      <c r="W153" s="33"/>
      <c r="X153" s="33"/>
      <c r="Y153" s="33"/>
      <c r="Z153" s="33"/>
      <c r="AA153" s="33"/>
      <c r="AB153" s="33"/>
      <c r="AC153" s="33"/>
      <c r="AD153" s="33"/>
      <c r="AE153" s="33"/>
      <c r="AR153" s="163" t="s">
        <v>228</v>
      </c>
      <c r="AT153" s="163" t="s">
        <v>224</v>
      </c>
      <c r="AU153" s="163" t="s">
        <v>84</v>
      </c>
      <c r="AY153" s="18" t="s">
        <v>222</v>
      </c>
      <c r="BE153" s="164">
        <f t="shared" si="14"/>
        <v>0</v>
      </c>
      <c r="BF153" s="164">
        <f t="shared" si="15"/>
        <v>0</v>
      </c>
      <c r="BG153" s="164">
        <f t="shared" si="16"/>
        <v>0</v>
      </c>
      <c r="BH153" s="164">
        <f t="shared" si="17"/>
        <v>0</v>
      </c>
      <c r="BI153" s="164">
        <f t="shared" si="18"/>
        <v>0</v>
      </c>
      <c r="BJ153" s="18" t="s">
        <v>84</v>
      </c>
      <c r="BK153" s="164">
        <f t="shared" si="19"/>
        <v>0</v>
      </c>
      <c r="BL153" s="18" t="s">
        <v>228</v>
      </c>
      <c r="BM153" s="163" t="s">
        <v>547</v>
      </c>
    </row>
    <row r="154" spans="1:65" s="2" customFormat="1" ht="16.5" customHeight="1">
      <c r="A154" s="33"/>
      <c r="B154" s="150"/>
      <c r="C154" s="151" t="s">
        <v>302</v>
      </c>
      <c r="D154" s="151" t="s">
        <v>224</v>
      </c>
      <c r="E154" s="152" t="s">
        <v>6439</v>
      </c>
      <c r="F154" s="153" t="s">
        <v>6440</v>
      </c>
      <c r="G154" s="154" t="s">
        <v>4342</v>
      </c>
      <c r="H154" s="155">
        <v>6</v>
      </c>
      <c r="I154" s="156"/>
      <c r="J154" s="157">
        <f t="shared" si="10"/>
        <v>0</v>
      </c>
      <c r="K154" s="158"/>
      <c r="L154" s="34"/>
      <c r="M154" s="159" t="s">
        <v>1</v>
      </c>
      <c r="N154" s="160" t="s">
        <v>42</v>
      </c>
      <c r="O154" s="59"/>
      <c r="P154" s="161">
        <f t="shared" si="11"/>
        <v>0</v>
      </c>
      <c r="Q154" s="161">
        <v>0</v>
      </c>
      <c r="R154" s="161">
        <f t="shared" si="12"/>
        <v>0</v>
      </c>
      <c r="S154" s="161">
        <v>0</v>
      </c>
      <c r="T154" s="162">
        <f t="shared" si="13"/>
        <v>0</v>
      </c>
      <c r="U154" s="33"/>
      <c r="V154" s="33"/>
      <c r="W154" s="33"/>
      <c r="X154" s="33"/>
      <c r="Y154" s="33"/>
      <c r="Z154" s="33"/>
      <c r="AA154" s="33"/>
      <c r="AB154" s="33"/>
      <c r="AC154" s="33"/>
      <c r="AD154" s="33"/>
      <c r="AE154" s="33"/>
      <c r="AR154" s="163" t="s">
        <v>228</v>
      </c>
      <c r="AT154" s="163" t="s">
        <v>224</v>
      </c>
      <c r="AU154" s="163" t="s">
        <v>84</v>
      </c>
      <c r="AY154" s="18" t="s">
        <v>222</v>
      </c>
      <c r="BE154" s="164">
        <f t="shared" si="14"/>
        <v>0</v>
      </c>
      <c r="BF154" s="164">
        <f t="shared" si="15"/>
        <v>0</v>
      </c>
      <c r="BG154" s="164">
        <f t="shared" si="16"/>
        <v>0</v>
      </c>
      <c r="BH154" s="164">
        <f t="shared" si="17"/>
        <v>0</v>
      </c>
      <c r="BI154" s="164">
        <f t="shared" si="18"/>
        <v>0</v>
      </c>
      <c r="BJ154" s="18" t="s">
        <v>84</v>
      </c>
      <c r="BK154" s="164">
        <f t="shared" si="19"/>
        <v>0</v>
      </c>
      <c r="BL154" s="18" t="s">
        <v>228</v>
      </c>
      <c r="BM154" s="163" t="s">
        <v>369</v>
      </c>
    </row>
    <row r="155" spans="1:65" s="2" customFormat="1" ht="16.5" customHeight="1">
      <c r="A155" s="33"/>
      <c r="B155" s="150"/>
      <c r="C155" s="151" t="s">
        <v>387</v>
      </c>
      <c r="D155" s="151" t="s">
        <v>224</v>
      </c>
      <c r="E155" s="152" t="s">
        <v>6441</v>
      </c>
      <c r="F155" s="153" t="s">
        <v>6442</v>
      </c>
      <c r="G155" s="154" t="s">
        <v>4342</v>
      </c>
      <c r="H155" s="155">
        <v>4</v>
      </c>
      <c r="I155" s="156"/>
      <c r="J155" s="157">
        <f t="shared" si="10"/>
        <v>0</v>
      </c>
      <c r="K155" s="158"/>
      <c r="L155" s="34"/>
      <c r="M155" s="159" t="s">
        <v>1</v>
      </c>
      <c r="N155" s="160" t="s">
        <v>42</v>
      </c>
      <c r="O155" s="59"/>
      <c r="P155" s="161">
        <f t="shared" si="11"/>
        <v>0</v>
      </c>
      <c r="Q155" s="161">
        <v>0</v>
      </c>
      <c r="R155" s="161">
        <f t="shared" si="12"/>
        <v>0</v>
      </c>
      <c r="S155" s="161">
        <v>0</v>
      </c>
      <c r="T155" s="162">
        <f t="shared" si="13"/>
        <v>0</v>
      </c>
      <c r="U155" s="33"/>
      <c r="V155" s="33"/>
      <c r="W155" s="33"/>
      <c r="X155" s="33"/>
      <c r="Y155" s="33"/>
      <c r="Z155" s="33"/>
      <c r="AA155" s="33"/>
      <c r="AB155" s="33"/>
      <c r="AC155" s="33"/>
      <c r="AD155" s="33"/>
      <c r="AE155" s="33"/>
      <c r="AR155" s="163" t="s">
        <v>228</v>
      </c>
      <c r="AT155" s="163" t="s">
        <v>224</v>
      </c>
      <c r="AU155" s="163" t="s">
        <v>84</v>
      </c>
      <c r="AY155" s="18" t="s">
        <v>222</v>
      </c>
      <c r="BE155" s="164">
        <f t="shared" si="14"/>
        <v>0</v>
      </c>
      <c r="BF155" s="164">
        <f t="shared" si="15"/>
        <v>0</v>
      </c>
      <c r="BG155" s="164">
        <f t="shared" si="16"/>
        <v>0</v>
      </c>
      <c r="BH155" s="164">
        <f t="shared" si="17"/>
        <v>0</v>
      </c>
      <c r="BI155" s="164">
        <f t="shared" si="18"/>
        <v>0</v>
      </c>
      <c r="BJ155" s="18" t="s">
        <v>84</v>
      </c>
      <c r="BK155" s="164">
        <f t="shared" si="19"/>
        <v>0</v>
      </c>
      <c r="BL155" s="18" t="s">
        <v>228</v>
      </c>
      <c r="BM155" s="163" t="s">
        <v>373</v>
      </c>
    </row>
    <row r="156" spans="1:65" s="2" customFormat="1" ht="16.5" customHeight="1">
      <c r="A156" s="33"/>
      <c r="B156" s="150"/>
      <c r="C156" s="151" t="s">
        <v>314</v>
      </c>
      <c r="D156" s="151" t="s">
        <v>224</v>
      </c>
      <c r="E156" s="152" t="s">
        <v>6395</v>
      </c>
      <c r="F156" s="153" t="s">
        <v>6396</v>
      </c>
      <c r="G156" s="154" t="s">
        <v>4342</v>
      </c>
      <c r="H156" s="155">
        <v>10</v>
      </c>
      <c r="I156" s="156"/>
      <c r="J156" s="157">
        <f t="shared" si="10"/>
        <v>0</v>
      </c>
      <c r="K156" s="158"/>
      <c r="L156" s="34"/>
      <c r="M156" s="159" t="s">
        <v>1</v>
      </c>
      <c r="N156" s="160" t="s">
        <v>42</v>
      </c>
      <c r="O156" s="59"/>
      <c r="P156" s="161">
        <f t="shared" si="11"/>
        <v>0</v>
      </c>
      <c r="Q156" s="161">
        <v>0</v>
      </c>
      <c r="R156" s="161">
        <f t="shared" si="12"/>
        <v>0</v>
      </c>
      <c r="S156" s="161">
        <v>0</v>
      </c>
      <c r="T156" s="162">
        <f t="shared" si="13"/>
        <v>0</v>
      </c>
      <c r="U156" s="33"/>
      <c r="V156" s="33"/>
      <c r="W156" s="33"/>
      <c r="X156" s="33"/>
      <c r="Y156" s="33"/>
      <c r="Z156" s="33"/>
      <c r="AA156" s="33"/>
      <c r="AB156" s="33"/>
      <c r="AC156" s="33"/>
      <c r="AD156" s="33"/>
      <c r="AE156" s="33"/>
      <c r="AR156" s="163" t="s">
        <v>228</v>
      </c>
      <c r="AT156" s="163" t="s">
        <v>224</v>
      </c>
      <c r="AU156" s="163" t="s">
        <v>84</v>
      </c>
      <c r="AY156" s="18" t="s">
        <v>222</v>
      </c>
      <c r="BE156" s="164">
        <f t="shared" si="14"/>
        <v>0</v>
      </c>
      <c r="BF156" s="164">
        <f t="shared" si="15"/>
        <v>0</v>
      </c>
      <c r="BG156" s="164">
        <f t="shared" si="16"/>
        <v>0</v>
      </c>
      <c r="BH156" s="164">
        <f t="shared" si="17"/>
        <v>0</v>
      </c>
      <c r="BI156" s="164">
        <f t="shared" si="18"/>
        <v>0</v>
      </c>
      <c r="BJ156" s="18" t="s">
        <v>84</v>
      </c>
      <c r="BK156" s="164">
        <f t="shared" si="19"/>
        <v>0</v>
      </c>
      <c r="BL156" s="18" t="s">
        <v>228</v>
      </c>
      <c r="BM156" s="163" t="s">
        <v>376</v>
      </c>
    </row>
    <row r="157" spans="1:65" s="12" customFormat="1" ht="25.9" customHeight="1">
      <c r="B157" s="137"/>
      <c r="D157" s="138" t="s">
        <v>76</v>
      </c>
      <c r="E157" s="139" t="s">
        <v>6443</v>
      </c>
      <c r="F157" s="139" t="s">
        <v>6444</v>
      </c>
      <c r="I157" s="140"/>
      <c r="J157" s="141">
        <f>BK157</f>
        <v>0</v>
      </c>
      <c r="L157" s="137"/>
      <c r="M157" s="142"/>
      <c r="N157" s="143"/>
      <c r="O157" s="143"/>
      <c r="P157" s="144">
        <f>P158</f>
        <v>0</v>
      </c>
      <c r="Q157" s="143"/>
      <c r="R157" s="144">
        <f>R158</f>
        <v>0</v>
      </c>
      <c r="S157" s="143"/>
      <c r="T157" s="145">
        <f>T158</f>
        <v>0</v>
      </c>
      <c r="AR157" s="138" t="s">
        <v>84</v>
      </c>
      <c r="AT157" s="146" t="s">
        <v>76</v>
      </c>
      <c r="AU157" s="146" t="s">
        <v>77</v>
      </c>
      <c r="AY157" s="138" t="s">
        <v>222</v>
      </c>
      <c r="BK157" s="147">
        <f>BK158</f>
        <v>0</v>
      </c>
    </row>
    <row r="158" spans="1:65" s="2" customFormat="1" ht="16.5" customHeight="1">
      <c r="A158" s="33"/>
      <c r="B158" s="150"/>
      <c r="C158" s="151" t="s">
        <v>394</v>
      </c>
      <c r="D158" s="151" t="s">
        <v>224</v>
      </c>
      <c r="E158" s="152" t="s">
        <v>6395</v>
      </c>
      <c r="F158" s="153" t="s">
        <v>6396</v>
      </c>
      <c r="G158" s="154" t="s">
        <v>4342</v>
      </c>
      <c r="H158" s="155">
        <v>15</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84</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380</v>
      </c>
    </row>
    <row r="159" spans="1:65" s="12" customFormat="1" ht="25.9" customHeight="1">
      <c r="B159" s="137"/>
      <c r="D159" s="138" t="s">
        <v>76</v>
      </c>
      <c r="E159" s="139" t="s">
        <v>6445</v>
      </c>
      <c r="F159" s="139" t="s">
        <v>6446</v>
      </c>
      <c r="I159" s="140"/>
      <c r="J159" s="141">
        <f>BK159</f>
        <v>0</v>
      </c>
      <c r="L159" s="137"/>
      <c r="M159" s="142"/>
      <c r="N159" s="143"/>
      <c r="O159" s="143"/>
      <c r="P159" s="144">
        <f>SUM(P160:P271)</f>
        <v>0</v>
      </c>
      <c r="Q159" s="143"/>
      <c r="R159" s="144">
        <f>SUM(R160:R271)</f>
        <v>0</v>
      </c>
      <c r="S159" s="143"/>
      <c r="T159" s="145">
        <f>SUM(T160:T271)</f>
        <v>0</v>
      </c>
      <c r="AR159" s="138" t="s">
        <v>84</v>
      </c>
      <c r="AT159" s="146" t="s">
        <v>76</v>
      </c>
      <c r="AU159" s="146" t="s">
        <v>77</v>
      </c>
      <c r="AY159" s="138" t="s">
        <v>222</v>
      </c>
      <c r="BK159" s="147">
        <f>SUM(BK160:BK271)</f>
        <v>0</v>
      </c>
    </row>
    <row r="160" spans="1:65" s="2" customFormat="1" ht="24.2" customHeight="1">
      <c r="A160" s="33"/>
      <c r="B160" s="150"/>
      <c r="C160" s="151" t="s">
        <v>318</v>
      </c>
      <c r="D160" s="151" t="s">
        <v>224</v>
      </c>
      <c r="E160" s="152" t="s">
        <v>6447</v>
      </c>
      <c r="F160" s="153" t="s">
        <v>6448</v>
      </c>
      <c r="G160" s="154" t="s">
        <v>4342</v>
      </c>
      <c r="H160" s="155">
        <v>3</v>
      </c>
      <c r="I160" s="156"/>
      <c r="J160" s="157">
        <f t="shared" ref="J160:J191" si="20">ROUND(I160*H160,2)</f>
        <v>0</v>
      </c>
      <c r="K160" s="158"/>
      <c r="L160" s="34"/>
      <c r="M160" s="159" t="s">
        <v>1</v>
      </c>
      <c r="N160" s="160" t="s">
        <v>42</v>
      </c>
      <c r="O160" s="59"/>
      <c r="P160" s="161">
        <f t="shared" ref="P160:P191" si="21">O160*H160</f>
        <v>0</v>
      </c>
      <c r="Q160" s="161">
        <v>0</v>
      </c>
      <c r="R160" s="161">
        <f t="shared" ref="R160:R191" si="22">Q160*H160</f>
        <v>0</v>
      </c>
      <c r="S160" s="161">
        <v>0</v>
      </c>
      <c r="T160" s="162">
        <f t="shared" ref="T160:T191" si="23">S160*H160</f>
        <v>0</v>
      </c>
      <c r="U160" s="33"/>
      <c r="V160" s="33"/>
      <c r="W160" s="33"/>
      <c r="X160" s="33"/>
      <c r="Y160" s="33"/>
      <c r="Z160" s="33"/>
      <c r="AA160" s="33"/>
      <c r="AB160" s="33"/>
      <c r="AC160" s="33"/>
      <c r="AD160" s="33"/>
      <c r="AE160" s="33"/>
      <c r="AR160" s="163" t="s">
        <v>228</v>
      </c>
      <c r="AT160" s="163" t="s">
        <v>224</v>
      </c>
      <c r="AU160" s="163" t="s">
        <v>84</v>
      </c>
      <c r="AY160" s="18" t="s">
        <v>222</v>
      </c>
      <c r="BE160" s="164">
        <f t="shared" ref="BE160:BE191" si="24">IF(N160="základní",J160,0)</f>
        <v>0</v>
      </c>
      <c r="BF160" s="164">
        <f t="shared" ref="BF160:BF191" si="25">IF(N160="snížená",J160,0)</f>
        <v>0</v>
      </c>
      <c r="BG160" s="164">
        <f t="shared" ref="BG160:BG191" si="26">IF(N160="zákl. přenesená",J160,0)</f>
        <v>0</v>
      </c>
      <c r="BH160" s="164">
        <f t="shared" ref="BH160:BH191" si="27">IF(N160="sníž. přenesená",J160,0)</f>
        <v>0</v>
      </c>
      <c r="BI160" s="164">
        <f t="shared" ref="BI160:BI191" si="28">IF(N160="nulová",J160,0)</f>
        <v>0</v>
      </c>
      <c r="BJ160" s="18" t="s">
        <v>84</v>
      </c>
      <c r="BK160" s="164">
        <f t="shared" ref="BK160:BK191" si="29">ROUND(I160*H160,2)</f>
        <v>0</v>
      </c>
      <c r="BL160" s="18" t="s">
        <v>228</v>
      </c>
      <c r="BM160" s="163" t="s">
        <v>383</v>
      </c>
    </row>
    <row r="161" spans="1:65" s="2" customFormat="1" ht="24.2" customHeight="1">
      <c r="A161" s="33"/>
      <c r="B161" s="150"/>
      <c r="C161" s="151" t="s">
        <v>414</v>
      </c>
      <c r="D161" s="151" t="s">
        <v>224</v>
      </c>
      <c r="E161" s="152" t="s">
        <v>6449</v>
      </c>
      <c r="F161" s="153" t="s">
        <v>6450</v>
      </c>
      <c r="G161" s="154" t="s">
        <v>4342</v>
      </c>
      <c r="H161" s="155">
        <v>3</v>
      </c>
      <c r="I161" s="156"/>
      <c r="J161" s="157">
        <f t="shared" si="20"/>
        <v>0</v>
      </c>
      <c r="K161" s="158"/>
      <c r="L161" s="34"/>
      <c r="M161" s="159" t="s">
        <v>1</v>
      </c>
      <c r="N161" s="160" t="s">
        <v>42</v>
      </c>
      <c r="O161" s="59"/>
      <c r="P161" s="161">
        <f t="shared" si="21"/>
        <v>0</v>
      </c>
      <c r="Q161" s="161">
        <v>0</v>
      </c>
      <c r="R161" s="161">
        <f t="shared" si="22"/>
        <v>0</v>
      </c>
      <c r="S161" s="161">
        <v>0</v>
      </c>
      <c r="T161" s="162">
        <f t="shared" si="23"/>
        <v>0</v>
      </c>
      <c r="U161" s="33"/>
      <c r="V161" s="33"/>
      <c r="W161" s="33"/>
      <c r="X161" s="33"/>
      <c r="Y161" s="33"/>
      <c r="Z161" s="33"/>
      <c r="AA161" s="33"/>
      <c r="AB161" s="33"/>
      <c r="AC161" s="33"/>
      <c r="AD161" s="33"/>
      <c r="AE161" s="33"/>
      <c r="AR161" s="163" t="s">
        <v>228</v>
      </c>
      <c r="AT161" s="163" t="s">
        <v>224</v>
      </c>
      <c r="AU161" s="163" t="s">
        <v>84</v>
      </c>
      <c r="AY161" s="18" t="s">
        <v>222</v>
      </c>
      <c r="BE161" s="164">
        <f t="shared" si="24"/>
        <v>0</v>
      </c>
      <c r="BF161" s="164">
        <f t="shared" si="25"/>
        <v>0</v>
      </c>
      <c r="BG161" s="164">
        <f t="shared" si="26"/>
        <v>0</v>
      </c>
      <c r="BH161" s="164">
        <f t="shared" si="27"/>
        <v>0</v>
      </c>
      <c r="BI161" s="164">
        <f t="shared" si="28"/>
        <v>0</v>
      </c>
      <c r="BJ161" s="18" t="s">
        <v>84</v>
      </c>
      <c r="BK161" s="164">
        <f t="shared" si="29"/>
        <v>0</v>
      </c>
      <c r="BL161" s="18" t="s">
        <v>228</v>
      </c>
      <c r="BM161" s="163" t="s">
        <v>390</v>
      </c>
    </row>
    <row r="162" spans="1:65" s="2" customFormat="1" ht="24.2" customHeight="1">
      <c r="A162" s="33"/>
      <c r="B162" s="150"/>
      <c r="C162" s="151" t="s">
        <v>322</v>
      </c>
      <c r="D162" s="151" t="s">
        <v>224</v>
      </c>
      <c r="E162" s="152" t="s">
        <v>6451</v>
      </c>
      <c r="F162" s="153" t="s">
        <v>6452</v>
      </c>
      <c r="G162" s="154" t="s">
        <v>4342</v>
      </c>
      <c r="H162" s="155">
        <v>3</v>
      </c>
      <c r="I162" s="156"/>
      <c r="J162" s="157">
        <f t="shared" si="20"/>
        <v>0</v>
      </c>
      <c r="K162" s="158"/>
      <c r="L162" s="34"/>
      <c r="M162" s="159" t="s">
        <v>1</v>
      </c>
      <c r="N162" s="160" t="s">
        <v>42</v>
      </c>
      <c r="O162" s="59"/>
      <c r="P162" s="161">
        <f t="shared" si="21"/>
        <v>0</v>
      </c>
      <c r="Q162" s="161">
        <v>0</v>
      </c>
      <c r="R162" s="161">
        <f t="shared" si="22"/>
        <v>0</v>
      </c>
      <c r="S162" s="161">
        <v>0</v>
      </c>
      <c r="T162" s="162">
        <f t="shared" si="23"/>
        <v>0</v>
      </c>
      <c r="U162" s="33"/>
      <c r="V162" s="33"/>
      <c r="W162" s="33"/>
      <c r="X162" s="33"/>
      <c r="Y162" s="33"/>
      <c r="Z162" s="33"/>
      <c r="AA162" s="33"/>
      <c r="AB162" s="33"/>
      <c r="AC162" s="33"/>
      <c r="AD162" s="33"/>
      <c r="AE162" s="33"/>
      <c r="AR162" s="163" t="s">
        <v>228</v>
      </c>
      <c r="AT162" s="163" t="s">
        <v>224</v>
      </c>
      <c r="AU162" s="163" t="s">
        <v>84</v>
      </c>
      <c r="AY162" s="18" t="s">
        <v>222</v>
      </c>
      <c r="BE162" s="164">
        <f t="shared" si="24"/>
        <v>0</v>
      </c>
      <c r="BF162" s="164">
        <f t="shared" si="25"/>
        <v>0</v>
      </c>
      <c r="BG162" s="164">
        <f t="shared" si="26"/>
        <v>0</v>
      </c>
      <c r="BH162" s="164">
        <f t="shared" si="27"/>
        <v>0</v>
      </c>
      <c r="BI162" s="164">
        <f t="shared" si="28"/>
        <v>0</v>
      </c>
      <c r="BJ162" s="18" t="s">
        <v>84</v>
      </c>
      <c r="BK162" s="164">
        <f t="shared" si="29"/>
        <v>0</v>
      </c>
      <c r="BL162" s="18" t="s">
        <v>228</v>
      </c>
      <c r="BM162" s="163" t="s">
        <v>393</v>
      </c>
    </row>
    <row r="163" spans="1:65" s="2" customFormat="1" ht="24.2" customHeight="1">
      <c r="A163" s="33"/>
      <c r="B163" s="150"/>
      <c r="C163" s="151" t="s">
        <v>421</v>
      </c>
      <c r="D163" s="151" t="s">
        <v>224</v>
      </c>
      <c r="E163" s="152" t="s">
        <v>6453</v>
      </c>
      <c r="F163" s="153" t="s">
        <v>6454</v>
      </c>
      <c r="G163" s="154" t="s">
        <v>4342</v>
      </c>
      <c r="H163" s="155">
        <v>3</v>
      </c>
      <c r="I163" s="156"/>
      <c r="J163" s="157">
        <f t="shared" si="20"/>
        <v>0</v>
      </c>
      <c r="K163" s="158"/>
      <c r="L163" s="34"/>
      <c r="M163" s="159" t="s">
        <v>1</v>
      </c>
      <c r="N163" s="160" t="s">
        <v>42</v>
      </c>
      <c r="O163" s="59"/>
      <c r="P163" s="161">
        <f t="shared" si="21"/>
        <v>0</v>
      </c>
      <c r="Q163" s="161">
        <v>0</v>
      </c>
      <c r="R163" s="161">
        <f t="shared" si="22"/>
        <v>0</v>
      </c>
      <c r="S163" s="161">
        <v>0</v>
      </c>
      <c r="T163" s="162">
        <f t="shared" si="23"/>
        <v>0</v>
      </c>
      <c r="U163" s="33"/>
      <c r="V163" s="33"/>
      <c r="W163" s="33"/>
      <c r="X163" s="33"/>
      <c r="Y163" s="33"/>
      <c r="Z163" s="33"/>
      <c r="AA163" s="33"/>
      <c r="AB163" s="33"/>
      <c r="AC163" s="33"/>
      <c r="AD163" s="33"/>
      <c r="AE163" s="33"/>
      <c r="AR163" s="163" t="s">
        <v>228</v>
      </c>
      <c r="AT163" s="163" t="s">
        <v>224</v>
      </c>
      <c r="AU163" s="163" t="s">
        <v>84</v>
      </c>
      <c r="AY163" s="18" t="s">
        <v>222</v>
      </c>
      <c r="BE163" s="164">
        <f t="shared" si="24"/>
        <v>0</v>
      </c>
      <c r="BF163" s="164">
        <f t="shared" si="25"/>
        <v>0</v>
      </c>
      <c r="BG163" s="164">
        <f t="shared" si="26"/>
        <v>0</v>
      </c>
      <c r="BH163" s="164">
        <f t="shared" si="27"/>
        <v>0</v>
      </c>
      <c r="BI163" s="164">
        <f t="shared" si="28"/>
        <v>0</v>
      </c>
      <c r="BJ163" s="18" t="s">
        <v>84</v>
      </c>
      <c r="BK163" s="164">
        <f t="shared" si="29"/>
        <v>0</v>
      </c>
      <c r="BL163" s="18" t="s">
        <v>228</v>
      </c>
      <c r="BM163" s="163" t="s">
        <v>397</v>
      </c>
    </row>
    <row r="164" spans="1:65" s="2" customFormat="1" ht="24.2" customHeight="1">
      <c r="A164" s="33"/>
      <c r="B164" s="150"/>
      <c r="C164" s="151" t="s">
        <v>326</v>
      </c>
      <c r="D164" s="151" t="s">
        <v>224</v>
      </c>
      <c r="E164" s="152" t="s">
        <v>6455</v>
      </c>
      <c r="F164" s="153" t="s">
        <v>6456</v>
      </c>
      <c r="G164" s="154" t="s">
        <v>4342</v>
      </c>
      <c r="H164" s="155">
        <v>3</v>
      </c>
      <c r="I164" s="156"/>
      <c r="J164" s="157">
        <f t="shared" si="20"/>
        <v>0</v>
      </c>
      <c r="K164" s="158"/>
      <c r="L164" s="34"/>
      <c r="M164" s="159" t="s">
        <v>1</v>
      </c>
      <c r="N164" s="160" t="s">
        <v>42</v>
      </c>
      <c r="O164" s="59"/>
      <c r="P164" s="161">
        <f t="shared" si="21"/>
        <v>0</v>
      </c>
      <c r="Q164" s="161">
        <v>0</v>
      </c>
      <c r="R164" s="161">
        <f t="shared" si="22"/>
        <v>0</v>
      </c>
      <c r="S164" s="161">
        <v>0</v>
      </c>
      <c r="T164" s="162">
        <f t="shared" si="23"/>
        <v>0</v>
      </c>
      <c r="U164" s="33"/>
      <c r="V164" s="33"/>
      <c r="W164" s="33"/>
      <c r="X164" s="33"/>
      <c r="Y164" s="33"/>
      <c r="Z164" s="33"/>
      <c r="AA164" s="33"/>
      <c r="AB164" s="33"/>
      <c r="AC164" s="33"/>
      <c r="AD164" s="33"/>
      <c r="AE164" s="33"/>
      <c r="AR164" s="163" t="s">
        <v>228</v>
      </c>
      <c r="AT164" s="163" t="s">
        <v>224</v>
      </c>
      <c r="AU164" s="163" t="s">
        <v>84</v>
      </c>
      <c r="AY164" s="18" t="s">
        <v>222</v>
      </c>
      <c r="BE164" s="164">
        <f t="shared" si="24"/>
        <v>0</v>
      </c>
      <c r="BF164" s="164">
        <f t="shared" si="25"/>
        <v>0</v>
      </c>
      <c r="BG164" s="164">
        <f t="shared" si="26"/>
        <v>0</v>
      </c>
      <c r="BH164" s="164">
        <f t="shared" si="27"/>
        <v>0</v>
      </c>
      <c r="BI164" s="164">
        <f t="shared" si="28"/>
        <v>0</v>
      </c>
      <c r="BJ164" s="18" t="s">
        <v>84</v>
      </c>
      <c r="BK164" s="164">
        <f t="shared" si="29"/>
        <v>0</v>
      </c>
      <c r="BL164" s="18" t="s">
        <v>228</v>
      </c>
      <c r="BM164" s="163" t="s">
        <v>404</v>
      </c>
    </row>
    <row r="165" spans="1:65" s="2" customFormat="1" ht="24.2" customHeight="1">
      <c r="A165" s="33"/>
      <c r="B165" s="150"/>
      <c r="C165" s="151" t="s">
        <v>429</v>
      </c>
      <c r="D165" s="151" t="s">
        <v>224</v>
      </c>
      <c r="E165" s="152" t="s">
        <v>6457</v>
      </c>
      <c r="F165" s="153" t="s">
        <v>6458</v>
      </c>
      <c r="G165" s="154" t="s">
        <v>4342</v>
      </c>
      <c r="H165" s="155">
        <v>3</v>
      </c>
      <c r="I165" s="156"/>
      <c r="J165" s="157">
        <f t="shared" si="20"/>
        <v>0</v>
      </c>
      <c r="K165" s="158"/>
      <c r="L165" s="34"/>
      <c r="M165" s="159" t="s">
        <v>1</v>
      </c>
      <c r="N165" s="160" t="s">
        <v>42</v>
      </c>
      <c r="O165" s="59"/>
      <c r="P165" s="161">
        <f t="shared" si="21"/>
        <v>0</v>
      </c>
      <c r="Q165" s="161">
        <v>0</v>
      </c>
      <c r="R165" s="161">
        <f t="shared" si="22"/>
        <v>0</v>
      </c>
      <c r="S165" s="161">
        <v>0</v>
      </c>
      <c r="T165" s="162">
        <f t="shared" si="23"/>
        <v>0</v>
      </c>
      <c r="U165" s="33"/>
      <c r="V165" s="33"/>
      <c r="W165" s="33"/>
      <c r="X165" s="33"/>
      <c r="Y165" s="33"/>
      <c r="Z165" s="33"/>
      <c r="AA165" s="33"/>
      <c r="AB165" s="33"/>
      <c r="AC165" s="33"/>
      <c r="AD165" s="33"/>
      <c r="AE165" s="33"/>
      <c r="AR165" s="163" t="s">
        <v>228</v>
      </c>
      <c r="AT165" s="163" t="s">
        <v>224</v>
      </c>
      <c r="AU165" s="163" t="s">
        <v>84</v>
      </c>
      <c r="AY165" s="18" t="s">
        <v>222</v>
      </c>
      <c r="BE165" s="164">
        <f t="shared" si="24"/>
        <v>0</v>
      </c>
      <c r="BF165" s="164">
        <f t="shared" si="25"/>
        <v>0</v>
      </c>
      <c r="BG165" s="164">
        <f t="shared" si="26"/>
        <v>0</v>
      </c>
      <c r="BH165" s="164">
        <f t="shared" si="27"/>
        <v>0</v>
      </c>
      <c r="BI165" s="164">
        <f t="shared" si="28"/>
        <v>0</v>
      </c>
      <c r="BJ165" s="18" t="s">
        <v>84</v>
      </c>
      <c r="BK165" s="164">
        <f t="shared" si="29"/>
        <v>0</v>
      </c>
      <c r="BL165" s="18" t="s">
        <v>228</v>
      </c>
      <c r="BM165" s="163" t="s">
        <v>417</v>
      </c>
    </row>
    <row r="166" spans="1:65" s="2" customFormat="1" ht="24.2" customHeight="1">
      <c r="A166" s="33"/>
      <c r="B166" s="150"/>
      <c r="C166" s="151" t="s">
        <v>329</v>
      </c>
      <c r="D166" s="151" t="s">
        <v>224</v>
      </c>
      <c r="E166" s="152" t="s">
        <v>6459</v>
      </c>
      <c r="F166" s="153" t="s">
        <v>6460</v>
      </c>
      <c r="G166" s="154" t="s">
        <v>4342</v>
      </c>
      <c r="H166" s="155">
        <v>3</v>
      </c>
      <c r="I166" s="156"/>
      <c r="J166" s="157">
        <f t="shared" si="20"/>
        <v>0</v>
      </c>
      <c r="K166" s="158"/>
      <c r="L166" s="34"/>
      <c r="M166" s="159" t="s">
        <v>1</v>
      </c>
      <c r="N166" s="160" t="s">
        <v>42</v>
      </c>
      <c r="O166" s="59"/>
      <c r="P166" s="161">
        <f t="shared" si="21"/>
        <v>0</v>
      </c>
      <c r="Q166" s="161">
        <v>0</v>
      </c>
      <c r="R166" s="161">
        <f t="shared" si="22"/>
        <v>0</v>
      </c>
      <c r="S166" s="161">
        <v>0</v>
      </c>
      <c r="T166" s="162">
        <f t="shared" si="23"/>
        <v>0</v>
      </c>
      <c r="U166" s="33"/>
      <c r="V166" s="33"/>
      <c r="W166" s="33"/>
      <c r="X166" s="33"/>
      <c r="Y166" s="33"/>
      <c r="Z166" s="33"/>
      <c r="AA166" s="33"/>
      <c r="AB166" s="33"/>
      <c r="AC166" s="33"/>
      <c r="AD166" s="33"/>
      <c r="AE166" s="33"/>
      <c r="AR166" s="163" t="s">
        <v>228</v>
      </c>
      <c r="AT166" s="163" t="s">
        <v>224</v>
      </c>
      <c r="AU166" s="163" t="s">
        <v>84</v>
      </c>
      <c r="AY166" s="18" t="s">
        <v>222</v>
      </c>
      <c r="BE166" s="164">
        <f t="shared" si="24"/>
        <v>0</v>
      </c>
      <c r="BF166" s="164">
        <f t="shared" si="25"/>
        <v>0</v>
      </c>
      <c r="BG166" s="164">
        <f t="shared" si="26"/>
        <v>0</v>
      </c>
      <c r="BH166" s="164">
        <f t="shared" si="27"/>
        <v>0</v>
      </c>
      <c r="BI166" s="164">
        <f t="shared" si="28"/>
        <v>0</v>
      </c>
      <c r="BJ166" s="18" t="s">
        <v>84</v>
      </c>
      <c r="BK166" s="164">
        <f t="shared" si="29"/>
        <v>0</v>
      </c>
      <c r="BL166" s="18" t="s">
        <v>228</v>
      </c>
      <c r="BM166" s="163" t="s">
        <v>420</v>
      </c>
    </row>
    <row r="167" spans="1:65" s="2" customFormat="1" ht="24.2" customHeight="1">
      <c r="A167" s="33"/>
      <c r="B167" s="150"/>
      <c r="C167" s="151" t="s">
        <v>438</v>
      </c>
      <c r="D167" s="151" t="s">
        <v>224</v>
      </c>
      <c r="E167" s="152" t="s">
        <v>6461</v>
      </c>
      <c r="F167" s="153" t="s">
        <v>6462</v>
      </c>
      <c r="G167" s="154" t="s">
        <v>4342</v>
      </c>
      <c r="H167" s="155">
        <v>3</v>
      </c>
      <c r="I167" s="156"/>
      <c r="J167" s="157">
        <f t="shared" si="20"/>
        <v>0</v>
      </c>
      <c r="K167" s="158"/>
      <c r="L167" s="34"/>
      <c r="M167" s="159" t="s">
        <v>1</v>
      </c>
      <c r="N167" s="160" t="s">
        <v>42</v>
      </c>
      <c r="O167" s="59"/>
      <c r="P167" s="161">
        <f t="shared" si="21"/>
        <v>0</v>
      </c>
      <c r="Q167" s="161">
        <v>0</v>
      </c>
      <c r="R167" s="161">
        <f t="shared" si="22"/>
        <v>0</v>
      </c>
      <c r="S167" s="161">
        <v>0</v>
      </c>
      <c r="T167" s="162">
        <f t="shared" si="23"/>
        <v>0</v>
      </c>
      <c r="U167" s="33"/>
      <c r="V167" s="33"/>
      <c r="W167" s="33"/>
      <c r="X167" s="33"/>
      <c r="Y167" s="33"/>
      <c r="Z167" s="33"/>
      <c r="AA167" s="33"/>
      <c r="AB167" s="33"/>
      <c r="AC167" s="33"/>
      <c r="AD167" s="33"/>
      <c r="AE167" s="33"/>
      <c r="AR167" s="163" t="s">
        <v>228</v>
      </c>
      <c r="AT167" s="163" t="s">
        <v>224</v>
      </c>
      <c r="AU167" s="163" t="s">
        <v>84</v>
      </c>
      <c r="AY167" s="18" t="s">
        <v>222</v>
      </c>
      <c r="BE167" s="164">
        <f t="shared" si="24"/>
        <v>0</v>
      </c>
      <c r="BF167" s="164">
        <f t="shared" si="25"/>
        <v>0</v>
      </c>
      <c r="BG167" s="164">
        <f t="shared" si="26"/>
        <v>0</v>
      </c>
      <c r="BH167" s="164">
        <f t="shared" si="27"/>
        <v>0</v>
      </c>
      <c r="BI167" s="164">
        <f t="shared" si="28"/>
        <v>0</v>
      </c>
      <c r="BJ167" s="18" t="s">
        <v>84</v>
      </c>
      <c r="BK167" s="164">
        <f t="shared" si="29"/>
        <v>0</v>
      </c>
      <c r="BL167" s="18" t="s">
        <v>228</v>
      </c>
      <c r="BM167" s="163" t="s">
        <v>424</v>
      </c>
    </row>
    <row r="168" spans="1:65" s="2" customFormat="1" ht="24.2" customHeight="1">
      <c r="A168" s="33"/>
      <c r="B168" s="150"/>
      <c r="C168" s="151" t="s">
        <v>340</v>
      </c>
      <c r="D168" s="151" t="s">
        <v>224</v>
      </c>
      <c r="E168" s="152" t="s">
        <v>6463</v>
      </c>
      <c r="F168" s="153" t="s">
        <v>6464</v>
      </c>
      <c r="G168" s="154" t="s">
        <v>4342</v>
      </c>
      <c r="H168" s="155">
        <v>3</v>
      </c>
      <c r="I168" s="156"/>
      <c r="J168" s="157">
        <f t="shared" si="20"/>
        <v>0</v>
      </c>
      <c r="K168" s="158"/>
      <c r="L168" s="34"/>
      <c r="M168" s="159" t="s">
        <v>1</v>
      </c>
      <c r="N168" s="160" t="s">
        <v>42</v>
      </c>
      <c r="O168" s="59"/>
      <c r="P168" s="161">
        <f t="shared" si="21"/>
        <v>0</v>
      </c>
      <c r="Q168" s="161">
        <v>0</v>
      </c>
      <c r="R168" s="161">
        <f t="shared" si="22"/>
        <v>0</v>
      </c>
      <c r="S168" s="161">
        <v>0</v>
      </c>
      <c r="T168" s="162">
        <f t="shared" si="23"/>
        <v>0</v>
      </c>
      <c r="U168" s="33"/>
      <c r="V168" s="33"/>
      <c r="W168" s="33"/>
      <c r="X168" s="33"/>
      <c r="Y168" s="33"/>
      <c r="Z168" s="33"/>
      <c r="AA168" s="33"/>
      <c r="AB168" s="33"/>
      <c r="AC168" s="33"/>
      <c r="AD168" s="33"/>
      <c r="AE168" s="33"/>
      <c r="AR168" s="163" t="s">
        <v>228</v>
      </c>
      <c r="AT168" s="163" t="s">
        <v>224</v>
      </c>
      <c r="AU168" s="163" t="s">
        <v>84</v>
      </c>
      <c r="AY168" s="18" t="s">
        <v>222</v>
      </c>
      <c r="BE168" s="164">
        <f t="shared" si="24"/>
        <v>0</v>
      </c>
      <c r="BF168" s="164">
        <f t="shared" si="25"/>
        <v>0</v>
      </c>
      <c r="BG168" s="164">
        <f t="shared" si="26"/>
        <v>0</v>
      </c>
      <c r="BH168" s="164">
        <f t="shared" si="27"/>
        <v>0</v>
      </c>
      <c r="BI168" s="164">
        <f t="shared" si="28"/>
        <v>0</v>
      </c>
      <c r="BJ168" s="18" t="s">
        <v>84</v>
      </c>
      <c r="BK168" s="164">
        <f t="shared" si="29"/>
        <v>0</v>
      </c>
      <c r="BL168" s="18" t="s">
        <v>228</v>
      </c>
      <c r="BM168" s="163" t="s">
        <v>427</v>
      </c>
    </row>
    <row r="169" spans="1:65" s="2" customFormat="1" ht="24.2" customHeight="1">
      <c r="A169" s="33"/>
      <c r="B169" s="150"/>
      <c r="C169" s="151" t="s">
        <v>452</v>
      </c>
      <c r="D169" s="151" t="s">
        <v>224</v>
      </c>
      <c r="E169" s="152" t="s">
        <v>6465</v>
      </c>
      <c r="F169" s="153" t="s">
        <v>6466</v>
      </c>
      <c r="G169" s="154" t="s">
        <v>4342</v>
      </c>
      <c r="H169" s="155">
        <v>3</v>
      </c>
      <c r="I169" s="156"/>
      <c r="J169" s="157">
        <f t="shared" si="20"/>
        <v>0</v>
      </c>
      <c r="K169" s="158"/>
      <c r="L169" s="34"/>
      <c r="M169" s="159" t="s">
        <v>1</v>
      </c>
      <c r="N169" s="160" t="s">
        <v>42</v>
      </c>
      <c r="O169" s="59"/>
      <c r="P169" s="161">
        <f t="shared" si="21"/>
        <v>0</v>
      </c>
      <c r="Q169" s="161">
        <v>0</v>
      </c>
      <c r="R169" s="161">
        <f t="shared" si="22"/>
        <v>0</v>
      </c>
      <c r="S169" s="161">
        <v>0</v>
      </c>
      <c r="T169" s="162">
        <f t="shared" si="23"/>
        <v>0</v>
      </c>
      <c r="U169" s="33"/>
      <c r="V169" s="33"/>
      <c r="W169" s="33"/>
      <c r="X169" s="33"/>
      <c r="Y169" s="33"/>
      <c r="Z169" s="33"/>
      <c r="AA169" s="33"/>
      <c r="AB169" s="33"/>
      <c r="AC169" s="33"/>
      <c r="AD169" s="33"/>
      <c r="AE169" s="33"/>
      <c r="AR169" s="163" t="s">
        <v>228</v>
      </c>
      <c r="AT169" s="163" t="s">
        <v>224</v>
      </c>
      <c r="AU169" s="163" t="s">
        <v>84</v>
      </c>
      <c r="AY169" s="18" t="s">
        <v>222</v>
      </c>
      <c r="BE169" s="164">
        <f t="shared" si="24"/>
        <v>0</v>
      </c>
      <c r="BF169" s="164">
        <f t="shared" si="25"/>
        <v>0</v>
      </c>
      <c r="BG169" s="164">
        <f t="shared" si="26"/>
        <v>0</v>
      </c>
      <c r="BH169" s="164">
        <f t="shared" si="27"/>
        <v>0</v>
      </c>
      <c r="BI169" s="164">
        <f t="shared" si="28"/>
        <v>0</v>
      </c>
      <c r="BJ169" s="18" t="s">
        <v>84</v>
      </c>
      <c r="BK169" s="164">
        <f t="shared" si="29"/>
        <v>0</v>
      </c>
      <c r="BL169" s="18" t="s">
        <v>228</v>
      </c>
      <c r="BM169" s="163" t="s">
        <v>432</v>
      </c>
    </row>
    <row r="170" spans="1:65" s="2" customFormat="1" ht="24.2" customHeight="1">
      <c r="A170" s="33"/>
      <c r="B170" s="150"/>
      <c r="C170" s="151" t="s">
        <v>344</v>
      </c>
      <c r="D170" s="151" t="s">
        <v>224</v>
      </c>
      <c r="E170" s="152" t="s">
        <v>6467</v>
      </c>
      <c r="F170" s="153" t="s">
        <v>6468</v>
      </c>
      <c r="G170" s="154" t="s">
        <v>4342</v>
      </c>
      <c r="H170" s="155">
        <v>3</v>
      </c>
      <c r="I170" s="156"/>
      <c r="J170" s="157">
        <f t="shared" si="20"/>
        <v>0</v>
      </c>
      <c r="K170" s="158"/>
      <c r="L170" s="34"/>
      <c r="M170" s="159" t="s">
        <v>1</v>
      </c>
      <c r="N170" s="160" t="s">
        <v>42</v>
      </c>
      <c r="O170" s="59"/>
      <c r="P170" s="161">
        <f t="shared" si="21"/>
        <v>0</v>
      </c>
      <c r="Q170" s="161">
        <v>0</v>
      </c>
      <c r="R170" s="161">
        <f t="shared" si="22"/>
        <v>0</v>
      </c>
      <c r="S170" s="161">
        <v>0</v>
      </c>
      <c r="T170" s="162">
        <f t="shared" si="23"/>
        <v>0</v>
      </c>
      <c r="U170" s="33"/>
      <c r="V170" s="33"/>
      <c r="W170" s="33"/>
      <c r="X170" s="33"/>
      <c r="Y170" s="33"/>
      <c r="Z170" s="33"/>
      <c r="AA170" s="33"/>
      <c r="AB170" s="33"/>
      <c r="AC170" s="33"/>
      <c r="AD170" s="33"/>
      <c r="AE170" s="33"/>
      <c r="AR170" s="163" t="s">
        <v>228</v>
      </c>
      <c r="AT170" s="163" t="s">
        <v>224</v>
      </c>
      <c r="AU170" s="163" t="s">
        <v>84</v>
      </c>
      <c r="AY170" s="18" t="s">
        <v>222</v>
      </c>
      <c r="BE170" s="164">
        <f t="shared" si="24"/>
        <v>0</v>
      </c>
      <c r="BF170" s="164">
        <f t="shared" si="25"/>
        <v>0</v>
      </c>
      <c r="BG170" s="164">
        <f t="shared" si="26"/>
        <v>0</v>
      </c>
      <c r="BH170" s="164">
        <f t="shared" si="27"/>
        <v>0</v>
      </c>
      <c r="BI170" s="164">
        <f t="shared" si="28"/>
        <v>0</v>
      </c>
      <c r="BJ170" s="18" t="s">
        <v>84</v>
      </c>
      <c r="BK170" s="164">
        <f t="shared" si="29"/>
        <v>0</v>
      </c>
      <c r="BL170" s="18" t="s">
        <v>228</v>
      </c>
      <c r="BM170" s="163" t="s">
        <v>436</v>
      </c>
    </row>
    <row r="171" spans="1:65" s="2" customFormat="1" ht="24.2" customHeight="1">
      <c r="A171" s="33"/>
      <c r="B171" s="150"/>
      <c r="C171" s="151" t="s">
        <v>462</v>
      </c>
      <c r="D171" s="151" t="s">
        <v>224</v>
      </c>
      <c r="E171" s="152" t="s">
        <v>6469</v>
      </c>
      <c r="F171" s="153" t="s">
        <v>6470</v>
      </c>
      <c r="G171" s="154" t="s">
        <v>4342</v>
      </c>
      <c r="H171" s="155">
        <v>3</v>
      </c>
      <c r="I171" s="156"/>
      <c r="J171" s="157">
        <f t="shared" si="20"/>
        <v>0</v>
      </c>
      <c r="K171" s="158"/>
      <c r="L171" s="34"/>
      <c r="M171" s="159" t="s">
        <v>1</v>
      </c>
      <c r="N171" s="160" t="s">
        <v>42</v>
      </c>
      <c r="O171" s="59"/>
      <c r="P171" s="161">
        <f t="shared" si="21"/>
        <v>0</v>
      </c>
      <c r="Q171" s="161">
        <v>0</v>
      </c>
      <c r="R171" s="161">
        <f t="shared" si="22"/>
        <v>0</v>
      </c>
      <c r="S171" s="161">
        <v>0</v>
      </c>
      <c r="T171" s="162">
        <f t="shared" si="23"/>
        <v>0</v>
      </c>
      <c r="U171" s="33"/>
      <c r="V171" s="33"/>
      <c r="W171" s="33"/>
      <c r="X171" s="33"/>
      <c r="Y171" s="33"/>
      <c r="Z171" s="33"/>
      <c r="AA171" s="33"/>
      <c r="AB171" s="33"/>
      <c r="AC171" s="33"/>
      <c r="AD171" s="33"/>
      <c r="AE171" s="33"/>
      <c r="AR171" s="163" t="s">
        <v>228</v>
      </c>
      <c r="AT171" s="163" t="s">
        <v>224</v>
      </c>
      <c r="AU171" s="163" t="s">
        <v>84</v>
      </c>
      <c r="AY171" s="18" t="s">
        <v>222</v>
      </c>
      <c r="BE171" s="164">
        <f t="shared" si="24"/>
        <v>0</v>
      </c>
      <c r="BF171" s="164">
        <f t="shared" si="25"/>
        <v>0</v>
      </c>
      <c r="BG171" s="164">
        <f t="shared" si="26"/>
        <v>0</v>
      </c>
      <c r="BH171" s="164">
        <f t="shared" si="27"/>
        <v>0</v>
      </c>
      <c r="BI171" s="164">
        <f t="shared" si="28"/>
        <v>0</v>
      </c>
      <c r="BJ171" s="18" t="s">
        <v>84</v>
      </c>
      <c r="BK171" s="164">
        <f t="shared" si="29"/>
        <v>0</v>
      </c>
      <c r="BL171" s="18" t="s">
        <v>228</v>
      </c>
      <c r="BM171" s="163" t="s">
        <v>441</v>
      </c>
    </row>
    <row r="172" spans="1:65" s="2" customFormat="1" ht="16.5" customHeight="1">
      <c r="A172" s="33"/>
      <c r="B172" s="150"/>
      <c r="C172" s="151" t="s">
        <v>349</v>
      </c>
      <c r="D172" s="151" t="s">
        <v>224</v>
      </c>
      <c r="E172" s="152" t="s">
        <v>6471</v>
      </c>
      <c r="F172" s="153" t="s">
        <v>6472</v>
      </c>
      <c r="G172" s="154" t="s">
        <v>4342</v>
      </c>
      <c r="H172" s="155">
        <v>2</v>
      </c>
      <c r="I172" s="156"/>
      <c r="J172" s="157">
        <f t="shared" si="20"/>
        <v>0</v>
      </c>
      <c r="K172" s="158"/>
      <c r="L172" s="34"/>
      <c r="M172" s="159" t="s">
        <v>1</v>
      </c>
      <c r="N172" s="160" t="s">
        <v>42</v>
      </c>
      <c r="O172" s="59"/>
      <c r="P172" s="161">
        <f t="shared" si="21"/>
        <v>0</v>
      </c>
      <c r="Q172" s="161">
        <v>0</v>
      </c>
      <c r="R172" s="161">
        <f t="shared" si="22"/>
        <v>0</v>
      </c>
      <c r="S172" s="161">
        <v>0</v>
      </c>
      <c r="T172" s="162">
        <f t="shared" si="23"/>
        <v>0</v>
      </c>
      <c r="U172" s="33"/>
      <c r="V172" s="33"/>
      <c r="W172" s="33"/>
      <c r="X172" s="33"/>
      <c r="Y172" s="33"/>
      <c r="Z172" s="33"/>
      <c r="AA172" s="33"/>
      <c r="AB172" s="33"/>
      <c r="AC172" s="33"/>
      <c r="AD172" s="33"/>
      <c r="AE172" s="33"/>
      <c r="AR172" s="163" t="s">
        <v>228</v>
      </c>
      <c r="AT172" s="163" t="s">
        <v>224</v>
      </c>
      <c r="AU172" s="163" t="s">
        <v>84</v>
      </c>
      <c r="AY172" s="18" t="s">
        <v>222</v>
      </c>
      <c r="BE172" s="164">
        <f t="shared" si="24"/>
        <v>0</v>
      </c>
      <c r="BF172" s="164">
        <f t="shared" si="25"/>
        <v>0</v>
      </c>
      <c r="BG172" s="164">
        <f t="shared" si="26"/>
        <v>0</v>
      </c>
      <c r="BH172" s="164">
        <f t="shared" si="27"/>
        <v>0</v>
      </c>
      <c r="BI172" s="164">
        <f t="shared" si="28"/>
        <v>0</v>
      </c>
      <c r="BJ172" s="18" t="s">
        <v>84</v>
      </c>
      <c r="BK172" s="164">
        <f t="shared" si="29"/>
        <v>0</v>
      </c>
      <c r="BL172" s="18" t="s">
        <v>228</v>
      </c>
      <c r="BM172" s="163" t="s">
        <v>451</v>
      </c>
    </row>
    <row r="173" spans="1:65" s="2" customFormat="1" ht="16.5" customHeight="1">
      <c r="A173" s="33"/>
      <c r="B173" s="150"/>
      <c r="C173" s="151" t="s">
        <v>472</v>
      </c>
      <c r="D173" s="151" t="s">
        <v>224</v>
      </c>
      <c r="E173" s="152" t="s">
        <v>6473</v>
      </c>
      <c r="F173" s="153" t="s">
        <v>6474</v>
      </c>
      <c r="G173" s="154" t="s">
        <v>4342</v>
      </c>
      <c r="H173" s="155">
        <v>2</v>
      </c>
      <c r="I173" s="156"/>
      <c r="J173" s="157">
        <f t="shared" si="20"/>
        <v>0</v>
      </c>
      <c r="K173" s="158"/>
      <c r="L173" s="34"/>
      <c r="M173" s="159" t="s">
        <v>1</v>
      </c>
      <c r="N173" s="160" t="s">
        <v>42</v>
      </c>
      <c r="O173" s="59"/>
      <c r="P173" s="161">
        <f t="shared" si="21"/>
        <v>0</v>
      </c>
      <c r="Q173" s="161">
        <v>0</v>
      </c>
      <c r="R173" s="161">
        <f t="shared" si="22"/>
        <v>0</v>
      </c>
      <c r="S173" s="161">
        <v>0</v>
      </c>
      <c r="T173" s="162">
        <f t="shared" si="23"/>
        <v>0</v>
      </c>
      <c r="U173" s="33"/>
      <c r="V173" s="33"/>
      <c r="W173" s="33"/>
      <c r="X173" s="33"/>
      <c r="Y173" s="33"/>
      <c r="Z173" s="33"/>
      <c r="AA173" s="33"/>
      <c r="AB173" s="33"/>
      <c r="AC173" s="33"/>
      <c r="AD173" s="33"/>
      <c r="AE173" s="33"/>
      <c r="AR173" s="163" t="s">
        <v>228</v>
      </c>
      <c r="AT173" s="163" t="s">
        <v>224</v>
      </c>
      <c r="AU173" s="163" t="s">
        <v>84</v>
      </c>
      <c r="AY173" s="18" t="s">
        <v>222</v>
      </c>
      <c r="BE173" s="164">
        <f t="shared" si="24"/>
        <v>0</v>
      </c>
      <c r="BF173" s="164">
        <f t="shared" si="25"/>
        <v>0</v>
      </c>
      <c r="BG173" s="164">
        <f t="shared" si="26"/>
        <v>0</v>
      </c>
      <c r="BH173" s="164">
        <f t="shared" si="27"/>
        <v>0</v>
      </c>
      <c r="BI173" s="164">
        <f t="shared" si="28"/>
        <v>0</v>
      </c>
      <c r="BJ173" s="18" t="s">
        <v>84</v>
      </c>
      <c r="BK173" s="164">
        <f t="shared" si="29"/>
        <v>0</v>
      </c>
      <c r="BL173" s="18" t="s">
        <v>228</v>
      </c>
      <c r="BM173" s="163" t="s">
        <v>455</v>
      </c>
    </row>
    <row r="174" spans="1:65" s="2" customFormat="1" ht="16.5" customHeight="1">
      <c r="A174" s="33"/>
      <c r="B174" s="150"/>
      <c r="C174" s="151" t="s">
        <v>353</v>
      </c>
      <c r="D174" s="151" t="s">
        <v>224</v>
      </c>
      <c r="E174" s="152" t="s">
        <v>6475</v>
      </c>
      <c r="F174" s="153" t="s">
        <v>6476</v>
      </c>
      <c r="G174" s="154" t="s">
        <v>4342</v>
      </c>
      <c r="H174" s="155">
        <v>1</v>
      </c>
      <c r="I174" s="156"/>
      <c r="J174" s="157">
        <f t="shared" si="20"/>
        <v>0</v>
      </c>
      <c r="K174" s="158"/>
      <c r="L174" s="34"/>
      <c r="M174" s="159" t="s">
        <v>1</v>
      </c>
      <c r="N174" s="160" t="s">
        <v>42</v>
      </c>
      <c r="O174" s="59"/>
      <c r="P174" s="161">
        <f t="shared" si="21"/>
        <v>0</v>
      </c>
      <c r="Q174" s="161">
        <v>0</v>
      </c>
      <c r="R174" s="161">
        <f t="shared" si="22"/>
        <v>0</v>
      </c>
      <c r="S174" s="161">
        <v>0</v>
      </c>
      <c r="T174" s="162">
        <f t="shared" si="23"/>
        <v>0</v>
      </c>
      <c r="U174" s="33"/>
      <c r="V174" s="33"/>
      <c r="W174" s="33"/>
      <c r="X174" s="33"/>
      <c r="Y174" s="33"/>
      <c r="Z174" s="33"/>
      <c r="AA174" s="33"/>
      <c r="AB174" s="33"/>
      <c r="AC174" s="33"/>
      <c r="AD174" s="33"/>
      <c r="AE174" s="33"/>
      <c r="AR174" s="163" t="s">
        <v>228</v>
      </c>
      <c r="AT174" s="163" t="s">
        <v>224</v>
      </c>
      <c r="AU174" s="163" t="s">
        <v>84</v>
      </c>
      <c r="AY174" s="18" t="s">
        <v>222</v>
      </c>
      <c r="BE174" s="164">
        <f t="shared" si="24"/>
        <v>0</v>
      </c>
      <c r="BF174" s="164">
        <f t="shared" si="25"/>
        <v>0</v>
      </c>
      <c r="BG174" s="164">
        <f t="shared" si="26"/>
        <v>0</v>
      </c>
      <c r="BH174" s="164">
        <f t="shared" si="27"/>
        <v>0</v>
      </c>
      <c r="BI174" s="164">
        <f t="shared" si="28"/>
        <v>0</v>
      </c>
      <c r="BJ174" s="18" t="s">
        <v>84</v>
      </c>
      <c r="BK174" s="164">
        <f t="shared" si="29"/>
        <v>0</v>
      </c>
      <c r="BL174" s="18" t="s">
        <v>228</v>
      </c>
      <c r="BM174" s="163" t="s">
        <v>459</v>
      </c>
    </row>
    <row r="175" spans="1:65" s="2" customFormat="1" ht="16.5" customHeight="1">
      <c r="A175" s="33"/>
      <c r="B175" s="150"/>
      <c r="C175" s="151" t="s">
        <v>486</v>
      </c>
      <c r="D175" s="151" t="s">
        <v>224</v>
      </c>
      <c r="E175" s="152" t="s">
        <v>6477</v>
      </c>
      <c r="F175" s="153" t="s">
        <v>6478</v>
      </c>
      <c r="G175" s="154" t="s">
        <v>4342</v>
      </c>
      <c r="H175" s="155">
        <v>3</v>
      </c>
      <c r="I175" s="156"/>
      <c r="J175" s="157">
        <f t="shared" si="20"/>
        <v>0</v>
      </c>
      <c r="K175" s="158"/>
      <c r="L175" s="34"/>
      <c r="M175" s="159" t="s">
        <v>1</v>
      </c>
      <c r="N175" s="160" t="s">
        <v>42</v>
      </c>
      <c r="O175" s="59"/>
      <c r="P175" s="161">
        <f t="shared" si="21"/>
        <v>0</v>
      </c>
      <c r="Q175" s="161">
        <v>0</v>
      </c>
      <c r="R175" s="161">
        <f t="shared" si="22"/>
        <v>0</v>
      </c>
      <c r="S175" s="161">
        <v>0</v>
      </c>
      <c r="T175" s="162">
        <f t="shared" si="23"/>
        <v>0</v>
      </c>
      <c r="U175" s="33"/>
      <c r="V175" s="33"/>
      <c r="W175" s="33"/>
      <c r="X175" s="33"/>
      <c r="Y175" s="33"/>
      <c r="Z175" s="33"/>
      <c r="AA175" s="33"/>
      <c r="AB175" s="33"/>
      <c r="AC175" s="33"/>
      <c r="AD175" s="33"/>
      <c r="AE175" s="33"/>
      <c r="AR175" s="163" t="s">
        <v>228</v>
      </c>
      <c r="AT175" s="163" t="s">
        <v>224</v>
      </c>
      <c r="AU175" s="163" t="s">
        <v>84</v>
      </c>
      <c r="AY175" s="18" t="s">
        <v>222</v>
      </c>
      <c r="BE175" s="164">
        <f t="shared" si="24"/>
        <v>0</v>
      </c>
      <c r="BF175" s="164">
        <f t="shared" si="25"/>
        <v>0</v>
      </c>
      <c r="BG175" s="164">
        <f t="shared" si="26"/>
        <v>0</v>
      </c>
      <c r="BH175" s="164">
        <f t="shared" si="27"/>
        <v>0</v>
      </c>
      <c r="BI175" s="164">
        <f t="shared" si="28"/>
        <v>0</v>
      </c>
      <c r="BJ175" s="18" t="s">
        <v>84</v>
      </c>
      <c r="BK175" s="164">
        <f t="shared" si="29"/>
        <v>0</v>
      </c>
      <c r="BL175" s="18" t="s">
        <v>228</v>
      </c>
      <c r="BM175" s="163" t="s">
        <v>465</v>
      </c>
    </row>
    <row r="176" spans="1:65" s="2" customFormat="1" ht="16.5" customHeight="1">
      <c r="A176" s="33"/>
      <c r="B176" s="150"/>
      <c r="C176" s="151" t="s">
        <v>357</v>
      </c>
      <c r="D176" s="151" t="s">
        <v>224</v>
      </c>
      <c r="E176" s="152" t="s">
        <v>6479</v>
      </c>
      <c r="F176" s="153" t="s">
        <v>6480</v>
      </c>
      <c r="G176" s="154" t="s">
        <v>4342</v>
      </c>
      <c r="H176" s="155">
        <v>3</v>
      </c>
      <c r="I176" s="156"/>
      <c r="J176" s="157">
        <f t="shared" si="20"/>
        <v>0</v>
      </c>
      <c r="K176" s="158"/>
      <c r="L176" s="34"/>
      <c r="M176" s="159" t="s">
        <v>1</v>
      </c>
      <c r="N176" s="160" t="s">
        <v>42</v>
      </c>
      <c r="O176" s="59"/>
      <c r="P176" s="161">
        <f t="shared" si="21"/>
        <v>0</v>
      </c>
      <c r="Q176" s="161">
        <v>0</v>
      </c>
      <c r="R176" s="161">
        <f t="shared" si="22"/>
        <v>0</v>
      </c>
      <c r="S176" s="161">
        <v>0</v>
      </c>
      <c r="T176" s="162">
        <f t="shared" si="23"/>
        <v>0</v>
      </c>
      <c r="U176" s="33"/>
      <c r="V176" s="33"/>
      <c r="W176" s="33"/>
      <c r="X176" s="33"/>
      <c r="Y176" s="33"/>
      <c r="Z176" s="33"/>
      <c r="AA176" s="33"/>
      <c r="AB176" s="33"/>
      <c r="AC176" s="33"/>
      <c r="AD176" s="33"/>
      <c r="AE176" s="33"/>
      <c r="AR176" s="163" t="s">
        <v>228</v>
      </c>
      <c r="AT176" s="163" t="s">
        <v>224</v>
      </c>
      <c r="AU176" s="163" t="s">
        <v>84</v>
      </c>
      <c r="AY176" s="18" t="s">
        <v>222</v>
      </c>
      <c r="BE176" s="164">
        <f t="shared" si="24"/>
        <v>0</v>
      </c>
      <c r="BF176" s="164">
        <f t="shared" si="25"/>
        <v>0</v>
      </c>
      <c r="BG176" s="164">
        <f t="shared" si="26"/>
        <v>0</v>
      </c>
      <c r="BH176" s="164">
        <f t="shared" si="27"/>
        <v>0</v>
      </c>
      <c r="BI176" s="164">
        <f t="shared" si="28"/>
        <v>0</v>
      </c>
      <c r="BJ176" s="18" t="s">
        <v>84</v>
      </c>
      <c r="BK176" s="164">
        <f t="shared" si="29"/>
        <v>0</v>
      </c>
      <c r="BL176" s="18" t="s">
        <v>228</v>
      </c>
      <c r="BM176" s="163" t="s">
        <v>468</v>
      </c>
    </row>
    <row r="177" spans="1:65" s="2" customFormat="1" ht="16.5" customHeight="1">
      <c r="A177" s="33"/>
      <c r="B177" s="150"/>
      <c r="C177" s="151" t="s">
        <v>502</v>
      </c>
      <c r="D177" s="151" t="s">
        <v>224</v>
      </c>
      <c r="E177" s="152" t="s">
        <v>6481</v>
      </c>
      <c r="F177" s="153" t="s">
        <v>6482</v>
      </c>
      <c r="G177" s="154" t="s">
        <v>4342</v>
      </c>
      <c r="H177" s="155">
        <v>2</v>
      </c>
      <c r="I177" s="156"/>
      <c r="J177" s="157">
        <f t="shared" si="20"/>
        <v>0</v>
      </c>
      <c r="K177" s="158"/>
      <c r="L177" s="34"/>
      <c r="M177" s="159" t="s">
        <v>1</v>
      </c>
      <c r="N177" s="160" t="s">
        <v>42</v>
      </c>
      <c r="O177" s="59"/>
      <c r="P177" s="161">
        <f t="shared" si="21"/>
        <v>0</v>
      </c>
      <c r="Q177" s="161">
        <v>0</v>
      </c>
      <c r="R177" s="161">
        <f t="shared" si="22"/>
        <v>0</v>
      </c>
      <c r="S177" s="161">
        <v>0</v>
      </c>
      <c r="T177" s="162">
        <f t="shared" si="23"/>
        <v>0</v>
      </c>
      <c r="U177" s="33"/>
      <c r="V177" s="33"/>
      <c r="W177" s="33"/>
      <c r="X177" s="33"/>
      <c r="Y177" s="33"/>
      <c r="Z177" s="33"/>
      <c r="AA177" s="33"/>
      <c r="AB177" s="33"/>
      <c r="AC177" s="33"/>
      <c r="AD177" s="33"/>
      <c r="AE177" s="33"/>
      <c r="AR177" s="163" t="s">
        <v>228</v>
      </c>
      <c r="AT177" s="163" t="s">
        <v>224</v>
      </c>
      <c r="AU177" s="163" t="s">
        <v>84</v>
      </c>
      <c r="AY177" s="18" t="s">
        <v>222</v>
      </c>
      <c r="BE177" s="164">
        <f t="shared" si="24"/>
        <v>0</v>
      </c>
      <c r="BF177" s="164">
        <f t="shared" si="25"/>
        <v>0</v>
      </c>
      <c r="BG177" s="164">
        <f t="shared" si="26"/>
        <v>0</v>
      </c>
      <c r="BH177" s="164">
        <f t="shared" si="27"/>
        <v>0</v>
      </c>
      <c r="BI177" s="164">
        <f t="shared" si="28"/>
        <v>0</v>
      </c>
      <c r="BJ177" s="18" t="s">
        <v>84</v>
      </c>
      <c r="BK177" s="164">
        <f t="shared" si="29"/>
        <v>0</v>
      </c>
      <c r="BL177" s="18" t="s">
        <v>228</v>
      </c>
      <c r="BM177" s="163" t="s">
        <v>475</v>
      </c>
    </row>
    <row r="178" spans="1:65" s="2" customFormat="1" ht="16.5" customHeight="1">
      <c r="A178" s="33"/>
      <c r="B178" s="150"/>
      <c r="C178" s="151" t="s">
        <v>361</v>
      </c>
      <c r="D178" s="151" t="s">
        <v>224</v>
      </c>
      <c r="E178" s="152" t="s">
        <v>6483</v>
      </c>
      <c r="F178" s="153" t="s">
        <v>6484</v>
      </c>
      <c r="G178" s="154" t="s">
        <v>4342</v>
      </c>
      <c r="H178" s="155">
        <v>2</v>
      </c>
      <c r="I178" s="156"/>
      <c r="J178" s="157">
        <f t="shared" si="20"/>
        <v>0</v>
      </c>
      <c r="K178" s="158"/>
      <c r="L178" s="34"/>
      <c r="M178" s="159" t="s">
        <v>1</v>
      </c>
      <c r="N178" s="160" t="s">
        <v>42</v>
      </c>
      <c r="O178" s="59"/>
      <c r="P178" s="161">
        <f t="shared" si="21"/>
        <v>0</v>
      </c>
      <c r="Q178" s="161">
        <v>0</v>
      </c>
      <c r="R178" s="161">
        <f t="shared" si="22"/>
        <v>0</v>
      </c>
      <c r="S178" s="161">
        <v>0</v>
      </c>
      <c r="T178" s="162">
        <f t="shared" si="23"/>
        <v>0</v>
      </c>
      <c r="U178" s="33"/>
      <c r="V178" s="33"/>
      <c r="W178" s="33"/>
      <c r="X178" s="33"/>
      <c r="Y178" s="33"/>
      <c r="Z178" s="33"/>
      <c r="AA178" s="33"/>
      <c r="AB178" s="33"/>
      <c r="AC178" s="33"/>
      <c r="AD178" s="33"/>
      <c r="AE178" s="33"/>
      <c r="AR178" s="163" t="s">
        <v>228</v>
      </c>
      <c r="AT178" s="163" t="s">
        <v>224</v>
      </c>
      <c r="AU178" s="163" t="s">
        <v>84</v>
      </c>
      <c r="AY178" s="18" t="s">
        <v>222</v>
      </c>
      <c r="BE178" s="164">
        <f t="shared" si="24"/>
        <v>0</v>
      </c>
      <c r="BF178" s="164">
        <f t="shared" si="25"/>
        <v>0</v>
      </c>
      <c r="BG178" s="164">
        <f t="shared" si="26"/>
        <v>0</v>
      </c>
      <c r="BH178" s="164">
        <f t="shared" si="27"/>
        <v>0</v>
      </c>
      <c r="BI178" s="164">
        <f t="shared" si="28"/>
        <v>0</v>
      </c>
      <c r="BJ178" s="18" t="s">
        <v>84</v>
      </c>
      <c r="BK178" s="164">
        <f t="shared" si="29"/>
        <v>0</v>
      </c>
      <c r="BL178" s="18" t="s">
        <v>228</v>
      </c>
      <c r="BM178" s="163" t="s">
        <v>485</v>
      </c>
    </row>
    <row r="179" spans="1:65" s="2" customFormat="1" ht="16.5" customHeight="1">
      <c r="A179" s="33"/>
      <c r="B179" s="150"/>
      <c r="C179" s="151" t="s">
        <v>517</v>
      </c>
      <c r="D179" s="151" t="s">
        <v>224</v>
      </c>
      <c r="E179" s="152" t="s">
        <v>6485</v>
      </c>
      <c r="F179" s="153" t="s">
        <v>6486</v>
      </c>
      <c r="G179" s="154" t="s">
        <v>4342</v>
      </c>
      <c r="H179" s="155">
        <v>1</v>
      </c>
      <c r="I179" s="156"/>
      <c r="J179" s="157">
        <f t="shared" si="20"/>
        <v>0</v>
      </c>
      <c r="K179" s="158"/>
      <c r="L179" s="34"/>
      <c r="M179" s="159" t="s">
        <v>1</v>
      </c>
      <c r="N179" s="160" t="s">
        <v>42</v>
      </c>
      <c r="O179" s="59"/>
      <c r="P179" s="161">
        <f t="shared" si="21"/>
        <v>0</v>
      </c>
      <c r="Q179" s="161">
        <v>0</v>
      </c>
      <c r="R179" s="161">
        <f t="shared" si="22"/>
        <v>0</v>
      </c>
      <c r="S179" s="161">
        <v>0</v>
      </c>
      <c r="T179" s="162">
        <f t="shared" si="23"/>
        <v>0</v>
      </c>
      <c r="U179" s="33"/>
      <c r="V179" s="33"/>
      <c r="W179" s="33"/>
      <c r="X179" s="33"/>
      <c r="Y179" s="33"/>
      <c r="Z179" s="33"/>
      <c r="AA179" s="33"/>
      <c r="AB179" s="33"/>
      <c r="AC179" s="33"/>
      <c r="AD179" s="33"/>
      <c r="AE179" s="33"/>
      <c r="AR179" s="163" t="s">
        <v>228</v>
      </c>
      <c r="AT179" s="163" t="s">
        <v>224</v>
      </c>
      <c r="AU179" s="163" t="s">
        <v>84</v>
      </c>
      <c r="AY179" s="18" t="s">
        <v>222</v>
      </c>
      <c r="BE179" s="164">
        <f t="shared" si="24"/>
        <v>0</v>
      </c>
      <c r="BF179" s="164">
        <f t="shared" si="25"/>
        <v>0</v>
      </c>
      <c r="BG179" s="164">
        <f t="shared" si="26"/>
        <v>0</v>
      </c>
      <c r="BH179" s="164">
        <f t="shared" si="27"/>
        <v>0</v>
      </c>
      <c r="BI179" s="164">
        <f t="shared" si="28"/>
        <v>0</v>
      </c>
      <c r="BJ179" s="18" t="s">
        <v>84</v>
      </c>
      <c r="BK179" s="164">
        <f t="shared" si="29"/>
        <v>0</v>
      </c>
      <c r="BL179" s="18" t="s">
        <v>228</v>
      </c>
      <c r="BM179" s="163" t="s">
        <v>489</v>
      </c>
    </row>
    <row r="180" spans="1:65" s="2" customFormat="1" ht="16.5" customHeight="1">
      <c r="A180" s="33"/>
      <c r="B180" s="150"/>
      <c r="C180" s="151" t="s">
        <v>366</v>
      </c>
      <c r="D180" s="151" t="s">
        <v>224</v>
      </c>
      <c r="E180" s="152" t="s">
        <v>6487</v>
      </c>
      <c r="F180" s="153" t="s">
        <v>6488</v>
      </c>
      <c r="G180" s="154" t="s">
        <v>4342</v>
      </c>
      <c r="H180" s="155">
        <v>3</v>
      </c>
      <c r="I180" s="156"/>
      <c r="J180" s="157">
        <f t="shared" si="20"/>
        <v>0</v>
      </c>
      <c r="K180" s="158"/>
      <c r="L180" s="34"/>
      <c r="M180" s="159" t="s">
        <v>1</v>
      </c>
      <c r="N180" s="160" t="s">
        <v>42</v>
      </c>
      <c r="O180" s="59"/>
      <c r="P180" s="161">
        <f t="shared" si="21"/>
        <v>0</v>
      </c>
      <c r="Q180" s="161">
        <v>0</v>
      </c>
      <c r="R180" s="161">
        <f t="shared" si="22"/>
        <v>0</v>
      </c>
      <c r="S180" s="161">
        <v>0</v>
      </c>
      <c r="T180" s="162">
        <f t="shared" si="23"/>
        <v>0</v>
      </c>
      <c r="U180" s="33"/>
      <c r="V180" s="33"/>
      <c r="W180" s="33"/>
      <c r="X180" s="33"/>
      <c r="Y180" s="33"/>
      <c r="Z180" s="33"/>
      <c r="AA180" s="33"/>
      <c r="AB180" s="33"/>
      <c r="AC180" s="33"/>
      <c r="AD180" s="33"/>
      <c r="AE180" s="33"/>
      <c r="AR180" s="163" t="s">
        <v>228</v>
      </c>
      <c r="AT180" s="163" t="s">
        <v>224</v>
      </c>
      <c r="AU180" s="163" t="s">
        <v>84</v>
      </c>
      <c r="AY180" s="18" t="s">
        <v>222</v>
      </c>
      <c r="BE180" s="164">
        <f t="shared" si="24"/>
        <v>0</v>
      </c>
      <c r="BF180" s="164">
        <f t="shared" si="25"/>
        <v>0</v>
      </c>
      <c r="BG180" s="164">
        <f t="shared" si="26"/>
        <v>0</v>
      </c>
      <c r="BH180" s="164">
        <f t="shared" si="27"/>
        <v>0</v>
      </c>
      <c r="BI180" s="164">
        <f t="shared" si="28"/>
        <v>0</v>
      </c>
      <c r="BJ180" s="18" t="s">
        <v>84</v>
      </c>
      <c r="BK180" s="164">
        <f t="shared" si="29"/>
        <v>0</v>
      </c>
      <c r="BL180" s="18" t="s">
        <v>228</v>
      </c>
      <c r="BM180" s="163" t="s">
        <v>495</v>
      </c>
    </row>
    <row r="181" spans="1:65" s="2" customFormat="1" ht="16.5" customHeight="1">
      <c r="A181" s="33"/>
      <c r="B181" s="150"/>
      <c r="C181" s="151" t="s">
        <v>543</v>
      </c>
      <c r="D181" s="151" t="s">
        <v>224</v>
      </c>
      <c r="E181" s="152" t="s">
        <v>6489</v>
      </c>
      <c r="F181" s="153" t="s">
        <v>6490</v>
      </c>
      <c r="G181" s="154" t="s">
        <v>4342</v>
      </c>
      <c r="H181" s="155">
        <v>20</v>
      </c>
      <c r="I181" s="156"/>
      <c r="J181" s="157">
        <f t="shared" si="20"/>
        <v>0</v>
      </c>
      <c r="K181" s="158"/>
      <c r="L181" s="34"/>
      <c r="M181" s="159" t="s">
        <v>1</v>
      </c>
      <c r="N181" s="160" t="s">
        <v>42</v>
      </c>
      <c r="O181" s="59"/>
      <c r="P181" s="161">
        <f t="shared" si="21"/>
        <v>0</v>
      </c>
      <c r="Q181" s="161">
        <v>0</v>
      </c>
      <c r="R181" s="161">
        <f t="shared" si="22"/>
        <v>0</v>
      </c>
      <c r="S181" s="161">
        <v>0</v>
      </c>
      <c r="T181" s="162">
        <f t="shared" si="23"/>
        <v>0</v>
      </c>
      <c r="U181" s="33"/>
      <c r="V181" s="33"/>
      <c r="W181" s="33"/>
      <c r="X181" s="33"/>
      <c r="Y181" s="33"/>
      <c r="Z181" s="33"/>
      <c r="AA181" s="33"/>
      <c r="AB181" s="33"/>
      <c r="AC181" s="33"/>
      <c r="AD181" s="33"/>
      <c r="AE181" s="33"/>
      <c r="AR181" s="163" t="s">
        <v>228</v>
      </c>
      <c r="AT181" s="163" t="s">
        <v>224</v>
      </c>
      <c r="AU181" s="163" t="s">
        <v>84</v>
      </c>
      <c r="AY181" s="18" t="s">
        <v>222</v>
      </c>
      <c r="BE181" s="164">
        <f t="shared" si="24"/>
        <v>0</v>
      </c>
      <c r="BF181" s="164">
        <f t="shared" si="25"/>
        <v>0</v>
      </c>
      <c r="BG181" s="164">
        <f t="shared" si="26"/>
        <v>0</v>
      </c>
      <c r="BH181" s="164">
        <f t="shared" si="27"/>
        <v>0</v>
      </c>
      <c r="BI181" s="164">
        <f t="shared" si="28"/>
        <v>0</v>
      </c>
      <c r="BJ181" s="18" t="s">
        <v>84</v>
      </c>
      <c r="BK181" s="164">
        <f t="shared" si="29"/>
        <v>0</v>
      </c>
      <c r="BL181" s="18" t="s">
        <v>228</v>
      </c>
      <c r="BM181" s="163" t="s">
        <v>505</v>
      </c>
    </row>
    <row r="182" spans="1:65" s="2" customFormat="1" ht="16.5" customHeight="1">
      <c r="A182" s="33"/>
      <c r="B182" s="150"/>
      <c r="C182" s="151" t="s">
        <v>547</v>
      </c>
      <c r="D182" s="151" t="s">
        <v>224</v>
      </c>
      <c r="E182" s="152" t="s">
        <v>6491</v>
      </c>
      <c r="F182" s="153" t="s">
        <v>6492</v>
      </c>
      <c r="G182" s="154" t="s">
        <v>4342</v>
      </c>
      <c r="H182" s="155">
        <v>5</v>
      </c>
      <c r="I182" s="156"/>
      <c r="J182" s="157">
        <f t="shared" si="20"/>
        <v>0</v>
      </c>
      <c r="K182" s="158"/>
      <c r="L182" s="34"/>
      <c r="M182" s="159" t="s">
        <v>1</v>
      </c>
      <c r="N182" s="160" t="s">
        <v>42</v>
      </c>
      <c r="O182" s="59"/>
      <c r="P182" s="161">
        <f t="shared" si="21"/>
        <v>0</v>
      </c>
      <c r="Q182" s="161">
        <v>0</v>
      </c>
      <c r="R182" s="161">
        <f t="shared" si="22"/>
        <v>0</v>
      </c>
      <c r="S182" s="161">
        <v>0</v>
      </c>
      <c r="T182" s="162">
        <f t="shared" si="23"/>
        <v>0</v>
      </c>
      <c r="U182" s="33"/>
      <c r="V182" s="33"/>
      <c r="W182" s="33"/>
      <c r="X182" s="33"/>
      <c r="Y182" s="33"/>
      <c r="Z182" s="33"/>
      <c r="AA182" s="33"/>
      <c r="AB182" s="33"/>
      <c r="AC182" s="33"/>
      <c r="AD182" s="33"/>
      <c r="AE182" s="33"/>
      <c r="AR182" s="163" t="s">
        <v>228</v>
      </c>
      <c r="AT182" s="163" t="s">
        <v>224</v>
      </c>
      <c r="AU182" s="163" t="s">
        <v>84</v>
      </c>
      <c r="AY182" s="18" t="s">
        <v>222</v>
      </c>
      <c r="BE182" s="164">
        <f t="shared" si="24"/>
        <v>0</v>
      </c>
      <c r="BF182" s="164">
        <f t="shared" si="25"/>
        <v>0</v>
      </c>
      <c r="BG182" s="164">
        <f t="shared" si="26"/>
        <v>0</v>
      </c>
      <c r="BH182" s="164">
        <f t="shared" si="27"/>
        <v>0</v>
      </c>
      <c r="BI182" s="164">
        <f t="shared" si="28"/>
        <v>0</v>
      </c>
      <c r="BJ182" s="18" t="s">
        <v>84</v>
      </c>
      <c r="BK182" s="164">
        <f t="shared" si="29"/>
        <v>0</v>
      </c>
      <c r="BL182" s="18" t="s">
        <v>228</v>
      </c>
      <c r="BM182" s="163" t="s">
        <v>516</v>
      </c>
    </row>
    <row r="183" spans="1:65" s="2" customFormat="1" ht="16.5" customHeight="1">
      <c r="A183" s="33"/>
      <c r="B183" s="150"/>
      <c r="C183" s="151" t="s">
        <v>559</v>
      </c>
      <c r="D183" s="151" t="s">
        <v>224</v>
      </c>
      <c r="E183" s="152" t="s">
        <v>6493</v>
      </c>
      <c r="F183" s="153" t="s">
        <v>6494</v>
      </c>
      <c r="G183" s="154" t="s">
        <v>4342</v>
      </c>
      <c r="H183" s="155">
        <v>5</v>
      </c>
      <c r="I183" s="156"/>
      <c r="J183" s="157">
        <f t="shared" si="20"/>
        <v>0</v>
      </c>
      <c r="K183" s="158"/>
      <c r="L183" s="34"/>
      <c r="M183" s="159" t="s">
        <v>1</v>
      </c>
      <c r="N183" s="160" t="s">
        <v>42</v>
      </c>
      <c r="O183" s="59"/>
      <c r="P183" s="161">
        <f t="shared" si="21"/>
        <v>0</v>
      </c>
      <c r="Q183" s="161">
        <v>0</v>
      </c>
      <c r="R183" s="161">
        <f t="shared" si="22"/>
        <v>0</v>
      </c>
      <c r="S183" s="161">
        <v>0</v>
      </c>
      <c r="T183" s="162">
        <f t="shared" si="23"/>
        <v>0</v>
      </c>
      <c r="U183" s="33"/>
      <c r="V183" s="33"/>
      <c r="W183" s="33"/>
      <c r="X183" s="33"/>
      <c r="Y183" s="33"/>
      <c r="Z183" s="33"/>
      <c r="AA183" s="33"/>
      <c r="AB183" s="33"/>
      <c r="AC183" s="33"/>
      <c r="AD183" s="33"/>
      <c r="AE183" s="33"/>
      <c r="AR183" s="163" t="s">
        <v>228</v>
      </c>
      <c r="AT183" s="163" t="s">
        <v>224</v>
      </c>
      <c r="AU183" s="163" t="s">
        <v>84</v>
      </c>
      <c r="AY183" s="18" t="s">
        <v>222</v>
      </c>
      <c r="BE183" s="164">
        <f t="shared" si="24"/>
        <v>0</v>
      </c>
      <c r="BF183" s="164">
        <f t="shared" si="25"/>
        <v>0</v>
      </c>
      <c r="BG183" s="164">
        <f t="shared" si="26"/>
        <v>0</v>
      </c>
      <c r="BH183" s="164">
        <f t="shared" si="27"/>
        <v>0</v>
      </c>
      <c r="BI183" s="164">
        <f t="shared" si="28"/>
        <v>0</v>
      </c>
      <c r="BJ183" s="18" t="s">
        <v>84</v>
      </c>
      <c r="BK183" s="164">
        <f t="shared" si="29"/>
        <v>0</v>
      </c>
      <c r="BL183" s="18" t="s">
        <v>228</v>
      </c>
      <c r="BM183" s="163" t="s">
        <v>520</v>
      </c>
    </row>
    <row r="184" spans="1:65" s="2" customFormat="1" ht="16.5" customHeight="1">
      <c r="A184" s="33"/>
      <c r="B184" s="150"/>
      <c r="C184" s="151" t="s">
        <v>369</v>
      </c>
      <c r="D184" s="151" t="s">
        <v>224</v>
      </c>
      <c r="E184" s="152" t="s">
        <v>6495</v>
      </c>
      <c r="F184" s="153" t="s">
        <v>6496</v>
      </c>
      <c r="G184" s="154" t="s">
        <v>4342</v>
      </c>
      <c r="H184" s="155">
        <v>1</v>
      </c>
      <c r="I184" s="156"/>
      <c r="J184" s="157">
        <f t="shared" si="20"/>
        <v>0</v>
      </c>
      <c r="K184" s="158"/>
      <c r="L184" s="34"/>
      <c r="M184" s="159" t="s">
        <v>1</v>
      </c>
      <c r="N184" s="160" t="s">
        <v>42</v>
      </c>
      <c r="O184" s="59"/>
      <c r="P184" s="161">
        <f t="shared" si="21"/>
        <v>0</v>
      </c>
      <c r="Q184" s="161">
        <v>0</v>
      </c>
      <c r="R184" s="161">
        <f t="shared" si="22"/>
        <v>0</v>
      </c>
      <c r="S184" s="161">
        <v>0</v>
      </c>
      <c r="T184" s="162">
        <f t="shared" si="23"/>
        <v>0</v>
      </c>
      <c r="U184" s="33"/>
      <c r="V184" s="33"/>
      <c r="W184" s="33"/>
      <c r="X184" s="33"/>
      <c r="Y184" s="33"/>
      <c r="Z184" s="33"/>
      <c r="AA184" s="33"/>
      <c r="AB184" s="33"/>
      <c r="AC184" s="33"/>
      <c r="AD184" s="33"/>
      <c r="AE184" s="33"/>
      <c r="AR184" s="163" t="s">
        <v>228</v>
      </c>
      <c r="AT184" s="163" t="s">
        <v>224</v>
      </c>
      <c r="AU184" s="163" t="s">
        <v>84</v>
      </c>
      <c r="AY184" s="18" t="s">
        <v>222</v>
      </c>
      <c r="BE184" s="164">
        <f t="shared" si="24"/>
        <v>0</v>
      </c>
      <c r="BF184" s="164">
        <f t="shared" si="25"/>
        <v>0</v>
      </c>
      <c r="BG184" s="164">
        <f t="shared" si="26"/>
        <v>0</v>
      </c>
      <c r="BH184" s="164">
        <f t="shared" si="27"/>
        <v>0</v>
      </c>
      <c r="BI184" s="164">
        <f t="shared" si="28"/>
        <v>0</v>
      </c>
      <c r="BJ184" s="18" t="s">
        <v>84</v>
      </c>
      <c r="BK184" s="164">
        <f t="shared" si="29"/>
        <v>0</v>
      </c>
      <c r="BL184" s="18" t="s">
        <v>228</v>
      </c>
      <c r="BM184" s="163" t="s">
        <v>532</v>
      </c>
    </row>
    <row r="185" spans="1:65" s="2" customFormat="1" ht="16.5" customHeight="1">
      <c r="A185" s="33"/>
      <c r="B185" s="150"/>
      <c r="C185" s="151" t="s">
        <v>568</v>
      </c>
      <c r="D185" s="151" t="s">
        <v>224</v>
      </c>
      <c r="E185" s="152" t="s">
        <v>6497</v>
      </c>
      <c r="F185" s="153" t="s">
        <v>6498</v>
      </c>
      <c r="G185" s="154" t="s">
        <v>4342</v>
      </c>
      <c r="H185" s="155">
        <v>5</v>
      </c>
      <c r="I185" s="156"/>
      <c r="J185" s="157">
        <f t="shared" si="20"/>
        <v>0</v>
      </c>
      <c r="K185" s="158"/>
      <c r="L185" s="34"/>
      <c r="M185" s="159" t="s">
        <v>1</v>
      </c>
      <c r="N185" s="160" t="s">
        <v>42</v>
      </c>
      <c r="O185" s="59"/>
      <c r="P185" s="161">
        <f t="shared" si="21"/>
        <v>0</v>
      </c>
      <c r="Q185" s="161">
        <v>0</v>
      </c>
      <c r="R185" s="161">
        <f t="shared" si="22"/>
        <v>0</v>
      </c>
      <c r="S185" s="161">
        <v>0</v>
      </c>
      <c r="T185" s="162">
        <f t="shared" si="23"/>
        <v>0</v>
      </c>
      <c r="U185" s="33"/>
      <c r="V185" s="33"/>
      <c r="W185" s="33"/>
      <c r="X185" s="33"/>
      <c r="Y185" s="33"/>
      <c r="Z185" s="33"/>
      <c r="AA185" s="33"/>
      <c r="AB185" s="33"/>
      <c r="AC185" s="33"/>
      <c r="AD185" s="33"/>
      <c r="AE185" s="33"/>
      <c r="AR185" s="163" t="s">
        <v>228</v>
      </c>
      <c r="AT185" s="163" t="s">
        <v>224</v>
      </c>
      <c r="AU185" s="163" t="s">
        <v>84</v>
      </c>
      <c r="AY185" s="18" t="s">
        <v>222</v>
      </c>
      <c r="BE185" s="164">
        <f t="shared" si="24"/>
        <v>0</v>
      </c>
      <c r="BF185" s="164">
        <f t="shared" si="25"/>
        <v>0</v>
      </c>
      <c r="BG185" s="164">
        <f t="shared" si="26"/>
        <v>0</v>
      </c>
      <c r="BH185" s="164">
        <f t="shared" si="27"/>
        <v>0</v>
      </c>
      <c r="BI185" s="164">
        <f t="shared" si="28"/>
        <v>0</v>
      </c>
      <c r="BJ185" s="18" t="s">
        <v>84</v>
      </c>
      <c r="BK185" s="164">
        <f t="shared" si="29"/>
        <v>0</v>
      </c>
      <c r="BL185" s="18" t="s">
        <v>228</v>
      </c>
      <c r="BM185" s="163" t="s">
        <v>546</v>
      </c>
    </row>
    <row r="186" spans="1:65" s="2" customFormat="1" ht="16.5" customHeight="1">
      <c r="A186" s="33"/>
      <c r="B186" s="150"/>
      <c r="C186" s="151" t="s">
        <v>373</v>
      </c>
      <c r="D186" s="151" t="s">
        <v>224</v>
      </c>
      <c r="E186" s="152" t="s">
        <v>6499</v>
      </c>
      <c r="F186" s="153" t="s">
        <v>6500</v>
      </c>
      <c r="G186" s="154" t="s">
        <v>4342</v>
      </c>
      <c r="H186" s="155">
        <v>2</v>
      </c>
      <c r="I186" s="156"/>
      <c r="J186" s="157">
        <f t="shared" si="20"/>
        <v>0</v>
      </c>
      <c r="K186" s="158"/>
      <c r="L186" s="34"/>
      <c r="M186" s="159" t="s">
        <v>1</v>
      </c>
      <c r="N186" s="160" t="s">
        <v>42</v>
      </c>
      <c r="O186" s="59"/>
      <c r="P186" s="161">
        <f t="shared" si="21"/>
        <v>0</v>
      </c>
      <c r="Q186" s="161">
        <v>0</v>
      </c>
      <c r="R186" s="161">
        <f t="shared" si="22"/>
        <v>0</v>
      </c>
      <c r="S186" s="161">
        <v>0</v>
      </c>
      <c r="T186" s="162">
        <f t="shared" si="23"/>
        <v>0</v>
      </c>
      <c r="U186" s="33"/>
      <c r="V186" s="33"/>
      <c r="W186" s="33"/>
      <c r="X186" s="33"/>
      <c r="Y186" s="33"/>
      <c r="Z186" s="33"/>
      <c r="AA186" s="33"/>
      <c r="AB186" s="33"/>
      <c r="AC186" s="33"/>
      <c r="AD186" s="33"/>
      <c r="AE186" s="33"/>
      <c r="AR186" s="163" t="s">
        <v>228</v>
      </c>
      <c r="AT186" s="163" t="s">
        <v>224</v>
      </c>
      <c r="AU186" s="163" t="s">
        <v>84</v>
      </c>
      <c r="AY186" s="18" t="s">
        <v>222</v>
      </c>
      <c r="BE186" s="164">
        <f t="shared" si="24"/>
        <v>0</v>
      </c>
      <c r="BF186" s="164">
        <f t="shared" si="25"/>
        <v>0</v>
      </c>
      <c r="BG186" s="164">
        <f t="shared" si="26"/>
        <v>0</v>
      </c>
      <c r="BH186" s="164">
        <f t="shared" si="27"/>
        <v>0</v>
      </c>
      <c r="BI186" s="164">
        <f t="shared" si="28"/>
        <v>0</v>
      </c>
      <c r="BJ186" s="18" t="s">
        <v>84</v>
      </c>
      <c r="BK186" s="164">
        <f t="shared" si="29"/>
        <v>0</v>
      </c>
      <c r="BL186" s="18" t="s">
        <v>228</v>
      </c>
      <c r="BM186" s="163" t="s">
        <v>550</v>
      </c>
    </row>
    <row r="187" spans="1:65" s="2" customFormat="1" ht="21.75" customHeight="1">
      <c r="A187" s="33"/>
      <c r="B187" s="150"/>
      <c r="C187" s="151" t="s">
        <v>580</v>
      </c>
      <c r="D187" s="151" t="s">
        <v>224</v>
      </c>
      <c r="E187" s="152" t="s">
        <v>6501</v>
      </c>
      <c r="F187" s="153" t="s">
        <v>6502</v>
      </c>
      <c r="G187" s="154" t="s">
        <v>4342</v>
      </c>
      <c r="H187" s="155">
        <v>4</v>
      </c>
      <c r="I187" s="156"/>
      <c r="J187" s="157">
        <f t="shared" si="20"/>
        <v>0</v>
      </c>
      <c r="K187" s="158"/>
      <c r="L187" s="34"/>
      <c r="M187" s="159" t="s">
        <v>1</v>
      </c>
      <c r="N187" s="160" t="s">
        <v>42</v>
      </c>
      <c r="O187" s="59"/>
      <c r="P187" s="161">
        <f t="shared" si="21"/>
        <v>0</v>
      </c>
      <c r="Q187" s="161">
        <v>0</v>
      </c>
      <c r="R187" s="161">
        <f t="shared" si="22"/>
        <v>0</v>
      </c>
      <c r="S187" s="161">
        <v>0</v>
      </c>
      <c r="T187" s="162">
        <f t="shared" si="23"/>
        <v>0</v>
      </c>
      <c r="U187" s="33"/>
      <c r="V187" s="33"/>
      <c r="W187" s="33"/>
      <c r="X187" s="33"/>
      <c r="Y187" s="33"/>
      <c r="Z187" s="33"/>
      <c r="AA187" s="33"/>
      <c r="AB187" s="33"/>
      <c r="AC187" s="33"/>
      <c r="AD187" s="33"/>
      <c r="AE187" s="33"/>
      <c r="AR187" s="163" t="s">
        <v>228</v>
      </c>
      <c r="AT187" s="163" t="s">
        <v>224</v>
      </c>
      <c r="AU187" s="163" t="s">
        <v>84</v>
      </c>
      <c r="AY187" s="18" t="s">
        <v>222</v>
      </c>
      <c r="BE187" s="164">
        <f t="shared" si="24"/>
        <v>0</v>
      </c>
      <c r="BF187" s="164">
        <f t="shared" si="25"/>
        <v>0</v>
      </c>
      <c r="BG187" s="164">
        <f t="shared" si="26"/>
        <v>0</v>
      </c>
      <c r="BH187" s="164">
        <f t="shared" si="27"/>
        <v>0</v>
      </c>
      <c r="BI187" s="164">
        <f t="shared" si="28"/>
        <v>0</v>
      </c>
      <c r="BJ187" s="18" t="s">
        <v>84</v>
      </c>
      <c r="BK187" s="164">
        <f t="shared" si="29"/>
        <v>0</v>
      </c>
      <c r="BL187" s="18" t="s">
        <v>228</v>
      </c>
      <c r="BM187" s="163" t="s">
        <v>562</v>
      </c>
    </row>
    <row r="188" spans="1:65" s="2" customFormat="1" ht="21.75" customHeight="1">
      <c r="A188" s="33"/>
      <c r="B188" s="150"/>
      <c r="C188" s="151" t="s">
        <v>376</v>
      </c>
      <c r="D188" s="151" t="s">
        <v>224</v>
      </c>
      <c r="E188" s="152" t="s">
        <v>6503</v>
      </c>
      <c r="F188" s="153" t="s">
        <v>6504</v>
      </c>
      <c r="G188" s="154" t="s">
        <v>4342</v>
      </c>
      <c r="H188" s="155">
        <v>4</v>
      </c>
      <c r="I188" s="156"/>
      <c r="J188" s="157">
        <f t="shared" si="20"/>
        <v>0</v>
      </c>
      <c r="K188" s="158"/>
      <c r="L188" s="34"/>
      <c r="M188" s="159" t="s">
        <v>1</v>
      </c>
      <c r="N188" s="160" t="s">
        <v>42</v>
      </c>
      <c r="O188" s="59"/>
      <c r="P188" s="161">
        <f t="shared" si="21"/>
        <v>0</v>
      </c>
      <c r="Q188" s="161">
        <v>0</v>
      </c>
      <c r="R188" s="161">
        <f t="shared" si="22"/>
        <v>0</v>
      </c>
      <c r="S188" s="161">
        <v>0</v>
      </c>
      <c r="T188" s="162">
        <f t="shared" si="23"/>
        <v>0</v>
      </c>
      <c r="U188" s="33"/>
      <c r="V188" s="33"/>
      <c r="W188" s="33"/>
      <c r="X188" s="33"/>
      <c r="Y188" s="33"/>
      <c r="Z188" s="33"/>
      <c r="AA188" s="33"/>
      <c r="AB188" s="33"/>
      <c r="AC188" s="33"/>
      <c r="AD188" s="33"/>
      <c r="AE188" s="33"/>
      <c r="AR188" s="163" t="s">
        <v>228</v>
      </c>
      <c r="AT188" s="163" t="s">
        <v>224</v>
      </c>
      <c r="AU188" s="163" t="s">
        <v>84</v>
      </c>
      <c r="AY188" s="18" t="s">
        <v>222</v>
      </c>
      <c r="BE188" s="164">
        <f t="shared" si="24"/>
        <v>0</v>
      </c>
      <c r="BF188" s="164">
        <f t="shared" si="25"/>
        <v>0</v>
      </c>
      <c r="BG188" s="164">
        <f t="shared" si="26"/>
        <v>0</v>
      </c>
      <c r="BH188" s="164">
        <f t="shared" si="27"/>
        <v>0</v>
      </c>
      <c r="BI188" s="164">
        <f t="shared" si="28"/>
        <v>0</v>
      </c>
      <c r="BJ188" s="18" t="s">
        <v>84</v>
      </c>
      <c r="BK188" s="164">
        <f t="shared" si="29"/>
        <v>0</v>
      </c>
      <c r="BL188" s="18" t="s">
        <v>228</v>
      </c>
      <c r="BM188" s="163" t="s">
        <v>565</v>
      </c>
    </row>
    <row r="189" spans="1:65" s="2" customFormat="1" ht="16.5" customHeight="1">
      <c r="A189" s="33"/>
      <c r="B189" s="150"/>
      <c r="C189" s="151" t="s">
        <v>609</v>
      </c>
      <c r="D189" s="151" t="s">
        <v>224</v>
      </c>
      <c r="E189" s="152" t="s">
        <v>6505</v>
      </c>
      <c r="F189" s="153" t="s">
        <v>6506</v>
      </c>
      <c r="G189" s="154" t="s">
        <v>4342</v>
      </c>
      <c r="H189" s="155">
        <v>10</v>
      </c>
      <c r="I189" s="156"/>
      <c r="J189" s="157">
        <f t="shared" si="20"/>
        <v>0</v>
      </c>
      <c r="K189" s="158"/>
      <c r="L189" s="34"/>
      <c r="M189" s="159" t="s">
        <v>1</v>
      </c>
      <c r="N189" s="160" t="s">
        <v>42</v>
      </c>
      <c r="O189" s="59"/>
      <c r="P189" s="161">
        <f t="shared" si="21"/>
        <v>0</v>
      </c>
      <c r="Q189" s="161">
        <v>0</v>
      </c>
      <c r="R189" s="161">
        <f t="shared" si="22"/>
        <v>0</v>
      </c>
      <c r="S189" s="161">
        <v>0</v>
      </c>
      <c r="T189" s="162">
        <f t="shared" si="23"/>
        <v>0</v>
      </c>
      <c r="U189" s="33"/>
      <c r="V189" s="33"/>
      <c r="W189" s="33"/>
      <c r="X189" s="33"/>
      <c r="Y189" s="33"/>
      <c r="Z189" s="33"/>
      <c r="AA189" s="33"/>
      <c r="AB189" s="33"/>
      <c r="AC189" s="33"/>
      <c r="AD189" s="33"/>
      <c r="AE189" s="33"/>
      <c r="AR189" s="163" t="s">
        <v>228</v>
      </c>
      <c r="AT189" s="163" t="s">
        <v>224</v>
      </c>
      <c r="AU189" s="163" t="s">
        <v>84</v>
      </c>
      <c r="AY189" s="18" t="s">
        <v>222</v>
      </c>
      <c r="BE189" s="164">
        <f t="shared" si="24"/>
        <v>0</v>
      </c>
      <c r="BF189" s="164">
        <f t="shared" si="25"/>
        <v>0</v>
      </c>
      <c r="BG189" s="164">
        <f t="shared" si="26"/>
        <v>0</v>
      </c>
      <c r="BH189" s="164">
        <f t="shared" si="27"/>
        <v>0</v>
      </c>
      <c r="BI189" s="164">
        <f t="shared" si="28"/>
        <v>0</v>
      </c>
      <c r="BJ189" s="18" t="s">
        <v>84</v>
      </c>
      <c r="BK189" s="164">
        <f t="shared" si="29"/>
        <v>0</v>
      </c>
      <c r="BL189" s="18" t="s">
        <v>228</v>
      </c>
      <c r="BM189" s="163" t="s">
        <v>571</v>
      </c>
    </row>
    <row r="190" spans="1:65" s="2" customFormat="1" ht="16.5" customHeight="1">
      <c r="A190" s="33"/>
      <c r="B190" s="150"/>
      <c r="C190" s="151" t="s">
        <v>380</v>
      </c>
      <c r="D190" s="151" t="s">
        <v>224</v>
      </c>
      <c r="E190" s="152" t="s">
        <v>6507</v>
      </c>
      <c r="F190" s="153" t="s">
        <v>6508</v>
      </c>
      <c r="G190" s="154" t="s">
        <v>4342</v>
      </c>
      <c r="H190" s="155">
        <v>10</v>
      </c>
      <c r="I190" s="156"/>
      <c r="J190" s="157">
        <f t="shared" si="20"/>
        <v>0</v>
      </c>
      <c r="K190" s="158"/>
      <c r="L190" s="34"/>
      <c r="M190" s="159" t="s">
        <v>1</v>
      </c>
      <c r="N190" s="160" t="s">
        <v>42</v>
      </c>
      <c r="O190" s="59"/>
      <c r="P190" s="161">
        <f t="shared" si="21"/>
        <v>0</v>
      </c>
      <c r="Q190" s="161">
        <v>0</v>
      </c>
      <c r="R190" s="161">
        <f t="shared" si="22"/>
        <v>0</v>
      </c>
      <c r="S190" s="161">
        <v>0</v>
      </c>
      <c r="T190" s="162">
        <f t="shared" si="23"/>
        <v>0</v>
      </c>
      <c r="U190" s="33"/>
      <c r="V190" s="33"/>
      <c r="W190" s="33"/>
      <c r="X190" s="33"/>
      <c r="Y190" s="33"/>
      <c r="Z190" s="33"/>
      <c r="AA190" s="33"/>
      <c r="AB190" s="33"/>
      <c r="AC190" s="33"/>
      <c r="AD190" s="33"/>
      <c r="AE190" s="33"/>
      <c r="AR190" s="163" t="s">
        <v>228</v>
      </c>
      <c r="AT190" s="163" t="s">
        <v>224</v>
      </c>
      <c r="AU190" s="163" t="s">
        <v>84</v>
      </c>
      <c r="AY190" s="18" t="s">
        <v>222</v>
      </c>
      <c r="BE190" s="164">
        <f t="shared" si="24"/>
        <v>0</v>
      </c>
      <c r="BF190" s="164">
        <f t="shared" si="25"/>
        <v>0</v>
      </c>
      <c r="BG190" s="164">
        <f t="shared" si="26"/>
        <v>0</v>
      </c>
      <c r="BH190" s="164">
        <f t="shared" si="27"/>
        <v>0</v>
      </c>
      <c r="BI190" s="164">
        <f t="shared" si="28"/>
        <v>0</v>
      </c>
      <c r="BJ190" s="18" t="s">
        <v>84</v>
      </c>
      <c r="BK190" s="164">
        <f t="shared" si="29"/>
        <v>0</v>
      </c>
      <c r="BL190" s="18" t="s">
        <v>228</v>
      </c>
      <c r="BM190" s="163" t="s">
        <v>577</v>
      </c>
    </row>
    <row r="191" spans="1:65" s="2" customFormat="1" ht="16.5" customHeight="1">
      <c r="A191" s="33"/>
      <c r="B191" s="150"/>
      <c r="C191" s="151" t="s">
        <v>636</v>
      </c>
      <c r="D191" s="151" t="s">
        <v>224</v>
      </c>
      <c r="E191" s="152" t="s">
        <v>6509</v>
      </c>
      <c r="F191" s="153" t="s">
        <v>6510</v>
      </c>
      <c r="G191" s="154" t="s">
        <v>4342</v>
      </c>
      <c r="H191" s="155">
        <v>2</v>
      </c>
      <c r="I191" s="156"/>
      <c r="J191" s="157">
        <f t="shared" si="20"/>
        <v>0</v>
      </c>
      <c r="K191" s="158"/>
      <c r="L191" s="34"/>
      <c r="M191" s="159" t="s">
        <v>1</v>
      </c>
      <c r="N191" s="160" t="s">
        <v>42</v>
      </c>
      <c r="O191" s="59"/>
      <c r="P191" s="161">
        <f t="shared" si="21"/>
        <v>0</v>
      </c>
      <c r="Q191" s="161">
        <v>0</v>
      </c>
      <c r="R191" s="161">
        <f t="shared" si="22"/>
        <v>0</v>
      </c>
      <c r="S191" s="161">
        <v>0</v>
      </c>
      <c r="T191" s="162">
        <f t="shared" si="23"/>
        <v>0</v>
      </c>
      <c r="U191" s="33"/>
      <c r="V191" s="33"/>
      <c r="W191" s="33"/>
      <c r="X191" s="33"/>
      <c r="Y191" s="33"/>
      <c r="Z191" s="33"/>
      <c r="AA191" s="33"/>
      <c r="AB191" s="33"/>
      <c r="AC191" s="33"/>
      <c r="AD191" s="33"/>
      <c r="AE191" s="33"/>
      <c r="AR191" s="163" t="s">
        <v>228</v>
      </c>
      <c r="AT191" s="163" t="s">
        <v>224</v>
      </c>
      <c r="AU191" s="163" t="s">
        <v>84</v>
      </c>
      <c r="AY191" s="18" t="s">
        <v>222</v>
      </c>
      <c r="BE191" s="164">
        <f t="shared" si="24"/>
        <v>0</v>
      </c>
      <c r="BF191" s="164">
        <f t="shared" si="25"/>
        <v>0</v>
      </c>
      <c r="BG191" s="164">
        <f t="shared" si="26"/>
        <v>0</v>
      </c>
      <c r="BH191" s="164">
        <f t="shared" si="27"/>
        <v>0</v>
      </c>
      <c r="BI191" s="164">
        <f t="shared" si="28"/>
        <v>0</v>
      </c>
      <c r="BJ191" s="18" t="s">
        <v>84</v>
      </c>
      <c r="BK191" s="164">
        <f t="shared" si="29"/>
        <v>0</v>
      </c>
      <c r="BL191" s="18" t="s">
        <v>228</v>
      </c>
      <c r="BM191" s="163" t="s">
        <v>583</v>
      </c>
    </row>
    <row r="192" spans="1:65" s="2" customFormat="1" ht="16.5" customHeight="1">
      <c r="A192" s="33"/>
      <c r="B192" s="150"/>
      <c r="C192" s="151" t="s">
        <v>383</v>
      </c>
      <c r="D192" s="151" t="s">
        <v>224</v>
      </c>
      <c r="E192" s="152" t="s">
        <v>6511</v>
      </c>
      <c r="F192" s="153" t="s">
        <v>6512</v>
      </c>
      <c r="G192" s="154" t="s">
        <v>4342</v>
      </c>
      <c r="H192" s="155">
        <v>10</v>
      </c>
      <c r="I192" s="156"/>
      <c r="J192" s="157">
        <f t="shared" ref="J192:J223" si="30">ROUND(I192*H192,2)</f>
        <v>0</v>
      </c>
      <c r="K192" s="158"/>
      <c r="L192" s="34"/>
      <c r="M192" s="159" t="s">
        <v>1</v>
      </c>
      <c r="N192" s="160" t="s">
        <v>42</v>
      </c>
      <c r="O192" s="59"/>
      <c r="P192" s="161">
        <f t="shared" ref="P192:P223" si="31">O192*H192</f>
        <v>0</v>
      </c>
      <c r="Q192" s="161">
        <v>0</v>
      </c>
      <c r="R192" s="161">
        <f t="shared" ref="R192:R223" si="32">Q192*H192</f>
        <v>0</v>
      </c>
      <c r="S192" s="161">
        <v>0</v>
      </c>
      <c r="T192" s="162">
        <f t="shared" ref="T192:T223" si="33">S192*H192</f>
        <v>0</v>
      </c>
      <c r="U192" s="33"/>
      <c r="V192" s="33"/>
      <c r="W192" s="33"/>
      <c r="X192" s="33"/>
      <c r="Y192" s="33"/>
      <c r="Z192" s="33"/>
      <c r="AA192" s="33"/>
      <c r="AB192" s="33"/>
      <c r="AC192" s="33"/>
      <c r="AD192" s="33"/>
      <c r="AE192" s="33"/>
      <c r="AR192" s="163" t="s">
        <v>228</v>
      </c>
      <c r="AT192" s="163" t="s">
        <v>224</v>
      </c>
      <c r="AU192" s="163" t="s">
        <v>84</v>
      </c>
      <c r="AY192" s="18" t="s">
        <v>222</v>
      </c>
      <c r="BE192" s="164">
        <f t="shared" ref="BE192:BE223" si="34">IF(N192="základní",J192,0)</f>
        <v>0</v>
      </c>
      <c r="BF192" s="164">
        <f t="shared" ref="BF192:BF223" si="35">IF(N192="snížená",J192,0)</f>
        <v>0</v>
      </c>
      <c r="BG192" s="164">
        <f t="shared" ref="BG192:BG223" si="36">IF(N192="zákl. přenesená",J192,0)</f>
        <v>0</v>
      </c>
      <c r="BH192" s="164">
        <f t="shared" ref="BH192:BH223" si="37">IF(N192="sníž. přenesená",J192,0)</f>
        <v>0</v>
      </c>
      <c r="BI192" s="164">
        <f t="shared" ref="BI192:BI223" si="38">IF(N192="nulová",J192,0)</f>
        <v>0</v>
      </c>
      <c r="BJ192" s="18" t="s">
        <v>84</v>
      </c>
      <c r="BK192" s="164">
        <f t="shared" ref="BK192:BK223" si="39">ROUND(I192*H192,2)</f>
        <v>0</v>
      </c>
      <c r="BL192" s="18" t="s">
        <v>228</v>
      </c>
      <c r="BM192" s="163" t="s">
        <v>599</v>
      </c>
    </row>
    <row r="193" spans="1:65" s="2" customFormat="1" ht="16.5" customHeight="1">
      <c r="A193" s="33"/>
      <c r="B193" s="150"/>
      <c r="C193" s="151" t="s">
        <v>660</v>
      </c>
      <c r="D193" s="151" t="s">
        <v>224</v>
      </c>
      <c r="E193" s="152" t="s">
        <v>6513</v>
      </c>
      <c r="F193" s="153" t="s">
        <v>6514</v>
      </c>
      <c r="G193" s="154" t="s">
        <v>4342</v>
      </c>
      <c r="H193" s="155">
        <v>10</v>
      </c>
      <c r="I193" s="156"/>
      <c r="J193" s="157">
        <f t="shared" si="30"/>
        <v>0</v>
      </c>
      <c r="K193" s="158"/>
      <c r="L193" s="34"/>
      <c r="M193" s="159" t="s">
        <v>1</v>
      </c>
      <c r="N193" s="160" t="s">
        <v>42</v>
      </c>
      <c r="O193" s="59"/>
      <c r="P193" s="161">
        <f t="shared" si="31"/>
        <v>0</v>
      </c>
      <c r="Q193" s="161">
        <v>0</v>
      </c>
      <c r="R193" s="161">
        <f t="shared" si="32"/>
        <v>0</v>
      </c>
      <c r="S193" s="161">
        <v>0</v>
      </c>
      <c r="T193" s="162">
        <f t="shared" si="33"/>
        <v>0</v>
      </c>
      <c r="U193" s="33"/>
      <c r="V193" s="33"/>
      <c r="W193" s="33"/>
      <c r="X193" s="33"/>
      <c r="Y193" s="33"/>
      <c r="Z193" s="33"/>
      <c r="AA193" s="33"/>
      <c r="AB193" s="33"/>
      <c r="AC193" s="33"/>
      <c r="AD193" s="33"/>
      <c r="AE193" s="33"/>
      <c r="AR193" s="163" t="s">
        <v>228</v>
      </c>
      <c r="AT193" s="163" t="s">
        <v>224</v>
      </c>
      <c r="AU193" s="163" t="s">
        <v>84</v>
      </c>
      <c r="AY193" s="18" t="s">
        <v>222</v>
      </c>
      <c r="BE193" s="164">
        <f t="shared" si="34"/>
        <v>0</v>
      </c>
      <c r="BF193" s="164">
        <f t="shared" si="35"/>
        <v>0</v>
      </c>
      <c r="BG193" s="164">
        <f t="shared" si="36"/>
        <v>0</v>
      </c>
      <c r="BH193" s="164">
        <f t="shared" si="37"/>
        <v>0</v>
      </c>
      <c r="BI193" s="164">
        <f t="shared" si="38"/>
        <v>0</v>
      </c>
      <c r="BJ193" s="18" t="s">
        <v>84</v>
      </c>
      <c r="BK193" s="164">
        <f t="shared" si="39"/>
        <v>0</v>
      </c>
      <c r="BL193" s="18" t="s">
        <v>228</v>
      </c>
      <c r="BM193" s="163" t="s">
        <v>612</v>
      </c>
    </row>
    <row r="194" spans="1:65" s="2" customFormat="1" ht="16.5" customHeight="1">
      <c r="A194" s="33"/>
      <c r="B194" s="150"/>
      <c r="C194" s="151" t="s">
        <v>390</v>
      </c>
      <c r="D194" s="151" t="s">
        <v>224</v>
      </c>
      <c r="E194" s="152" t="s">
        <v>6515</v>
      </c>
      <c r="F194" s="153" t="s">
        <v>6516</v>
      </c>
      <c r="G194" s="154" t="s">
        <v>4342</v>
      </c>
      <c r="H194" s="155">
        <v>4</v>
      </c>
      <c r="I194" s="156"/>
      <c r="J194" s="157">
        <f t="shared" si="30"/>
        <v>0</v>
      </c>
      <c r="K194" s="158"/>
      <c r="L194" s="34"/>
      <c r="M194" s="159" t="s">
        <v>1</v>
      </c>
      <c r="N194" s="160" t="s">
        <v>42</v>
      </c>
      <c r="O194" s="59"/>
      <c r="P194" s="161">
        <f t="shared" si="31"/>
        <v>0</v>
      </c>
      <c r="Q194" s="161">
        <v>0</v>
      </c>
      <c r="R194" s="161">
        <f t="shared" si="32"/>
        <v>0</v>
      </c>
      <c r="S194" s="161">
        <v>0</v>
      </c>
      <c r="T194" s="162">
        <f t="shared" si="33"/>
        <v>0</v>
      </c>
      <c r="U194" s="33"/>
      <c r="V194" s="33"/>
      <c r="W194" s="33"/>
      <c r="X194" s="33"/>
      <c r="Y194" s="33"/>
      <c r="Z194" s="33"/>
      <c r="AA194" s="33"/>
      <c r="AB194" s="33"/>
      <c r="AC194" s="33"/>
      <c r="AD194" s="33"/>
      <c r="AE194" s="33"/>
      <c r="AR194" s="163" t="s">
        <v>228</v>
      </c>
      <c r="AT194" s="163" t="s">
        <v>224</v>
      </c>
      <c r="AU194" s="163" t="s">
        <v>84</v>
      </c>
      <c r="AY194" s="18" t="s">
        <v>222</v>
      </c>
      <c r="BE194" s="164">
        <f t="shared" si="34"/>
        <v>0</v>
      </c>
      <c r="BF194" s="164">
        <f t="shared" si="35"/>
        <v>0</v>
      </c>
      <c r="BG194" s="164">
        <f t="shared" si="36"/>
        <v>0</v>
      </c>
      <c r="BH194" s="164">
        <f t="shared" si="37"/>
        <v>0</v>
      </c>
      <c r="BI194" s="164">
        <f t="shared" si="38"/>
        <v>0</v>
      </c>
      <c r="BJ194" s="18" t="s">
        <v>84</v>
      </c>
      <c r="BK194" s="164">
        <f t="shared" si="39"/>
        <v>0</v>
      </c>
      <c r="BL194" s="18" t="s">
        <v>228</v>
      </c>
      <c r="BM194" s="163" t="s">
        <v>616</v>
      </c>
    </row>
    <row r="195" spans="1:65" s="2" customFormat="1" ht="16.5" customHeight="1">
      <c r="A195" s="33"/>
      <c r="B195" s="150"/>
      <c r="C195" s="151" t="s">
        <v>700</v>
      </c>
      <c r="D195" s="151" t="s">
        <v>224</v>
      </c>
      <c r="E195" s="152" t="s">
        <v>6517</v>
      </c>
      <c r="F195" s="153" t="s">
        <v>6518</v>
      </c>
      <c r="G195" s="154" t="s">
        <v>4342</v>
      </c>
      <c r="H195" s="155">
        <v>4</v>
      </c>
      <c r="I195" s="156"/>
      <c r="J195" s="157">
        <f t="shared" si="30"/>
        <v>0</v>
      </c>
      <c r="K195" s="158"/>
      <c r="L195" s="34"/>
      <c r="M195" s="159" t="s">
        <v>1</v>
      </c>
      <c r="N195" s="160" t="s">
        <v>42</v>
      </c>
      <c r="O195" s="59"/>
      <c r="P195" s="161">
        <f t="shared" si="31"/>
        <v>0</v>
      </c>
      <c r="Q195" s="161">
        <v>0</v>
      </c>
      <c r="R195" s="161">
        <f t="shared" si="32"/>
        <v>0</v>
      </c>
      <c r="S195" s="161">
        <v>0</v>
      </c>
      <c r="T195" s="162">
        <f t="shared" si="33"/>
        <v>0</v>
      </c>
      <c r="U195" s="33"/>
      <c r="V195" s="33"/>
      <c r="W195" s="33"/>
      <c r="X195" s="33"/>
      <c r="Y195" s="33"/>
      <c r="Z195" s="33"/>
      <c r="AA195" s="33"/>
      <c r="AB195" s="33"/>
      <c r="AC195" s="33"/>
      <c r="AD195" s="33"/>
      <c r="AE195" s="33"/>
      <c r="AR195" s="163" t="s">
        <v>228</v>
      </c>
      <c r="AT195" s="163" t="s">
        <v>224</v>
      </c>
      <c r="AU195" s="163" t="s">
        <v>84</v>
      </c>
      <c r="AY195" s="18" t="s">
        <v>222</v>
      </c>
      <c r="BE195" s="164">
        <f t="shared" si="34"/>
        <v>0</v>
      </c>
      <c r="BF195" s="164">
        <f t="shared" si="35"/>
        <v>0</v>
      </c>
      <c r="BG195" s="164">
        <f t="shared" si="36"/>
        <v>0</v>
      </c>
      <c r="BH195" s="164">
        <f t="shared" si="37"/>
        <v>0</v>
      </c>
      <c r="BI195" s="164">
        <f t="shared" si="38"/>
        <v>0</v>
      </c>
      <c r="BJ195" s="18" t="s">
        <v>84</v>
      </c>
      <c r="BK195" s="164">
        <f t="shared" si="39"/>
        <v>0</v>
      </c>
      <c r="BL195" s="18" t="s">
        <v>228</v>
      </c>
      <c r="BM195" s="163" t="s">
        <v>639</v>
      </c>
    </row>
    <row r="196" spans="1:65" s="2" customFormat="1" ht="16.5" customHeight="1">
      <c r="A196" s="33"/>
      <c r="B196" s="150"/>
      <c r="C196" s="151" t="s">
        <v>393</v>
      </c>
      <c r="D196" s="151" t="s">
        <v>224</v>
      </c>
      <c r="E196" s="152" t="s">
        <v>6519</v>
      </c>
      <c r="F196" s="153" t="s">
        <v>6520</v>
      </c>
      <c r="G196" s="154" t="s">
        <v>4342</v>
      </c>
      <c r="H196" s="155">
        <v>4</v>
      </c>
      <c r="I196" s="156"/>
      <c r="J196" s="157">
        <f t="shared" si="30"/>
        <v>0</v>
      </c>
      <c r="K196" s="158"/>
      <c r="L196" s="34"/>
      <c r="M196" s="159" t="s">
        <v>1</v>
      </c>
      <c r="N196" s="160" t="s">
        <v>42</v>
      </c>
      <c r="O196" s="59"/>
      <c r="P196" s="161">
        <f t="shared" si="31"/>
        <v>0</v>
      </c>
      <c r="Q196" s="161">
        <v>0</v>
      </c>
      <c r="R196" s="161">
        <f t="shared" si="32"/>
        <v>0</v>
      </c>
      <c r="S196" s="161">
        <v>0</v>
      </c>
      <c r="T196" s="162">
        <f t="shared" si="33"/>
        <v>0</v>
      </c>
      <c r="U196" s="33"/>
      <c r="V196" s="33"/>
      <c r="W196" s="33"/>
      <c r="X196" s="33"/>
      <c r="Y196" s="33"/>
      <c r="Z196" s="33"/>
      <c r="AA196" s="33"/>
      <c r="AB196" s="33"/>
      <c r="AC196" s="33"/>
      <c r="AD196" s="33"/>
      <c r="AE196" s="33"/>
      <c r="AR196" s="163" t="s">
        <v>228</v>
      </c>
      <c r="AT196" s="163" t="s">
        <v>224</v>
      </c>
      <c r="AU196" s="163" t="s">
        <v>84</v>
      </c>
      <c r="AY196" s="18" t="s">
        <v>222</v>
      </c>
      <c r="BE196" s="164">
        <f t="shared" si="34"/>
        <v>0</v>
      </c>
      <c r="BF196" s="164">
        <f t="shared" si="35"/>
        <v>0</v>
      </c>
      <c r="BG196" s="164">
        <f t="shared" si="36"/>
        <v>0</v>
      </c>
      <c r="BH196" s="164">
        <f t="shared" si="37"/>
        <v>0</v>
      </c>
      <c r="BI196" s="164">
        <f t="shared" si="38"/>
        <v>0</v>
      </c>
      <c r="BJ196" s="18" t="s">
        <v>84</v>
      </c>
      <c r="BK196" s="164">
        <f t="shared" si="39"/>
        <v>0</v>
      </c>
      <c r="BL196" s="18" t="s">
        <v>228</v>
      </c>
      <c r="BM196" s="163" t="s">
        <v>656</v>
      </c>
    </row>
    <row r="197" spans="1:65" s="2" customFormat="1" ht="16.5" customHeight="1">
      <c r="A197" s="33"/>
      <c r="B197" s="150"/>
      <c r="C197" s="151" t="s">
        <v>710</v>
      </c>
      <c r="D197" s="151" t="s">
        <v>224</v>
      </c>
      <c r="E197" s="152" t="s">
        <v>6521</v>
      </c>
      <c r="F197" s="153" t="s">
        <v>6522</v>
      </c>
      <c r="G197" s="154" t="s">
        <v>4342</v>
      </c>
      <c r="H197" s="155">
        <v>4</v>
      </c>
      <c r="I197" s="156"/>
      <c r="J197" s="157">
        <f t="shared" si="30"/>
        <v>0</v>
      </c>
      <c r="K197" s="158"/>
      <c r="L197" s="34"/>
      <c r="M197" s="159" t="s">
        <v>1</v>
      </c>
      <c r="N197" s="160" t="s">
        <v>42</v>
      </c>
      <c r="O197" s="59"/>
      <c r="P197" s="161">
        <f t="shared" si="31"/>
        <v>0</v>
      </c>
      <c r="Q197" s="161">
        <v>0</v>
      </c>
      <c r="R197" s="161">
        <f t="shared" si="32"/>
        <v>0</v>
      </c>
      <c r="S197" s="161">
        <v>0</v>
      </c>
      <c r="T197" s="162">
        <f t="shared" si="33"/>
        <v>0</v>
      </c>
      <c r="U197" s="33"/>
      <c r="V197" s="33"/>
      <c r="W197" s="33"/>
      <c r="X197" s="33"/>
      <c r="Y197" s="33"/>
      <c r="Z197" s="33"/>
      <c r="AA197" s="33"/>
      <c r="AB197" s="33"/>
      <c r="AC197" s="33"/>
      <c r="AD197" s="33"/>
      <c r="AE197" s="33"/>
      <c r="AR197" s="163" t="s">
        <v>228</v>
      </c>
      <c r="AT197" s="163" t="s">
        <v>224</v>
      </c>
      <c r="AU197" s="163" t="s">
        <v>84</v>
      </c>
      <c r="AY197" s="18" t="s">
        <v>222</v>
      </c>
      <c r="BE197" s="164">
        <f t="shared" si="34"/>
        <v>0</v>
      </c>
      <c r="BF197" s="164">
        <f t="shared" si="35"/>
        <v>0</v>
      </c>
      <c r="BG197" s="164">
        <f t="shared" si="36"/>
        <v>0</v>
      </c>
      <c r="BH197" s="164">
        <f t="shared" si="37"/>
        <v>0</v>
      </c>
      <c r="BI197" s="164">
        <f t="shared" si="38"/>
        <v>0</v>
      </c>
      <c r="BJ197" s="18" t="s">
        <v>84</v>
      </c>
      <c r="BK197" s="164">
        <f t="shared" si="39"/>
        <v>0</v>
      </c>
      <c r="BL197" s="18" t="s">
        <v>228</v>
      </c>
      <c r="BM197" s="163" t="s">
        <v>663</v>
      </c>
    </row>
    <row r="198" spans="1:65" s="2" customFormat="1" ht="16.5" customHeight="1">
      <c r="A198" s="33"/>
      <c r="B198" s="150"/>
      <c r="C198" s="151" t="s">
        <v>397</v>
      </c>
      <c r="D198" s="151" t="s">
        <v>224</v>
      </c>
      <c r="E198" s="152" t="s">
        <v>6523</v>
      </c>
      <c r="F198" s="153" t="s">
        <v>6524</v>
      </c>
      <c r="G198" s="154" t="s">
        <v>4342</v>
      </c>
      <c r="H198" s="155">
        <v>4</v>
      </c>
      <c r="I198" s="156"/>
      <c r="J198" s="157">
        <f t="shared" si="30"/>
        <v>0</v>
      </c>
      <c r="K198" s="158"/>
      <c r="L198" s="34"/>
      <c r="M198" s="159" t="s">
        <v>1</v>
      </c>
      <c r="N198" s="160" t="s">
        <v>42</v>
      </c>
      <c r="O198" s="59"/>
      <c r="P198" s="161">
        <f t="shared" si="31"/>
        <v>0</v>
      </c>
      <c r="Q198" s="161">
        <v>0</v>
      </c>
      <c r="R198" s="161">
        <f t="shared" si="32"/>
        <v>0</v>
      </c>
      <c r="S198" s="161">
        <v>0</v>
      </c>
      <c r="T198" s="162">
        <f t="shared" si="33"/>
        <v>0</v>
      </c>
      <c r="U198" s="33"/>
      <c r="V198" s="33"/>
      <c r="W198" s="33"/>
      <c r="X198" s="33"/>
      <c r="Y198" s="33"/>
      <c r="Z198" s="33"/>
      <c r="AA198" s="33"/>
      <c r="AB198" s="33"/>
      <c r="AC198" s="33"/>
      <c r="AD198" s="33"/>
      <c r="AE198" s="33"/>
      <c r="AR198" s="163" t="s">
        <v>228</v>
      </c>
      <c r="AT198" s="163" t="s">
        <v>224</v>
      </c>
      <c r="AU198" s="163" t="s">
        <v>84</v>
      </c>
      <c r="AY198" s="18" t="s">
        <v>222</v>
      </c>
      <c r="BE198" s="164">
        <f t="shared" si="34"/>
        <v>0</v>
      </c>
      <c r="BF198" s="164">
        <f t="shared" si="35"/>
        <v>0</v>
      </c>
      <c r="BG198" s="164">
        <f t="shared" si="36"/>
        <v>0</v>
      </c>
      <c r="BH198" s="164">
        <f t="shared" si="37"/>
        <v>0</v>
      </c>
      <c r="BI198" s="164">
        <f t="shared" si="38"/>
        <v>0</v>
      </c>
      <c r="BJ198" s="18" t="s">
        <v>84</v>
      </c>
      <c r="BK198" s="164">
        <f t="shared" si="39"/>
        <v>0</v>
      </c>
      <c r="BL198" s="18" t="s">
        <v>228</v>
      </c>
      <c r="BM198" s="163" t="s">
        <v>699</v>
      </c>
    </row>
    <row r="199" spans="1:65" s="2" customFormat="1" ht="16.5" customHeight="1">
      <c r="A199" s="33"/>
      <c r="B199" s="150"/>
      <c r="C199" s="151" t="s">
        <v>719</v>
      </c>
      <c r="D199" s="151" t="s">
        <v>224</v>
      </c>
      <c r="E199" s="152" t="s">
        <v>6525</v>
      </c>
      <c r="F199" s="153" t="s">
        <v>6526</v>
      </c>
      <c r="G199" s="154" t="s">
        <v>4342</v>
      </c>
      <c r="H199" s="155">
        <v>4</v>
      </c>
      <c r="I199" s="156"/>
      <c r="J199" s="157">
        <f t="shared" si="30"/>
        <v>0</v>
      </c>
      <c r="K199" s="158"/>
      <c r="L199" s="34"/>
      <c r="M199" s="159" t="s">
        <v>1</v>
      </c>
      <c r="N199" s="160" t="s">
        <v>42</v>
      </c>
      <c r="O199" s="59"/>
      <c r="P199" s="161">
        <f t="shared" si="31"/>
        <v>0</v>
      </c>
      <c r="Q199" s="161">
        <v>0</v>
      </c>
      <c r="R199" s="161">
        <f t="shared" si="32"/>
        <v>0</v>
      </c>
      <c r="S199" s="161">
        <v>0</v>
      </c>
      <c r="T199" s="162">
        <f t="shared" si="33"/>
        <v>0</v>
      </c>
      <c r="U199" s="33"/>
      <c r="V199" s="33"/>
      <c r="W199" s="33"/>
      <c r="X199" s="33"/>
      <c r="Y199" s="33"/>
      <c r="Z199" s="33"/>
      <c r="AA199" s="33"/>
      <c r="AB199" s="33"/>
      <c r="AC199" s="33"/>
      <c r="AD199" s="33"/>
      <c r="AE199" s="33"/>
      <c r="AR199" s="163" t="s">
        <v>228</v>
      </c>
      <c r="AT199" s="163" t="s">
        <v>224</v>
      </c>
      <c r="AU199" s="163" t="s">
        <v>84</v>
      </c>
      <c r="AY199" s="18" t="s">
        <v>222</v>
      </c>
      <c r="BE199" s="164">
        <f t="shared" si="34"/>
        <v>0</v>
      </c>
      <c r="BF199" s="164">
        <f t="shared" si="35"/>
        <v>0</v>
      </c>
      <c r="BG199" s="164">
        <f t="shared" si="36"/>
        <v>0</v>
      </c>
      <c r="BH199" s="164">
        <f t="shared" si="37"/>
        <v>0</v>
      </c>
      <c r="BI199" s="164">
        <f t="shared" si="38"/>
        <v>0</v>
      </c>
      <c r="BJ199" s="18" t="s">
        <v>84</v>
      </c>
      <c r="BK199" s="164">
        <f t="shared" si="39"/>
        <v>0</v>
      </c>
      <c r="BL199" s="18" t="s">
        <v>228</v>
      </c>
      <c r="BM199" s="163" t="s">
        <v>703</v>
      </c>
    </row>
    <row r="200" spans="1:65" s="2" customFormat="1" ht="16.5" customHeight="1">
      <c r="A200" s="33"/>
      <c r="B200" s="150"/>
      <c r="C200" s="151" t="s">
        <v>404</v>
      </c>
      <c r="D200" s="151" t="s">
        <v>224</v>
      </c>
      <c r="E200" s="152" t="s">
        <v>6527</v>
      </c>
      <c r="F200" s="153" t="s">
        <v>6528</v>
      </c>
      <c r="G200" s="154" t="s">
        <v>4342</v>
      </c>
      <c r="H200" s="155">
        <v>4</v>
      </c>
      <c r="I200" s="156"/>
      <c r="J200" s="157">
        <f t="shared" si="30"/>
        <v>0</v>
      </c>
      <c r="K200" s="158"/>
      <c r="L200" s="34"/>
      <c r="M200" s="159" t="s">
        <v>1</v>
      </c>
      <c r="N200" s="160" t="s">
        <v>42</v>
      </c>
      <c r="O200" s="59"/>
      <c r="P200" s="161">
        <f t="shared" si="31"/>
        <v>0</v>
      </c>
      <c r="Q200" s="161">
        <v>0</v>
      </c>
      <c r="R200" s="161">
        <f t="shared" si="32"/>
        <v>0</v>
      </c>
      <c r="S200" s="161">
        <v>0</v>
      </c>
      <c r="T200" s="162">
        <f t="shared" si="33"/>
        <v>0</v>
      </c>
      <c r="U200" s="33"/>
      <c r="V200" s="33"/>
      <c r="W200" s="33"/>
      <c r="X200" s="33"/>
      <c r="Y200" s="33"/>
      <c r="Z200" s="33"/>
      <c r="AA200" s="33"/>
      <c r="AB200" s="33"/>
      <c r="AC200" s="33"/>
      <c r="AD200" s="33"/>
      <c r="AE200" s="33"/>
      <c r="AR200" s="163" t="s">
        <v>228</v>
      </c>
      <c r="AT200" s="163" t="s">
        <v>224</v>
      </c>
      <c r="AU200" s="163" t="s">
        <v>84</v>
      </c>
      <c r="AY200" s="18" t="s">
        <v>222</v>
      </c>
      <c r="BE200" s="164">
        <f t="shared" si="34"/>
        <v>0</v>
      </c>
      <c r="BF200" s="164">
        <f t="shared" si="35"/>
        <v>0</v>
      </c>
      <c r="BG200" s="164">
        <f t="shared" si="36"/>
        <v>0</v>
      </c>
      <c r="BH200" s="164">
        <f t="shared" si="37"/>
        <v>0</v>
      </c>
      <c r="BI200" s="164">
        <f t="shared" si="38"/>
        <v>0</v>
      </c>
      <c r="BJ200" s="18" t="s">
        <v>84</v>
      </c>
      <c r="BK200" s="164">
        <f t="shared" si="39"/>
        <v>0</v>
      </c>
      <c r="BL200" s="18" t="s">
        <v>228</v>
      </c>
      <c r="BM200" s="163" t="s">
        <v>706</v>
      </c>
    </row>
    <row r="201" spans="1:65" s="2" customFormat="1" ht="16.5" customHeight="1">
      <c r="A201" s="33"/>
      <c r="B201" s="150"/>
      <c r="C201" s="151" t="s">
        <v>729</v>
      </c>
      <c r="D201" s="151" t="s">
        <v>224</v>
      </c>
      <c r="E201" s="152" t="s">
        <v>6529</v>
      </c>
      <c r="F201" s="153" t="s">
        <v>6530</v>
      </c>
      <c r="G201" s="154" t="s">
        <v>4342</v>
      </c>
      <c r="H201" s="155">
        <v>4</v>
      </c>
      <c r="I201" s="156"/>
      <c r="J201" s="157">
        <f t="shared" si="30"/>
        <v>0</v>
      </c>
      <c r="K201" s="158"/>
      <c r="L201" s="34"/>
      <c r="M201" s="159" t="s">
        <v>1</v>
      </c>
      <c r="N201" s="160" t="s">
        <v>42</v>
      </c>
      <c r="O201" s="59"/>
      <c r="P201" s="161">
        <f t="shared" si="31"/>
        <v>0</v>
      </c>
      <c r="Q201" s="161">
        <v>0</v>
      </c>
      <c r="R201" s="161">
        <f t="shared" si="32"/>
        <v>0</v>
      </c>
      <c r="S201" s="161">
        <v>0</v>
      </c>
      <c r="T201" s="162">
        <f t="shared" si="33"/>
        <v>0</v>
      </c>
      <c r="U201" s="33"/>
      <c r="V201" s="33"/>
      <c r="W201" s="33"/>
      <c r="X201" s="33"/>
      <c r="Y201" s="33"/>
      <c r="Z201" s="33"/>
      <c r="AA201" s="33"/>
      <c r="AB201" s="33"/>
      <c r="AC201" s="33"/>
      <c r="AD201" s="33"/>
      <c r="AE201" s="33"/>
      <c r="AR201" s="163" t="s">
        <v>228</v>
      </c>
      <c r="AT201" s="163" t="s">
        <v>224</v>
      </c>
      <c r="AU201" s="163" t="s">
        <v>84</v>
      </c>
      <c r="AY201" s="18" t="s">
        <v>222</v>
      </c>
      <c r="BE201" s="164">
        <f t="shared" si="34"/>
        <v>0</v>
      </c>
      <c r="BF201" s="164">
        <f t="shared" si="35"/>
        <v>0</v>
      </c>
      <c r="BG201" s="164">
        <f t="shared" si="36"/>
        <v>0</v>
      </c>
      <c r="BH201" s="164">
        <f t="shared" si="37"/>
        <v>0</v>
      </c>
      <c r="BI201" s="164">
        <f t="shared" si="38"/>
        <v>0</v>
      </c>
      <c r="BJ201" s="18" t="s">
        <v>84</v>
      </c>
      <c r="BK201" s="164">
        <f t="shared" si="39"/>
        <v>0</v>
      </c>
      <c r="BL201" s="18" t="s">
        <v>228</v>
      </c>
      <c r="BM201" s="163" t="s">
        <v>713</v>
      </c>
    </row>
    <row r="202" spans="1:65" s="2" customFormat="1" ht="16.5" customHeight="1">
      <c r="A202" s="33"/>
      <c r="B202" s="150"/>
      <c r="C202" s="151" t="s">
        <v>417</v>
      </c>
      <c r="D202" s="151" t="s">
        <v>224</v>
      </c>
      <c r="E202" s="152" t="s">
        <v>6531</v>
      </c>
      <c r="F202" s="153" t="s">
        <v>6532</v>
      </c>
      <c r="G202" s="154" t="s">
        <v>4342</v>
      </c>
      <c r="H202" s="155">
        <v>4</v>
      </c>
      <c r="I202" s="156"/>
      <c r="J202" s="157">
        <f t="shared" si="30"/>
        <v>0</v>
      </c>
      <c r="K202" s="158"/>
      <c r="L202" s="34"/>
      <c r="M202" s="159" t="s">
        <v>1</v>
      </c>
      <c r="N202" s="160" t="s">
        <v>42</v>
      </c>
      <c r="O202" s="59"/>
      <c r="P202" s="161">
        <f t="shared" si="31"/>
        <v>0</v>
      </c>
      <c r="Q202" s="161">
        <v>0</v>
      </c>
      <c r="R202" s="161">
        <f t="shared" si="32"/>
        <v>0</v>
      </c>
      <c r="S202" s="161">
        <v>0</v>
      </c>
      <c r="T202" s="162">
        <f t="shared" si="33"/>
        <v>0</v>
      </c>
      <c r="U202" s="33"/>
      <c r="V202" s="33"/>
      <c r="W202" s="33"/>
      <c r="X202" s="33"/>
      <c r="Y202" s="33"/>
      <c r="Z202" s="33"/>
      <c r="AA202" s="33"/>
      <c r="AB202" s="33"/>
      <c r="AC202" s="33"/>
      <c r="AD202" s="33"/>
      <c r="AE202" s="33"/>
      <c r="AR202" s="163" t="s">
        <v>228</v>
      </c>
      <c r="AT202" s="163" t="s">
        <v>224</v>
      </c>
      <c r="AU202" s="163" t="s">
        <v>84</v>
      </c>
      <c r="AY202" s="18" t="s">
        <v>222</v>
      </c>
      <c r="BE202" s="164">
        <f t="shared" si="34"/>
        <v>0</v>
      </c>
      <c r="BF202" s="164">
        <f t="shared" si="35"/>
        <v>0</v>
      </c>
      <c r="BG202" s="164">
        <f t="shared" si="36"/>
        <v>0</v>
      </c>
      <c r="BH202" s="164">
        <f t="shared" si="37"/>
        <v>0</v>
      </c>
      <c r="BI202" s="164">
        <f t="shared" si="38"/>
        <v>0</v>
      </c>
      <c r="BJ202" s="18" t="s">
        <v>84</v>
      </c>
      <c r="BK202" s="164">
        <f t="shared" si="39"/>
        <v>0</v>
      </c>
      <c r="BL202" s="18" t="s">
        <v>228</v>
      </c>
      <c r="BM202" s="163" t="s">
        <v>717</v>
      </c>
    </row>
    <row r="203" spans="1:65" s="2" customFormat="1" ht="16.5" customHeight="1">
      <c r="A203" s="33"/>
      <c r="B203" s="150"/>
      <c r="C203" s="151" t="s">
        <v>736</v>
      </c>
      <c r="D203" s="151" t="s">
        <v>224</v>
      </c>
      <c r="E203" s="152" t="s">
        <v>6533</v>
      </c>
      <c r="F203" s="153" t="s">
        <v>6534</v>
      </c>
      <c r="G203" s="154" t="s">
        <v>4342</v>
      </c>
      <c r="H203" s="155">
        <v>4</v>
      </c>
      <c r="I203" s="156"/>
      <c r="J203" s="157">
        <f t="shared" si="30"/>
        <v>0</v>
      </c>
      <c r="K203" s="158"/>
      <c r="L203" s="34"/>
      <c r="M203" s="159" t="s">
        <v>1</v>
      </c>
      <c r="N203" s="160" t="s">
        <v>42</v>
      </c>
      <c r="O203" s="59"/>
      <c r="P203" s="161">
        <f t="shared" si="31"/>
        <v>0</v>
      </c>
      <c r="Q203" s="161">
        <v>0</v>
      </c>
      <c r="R203" s="161">
        <f t="shared" si="32"/>
        <v>0</v>
      </c>
      <c r="S203" s="161">
        <v>0</v>
      </c>
      <c r="T203" s="162">
        <f t="shared" si="33"/>
        <v>0</v>
      </c>
      <c r="U203" s="33"/>
      <c r="V203" s="33"/>
      <c r="W203" s="33"/>
      <c r="X203" s="33"/>
      <c r="Y203" s="33"/>
      <c r="Z203" s="33"/>
      <c r="AA203" s="33"/>
      <c r="AB203" s="33"/>
      <c r="AC203" s="33"/>
      <c r="AD203" s="33"/>
      <c r="AE203" s="33"/>
      <c r="AR203" s="163" t="s">
        <v>228</v>
      </c>
      <c r="AT203" s="163" t="s">
        <v>224</v>
      </c>
      <c r="AU203" s="163" t="s">
        <v>84</v>
      </c>
      <c r="AY203" s="18" t="s">
        <v>222</v>
      </c>
      <c r="BE203" s="164">
        <f t="shared" si="34"/>
        <v>0</v>
      </c>
      <c r="BF203" s="164">
        <f t="shared" si="35"/>
        <v>0</v>
      </c>
      <c r="BG203" s="164">
        <f t="shared" si="36"/>
        <v>0</v>
      </c>
      <c r="BH203" s="164">
        <f t="shared" si="37"/>
        <v>0</v>
      </c>
      <c r="BI203" s="164">
        <f t="shared" si="38"/>
        <v>0</v>
      </c>
      <c r="BJ203" s="18" t="s">
        <v>84</v>
      </c>
      <c r="BK203" s="164">
        <f t="shared" si="39"/>
        <v>0</v>
      </c>
      <c r="BL203" s="18" t="s">
        <v>228</v>
      </c>
      <c r="BM203" s="163" t="s">
        <v>722</v>
      </c>
    </row>
    <row r="204" spans="1:65" s="2" customFormat="1" ht="16.5" customHeight="1">
      <c r="A204" s="33"/>
      <c r="B204" s="150"/>
      <c r="C204" s="151" t="s">
        <v>420</v>
      </c>
      <c r="D204" s="151" t="s">
        <v>224</v>
      </c>
      <c r="E204" s="152" t="s">
        <v>6535</v>
      </c>
      <c r="F204" s="153" t="s">
        <v>6536</v>
      </c>
      <c r="G204" s="154" t="s">
        <v>4342</v>
      </c>
      <c r="H204" s="155">
        <v>5</v>
      </c>
      <c r="I204" s="156"/>
      <c r="J204" s="157">
        <f t="shared" si="30"/>
        <v>0</v>
      </c>
      <c r="K204" s="158"/>
      <c r="L204" s="34"/>
      <c r="M204" s="159" t="s">
        <v>1</v>
      </c>
      <c r="N204" s="160" t="s">
        <v>42</v>
      </c>
      <c r="O204" s="59"/>
      <c r="P204" s="161">
        <f t="shared" si="31"/>
        <v>0</v>
      </c>
      <c r="Q204" s="161">
        <v>0</v>
      </c>
      <c r="R204" s="161">
        <f t="shared" si="32"/>
        <v>0</v>
      </c>
      <c r="S204" s="161">
        <v>0</v>
      </c>
      <c r="T204" s="162">
        <f t="shared" si="33"/>
        <v>0</v>
      </c>
      <c r="U204" s="33"/>
      <c r="V204" s="33"/>
      <c r="W204" s="33"/>
      <c r="X204" s="33"/>
      <c r="Y204" s="33"/>
      <c r="Z204" s="33"/>
      <c r="AA204" s="33"/>
      <c r="AB204" s="33"/>
      <c r="AC204" s="33"/>
      <c r="AD204" s="33"/>
      <c r="AE204" s="33"/>
      <c r="AR204" s="163" t="s">
        <v>228</v>
      </c>
      <c r="AT204" s="163" t="s">
        <v>224</v>
      </c>
      <c r="AU204" s="163" t="s">
        <v>84</v>
      </c>
      <c r="AY204" s="18" t="s">
        <v>222</v>
      </c>
      <c r="BE204" s="164">
        <f t="shared" si="34"/>
        <v>0</v>
      </c>
      <c r="BF204" s="164">
        <f t="shared" si="35"/>
        <v>0</v>
      </c>
      <c r="BG204" s="164">
        <f t="shared" si="36"/>
        <v>0</v>
      </c>
      <c r="BH204" s="164">
        <f t="shared" si="37"/>
        <v>0</v>
      </c>
      <c r="BI204" s="164">
        <f t="shared" si="38"/>
        <v>0</v>
      </c>
      <c r="BJ204" s="18" t="s">
        <v>84</v>
      </c>
      <c r="BK204" s="164">
        <f t="shared" si="39"/>
        <v>0</v>
      </c>
      <c r="BL204" s="18" t="s">
        <v>228</v>
      </c>
      <c r="BM204" s="163" t="s">
        <v>726</v>
      </c>
    </row>
    <row r="205" spans="1:65" s="2" customFormat="1" ht="16.5" customHeight="1">
      <c r="A205" s="33"/>
      <c r="B205" s="150"/>
      <c r="C205" s="151" t="s">
        <v>743</v>
      </c>
      <c r="D205" s="151" t="s">
        <v>224</v>
      </c>
      <c r="E205" s="152" t="s">
        <v>6537</v>
      </c>
      <c r="F205" s="153" t="s">
        <v>6538</v>
      </c>
      <c r="G205" s="154" t="s">
        <v>4342</v>
      </c>
      <c r="H205" s="155">
        <v>4</v>
      </c>
      <c r="I205" s="156"/>
      <c r="J205" s="157">
        <f t="shared" si="30"/>
        <v>0</v>
      </c>
      <c r="K205" s="158"/>
      <c r="L205" s="34"/>
      <c r="M205" s="159" t="s">
        <v>1</v>
      </c>
      <c r="N205" s="160" t="s">
        <v>42</v>
      </c>
      <c r="O205" s="59"/>
      <c r="P205" s="161">
        <f t="shared" si="31"/>
        <v>0</v>
      </c>
      <c r="Q205" s="161">
        <v>0</v>
      </c>
      <c r="R205" s="161">
        <f t="shared" si="32"/>
        <v>0</v>
      </c>
      <c r="S205" s="161">
        <v>0</v>
      </c>
      <c r="T205" s="162">
        <f t="shared" si="33"/>
        <v>0</v>
      </c>
      <c r="U205" s="33"/>
      <c r="V205" s="33"/>
      <c r="W205" s="33"/>
      <c r="X205" s="33"/>
      <c r="Y205" s="33"/>
      <c r="Z205" s="33"/>
      <c r="AA205" s="33"/>
      <c r="AB205" s="33"/>
      <c r="AC205" s="33"/>
      <c r="AD205" s="33"/>
      <c r="AE205" s="33"/>
      <c r="AR205" s="163" t="s">
        <v>228</v>
      </c>
      <c r="AT205" s="163" t="s">
        <v>224</v>
      </c>
      <c r="AU205" s="163" t="s">
        <v>84</v>
      </c>
      <c r="AY205" s="18" t="s">
        <v>222</v>
      </c>
      <c r="BE205" s="164">
        <f t="shared" si="34"/>
        <v>0</v>
      </c>
      <c r="BF205" s="164">
        <f t="shared" si="35"/>
        <v>0</v>
      </c>
      <c r="BG205" s="164">
        <f t="shared" si="36"/>
        <v>0</v>
      </c>
      <c r="BH205" s="164">
        <f t="shared" si="37"/>
        <v>0</v>
      </c>
      <c r="BI205" s="164">
        <f t="shared" si="38"/>
        <v>0</v>
      </c>
      <c r="BJ205" s="18" t="s">
        <v>84</v>
      </c>
      <c r="BK205" s="164">
        <f t="shared" si="39"/>
        <v>0</v>
      </c>
      <c r="BL205" s="18" t="s">
        <v>228</v>
      </c>
      <c r="BM205" s="163" t="s">
        <v>732</v>
      </c>
    </row>
    <row r="206" spans="1:65" s="2" customFormat="1" ht="16.5" customHeight="1">
      <c r="A206" s="33"/>
      <c r="B206" s="150"/>
      <c r="C206" s="151" t="s">
        <v>424</v>
      </c>
      <c r="D206" s="151" t="s">
        <v>224</v>
      </c>
      <c r="E206" s="152" t="s">
        <v>6539</v>
      </c>
      <c r="F206" s="153" t="s">
        <v>6540</v>
      </c>
      <c r="G206" s="154" t="s">
        <v>4342</v>
      </c>
      <c r="H206" s="155">
        <v>3</v>
      </c>
      <c r="I206" s="156"/>
      <c r="J206" s="157">
        <f t="shared" si="30"/>
        <v>0</v>
      </c>
      <c r="K206" s="158"/>
      <c r="L206" s="34"/>
      <c r="M206" s="159" t="s">
        <v>1</v>
      </c>
      <c r="N206" s="160" t="s">
        <v>42</v>
      </c>
      <c r="O206" s="59"/>
      <c r="P206" s="161">
        <f t="shared" si="31"/>
        <v>0</v>
      </c>
      <c r="Q206" s="161">
        <v>0</v>
      </c>
      <c r="R206" s="161">
        <f t="shared" si="32"/>
        <v>0</v>
      </c>
      <c r="S206" s="161">
        <v>0</v>
      </c>
      <c r="T206" s="162">
        <f t="shared" si="33"/>
        <v>0</v>
      </c>
      <c r="U206" s="33"/>
      <c r="V206" s="33"/>
      <c r="W206" s="33"/>
      <c r="X206" s="33"/>
      <c r="Y206" s="33"/>
      <c r="Z206" s="33"/>
      <c r="AA206" s="33"/>
      <c r="AB206" s="33"/>
      <c r="AC206" s="33"/>
      <c r="AD206" s="33"/>
      <c r="AE206" s="33"/>
      <c r="AR206" s="163" t="s">
        <v>228</v>
      </c>
      <c r="AT206" s="163" t="s">
        <v>224</v>
      </c>
      <c r="AU206" s="163" t="s">
        <v>84</v>
      </c>
      <c r="AY206" s="18" t="s">
        <v>222</v>
      </c>
      <c r="BE206" s="164">
        <f t="shared" si="34"/>
        <v>0</v>
      </c>
      <c r="BF206" s="164">
        <f t="shared" si="35"/>
        <v>0</v>
      </c>
      <c r="BG206" s="164">
        <f t="shared" si="36"/>
        <v>0</v>
      </c>
      <c r="BH206" s="164">
        <f t="shared" si="37"/>
        <v>0</v>
      </c>
      <c r="BI206" s="164">
        <f t="shared" si="38"/>
        <v>0</v>
      </c>
      <c r="BJ206" s="18" t="s">
        <v>84</v>
      </c>
      <c r="BK206" s="164">
        <f t="shared" si="39"/>
        <v>0</v>
      </c>
      <c r="BL206" s="18" t="s">
        <v>228</v>
      </c>
      <c r="BM206" s="163" t="s">
        <v>735</v>
      </c>
    </row>
    <row r="207" spans="1:65" s="2" customFormat="1" ht="16.5" customHeight="1">
      <c r="A207" s="33"/>
      <c r="B207" s="150"/>
      <c r="C207" s="151" t="s">
        <v>750</v>
      </c>
      <c r="D207" s="151" t="s">
        <v>224</v>
      </c>
      <c r="E207" s="152" t="s">
        <v>6541</v>
      </c>
      <c r="F207" s="153" t="s">
        <v>6542</v>
      </c>
      <c r="G207" s="154" t="s">
        <v>4342</v>
      </c>
      <c r="H207" s="155">
        <v>3</v>
      </c>
      <c r="I207" s="156"/>
      <c r="J207" s="157">
        <f t="shared" si="30"/>
        <v>0</v>
      </c>
      <c r="K207" s="158"/>
      <c r="L207" s="34"/>
      <c r="M207" s="159" t="s">
        <v>1</v>
      </c>
      <c r="N207" s="160" t="s">
        <v>42</v>
      </c>
      <c r="O207" s="59"/>
      <c r="P207" s="161">
        <f t="shared" si="31"/>
        <v>0</v>
      </c>
      <c r="Q207" s="161">
        <v>0</v>
      </c>
      <c r="R207" s="161">
        <f t="shared" si="32"/>
        <v>0</v>
      </c>
      <c r="S207" s="161">
        <v>0</v>
      </c>
      <c r="T207" s="162">
        <f t="shared" si="33"/>
        <v>0</v>
      </c>
      <c r="U207" s="33"/>
      <c r="V207" s="33"/>
      <c r="W207" s="33"/>
      <c r="X207" s="33"/>
      <c r="Y207" s="33"/>
      <c r="Z207" s="33"/>
      <c r="AA207" s="33"/>
      <c r="AB207" s="33"/>
      <c r="AC207" s="33"/>
      <c r="AD207" s="33"/>
      <c r="AE207" s="33"/>
      <c r="AR207" s="163" t="s">
        <v>228</v>
      </c>
      <c r="AT207" s="163" t="s">
        <v>224</v>
      </c>
      <c r="AU207" s="163" t="s">
        <v>84</v>
      </c>
      <c r="AY207" s="18" t="s">
        <v>222</v>
      </c>
      <c r="BE207" s="164">
        <f t="shared" si="34"/>
        <v>0</v>
      </c>
      <c r="BF207" s="164">
        <f t="shared" si="35"/>
        <v>0</v>
      </c>
      <c r="BG207" s="164">
        <f t="shared" si="36"/>
        <v>0</v>
      </c>
      <c r="BH207" s="164">
        <f t="shared" si="37"/>
        <v>0</v>
      </c>
      <c r="BI207" s="164">
        <f t="shared" si="38"/>
        <v>0</v>
      </c>
      <c r="BJ207" s="18" t="s">
        <v>84</v>
      </c>
      <c r="BK207" s="164">
        <f t="shared" si="39"/>
        <v>0</v>
      </c>
      <c r="BL207" s="18" t="s">
        <v>228</v>
      </c>
      <c r="BM207" s="163" t="s">
        <v>739</v>
      </c>
    </row>
    <row r="208" spans="1:65" s="2" customFormat="1" ht="21.75" customHeight="1">
      <c r="A208" s="33"/>
      <c r="B208" s="150"/>
      <c r="C208" s="151" t="s">
        <v>427</v>
      </c>
      <c r="D208" s="151" t="s">
        <v>224</v>
      </c>
      <c r="E208" s="152" t="s">
        <v>6543</v>
      </c>
      <c r="F208" s="153" t="s">
        <v>6544</v>
      </c>
      <c r="G208" s="154" t="s">
        <v>4342</v>
      </c>
      <c r="H208" s="155">
        <v>3</v>
      </c>
      <c r="I208" s="156"/>
      <c r="J208" s="157">
        <f t="shared" si="30"/>
        <v>0</v>
      </c>
      <c r="K208" s="158"/>
      <c r="L208" s="34"/>
      <c r="M208" s="159" t="s">
        <v>1</v>
      </c>
      <c r="N208" s="160" t="s">
        <v>42</v>
      </c>
      <c r="O208" s="59"/>
      <c r="P208" s="161">
        <f t="shared" si="31"/>
        <v>0</v>
      </c>
      <c r="Q208" s="161">
        <v>0</v>
      </c>
      <c r="R208" s="161">
        <f t="shared" si="32"/>
        <v>0</v>
      </c>
      <c r="S208" s="161">
        <v>0</v>
      </c>
      <c r="T208" s="162">
        <f t="shared" si="33"/>
        <v>0</v>
      </c>
      <c r="U208" s="33"/>
      <c r="V208" s="33"/>
      <c r="W208" s="33"/>
      <c r="X208" s="33"/>
      <c r="Y208" s="33"/>
      <c r="Z208" s="33"/>
      <c r="AA208" s="33"/>
      <c r="AB208" s="33"/>
      <c r="AC208" s="33"/>
      <c r="AD208" s="33"/>
      <c r="AE208" s="33"/>
      <c r="AR208" s="163" t="s">
        <v>228</v>
      </c>
      <c r="AT208" s="163" t="s">
        <v>224</v>
      </c>
      <c r="AU208" s="163" t="s">
        <v>84</v>
      </c>
      <c r="AY208" s="18" t="s">
        <v>222</v>
      </c>
      <c r="BE208" s="164">
        <f t="shared" si="34"/>
        <v>0</v>
      </c>
      <c r="BF208" s="164">
        <f t="shared" si="35"/>
        <v>0</v>
      </c>
      <c r="BG208" s="164">
        <f t="shared" si="36"/>
        <v>0</v>
      </c>
      <c r="BH208" s="164">
        <f t="shared" si="37"/>
        <v>0</v>
      </c>
      <c r="BI208" s="164">
        <f t="shared" si="38"/>
        <v>0</v>
      </c>
      <c r="BJ208" s="18" t="s">
        <v>84</v>
      </c>
      <c r="BK208" s="164">
        <f t="shared" si="39"/>
        <v>0</v>
      </c>
      <c r="BL208" s="18" t="s">
        <v>228</v>
      </c>
      <c r="BM208" s="163" t="s">
        <v>742</v>
      </c>
    </row>
    <row r="209" spans="1:65" s="2" customFormat="1" ht="16.5" customHeight="1">
      <c r="A209" s="33"/>
      <c r="B209" s="150"/>
      <c r="C209" s="151" t="s">
        <v>757</v>
      </c>
      <c r="D209" s="151" t="s">
        <v>224</v>
      </c>
      <c r="E209" s="152" t="s">
        <v>6545</v>
      </c>
      <c r="F209" s="153" t="s">
        <v>6546</v>
      </c>
      <c r="G209" s="154" t="s">
        <v>4342</v>
      </c>
      <c r="H209" s="155">
        <v>4</v>
      </c>
      <c r="I209" s="156"/>
      <c r="J209" s="157">
        <f t="shared" si="30"/>
        <v>0</v>
      </c>
      <c r="K209" s="158"/>
      <c r="L209" s="34"/>
      <c r="M209" s="159" t="s">
        <v>1</v>
      </c>
      <c r="N209" s="160" t="s">
        <v>42</v>
      </c>
      <c r="O209" s="59"/>
      <c r="P209" s="161">
        <f t="shared" si="31"/>
        <v>0</v>
      </c>
      <c r="Q209" s="161">
        <v>0</v>
      </c>
      <c r="R209" s="161">
        <f t="shared" si="32"/>
        <v>0</v>
      </c>
      <c r="S209" s="161">
        <v>0</v>
      </c>
      <c r="T209" s="162">
        <f t="shared" si="33"/>
        <v>0</v>
      </c>
      <c r="U209" s="33"/>
      <c r="V209" s="33"/>
      <c r="W209" s="33"/>
      <c r="X209" s="33"/>
      <c r="Y209" s="33"/>
      <c r="Z209" s="33"/>
      <c r="AA209" s="33"/>
      <c r="AB209" s="33"/>
      <c r="AC209" s="33"/>
      <c r="AD209" s="33"/>
      <c r="AE209" s="33"/>
      <c r="AR209" s="163" t="s">
        <v>228</v>
      </c>
      <c r="AT209" s="163" t="s">
        <v>224</v>
      </c>
      <c r="AU209" s="163" t="s">
        <v>84</v>
      </c>
      <c r="AY209" s="18" t="s">
        <v>222</v>
      </c>
      <c r="BE209" s="164">
        <f t="shared" si="34"/>
        <v>0</v>
      </c>
      <c r="BF209" s="164">
        <f t="shared" si="35"/>
        <v>0</v>
      </c>
      <c r="BG209" s="164">
        <f t="shared" si="36"/>
        <v>0</v>
      </c>
      <c r="BH209" s="164">
        <f t="shared" si="37"/>
        <v>0</v>
      </c>
      <c r="BI209" s="164">
        <f t="shared" si="38"/>
        <v>0</v>
      </c>
      <c r="BJ209" s="18" t="s">
        <v>84</v>
      </c>
      <c r="BK209" s="164">
        <f t="shared" si="39"/>
        <v>0</v>
      </c>
      <c r="BL209" s="18" t="s">
        <v>228</v>
      </c>
      <c r="BM209" s="163" t="s">
        <v>746</v>
      </c>
    </row>
    <row r="210" spans="1:65" s="2" customFormat="1" ht="16.5" customHeight="1">
      <c r="A210" s="33"/>
      <c r="B210" s="150"/>
      <c r="C210" s="151" t="s">
        <v>432</v>
      </c>
      <c r="D210" s="151" t="s">
        <v>224</v>
      </c>
      <c r="E210" s="152" t="s">
        <v>6547</v>
      </c>
      <c r="F210" s="153" t="s">
        <v>6548</v>
      </c>
      <c r="G210" s="154" t="s">
        <v>4342</v>
      </c>
      <c r="H210" s="155">
        <v>2</v>
      </c>
      <c r="I210" s="156"/>
      <c r="J210" s="157">
        <f t="shared" si="30"/>
        <v>0</v>
      </c>
      <c r="K210" s="158"/>
      <c r="L210" s="34"/>
      <c r="M210" s="159" t="s">
        <v>1</v>
      </c>
      <c r="N210" s="160" t="s">
        <v>42</v>
      </c>
      <c r="O210" s="59"/>
      <c r="P210" s="161">
        <f t="shared" si="31"/>
        <v>0</v>
      </c>
      <c r="Q210" s="161">
        <v>0</v>
      </c>
      <c r="R210" s="161">
        <f t="shared" si="32"/>
        <v>0</v>
      </c>
      <c r="S210" s="161">
        <v>0</v>
      </c>
      <c r="T210" s="162">
        <f t="shared" si="33"/>
        <v>0</v>
      </c>
      <c r="U210" s="33"/>
      <c r="V210" s="33"/>
      <c r="W210" s="33"/>
      <c r="X210" s="33"/>
      <c r="Y210" s="33"/>
      <c r="Z210" s="33"/>
      <c r="AA210" s="33"/>
      <c r="AB210" s="33"/>
      <c r="AC210" s="33"/>
      <c r="AD210" s="33"/>
      <c r="AE210" s="33"/>
      <c r="AR210" s="163" t="s">
        <v>228</v>
      </c>
      <c r="AT210" s="163" t="s">
        <v>224</v>
      </c>
      <c r="AU210" s="163" t="s">
        <v>84</v>
      </c>
      <c r="AY210" s="18" t="s">
        <v>222</v>
      </c>
      <c r="BE210" s="164">
        <f t="shared" si="34"/>
        <v>0</v>
      </c>
      <c r="BF210" s="164">
        <f t="shared" si="35"/>
        <v>0</v>
      </c>
      <c r="BG210" s="164">
        <f t="shared" si="36"/>
        <v>0</v>
      </c>
      <c r="BH210" s="164">
        <f t="shared" si="37"/>
        <v>0</v>
      </c>
      <c r="BI210" s="164">
        <f t="shared" si="38"/>
        <v>0</v>
      </c>
      <c r="BJ210" s="18" t="s">
        <v>84</v>
      </c>
      <c r="BK210" s="164">
        <f t="shared" si="39"/>
        <v>0</v>
      </c>
      <c r="BL210" s="18" t="s">
        <v>228</v>
      </c>
      <c r="BM210" s="163" t="s">
        <v>753</v>
      </c>
    </row>
    <row r="211" spans="1:65" s="2" customFormat="1" ht="16.5" customHeight="1">
      <c r="A211" s="33"/>
      <c r="B211" s="150"/>
      <c r="C211" s="151" t="s">
        <v>764</v>
      </c>
      <c r="D211" s="151" t="s">
        <v>224</v>
      </c>
      <c r="E211" s="152" t="s">
        <v>6549</v>
      </c>
      <c r="F211" s="153" t="s">
        <v>6550</v>
      </c>
      <c r="G211" s="154" t="s">
        <v>4342</v>
      </c>
      <c r="H211" s="155">
        <v>2</v>
      </c>
      <c r="I211" s="156"/>
      <c r="J211" s="157">
        <f t="shared" si="30"/>
        <v>0</v>
      </c>
      <c r="K211" s="158"/>
      <c r="L211" s="34"/>
      <c r="M211" s="159" t="s">
        <v>1</v>
      </c>
      <c r="N211" s="160" t="s">
        <v>42</v>
      </c>
      <c r="O211" s="59"/>
      <c r="P211" s="161">
        <f t="shared" si="31"/>
        <v>0</v>
      </c>
      <c r="Q211" s="161">
        <v>0</v>
      </c>
      <c r="R211" s="161">
        <f t="shared" si="32"/>
        <v>0</v>
      </c>
      <c r="S211" s="161">
        <v>0</v>
      </c>
      <c r="T211" s="162">
        <f t="shared" si="33"/>
        <v>0</v>
      </c>
      <c r="U211" s="33"/>
      <c r="V211" s="33"/>
      <c r="W211" s="33"/>
      <c r="X211" s="33"/>
      <c r="Y211" s="33"/>
      <c r="Z211" s="33"/>
      <c r="AA211" s="33"/>
      <c r="AB211" s="33"/>
      <c r="AC211" s="33"/>
      <c r="AD211" s="33"/>
      <c r="AE211" s="33"/>
      <c r="AR211" s="163" t="s">
        <v>228</v>
      </c>
      <c r="AT211" s="163" t="s">
        <v>224</v>
      </c>
      <c r="AU211" s="163" t="s">
        <v>84</v>
      </c>
      <c r="AY211" s="18" t="s">
        <v>222</v>
      </c>
      <c r="BE211" s="164">
        <f t="shared" si="34"/>
        <v>0</v>
      </c>
      <c r="BF211" s="164">
        <f t="shared" si="35"/>
        <v>0</v>
      </c>
      <c r="BG211" s="164">
        <f t="shared" si="36"/>
        <v>0</v>
      </c>
      <c r="BH211" s="164">
        <f t="shared" si="37"/>
        <v>0</v>
      </c>
      <c r="BI211" s="164">
        <f t="shared" si="38"/>
        <v>0</v>
      </c>
      <c r="BJ211" s="18" t="s">
        <v>84</v>
      </c>
      <c r="BK211" s="164">
        <f t="shared" si="39"/>
        <v>0</v>
      </c>
      <c r="BL211" s="18" t="s">
        <v>228</v>
      </c>
      <c r="BM211" s="163" t="s">
        <v>749</v>
      </c>
    </row>
    <row r="212" spans="1:65" s="2" customFormat="1" ht="16.5" customHeight="1">
      <c r="A212" s="33"/>
      <c r="B212" s="150"/>
      <c r="C212" s="151" t="s">
        <v>436</v>
      </c>
      <c r="D212" s="151" t="s">
        <v>224</v>
      </c>
      <c r="E212" s="152" t="s">
        <v>6551</v>
      </c>
      <c r="F212" s="153" t="s">
        <v>6552</v>
      </c>
      <c r="G212" s="154" t="s">
        <v>4342</v>
      </c>
      <c r="H212" s="155">
        <v>2</v>
      </c>
      <c r="I212" s="156"/>
      <c r="J212" s="157">
        <f t="shared" si="30"/>
        <v>0</v>
      </c>
      <c r="K212" s="158"/>
      <c r="L212" s="34"/>
      <c r="M212" s="159" t="s">
        <v>1</v>
      </c>
      <c r="N212" s="160" t="s">
        <v>42</v>
      </c>
      <c r="O212" s="59"/>
      <c r="P212" s="161">
        <f t="shared" si="31"/>
        <v>0</v>
      </c>
      <c r="Q212" s="161">
        <v>0</v>
      </c>
      <c r="R212" s="161">
        <f t="shared" si="32"/>
        <v>0</v>
      </c>
      <c r="S212" s="161">
        <v>0</v>
      </c>
      <c r="T212" s="162">
        <f t="shared" si="33"/>
        <v>0</v>
      </c>
      <c r="U212" s="33"/>
      <c r="V212" s="33"/>
      <c r="W212" s="33"/>
      <c r="X212" s="33"/>
      <c r="Y212" s="33"/>
      <c r="Z212" s="33"/>
      <c r="AA212" s="33"/>
      <c r="AB212" s="33"/>
      <c r="AC212" s="33"/>
      <c r="AD212" s="33"/>
      <c r="AE212" s="33"/>
      <c r="AR212" s="163" t="s">
        <v>228</v>
      </c>
      <c r="AT212" s="163" t="s">
        <v>224</v>
      </c>
      <c r="AU212" s="163" t="s">
        <v>84</v>
      </c>
      <c r="AY212" s="18" t="s">
        <v>222</v>
      </c>
      <c r="BE212" s="164">
        <f t="shared" si="34"/>
        <v>0</v>
      </c>
      <c r="BF212" s="164">
        <f t="shared" si="35"/>
        <v>0</v>
      </c>
      <c r="BG212" s="164">
        <f t="shared" si="36"/>
        <v>0</v>
      </c>
      <c r="BH212" s="164">
        <f t="shared" si="37"/>
        <v>0</v>
      </c>
      <c r="BI212" s="164">
        <f t="shared" si="38"/>
        <v>0</v>
      </c>
      <c r="BJ212" s="18" t="s">
        <v>84</v>
      </c>
      <c r="BK212" s="164">
        <f t="shared" si="39"/>
        <v>0</v>
      </c>
      <c r="BL212" s="18" t="s">
        <v>228</v>
      </c>
      <c r="BM212" s="163" t="s">
        <v>756</v>
      </c>
    </row>
    <row r="213" spans="1:65" s="2" customFormat="1" ht="16.5" customHeight="1">
      <c r="A213" s="33"/>
      <c r="B213" s="150"/>
      <c r="C213" s="151" t="s">
        <v>771</v>
      </c>
      <c r="D213" s="151" t="s">
        <v>224</v>
      </c>
      <c r="E213" s="152" t="s">
        <v>6553</v>
      </c>
      <c r="F213" s="153" t="s">
        <v>6554</v>
      </c>
      <c r="G213" s="154" t="s">
        <v>4342</v>
      </c>
      <c r="H213" s="155">
        <v>5</v>
      </c>
      <c r="I213" s="156"/>
      <c r="J213" s="157">
        <f t="shared" si="30"/>
        <v>0</v>
      </c>
      <c r="K213" s="158"/>
      <c r="L213" s="34"/>
      <c r="M213" s="159" t="s">
        <v>1</v>
      </c>
      <c r="N213" s="160" t="s">
        <v>42</v>
      </c>
      <c r="O213" s="59"/>
      <c r="P213" s="161">
        <f t="shared" si="31"/>
        <v>0</v>
      </c>
      <c r="Q213" s="161">
        <v>0</v>
      </c>
      <c r="R213" s="161">
        <f t="shared" si="32"/>
        <v>0</v>
      </c>
      <c r="S213" s="161">
        <v>0</v>
      </c>
      <c r="T213" s="162">
        <f t="shared" si="33"/>
        <v>0</v>
      </c>
      <c r="U213" s="33"/>
      <c r="V213" s="33"/>
      <c r="W213" s="33"/>
      <c r="X213" s="33"/>
      <c r="Y213" s="33"/>
      <c r="Z213" s="33"/>
      <c r="AA213" s="33"/>
      <c r="AB213" s="33"/>
      <c r="AC213" s="33"/>
      <c r="AD213" s="33"/>
      <c r="AE213" s="33"/>
      <c r="AR213" s="163" t="s">
        <v>228</v>
      </c>
      <c r="AT213" s="163" t="s">
        <v>224</v>
      </c>
      <c r="AU213" s="163" t="s">
        <v>84</v>
      </c>
      <c r="AY213" s="18" t="s">
        <v>222</v>
      </c>
      <c r="BE213" s="164">
        <f t="shared" si="34"/>
        <v>0</v>
      </c>
      <c r="BF213" s="164">
        <f t="shared" si="35"/>
        <v>0</v>
      </c>
      <c r="BG213" s="164">
        <f t="shared" si="36"/>
        <v>0</v>
      </c>
      <c r="BH213" s="164">
        <f t="shared" si="37"/>
        <v>0</v>
      </c>
      <c r="BI213" s="164">
        <f t="shared" si="38"/>
        <v>0</v>
      </c>
      <c r="BJ213" s="18" t="s">
        <v>84</v>
      </c>
      <c r="BK213" s="164">
        <f t="shared" si="39"/>
        <v>0</v>
      </c>
      <c r="BL213" s="18" t="s">
        <v>228</v>
      </c>
      <c r="BM213" s="163" t="s">
        <v>760</v>
      </c>
    </row>
    <row r="214" spans="1:65" s="2" customFormat="1" ht="16.5" customHeight="1">
      <c r="A214" s="33"/>
      <c r="B214" s="150"/>
      <c r="C214" s="151" t="s">
        <v>441</v>
      </c>
      <c r="D214" s="151" t="s">
        <v>224</v>
      </c>
      <c r="E214" s="152" t="s">
        <v>6555</v>
      </c>
      <c r="F214" s="153" t="s">
        <v>6556</v>
      </c>
      <c r="G214" s="154" t="s">
        <v>4342</v>
      </c>
      <c r="H214" s="155">
        <v>4</v>
      </c>
      <c r="I214" s="156"/>
      <c r="J214" s="157">
        <f t="shared" si="30"/>
        <v>0</v>
      </c>
      <c r="K214" s="158"/>
      <c r="L214" s="34"/>
      <c r="M214" s="159" t="s">
        <v>1</v>
      </c>
      <c r="N214" s="160" t="s">
        <v>42</v>
      </c>
      <c r="O214" s="59"/>
      <c r="P214" s="161">
        <f t="shared" si="31"/>
        <v>0</v>
      </c>
      <c r="Q214" s="161">
        <v>0</v>
      </c>
      <c r="R214" s="161">
        <f t="shared" si="32"/>
        <v>0</v>
      </c>
      <c r="S214" s="161">
        <v>0</v>
      </c>
      <c r="T214" s="162">
        <f t="shared" si="33"/>
        <v>0</v>
      </c>
      <c r="U214" s="33"/>
      <c r="V214" s="33"/>
      <c r="W214" s="33"/>
      <c r="X214" s="33"/>
      <c r="Y214" s="33"/>
      <c r="Z214" s="33"/>
      <c r="AA214" s="33"/>
      <c r="AB214" s="33"/>
      <c r="AC214" s="33"/>
      <c r="AD214" s="33"/>
      <c r="AE214" s="33"/>
      <c r="AR214" s="163" t="s">
        <v>228</v>
      </c>
      <c r="AT214" s="163" t="s">
        <v>224</v>
      </c>
      <c r="AU214" s="163" t="s">
        <v>84</v>
      </c>
      <c r="AY214" s="18" t="s">
        <v>222</v>
      </c>
      <c r="BE214" s="164">
        <f t="shared" si="34"/>
        <v>0</v>
      </c>
      <c r="BF214" s="164">
        <f t="shared" si="35"/>
        <v>0</v>
      </c>
      <c r="BG214" s="164">
        <f t="shared" si="36"/>
        <v>0</v>
      </c>
      <c r="BH214" s="164">
        <f t="shared" si="37"/>
        <v>0</v>
      </c>
      <c r="BI214" s="164">
        <f t="shared" si="38"/>
        <v>0</v>
      </c>
      <c r="BJ214" s="18" t="s">
        <v>84</v>
      </c>
      <c r="BK214" s="164">
        <f t="shared" si="39"/>
        <v>0</v>
      </c>
      <c r="BL214" s="18" t="s">
        <v>228</v>
      </c>
      <c r="BM214" s="163" t="s">
        <v>763</v>
      </c>
    </row>
    <row r="215" spans="1:65" s="2" customFormat="1" ht="16.5" customHeight="1">
      <c r="A215" s="33"/>
      <c r="B215" s="150"/>
      <c r="C215" s="151" t="s">
        <v>778</v>
      </c>
      <c r="D215" s="151" t="s">
        <v>224</v>
      </c>
      <c r="E215" s="152" t="s">
        <v>6557</v>
      </c>
      <c r="F215" s="153" t="s">
        <v>6558</v>
      </c>
      <c r="G215" s="154" t="s">
        <v>4342</v>
      </c>
      <c r="H215" s="155">
        <v>3</v>
      </c>
      <c r="I215" s="156"/>
      <c r="J215" s="157">
        <f t="shared" si="30"/>
        <v>0</v>
      </c>
      <c r="K215" s="158"/>
      <c r="L215" s="34"/>
      <c r="M215" s="159" t="s">
        <v>1</v>
      </c>
      <c r="N215" s="160" t="s">
        <v>42</v>
      </c>
      <c r="O215" s="59"/>
      <c r="P215" s="161">
        <f t="shared" si="31"/>
        <v>0</v>
      </c>
      <c r="Q215" s="161">
        <v>0</v>
      </c>
      <c r="R215" s="161">
        <f t="shared" si="32"/>
        <v>0</v>
      </c>
      <c r="S215" s="161">
        <v>0</v>
      </c>
      <c r="T215" s="162">
        <f t="shared" si="33"/>
        <v>0</v>
      </c>
      <c r="U215" s="33"/>
      <c r="V215" s="33"/>
      <c r="W215" s="33"/>
      <c r="X215" s="33"/>
      <c r="Y215" s="33"/>
      <c r="Z215" s="33"/>
      <c r="AA215" s="33"/>
      <c r="AB215" s="33"/>
      <c r="AC215" s="33"/>
      <c r="AD215" s="33"/>
      <c r="AE215" s="33"/>
      <c r="AR215" s="163" t="s">
        <v>228</v>
      </c>
      <c r="AT215" s="163" t="s">
        <v>224</v>
      </c>
      <c r="AU215" s="163" t="s">
        <v>84</v>
      </c>
      <c r="AY215" s="18" t="s">
        <v>222</v>
      </c>
      <c r="BE215" s="164">
        <f t="shared" si="34"/>
        <v>0</v>
      </c>
      <c r="BF215" s="164">
        <f t="shared" si="35"/>
        <v>0</v>
      </c>
      <c r="BG215" s="164">
        <f t="shared" si="36"/>
        <v>0</v>
      </c>
      <c r="BH215" s="164">
        <f t="shared" si="37"/>
        <v>0</v>
      </c>
      <c r="BI215" s="164">
        <f t="shared" si="38"/>
        <v>0</v>
      </c>
      <c r="BJ215" s="18" t="s">
        <v>84</v>
      </c>
      <c r="BK215" s="164">
        <f t="shared" si="39"/>
        <v>0</v>
      </c>
      <c r="BL215" s="18" t="s">
        <v>228</v>
      </c>
      <c r="BM215" s="163" t="s">
        <v>767</v>
      </c>
    </row>
    <row r="216" spans="1:65" s="2" customFormat="1" ht="21.75" customHeight="1">
      <c r="A216" s="33"/>
      <c r="B216" s="150"/>
      <c r="C216" s="151" t="s">
        <v>451</v>
      </c>
      <c r="D216" s="151" t="s">
        <v>224</v>
      </c>
      <c r="E216" s="152" t="s">
        <v>6559</v>
      </c>
      <c r="F216" s="153" t="s">
        <v>6560</v>
      </c>
      <c r="G216" s="154" t="s">
        <v>4342</v>
      </c>
      <c r="H216" s="155">
        <v>10</v>
      </c>
      <c r="I216" s="156"/>
      <c r="J216" s="157">
        <f t="shared" si="30"/>
        <v>0</v>
      </c>
      <c r="K216" s="158"/>
      <c r="L216" s="34"/>
      <c r="M216" s="159" t="s">
        <v>1</v>
      </c>
      <c r="N216" s="160" t="s">
        <v>42</v>
      </c>
      <c r="O216" s="59"/>
      <c r="P216" s="161">
        <f t="shared" si="31"/>
        <v>0</v>
      </c>
      <c r="Q216" s="161">
        <v>0</v>
      </c>
      <c r="R216" s="161">
        <f t="shared" si="32"/>
        <v>0</v>
      </c>
      <c r="S216" s="161">
        <v>0</v>
      </c>
      <c r="T216" s="162">
        <f t="shared" si="33"/>
        <v>0</v>
      </c>
      <c r="U216" s="33"/>
      <c r="V216" s="33"/>
      <c r="W216" s="33"/>
      <c r="X216" s="33"/>
      <c r="Y216" s="33"/>
      <c r="Z216" s="33"/>
      <c r="AA216" s="33"/>
      <c r="AB216" s="33"/>
      <c r="AC216" s="33"/>
      <c r="AD216" s="33"/>
      <c r="AE216" s="33"/>
      <c r="AR216" s="163" t="s">
        <v>228</v>
      </c>
      <c r="AT216" s="163" t="s">
        <v>224</v>
      </c>
      <c r="AU216" s="163" t="s">
        <v>84</v>
      </c>
      <c r="AY216" s="18" t="s">
        <v>222</v>
      </c>
      <c r="BE216" s="164">
        <f t="shared" si="34"/>
        <v>0</v>
      </c>
      <c r="BF216" s="164">
        <f t="shared" si="35"/>
        <v>0</v>
      </c>
      <c r="BG216" s="164">
        <f t="shared" si="36"/>
        <v>0</v>
      </c>
      <c r="BH216" s="164">
        <f t="shared" si="37"/>
        <v>0</v>
      </c>
      <c r="BI216" s="164">
        <f t="shared" si="38"/>
        <v>0</v>
      </c>
      <c r="BJ216" s="18" t="s">
        <v>84</v>
      </c>
      <c r="BK216" s="164">
        <f t="shared" si="39"/>
        <v>0</v>
      </c>
      <c r="BL216" s="18" t="s">
        <v>228</v>
      </c>
      <c r="BM216" s="163" t="s">
        <v>770</v>
      </c>
    </row>
    <row r="217" spans="1:65" s="2" customFormat="1" ht="21.75" customHeight="1">
      <c r="A217" s="33"/>
      <c r="B217" s="150"/>
      <c r="C217" s="151" t="s">
        <v>785</v>
      </c>
      <c r="D217" s="151" t="s">
        <v>224</v>
      </c>
      <c r="E217" s="152" t="s">
        <v>6561</v>
      </c>
      <c r="F217" s="153" t="s">
        <v>6562</v>
      </c>
      <c r="G217" s="154" t="s">
        <v>4342</v>
      </c>
      <c r="H217" s="155">
        <v>10</v>
      </c>
      <c r="I217" s="156"/>
      <c r="J217" s="157">
        <f t="shared" si="30"/>
        <v>0</v>
      </c>
      <c r="K217" s="158"/>
      <c r="L217" s="34"/>
      <c r="M217" s="159" t="s">
        <v>1</v>
      </c>
      <c r="N217" s="160" t="s">
        <v>42</v>
      </c>
      <c r="O217" s="59"/>
      <c r="P217" s="161">
        <f t="shared" si="31"/>
        <v>0</v>
      </c>
      <c r="Q217" s="161">
        <v>0</v>
      </c>
      <c r="R217" s="161">
        <f t="shared" si="32"/>
        <v>0</v>
      </c>
      <c r="S217" s="161">
        <v>0</v>
      </c>
      <c r="T217" s="162">
        <f t="shared" si="33"/>
        <v>0</v>
      </c>
      <c r="U217" s="33"/>
      <c r="V217" s="33"/>
      <c r="W217" s="33"/>
      <c r="X217" s="33"/>
      <c r="Y217" s="33"/>
      <c r="Z217" s="33"/>
      <c r="AA217" s="33"/>
      <c r="AB217" s="33"/>
      <c r="AC217" s="33"/>
      <c r="AD217" s="33"/>
      <c r="AE217" s="33"/>
      <c r="AR217" s="163" t="s">
        <v>228</v>
      </c>
      <c r="AT217" s="163" t="s">
        <v>224</v>
      </c>
      <c r="AU217" s="163" t="s">
        <v>84</v>
      </c>
      <c r="AY217" s="18" t="s">
        <v>222</v>
      </c>
      <c r="BE217" s="164">
        <f t="shared" si="34"/>
        <v>0</v>
      </c>
      <c r="BF217" s="164">
        <f t="shared" si="35"/>
        <v>0</v>
      </c>
      <c r="BG217" s="164">
        <f t="shared" si="36"/>
        <v>0</v>
      </c>
      <c r="BH217" s="164">
        <f t="shared" si="37"/>
        <v>0</v>
      </c>
      <c r="BI217" s="164">
        <f t="shared" si="38"/>
        <v>0</v>
      </c>
      <c r="BJ217" s="18" t="s">
        <v>84</v>
      </c>
      <c r="BK217" s="164">
        <f t="shared" si="39"/>
        <v>0</v>
      </c>
      <c r="BL217" s="18" t="s">
        <v>228</v>
      </c>
      <c r="BM217" s="163" t="s">
        <v>774</v>
      </c>
    </row>
    <row r="218" spans="1:65" s="2" customFormat="1" ht="16.5" customHeight="1">
      <c r="A218" s="33"/>
      <c r="B218" s="150"/>
      <c r="C218" s="151" t="s">
        <v>455</v>
      </c>
      <c r="D218" s="151" t="s">
        <v>224</v>
      </c>
      <c r="E218" s="152" t="s">
        <v>6563</v>
      </c>
      <c r="F218" s="153" t="s">
        <v>6564</v>
      </c>
      <c r="G218" s="154" t="s">
        <v>4342</v>
      </c>
      <c r="H218" s="155">
        <v>5</v>
      </c>
      <c r="I218" s="156"/>
      <c r="J218" s="157">
        <f t="shared" si="30"/>
        <v>0</v>
      </c>
      <c r="K218" s="158"/>
      <c r="L218" s="34"/>
      <c r="M218" s="159" t="s">
        <v>1</v>
      </c>
      <c r="N218" s="160" t="s">
        <v>42</v>
      </c>
      <c r="O218" s="59"/>
      <c r="P218" s="161">
        <f t="shared" si="31"/>
        <v>0</v>
      </c>
      <c r="Q218" s="161">
        <v>0</v>
      </c>
      <c r="R218" s="161">
        <f t="shared" si="32"/>
        <v>0</v>
      </c>
      <c r="S218" s="161">
        <v>0</v>
      </c>
      <c r="T218" s="162">
        <f t="shared" si="33"/>
        <v>0</v>
      </c>
      <c r="U218" s="33"/>
      <c r="V218" s="33"/>
      <c r="W218" s="33"/>
      <c r="X218" s="33"/>
      <c r="Y218" s="33"/>
      <c r="Z218" s="33"/>
      <c r="AA218" s="33"/>
      <c r="AB218" s="33"/>
      <c r="AC218" s="33"/>
      <c r="AD218" s="33"/>
      <c r="AE218" s="33"/>
      <c r="AR218" s="163" t="s">
        <v>228</v>
      </c>
      <c r="AT218" s="163" t="s">
        <v>224</v>
      </c>
      <c r="AU218" s="163" t="s">
        <v>84</v>
      </c>
      <c r="AY218" s="18" t="s">
        <v>222</v>
      </c>
      <c r="BE218" s="164">
        <f t="shared" si="34"/>
        <v>0</v>
      </c>
      <c r="BF218" s="164">
        <f t="shared" si="35"/>
        <v>0</v>
      </c>
      <c r="BG218" s="164">
        <f t="shared" si="36"/>
        <v>0</v>
      </c>
      <c r="BH218" s="164">
        <f t="shared" si="37"/>
        <v>0</v>
      </c>
      <c r="BI218" s="164">
        <f t="shared" si="38"/>
        <v>0</v>
      </c>
      <c r="BJ218" s="18" t="s">
        <v>84</v>
      </c>
      <c r="BK218" s="164">
        <f t="shared" si="39"/>
        <v>0</v>
      </c>
      <c r="BL218" s="18" t="s">
        <v>228</v>
      </c>
      <c r="BM218" s="163" t="s">
        <v>777</v>
      </c>
    </row>
    <row r="219" spans="1:65" s="2" customFormat="1" ht="16.5" customHeight="1">
      <c r="A219" s="33"/>
      <c r="B219" s="150"/>
      <c r="C219" s="151" t="s">
        <v>793</v>
      </c>
      <c r="D219" s="151" t="s">
        <v>224</v>
      </c>
      <c r="E219" s="152" t="s">
        <v>6565</v>
      </c>
      <c r="F219" s="153" t="s">
        <v>6566</v>
      </c>
      <c r="G219" s="154" t="s">
        <v>4342</v>
      </c>
      <c r="H219" s="155">
        <v>5</v>
      </c>
      <c r="I219" s="156"/>
      <c r="J219" s="157">
        <f t="shared" si="30"/>
        <v>0</v>
      </c>
      <c r="K219" s="158"/>
      <c r="L219" s="34"/>
      <c r="M219" s="159" t="s">
        <v>1</v>
      </c>
      <c r="N219" s="160" t="s">
        <v>42</v>
      </c>
      <c r="O219" s="59"/>
      <c r="P219" s="161">
        <f t="shared" si="31"/>
        <v>0</v>
      </c>
      <c r="Q219" s="161">
        <v>0</v>
      </c>
      <c r="R219" s="161">
        <f t="shared" si="32"/>
        <v>0</v>
      </c>
      <c r="S219" s="161">
        <v>0</v>
      </c>
      <c r="T219" s="162">
        <f t="shared" si="33"/>
        <v>0</v>
      </c>
      <c r="U219" s="33"/>
      <c r="V219" s="33"/>
      <c r="W219" s="33"/>
      <c r="X219" s="33"/>
      <c r="Y219" s="33"/>
      <c r="Z219" s="33"/>
      <c r="AA219" s="33"/>
      <c r="AB219" s="33"/>
      <c r="AC219" s="33"/>
      <c r="AD219" s="33"/>
      <c r="AE219" s="33"/>
      <c r="AR219" s="163" t="s">
        <v>228</v>
      </c>
      <c r="AT219" s="163" t="s">
        <v>224</v>
      </c>
      <c r="AU219" s="163" t="s">
        <v>84</v>
      </c>
      <c r="AY219" s="18" t="s">
        <v>222</v>
      </c>
      <c r="BE219" s="164">
        <f t="shared" si="34"/>
        <v>0</v>
      </c>
      <c r="BF219" s="164">
        <f t="shared" si="35"/>
        <v>0</v>
      </c>
      <c r="BG219" s="164">
        <f t="shared" si="36"/>
        <v>0</v>
      </c>
      <c r="BH219" s="164">
        <f t="shared" si="37"/>
        <v>0</v>
      </c>
      <c r="BI219" s="164">
        <f t="shared" si="38"/>
        <v>0</v>
      </c>
      <c r="BJ219" s="18" t="s">
        <v>84</v>
      </c>
      <c r="BK219" s="164">
        <f t="shared" si="39"/>
        <v>0</v>
      </c>
      <c r="BL219" s="18" t="s">
        <v>228</v>
      </c>
      <c r="BM219" s="163" t="s">
        <v>781</v>
      </c>
    </row>
    <row r="220" spans="1:65" s="2" customFormat="1" ht="16.5" customHeight="1">
      <c r="A220" s="33"/>
      <c r="B220" s="150"/>
      <c r="C220" s="151" t="s">
        <v>459</v>
      </c>
      <c r="D220" s="151" t="s">
        <v>224</v>
      </c>
      <c r="E220" s="152" t="s">
        <v>6567</v>
      </c>
      <c r="F220" s="153" t="s">
        <v>6568</v>
      </c>
      <c r="G220" s="154" t="s">
        <v>4342</v>
      </c>
      <c r="H220" s="155">
        <v>5</v>
      </c>
      <c r="I220" s="156"/>
      <c r="J220" s="157">
        <f t="shared" si="30"/>
        <v>0</v>
      </c>
      <c r="K220" s="158"/>
      <c r="L220" s="34"/>
      <c r="M220" s="159" t="s">
        <v>1</v>
      </c>
      <c r="N220" s="160" t="s">
        <v>42</v>
      </c>
      <c r="O220" s="59"/>
      <c r="P220" s="161">
        <f t="shared" si="31"/>
        <v>0</v>
      </c>
      <c r="Q220" s="161">
        <v>0</v>
      </c>
      <c r="R220" s="161">
        <f t="shared" si="32"/>
        <v>0</v>
      </c>
      <c r="S220" s="161">
        <v>0</v>
      </c>
      <c r="T220" s="162">
        <f t="shared" si="33"/>
        <v>0</v>
      </c>
      <c r="U220" s="33"/>
      <c r="V220" s="33"/>
      <c r="W220" s="33"/>
      <c r="X220" s="33"/>
      <c r="Y220" s="33"/>
      <c r="Z220" s="33"/>
      <c r="AA220" s="33"/>
      <c r="AB220" s="33"/>
      <c r="AC220" s="33"/>
      <c r="AD220" s="33"/>
      <c r="AE220" s="33"/>
      <c r="AR220" s="163" t="s">
        <v>228</v>
      </c>
      <c r="AT220" s="163" t="s">
        <v>224</v>
      </c>
      <c r="AU220" s="163" t="s">
        <v>84</v>
      </c>
      <c r="AY220" s="18" t="s">
        <v>222</v>
      </c>
      <c r="BE220" s="164">
        <f t="shared" si="34"/>
        <v>0</v>
      </c>
      <c r="BF220" s="164">
        <f t="shared" si="35"/>
        <v>0</v>
      </c>
      <c r="BG220" s="164">
        <f t="shared" si="36"/>
        <v>0</v>
      </c>
      <c r="BH220" s="164">
        <f t="shared" si="37"/>
        <v>0</v>
      </c>
      <c r="BI220" s="164">
        <f t="shared" si="38"/>
        <v>0</v>
      </c>
      <c r="BJ220" s="18" t="s">
        <v>84</v>
      </c>
      <c r="BK220" s="164">
        <f t="shared" si="39"/>
        <v>0</v>
      </c>
      <c r="BL220" s="18" t="s">
        <v>228</v>
      </c>
      <c r="BM220" s="163" t="s">
        <v>784</v>
      </c>
    </row>
    <row r="221" spans="1:65" s="2" customFormat="1" ht="16.5" customHeight="1">
      <c r="A221" s="33"/>
      <c r="B221" s="150"/>
      <c r="C221" s="151" t="s">
        <v>800</v>
      </c>
      <c r="D221" s="151" t="s">
        <v>224</v>
      </c>
      <c r="E221" s="152" t="s">
        <v>6569</v>
      </c>
      <c r="F221" s="153" t="s">
        <v>6570</v>
      </c>
      <c r="G221" s="154" t="s">
        <v>4342</v>
      </c>
      <c r="H221" s="155">
        <v>5</v>
      </c>
      <c r="I221" s="156"/>
      <c r="J221" s="157">
        <f t="shared" si="30"/>
        <v>0</v>
      </c>
      <c r="K221" s="158"/>
      <c r="L221" s="34"/>
      <c r="M221" s="159" t="s">
        <v>1</v>
      </c>
      <c r="N221" s="160" t="s">
        <v>42</v>
      </c>
      <c r="O221" s="59"/>
      <c r="P221" s="161">
        <f t="shared" si="31"/>
        <v>0</v>
      </c>
      <c r="Q221" s="161">
        <v>0</v>
      </c>
      <c r="R221" s="161">
        <f t="shared" si="32"/>
        <v>0</v>
      </c>
      <c r="S221" s="161">
        <v>0</v>
      </c>
      <c r="T221" s="162">
        <f t="shared" si="33"/>
        <v>0</v>
      </c>
      <c r="U221" s="33"/>
      <c r="V221" s="33"/>
      <c r="W221" s="33"/>
      <c r="X221" s="33"/>
      <c r="Y221" s="33"/>
      <c r="Z221" s="33"/>
      <c r="AA221" s="33"/>
      <c r="AB221" s="33"/>
      <c r="AC221" s="33"/>
      <c r="AD221" s="33"/>
      <c r="AE221" s="33"/>
      <c r="AR221" s="163" t="s">
        <v>228</v>
      </c>
      <c r="AT221" s="163" t="s">
        <v>224</v>
      </c>
      <c r="AU221" s="163" t="s">
        <v>84</v>
      </c>
      <c r="AY221" s="18" t="s">
        <v>222</v>
      </c>
      <c r="BE221" s="164">
        <f t="shared" si="34"/>
        <v>0</v>
      </c>
      <c r="BF221" s="164">
        <f t="shared" si="35"/>
        <v>0</v>
      </c>
      <c r="BG221" s="164">
        <f t="shared" si="36"/>
        <v>0</v>
      </c>
      <c r="BH221" s="164">
        <f t="shared" si="37"/>
        <v>0</v>
      </c>
      <c r="BI221" s="164">
        <f t="shared" si="38"/>
        <v>0</v>
      </c>
      <c r="BJ221" s="18" t="s">
        <v>84</v>
      </c>
      <c r="BK221" s="164">
        <f t="shared" si="39"/>
        <v>0</v>
      </c>
      <c r="BL221" s="18" t="s">
        <v>228</v>
      </c>
      <c r="BM221" s="163" t="s">
        <v>788</v>
      </c>
    </row>
    <row r="222" spans="1:65" s="2" customFormat="1" ht="16.5" customHeight="1">
      <c r="A222" s="33"/>
      <c r="B222" s="150"/>
      <c r="C222" s="151" t="s">
        <v>465</v>
      </c>
      <c r="D222" s="151" t="s">
        <v>224</v>
      </c>
      <c r="E222" s="152" t="s">
        <v>6571</v>
      </c>
      <c r="F222" s="153" t="s">
        <v>6572</v>
      </c>
      <c r="G222" s="154" t="s">
        <v>4342</v>
      </c>
      <c r="H222" s="155">
        <v>10</v>
      </c>
      <c r="I222" s="156"/>
      <c r="J222" s="157">
        <f t="shared" si="30"/>
        <v>0</v>
      </c>
      <c r="K222" s="158"/>
      <c r="L222" s="34"/>
      <c r="M222" s="159" t="s">
        <v>1</v>
      </c>
      <c r="N222" s="160" t="s">
        <v>42</v>
      </c>
      <c r="O222" s="59"/>
      <c r="P222" s="161">
        <f t="shared" si="31"/>
        <v>0</v>
      </c>
      <c r="Q222" s="161">
        <v>0</v>
      </c>
      <c r="R222" s="161">
        <f t="shared" si="32"/>
        <v>0</v>
      </c>
      <c r="S222" s="161">
        <v>0</v>
      </c>
      <c r="T222" s="162">
        <f t="shared" si="33"/>
        <v>0</v>
      </c>
      <c r="U222" s="33"/>
      <c r="V222" s="33"/>
      <c r="W222" s="33"/>
      <c r="X222" s="33"/>
      <c r="Y222" s="33"/>
      <c r="Z222" s="33"/>
      <c r="AA222" s="33"/>
      <c r="AB222" s="33"/>
      <c r="AC222" s="33"/>
      <c r="AD222" s="33"/>
      <c r="AE222" s="33"/>
      <c r="AR222" s="163" t="s">
        <v>228</v>
      </c>
      <c r="AT222" s="163" t="s">
        <v>224</v>
      </c>
      <c r="AU222" s="163" t="s">
        <v>84</v>
      </c>
      <c r="AY222" s="18" t="s">
        <v>222</v>
      </c>
      <c r="BE222" s="164">
        <f t="shared" si="34"/>
        <v>0</v>
      </c>
      <c r="BF222" s="164">
        <f t="shared" si="35"/>
        <v>0</v>
      </c>
      <c r="BG222" s="164">
        <f t="shared" si="36"/>
        <v>0</v>
      </c>
      <c r="BH222" s="164">
        <f t="shared" si="37"/>
        <v>0</v>
      </c>
      <c r="BI222" s="164">
        <f t="shared" si="38"/>
        <v>0</v>
      </c>
      <c r="BJ222" s="18" t="s">
        <v>84</v>
      </c>
      <c r="BK222" s="164">
        <f t="shared" si="39"/>
        <v>0</v>
      </c>
      <c r="BL222" s="18" t="s">
        <v>228</v>
      </c>
      <c r="BM222" s="163" t="s">
        <v>791</v>
      </c>
    </row>
    <row r="223" spans="1:65" s="2" customFormat="1" ht="16.5" customHeight="1">
      <c r="A223" s="33"/>
      <c r="B223" s="150"/>
      <c r="C223" s="151" t="s">
        <v>809</v>
      </c>
      <c r="D223" s="151" t="s">
        <v>224</v>
      </c>
      <c r="E223" s="152" t="s">
        <v>6573</v>
      </c>
      <c r="F223" s="153" t="s">
        <v>6574</v>
      </c>
      <c r="G223" s="154" t="s">
        <v>4342</v>
      </c>
      <c r="H223" s="155">
        <v>10</v>
      </c>
      <c r="I223" s="156"/>
      <c r="J223" s="157">
        <f t="shared" si="30"/>
        <v>0</v>
      </c>
      <c r="K223" s="158"/>
      <c r="L223" s="34"/>
      <c r="M223" s="159" t="s">
        <v>1</v>
      </c>
      <c r="N223" s="160" t="s">
        <v>42</v>
      </c>
      <c r="O223" s="59"/>
      <c r="P223" s="161">
        <f t="shared" si="31"/>
        <v>0</v>
      </c>
      <c r="Q223" s="161">
        <v>0</v>
      </c>
      <c r="R223" s="161">
        <f t="shared" si="32"/>
        <v>0</v>
      </c>
      <c r="S223" s="161">
        <v>0</v>
      </c>
      <c r="T223" s="162">
        <f t="shared" si="33"/>
        <v>0</v>
      </c>
      <c r="U223" s="33"/>
      <c r="V223" s="33"/>
      <c r="W223" s="33"/>
      <c r="X223" s="33"/>
      <c r="Y223" s="33"/>
      <c r="Z223" s="33"/>
      <c r="AA223" s="33"/>
      <c r="AB223" s="33"/>
      <c r="AC223" s="33"/>
      <c r="AD223" s="33"/>
      <c r="AE223" s="33"/>
      <c r="AR223" s="163" t="s">
        <v>228</v>
      </c>
      <c r="AT223" s="163" t="s">
        <v>224</v>
      </c>
      <c r="AU223" s="163" t="s">
        <v>84</v>
      </c>
      <c r="AY223" s="18" t="s">
        <v>222</v>
      </c>
      <c r="BE223" s="164">
        <f t="shared" si="34"/>
        <v>0</v>
      </c>
      <c r="BF223" s="164">
        <f t="shared" si="35"/>
        <v>0</v>
      </c>
      <c r="BG223" s="164">
        <f t="shared" si="36"/>
        <v>0</v>
      </c>
      <c r="BH223" s="164">
        <f t="shared" si="37"/>
        <v>0</v>
      </c>
      <c r="BI223" s="164">
        <f t="shared" si="38"/>
        <v>0</v>
      </c>
      <c r="BJ223" s="18" t="s">
        <v>84</v>
      </c>
      <c r="BK223" s="164">
        <f t="shared" si="39"/>
        <v>0</v>
      </c>
      <c r="BL223" s="18" t="s">
        <v>228</v>
      </c>
      <c r="BM223" s="163" t="s">
        <v>796</v>
      </c>
    </row>
    <row r="224" spans="1:65" s="2" customFormat="1" ht="21.75" customHeight="1">
      <c r="A224" s="33"/>
      <c r="B224" s="150"/>
      <c r="C224" s="151" t="s">
        <v>468</v>
      </c>
      <c r="D224" s="151" t="s">
        <v>224</v>
      </c>
      <c r="E224" s="152" t="s">
        <v>6575</v>
      </c>
      <c r="F224" s="153" t="s">
        <v>6576</v>
      </c>
      <c r="G224" s="154" t="s">
        <v>4342</v>
      </c>
      <c r="H224" s="155">
        <v>5</v>
      </c>
      <c r="I224" s="156"/>
      <c r="J224" s="157">
        <f t="shared" ref="J224:J255" si="40">ROUND(I224*H224,2)</f>
        <v>0</v>
      </c>
      <c r="K224" s="158"/>
      <c r="L224" s="34"/>
      <c r="M224" s="159" t="s">
        <v>1</v>
      </c>
      <c r="N224" s="160" t="s">
        <v>42</v>
      </c>
      <c r="O224" s="59"/>
      <c r="P224" s="161">
        <f t="shared" ref="P224:P255" si="41">O224*H224</f>
        <v>0</v>
      </c>
      <c r="Q224" s="161">
        <v>0</v>
      </c>
      <c r="R224" s="161">
        <f t="shared" ref="R224:R255" si="42">Q224*H224</f>
        <v>0</v>
      </c>
      <c r="S224" s="161">
        <v>0</v>
      </c>
      <c r="T224" s="162">
        <f t="shared" ref="T224:T255" si="43">S224*H224</f>
        <v>0</v>
      </c>
      <c r="U224" s="33"/>
      <c r="V224" s="33"/>
      <c r="W224" s="33"/>
      <c r="X224" s="33"/>
      <c r="Y224" s="33"/>
      <c r="Z224" s="33"/>
      <c r="AA224" s="33"/>
      <c r="AB224" s="33"/>
      <c r="AC224" s="33"/>
      <c r="AD224" s="33"/>
      <c r="AE224" s="33"/>
      <c r="AR224" s="163" t="s">
        <v>228</v>
      </c>
      <c r="AT224" s="163" t="s">
        <v>224</v>
      </c>
      <c r="AU224" s="163" t="s">
        <v>84</v>
      </c>
      <c r="AY224" s="18" t="s">
        <v>222</v>
      </c>
      <c r="BE224" s="164">
        <f t="shared" ref="BE224:BE255" si="44">IF(N224="základní",J224,0)</f>
        <v>0</v>
      </c>
      <c r="BF224" s="164">
        <f t="shared" ref="BF224:BF255" si="45">IF(N224="snížená",J224,0)</f>
        <v>0</v>
      </c>
      <c r="BG224" s="164">
        <f t="shared" ref="BG224:BG255" si="46">IF(N224="zákl. přenesená",J224,0)</f>
        <v>0</v>
      </c>
      <c r="BH224" s="164">
        <f t="shared" ref="BH224:BH255" si="47">IF(N224="sníž. přenesená",J224,0)</f>
        <v>0</v>
      </c>
      <c r="BI224" s="164">
        <f t="shared" ref="BI224:BI255" si="48">IF(N224="nulová",J224,0)</f>
        <v>0</v>
      </c>
      <c r="BJ224" s="18" t="s">
        <v>84</v>
      </c>
      <c r="BK224" s="164">
        <f t="shared" ref="BK224:BK255" si="49">ROUND(I224*H224,2)</f>
        <v>0</v>
      </c>
      <c r="BL224" s="18" t="s">
        <v>228</v>
      </c>
      <c r="BM224" s="163" t="s">
        <v>799</v>
      </c>
    </row>
    <row r="225" spans="1:65" s="2" customFormat="1" ht="16.5" customHeight="1">
      <c r="A225" s="33"/>
      <c r="B225" s="150"/>
      <c r="C225" s="151" t="s">
        <v>836</v>
      </c>
      <c r="D225" s="151" t="s">
        <v>224</v>
      </c>
      <c r="E225" s="152" t="s">
        <v>6577</v>
      </c>
      <c r="F225" s="153" t="s">
        <v>6578</v>
      </c>
      <c r="G225" s="154" t="s">
        <v>4342</v>
      </c>
      <c r="H225" s="155">
        <v>2</v>
      </c>
      <c r="I225" s="156"/>
      <c r="J225" s="157">
        <f t="shared" si="40"/>
        <v>0</v>
      </c>
      <c r="K225" s="158"/>
      <c r="L225" s="34"/>
      <c r="M225" s="159" t="s">
        <v>1</v>
      </c>
      <c r="N225" s="160" t="s">
        <v>42</v>
      </c>
      <c r="O225" s="59"/>
      <c r="P225" s="161">
        <f t="shared" si="41"/>
        <v>0</v>
      </c>
      <c r="Q225" s="161">
        <v>0</v>
      </c>
      <c r="R225" s="161">
        <f t="shared" si="42"/>
        <v>0</v>
      </c>
      <c r="S225" s="161">
        <v>0</v>
      </c>
      <c r="T225" s="162">
        <f t="shared" si="43"/>
        <v>0</v>
      </c>
      <c r="U225" s="33"/>
      <c r="V225" s="33"/>
      <c r="W225" s="33"/>
      <c r="X225" s="33"/>
      <c r="Y225" s="33"/>
      <c r="Z225" s="33"/>
      <c r="AA225" s="33"/>
      <c r="AB225" s="33"/>
      <c r="AC225" s="33"/>
      <c r="AD225" s="33"/>
      <c r="AE225" s="33"/>
      <c r="AR225" s="163" t="s">
        <v>228</v>
      </c>
      <c r="AT225" s="163" t="s">
        <v>224</v>
      </c>
      <c r="AU225" s="163" t="s">
        <v>84</v>
      </c>
      <c r="AY225" s="18" t="s">
        <v>222</v>
      </c>
      <c r="BE225" s="164">
        <f t="shared" si="44"/>
        <v>0</v>
      </c>
      <c r="BF225" s="164">
        <f t="shared" si="45"/>
        <v>0</v>
      </c>
      <c r="BG225" s="164">
        <f t="shared" si="46"/>
        <v>0</v>
      </c>
      <c r="BH225" s="164">
        <f t="shared" si="47"/>
        <v>0</v>
      </c>
      <c r="BI225" s="164">
        <f t="shared" si="48"/>
        <v>0</v>
      </c>
      <c r="BJ225" s="18" t="s">
        <v>84</v>
      </c>
      <c r="BK225" s="164">
        <f t="shared" si="49"/>
        <v>0</v>
      </c>
      <c r="BL225" s="18" t="s">
        <v>228</v>
      </c>
      <c r="BM225" s="163" t="s">
        <v>803</v>
      </c>
    </row>
    <row r="226" spans="1:65" s="2" customFormat="1" ht="24.2" customHeight="1">
      <c r="A226" s="33"/>
      <c r="B226" s="150"/>
      <c r="C226" s="151" t="s">
        <v>475</v>
      </c>
      <c r="D226" s="151" t="s">
        <v>224</v>
      </c>
      <c r="E226" s="152" t="s">
        <v>6579</v>
      </c>
      <c r="F226" s="153" t="s">
        <v>6580</v>
      </c>
      <c r="G226" s="154" t="s">
        <v>4342</v>
      </c>
      <c r="H226" s="155">
        <v>10</v>
      </c>
      <c r="I226" s="156"/>
      <c r="J226" s="157">
        <f t="shared" si="40"/>
        <v>0</v>
      </c>
      <c r="K226" s="158"/>
      <c r="L226" s="34"/>
      <c r="M226" s="159" t="s">
        <v>1</v>
      </c>
      <c r="N226" s="160" t="s">
        <v>42</v>
      </c>
      <c r="O226" s="59"/>
      <c r="P226" s="161">
        <f t="shared" si="41"/>
        <v>0</v>
      </c>
      <c r="Q226" s="161">
        <v>0</v>
      </c>
      <c r="R226" s="161">
        <f t="shared" si="42"/>
        <v>0</v>
      </c>
      <c r="S226" s="161">
        <v>0</v>
      </c>
      <c r="T226" s="162">
        <f t="shared" si="43"/>
        <v>0</v>
      </c>
      <c r="U226" s="33"/>
      <c r="V226" s="33"/>
      <c r="W226" s="33"/>
      <c r="X226" s="33"/>
      <c r="Y226" s="33"/>
      <c r="Z226" s="33"/>
      <c r="AA226" s="33"/>
      <c r="AB226" s="33"/>
      <c r="AC226" s="33"/>
      <c r="AD226" s="33"/>
      <c r="AE226" s="33"/>
      <c r="AR226" s="163" t="s">
        <v>228</v>
      </c>
      <c r="AT226" s="163" t="s">
        <v>224</v>
      </c>
      <c r="AU226" s="163" t="s">
        <v>84</v>
      </c>
      <c r="AY226" s="18" t="s">
        <v>222</v>
      </c>
      <c r="BE226" s="164">
        <f t="shared" si="44"/>
        <v>0</v>
      </c>
      <c r="BF226" s="164">
        <f t="shared" si="45"/>
        <v>0</v>
      </c>
      <c r="BG226" s="164">
        <f t="shared" si="46"/>
        <v>0</v>
      </c>
      <c r="BH226" s="164">
        <f t="shared" si="47"/>
        <v>0</v>
      </c>
      <c r="BI226" s="164">
        <f t="shared" si="48"/>
        <v>0</v>
      </c>
      <c r="BJ226" s="18" t="s">
        <v>84</v>
      </c>
      <c r="BK226" s="164">
        <f t="shared" si="49"/>
        <v>0</v>
      </c>
      <c r="BL226" s="18" t="s">
        <v>228</v>
      </c>
      <c r="BM226" s="163" t="s">
        <v>807</v>
      </c>
    </row>
    <row r="227" spans="1:65" s="2" customFormat="1" ht="24.2" customHeight="1">
      <c r="A227" s="33"/>
      <c r="B227" s="150"/>
      <c r="C227" s="151" t="s">
        <v>845</v>
      </c>
      <c r="D227" s="151" t="s">
        <v>224</v>
      </c>
      <c r="E227" s="152" t="s">
        <v>6581</v>
      </c>
      <c r="F227" s="153" t="s">
        <v>6582</v>
      </c>
      <c r="G227" s="154" t="s">
        <v>4342</v>
      </c>
      <c r="H227" s="155">
        <v>10</v>
      </c>
      <c r="I227" s="156"/>
      <c r="J227" s="157">
        <f t="shared" si="40"/>
        <v>0</v>
      </c>
      <c r="K227" s="158"/>
      <c r="L227" s="34"/>
      <c r="M227" s="159" t="s">
        <v>1</v>
      </c>
      <c r="N227" s="160" t="s">
        <v>42</v>
      </c>
      <c r="O227" s="59"/>
      <c r="P227" s="161">
        <f t="shared" si="41"/>
        <v>0</v>
      </c>
      <c r="Q227" s="161">
        <v>0</v>
      </c>
      <c r="R227" s="161">
        <f t="shared" si="42"/>
        <v>0</v>
      </c>
      <c r="S227" s="161">
        <v>0</v>
      </c>
      <c r="T227" s="162">
        <f t="shared" si="43"/>
        <v>0</v>
      </c>
      <c r="U227" s="33"/>
      <c r="V227" s="33"/>
      <c r="W227" s="33"/>
      <c r="X227" s="33"/>
      <c r="Y227" s="33"/>
      <c r="Z227" s="33"/>
      <c r="AA227" s="33"/>
      <c r="AB227" s="33"/>
      <c r="AC227" s="33"/>
      <c r="AD227" s="33"/>
      <c r="AE227" s="33"/>
      <c r="AR227" s="163" t="s">
        <v>228</v>
      </c>
      <c r="AT227" s="163" t="s">
        <v>224</v>
      </c>
      <c r="AU227" s="163" t="s">
        <v>84</v>
      </c>
      <c r="AY227" s="18" t="s">
        <v>222</v>
      </c>
      <c r="BE227" s="164">
        <f t="shared" si="44"/>
        <v>0</v>
      </c>
      <c r="BF227" s="164">
        <f t="shared" si="45"/>
        <v>0</v>
      </c>
      <c r="BG227" s="164">
        <f t="shared" si="46"/>
        <v>0</v>
      </c>
      <c r="BH227" s="164">
        <f t="shared" si="47"/>
        <v>0</v>
      </c>
      <c r="BI227" s="164">
        <f t="shared" si="48"/>
        <v>0</v>
      </c>
      <c r="BJ227" s="18" t="s">
        <v>84</v>
      </c>
      <c r="BK227" s="164">
        <f t="shared" si="49"/>
        <v>0</v>
      </c>
      <c r="BL227" s="18" t="s">
        <v>228</v>
      </c>
      <c r="BM227" s="163" t="s">
        <v>812</v>
      </c>
    </row>
    <row r="228" spans="1:65" s="2" customFormat="1" ht="24.2" customHeight="1">
      <c r="A228" s="33"/>
      <c r="B228" s="150"/>
      <c r="C228" s="151" t="s">
        <v>485</v>
      </c>
      <c r="D228" s="151" t="s">
        <v>224</v>
      </c>
      <c r="E228" s="152" t="s">
        <v>6583</v>
      </c>
      <c r="F228" s="153" t="s">
        <v>6584</v>
      </c>
      <c r="G228" s="154" t="s">
        <v>4342</v>
      </c>
      <c r="H228" s="155">
        <v>20</v>
      </c>
      <c r="I228" s="156"/>
      <c r="J228" s="157">
        <f t="shared" si="40"/>
        <v>0</v>
      </c>
      <c r="K228" s="158"/>
      <c r="L228" s="34"/>
      <c r="M228" s="159" t="s">
        <v>1</v>
      </c>
      <c r="N228" s="160" t="s">
        <v>42</v>
      </c>
      <c r="O228" s="59"/>
      <c r="P228" s="161">
        <f t="shared" si="41"/>
        <v>0</v>
      </c>
      <c r="Q228" s="161">
        <v>0</v>
      </c>
      <c r="R228" s="161">
        <f t="shared" si="42"/>
        <v>0</v>
      </c>
      <c r="S228" s="161">
        <v>0</v>
      </c>
      <c r="T228" s="162">
        <f t="shared" si="43"/>
        <v>0</v>
      </c>
      <c r="U228" s="33"/>
      <c r="V228" s="33"/>
      <c r="W228" s="33"/>
      <c r="X228" s="33"/>
      <c r="Y228" s="33"/>
      <c r="Z228" s="33"/>
      <c r="AA228" s="33"/>
      <c r="AB228" s="33"/>
      <c r="AC228" s="33"/>
      <c r="AD228" s="33"/>
      <c r="AE228" s="33"/>
      <c r="AR228" s="163" t="s">
        <v>228</v>
      </c>
      <c r="AT228" s="163" t="s">
        <v>224</v>
      </c>
      <c r="AU228" s="163" t="s">
        <v>84</v>
      </c>
      <c r="AY228" s="18" t="s">
        <v>222</v>
      </c>
      <c r="BE228" s="164">
        <f t="shared" si="44"/>
        <v>0</v>
      </c>
      <c r="BF228" s="164">
        <f t="shared" si="45"/>
        <v>0</v>
      </c>
      <c r="BG228" s="164">
        <f t="shared" si="46"/>
        <v>0</v>
      </c>
      <c r="BH228" s="164">
        <f t="shared" si="47"/>
        <v>0</v>
      </c>
      <c r="BI228" s="164">
        <f t="shared" si="48"/>
        <v>0</v>
      </c>
      <c r="BJ228" s="18" t="s">
        <v>84</v>
      </c>
      <c r="BK228" s="164">
        <f t="shared" si="49"/>
        <v>0</v>
      </c>
      <c r="BL228" s="18" t="s">
        <v>228</v>
      </c>
      <c r="BM228" s="163" t="s">
        <v>816</v>
      </c>
    </row>
    <row r="229" spans="1:65" s="2" customFormat="1" ht="24.2" customHeight="1">
      <c r="A229" s="33"/>
      <c r="B229" s="150"/>
      <c r="C229" s="151" t="s">
        <v>862</v>
      </c>
      <c r="D229" s="151" t="s">
        <v>224</v>
      </c>
      <c r="E229" s="152" t="s">
        <v>6585</v>
      </c>
      <c r="F229" s="153" t="s">
        <v>6586</v>
      </c>
      <c r="G229" s="154" t="s">
        <v>4342</v>
      </c>
      <c r="H229" s="155">
        <v>10</v>
      </c>
      <c r="I229" s="156"/>
      <c r="J229" s="157">
        <f t="shared" si="40"/>
        <v>0</v>
      </c>
      <c r="K229" s="158"/>
      <c r="L229" s="34"/>
      <c r="M229" s="159" t="s">
        <v>1</v>
      </c>
      <c r="N229" s="160" t="s">
        <v>42</v>
      </c>
      <c r="O229" s="59"/>
      <c r="P229" s="161">
        <f t="shared" si="41"/>
        <v>0</v>
      </c>
      <c r="Q229" s="161">
        <v>0</v>
      </c>
      <c r="R229" s="161">
        <f t="shared" si="42"/>
        <v>0</v>
      </c>
      <c r="S229" s="161">
        <v>0</v>
      </c>
      <c r="T229" s="162">
        <f t="shared" si="43"/>
        <v>0</v>
      </c>
      <c r="U229" s="33"/>
      <c r="V229" s="33"/>
      <c r="W229" s="33"/>
      <c r="X229" s="33"/>
      <c r="Y229" s="33"/>
      <c r="Z229" s="33"/>
      <c r="AA229" s="33"/>
      <c r="AB229" s="33"/>
      <c r="AC229" s="33"/>
      <c r="AD229" s="33"/>
      <c r="AE229" s="33"/>
      <c r="AR229" s="163" t="s">
        <v>228</v>
      </c>
      <c r="AT229" s="163" t="s">
        <v>224</v>
      </c>
      <c r="AU229" s="163" t="s">
        <v>84</v>
      </c>
      <c r="AY229" s="18" t="s">
        <v>222</v>
      </c>
      <c r="BE229" s="164">
        <f t="shared" si="44"/>
        <v>0</v>
      </c>
      <c r="BF229" s="164">
        <f t="shared" si="45"/>
        <v>0</v>
      </c>
      <c r="BG229" s="164">
        <f t="shared" si="46"/>
        <v>0</v>
      </c>
      <c r="BH229" s="164">
        <f t="shared" si="47"/>
        <v>0</v>
      </c>
      <c r="BI229" s="164">
        <f t="shared" si="48"/>
        <v>0</v>
      </c>
      <c r="BJ229" s="18" t="s">
        <v>84</v>
      </c>
      <c r="BK229" s="164">
        <f t="shared" si="49"/>
        <v>0</v>
      </c>
      <c r="BL229" s="18" t="s">
        <v>228</v>
      </c>
      <c r="BM229" s="163" t="s">
        <v>839</v>
      </c>
    </row>
    <row r="230" spans="1:65" s="2" customFormat="1" ht="16.5" customHeight="1">
      <c r="A230" s="33"/>
      <c r="B230" s="150"/>
      <c r="C230" s="151" t="s">
        <v>489</v>
      </c>
      <c r="D230" s="151" t="s">
        <v>224</v>
      </c>
      <c r="E230" s="152" t="s">
        <v>6587</v>
      </c>
      <c r="F230" s="153" t="s">
        <v>6588</v>
      </c>
      <c r="G230" s="154" t="s">
        <v>4342</v>
      </c>
      <c r="H230" s="155">
        <v>5</v>
      </c>
      <c r="I230" s="156"/>
      <c r="J230" s="157">
        <f t="shared" si="40"/>
        <v>0</v>
      </c>
      <c r="K230" s="158"/>
      <c r="L230" s="34"/>
      <c r="M230" s="159" t="s">
        <v>1</v>
      </c>
      <c r="N230" s="160" t="s">
        <v>42</v>
      </c>
      <c r="O230" s="59"/>
      <c r="P230" s="161">
        <f t="shared" si="41"/>
        <v>0</v>
      </c>
      <c r="Q230" s="161">
        <v>0</v>
      </c>
      <c r="R230" s="161">
        <f t="shared" si="42"/>
        <v>0</v>
      </c>
      <c r="S230" s="161">
        <v>0</v>
      </c>
      <c r="T230" s="162">
        <f t="shared" si="43"/>
        <v>0</v>
      </c>
      <c r="U230" s="33"/>
      <c r="V230" s="33"/>
      <c r="W230" s="33"/>
      <c r="X230" s="33"/>
      <c r="Y230" s="33"/>
      <c r="Z230" s="33"/>
      <c r="AA230" s="33"/>
      <c r="AB230" s="33"/>
      <c r="AC230" s="33"/>
      <c r="AD230" s="33"/>
      <c r="AE230" s="33"/>
      <c r="AR230" s="163" t="s">
        <v>228</v>
      </c>
      <c r="AT230" s="163" t="s">
        <v>224</v>
      </c>
      <c r="AU230" s="163" t="s">
        <v>84</v>
      </c>
      <c r="AY230" s="18" t="s">
        <v>222</v>
      </c>
      <c r="BE230" s="164">
        <f t="shared" si="44"/>
        <v>0</v>
      </c>
      <c r="BF230" s="164">
        <f t="shared" si="45"/>
        <v>0</v>
      </c>
      <c r="BG230" s="164">
        <f t="shared" si="46"/>
        <v>0</v>
      </c>
      <c r="BH230" s="164">
        <f t="shared" si="47"/>
        <v>0</v>
      </c>
      <c r="BI230" s="164">
        <f t="shared" si="48"/>
        <v>0</v>
      </c>
      <c r="BJ230" s="18" t="s">
        <v>84</v>
      </c>
      <c r="BK230" s="164">
        <f t="shared" si="49"/>
        <v>0</v>
      </c>
      <c r="BL230" s="18" t="s">
        <v>228</v>
      </c>
      <c r="BM230" s="163" t="s">
        <v>843</v>
      </c>
    </row>
    <row r="231" spans="1:65" s="2" customFormat="1" ht="24.2" customHeight="1">
      <c r="A231" s="33"/>
      <c r="B231" s="150"/>
      <c r="C231" s="151" t="s">
        <v>870</v>
      </c>
      <c r="D231" s="151" t="s">
        <v>224</v>
      </c>
      <c r="E231" s="152" t="s">
        <v>6589</v>
      </c>
      <c r="F231" s="153" t="s">
        <v>6590</v>
      </c>
      <c r="G231" s="154" t="s">
        <v>4342</v>
      </c>
      <c r="H231" s="155">
        <v>5</v>
      </c>
      <c r="I231" s="156"/>
      <c r="J231" s="157">
        <f t="shared" si="40"/>
        <v>0</v>
      </c>
      <c r="K231" s="158"/>
      <c r="L231" s="34"/>
      <c r="M231" s="159" t="s">
        <v>1</v>
      </c>
      <c r="N231" s="160" t="s">
        <v>42</v>
      </c>
      <c r="O231" s="59"/>
      <c r="P231" s="161">
        <f t="shared" si="41"/>
        <v>0</v>
      </c>
      <c r="Q231" s="161">
        <v>0</v>
      </c>
      <c r="R231" s="161">
        <f t="shared" si="42"/>
        <v>0</v>
      </c>
      <c r="S231" s="161">
        <v>0</v>
      </c>
      <c r="T231" s="162">
        <f t="shared" si="43"/>
        <v>0</v>
      </c>
      <c r="U231" s="33"/>
      <c r="V231" s="33"/>
      <c r="W231" s="33"/>
      <c r="X231" s="33"/>
      <c r="Y231" s="33"/>
      <c r="Z231" s="33"/>
      <c r="AA231" s="33"/>
      <c r="AB231" s="33"/>
      <c r="AC231" s="33"/>
      <c r="AD231" s="33"/>
      <c r="AE231" s="33"/>
      <c r="AR231" s="163" t="s">
        <v>228</v>
      </c>
      <c r="AT231" s="163" t="s">
        <v>224</v>
      </c>
      <c r="AU231" s="163" t="s">
        <v>84</v>
      </c>
      <c r="AY231" s="18" t="s">
        <v>222</v>
      </c>
      <c r="BE231" s="164">
        <f t="shared" si="44"/>
        <v>0</v>
      </c>
      <c r="BF231" s="164">
        <f t="shared" si="45"/>
        <v>0</v>
      </c>
      <c r="BG231" s="164">
        <f t="shared" si="46"/>
        <v>0</v>
      </c>
      <c r="BH231" s="164">
        <f t="shared" si="47"/>
        <v>0</v>
      </c>
      <c r="BI231" s="164">
        <f t="shared" si="48"/>
        <v>0</v>
      </c>
      <c r="BJ231" s="18" t="s">
        <v>84</v>
      </c>
      <c r="BK231" s="164">
        <f t="shared" si="49"/>
        <v>0</v>
      </c>
      <c r="BL231" s="18" t="s">
        <v>228</v>
      </c>
      <c r="BM231" s="163" t="s">
        <v>848</v>
      </c>
    </row>
    <row r="232" spans="1:65" s="2" customFormat="1" ht="24.2" customHeight="1">
      <c r="A232" s="33"/>
      <c r="B232" s="150"/>
      <c r="C232" s="151" t="s">
        <v>495</v>
      </c>
      <c r="D232" s="151" t="s">
        <v>224</v>
      </c>
      <c r="E232" s="152" t="s">
        <v>6591</v>
      </c>
      <c r="F232" s="153" t="s">
        <v>6592</v>
      </c>
      <c r="G232" s="154" t="s">
        <v>4342</v>
      </c>
      <c r="H232" s="155">
        <v>5</v>
      </c>
      <c r="I232" s="156"/>
      <c r="J232" s="157">
        <f t="shared" si="40"/>
        <v>0</v>
      </c>
      <c r="K232" s="158"/>
      <c r="L232" s="34"/>
      <c r="M232" s="159" t="s">
        <v>1</v>
      </c>
      <c r="N232" s="160" t="s">
        <v>42</v>
      </c>
      <c r="O232" s="59"/>
      <c r="P232" s="161">
        <f t="shared" si="41"/>
        <v>0</v>
      </c>
      <c r="Q232" s="161">
        <v>0</v>
      </c>
      <c r="R232" s="161">
        <f t="shared" si="42"/>
        <v>0</v>
      </c>
      <c r="S232" s="161">
        <v>0</v>
      </c>
      <c r="T232" s="162">
        <f t="shared" si="43"/>
        <v>0</v>
      </c>
      <c r="U232" s="33"/>
      <c r="V232" s="33"/>
      <c r="W232" s="33"/>
      <c r="X232" s="33"/>
      <c r="Y232" s="33"/>
      <c r="Z232" s="33"/>
      <c r="AA232" s="33"/>
      <c r="AB232" s="33"/>
      <c r="AC232" s="33"/>
      <c r="AD232" s="33"/>
      <c r="AE232" s="33"/>
      <c r="AR232" s="163" t="s">
        <v>228</v>
      </c>
      <c r="AT232" s="163" t="s">
        <v>224</v>
      </c>
      <c r="AU232" s="163" t="s">
        <v>84</v>
      </c>
      <c r="AY232" s="18" t="s">
        <v>222</v>
      </c>
      <c r="BE232" s="164">
        <f t="shared" si="44"/>
        <v>0</v>
      </c>
      <c r="BF232" s="164">
        <f t="shared" si="45"/>
        <v>0</v>
      </c>
      <c r="BG232" s="164">
        <f t="shared" si="46"/>
        <v>0</v>
      </c>
      <c r="BH232" s="164">
        <f t="shared" si="47"/>
        <v>0</v>
      </c>
      <c r="BI232" s="164">
        <f t="shared" si="48"/>
        <v>0</v>
      </c>
      <c r="BJ232" s="18" t="s">
        <v>84</v>
      </c>
      <c r="BK232" s="164">
        <f t="shared" si="49"/>
        <v>0</v>
      </c>
      <c r="BL232" s="18" t="s">
        <v>228</v>
      </c>
      <c r="BM232" s="163" t="s">
        <v>856</v>
      </c>
    </row>
    <row r="233" spans="1:65" s="2" customFormat="1" ht="24.2" customHeight="1">
      <c r="A233" s="33"/>
      <c r="B233" s="150"/>
      <c r="C233" s="151" t="s">
        <v>882</v>
      </c>
      <c r="D233" s="151" t="s">
        <v>224</v>
      </c>
      <c r="E233" s="152" t="s">
        <v>6593</v>
      </c>
      <c r="F233" s="153" t="s">
        <v>6594</v>
      </c>
      <c r="G233" s="154" t="s">
        <v>4342</v>
      </c>
      <c r="H233" s="155">
        <v>5</v>
      </c>
      <c r="I233" s="156"/>
      <c r="J233" s="157">
        <f t="shared" si="40"/>
        <v>0</v>
      </c>
      <c r="K233" s="158"/>
      <c r="L233" s="34"/>
      <c r="M233" s="159" t="s">
        <v>1</v>
      </c>
      <c r="N233" s="160" t="s">
        <v>42</v>
      </c>
      <c r="O233" s="59"/>
      <c r="P233" s="161">
        <f t="shared" si="41"/>
        <v>0</v>
      </c>
      <c r="Q233" s="161">
        <v>0</v>
      </c>
      <c r="R233" s="161">
        <f t="shared" si="42"/>
        <v>0</v>
      </c>
      <c r="S233" s="161">
        <v>0</v>
      </c>
      <c r="T233" s="162">
        <f t="shared" si="43"/>
        <v>0</v>
      </c>
      <c r="U233" s="33"/>
      <c r="V233" s="33"/>
      <c r="W233" s="33"/>
      <c r="X233" s="33"/>
      <c r="Y233" s="33"/>
      <c r="Z233" s="33"/>
      <c r="AA233" s="33"/>
      <c r="AB233" s="33"/>
      <c r="AC233" s="33"/>
      <c r="AD233" s="33"/>
      <c r="AE233" s="33"/>
      <c r="AR233" s="163" t="s">
        <v>228</v>
      </c>
      <c r="AT233" s="163" t="s">
        <v>224</v>
      </c>
      <c r="AU233" s="163" t="s">
        <v>84</v>
      </c>
      <c r="AY233" s="18" t="s">
        <v>222</v>
      </c>
      <c r="BE233" s="164">
        <f t="shared" si="44"/>
        <v>0</v>
      </c>
      <c r="BF233" s="164">
        <f t="shared" si="45"/>
        <v>0</v>
      </c>
      <c r="BG233" s="164">
        <f t="shared" si="46"/>
        <v>0</v>
      </c>
      <c r="BH233" s="164">
        <f t="shared" si="47"/>
        <v>0</v>
      </c>
      <c r="BI233" s="164">
        <f t="shared" si="48"/>
        <v>0</v>
      </c>
      <c r="BJ233" s="18" t="s">
        <v>84</v>
      </c>
      <c r="BK233" s="164">
        <f t="shared" si="49"/>
        <v>0</v>
      </c>
      <c r="BL233" s="18" t="s">
        <v>228</v>
      </c>
      <c r="BM233" s="163" t="s">
        <v>865</v>
      </c>
    </row>
    <row r="234" spans="1:65" s="2" customFormat="1" ht="24.2" customHeight="1">
      <c r="A234" s="33"/>
      <c r="B234" s="150"/>
      <c r="C234" s="151" t="s">
        <v>505</v>
      </c>
      <c r="D234" s="151" t="s">
        <v>224</v>
      </c>
      <c r="E234" s="152" t="s">
        <v>6595</v>
      </c>
      <c r="F234" s="153" t="s">
        <v>6596</v>
      </c>
      <c r="G234" s="154" t="s">
        <v>4342</v>
      </c>
      <c r="H234" s="155">
        <v>5</v>
      </c>
      <c r="I234" s="156"/>
      <c r="J234" s="157">
        <f t="shared" si="40"/>
        <v>0</v>
      </c>
      <c r="K234" s="158"/>
      <c r="L234" s="34"/>
      <c r="M234" s="159" t="s">
        <v>1</v>
      </c>
      <c r="N234" s="160" t="s">
        <v>42</v>
      </c>
      <c r="O234" s="59"/>
      <c r="P234" s="161">
        <f t="shared" si="41"/>
        <v>0</v>
      </c>
      <c r="Q234" s="161">
        <v>0</v>
      </c>
      <c r="R234" s="161">
        <f t="shared" si="42"/>
        <v>0</v>
      </c>
      <c r="S234" s="161">
        <v>0</v>
      </c>
      <c r="T234" s="162">
        <f t="shared" si="43"/>
        <v>0</v>
      </c>
      <c r="U234" s="33"/>
      <c r="V234" s="33"/>
      <c r="W234" s="33"/>
      <c r="X234" s="33"/>
      <c r="Y234" s="33"/>
      <c r="Z234" s="33"/>
      <c r="AA234" s="33"/>
      <c r="AB234" s="33"/>
      <c r="AC234" s="33"/>
      <c r="AD234" s="33"/>
      <c r="AE234" s="33"/>
      <c r="AR234" s="163" t="s">
        <v>228</v>
      </c>
      <c r="AT234" s="163" t="s">
        <v>224</v>
      </c>
      <c r="AU234" s="163" t="s">
        <v>84</v>
      </c>
      <c r="AY234" s="18" t="s">
        <v>222</v>
      </c>
      <c r="BE234" s="164">
        <f t="shared" si="44"/>
        <v>0</v>
      </c>
      <c r="BF234" s="164">
        <f t="shared" si="45"/>
        <v>0</v>
      </c>
      <c r="BG234" s="164">
        <f t="shared" si="46"/>
        <v>0</v>
      </c>
      <c r="BH234" s="164">
        <f t="shared" si="47"/>
        <v>0</v>
      </c>
      <c r="BI234" s="164">
        <f t="shared" si="48"/>
        <v>0</v>
      </c>
      <c r="BJ234" s="18" t="s">
        <v>84</v>
      </c>
      <c r="BK234" s="164">
        <f t="shared" si="49"/>
        <v>0</v>
      </c>
      <c r="BL234" s="18" t="s">
        <v>228</v>
      </c>
      <c r="BM234" s="163" t="s">
        <v>868</v>
      </c>
    </row>
    <row r="235" spans="1:65" s="2" customFormat="1" ht="24.2" customHeight="1">
      <c r="A235" s="33"/>
      <c r="B235" s="150"/>
      <c r="C235" s="151" t="s">
        <v>893</v>
      </c>
      <c r="D235" s="151" t="s">
        <v>224</v>
      </c>
      <c r="E235" s="152" t="s">
        <v>6597</v>
      </c>
      <c r="F235" s="153" t="s">
        <v>6598</v>
      </c>
      <c r="G235" s="154" t="s">
        <v>4342</v>
      </c>
      <c r="H235" s="155">
        <v>5</v>
      </c>
      <c r="I235" s="156"/>
      <c r="J235" s="157">
        <f t="shared" si="40"/>
        <v>0</v>
      </c>
      <c r="K235" s="158"/>
      <c r="L235" s="34"/>
      <c r="M235" s="159" t="s">
        <v>1</v>
      </c>
      <c r="N235" s="160" t="s">
        <v>42</v>
      </c>
      <c r="O235" s="59"/>
      <c r="P235" s="161">
        <f t="shared" si="41"/>
        <v>0</v>
      </c>
      <c r="Q235" s="161">
        <v>0</v>
      </c>
      <c r="R235" s="161">
        <f t="shared" si="42"/>
        <v>0</v>
      </c>
      <c r="S235" s="161">
        <v>0</v>
      </c>
      <c r="T235" s="162">
        <f t="shared" si="43"/>
        <v>0</v>
      </c>
      <c r="U235" s="33"/>
      <c r="V235" s="33"/>
      <c r="W235" s="33"/>
      <c r="X235" s="33"/>
      <c r="Y235" s="33"/>
      <c r="Z235" s="33"/>
      <c r="AA235" s="33"/>
      <c r="AB235" s="33"/>
      <c r="AC235" s="33"/>
      <c r="AD235" s="33"/>
      <c r="AE235" s="33"/>
      <c r="AR235" s="163" t="s">
        <v>228</v>
      </c>
      <c r="AT235" s="163" t="s">
        <v>224</v>
      </c>
      <c r="AU235" s="163" t="s">
        <v>84</v>
      </c>
      <c r="AY235" s="18" t="s">
        <v>222</v>
      </c>
      <c r="BE235" s="164">
        <f t="shared" si="44"/>
        <v>0</v>
      </c>
      <c r="BF235" s="164">
        <f t="shared" si="45"/>
        <v>0</v>
      </c>
      <c r="BG235" s="164">
        <f t="shared" si="46"/>
        <v>0</v>
      </c>
      <c r="BH235" s="164">
        <f t="shared" si="47"/>
        <v>0</v>
      </c>
      <c r="BI235" s="164">
        <f t="shared" si="48"/>
        <v>0</v>
      </c>
      <c r="BJ235" s="18" t="s">
        <v>84</v>
      </c>
      <c r="BK235" s="164">
        <f t="shared" si="49"/>
        <v>0</v>
      </c>
      <c r="BL235" s="18" t="s">
        <v>228</v>
      </c>
      <c r="BM235" s="163" t="s">
        <v>873</v>
      </c>
    </row>
    <row r="236" spans="1:65" s="2" customFormat="1" ht="21.75" customHeight="1">
      <c r="A236" s="33"/>
      <c r="B236" s="150"/>
      <c r="C236" s="151" t="s">
        <v>516</v>
      </c>
      <c r="D236" s="151" t="s">
        <v>224</v>
      </c>
      <c r="E236" s="152" t="s">
        <v>6599</v>
      </c>
      <c r="F236" s="153" t="s">
        <v>6600</v>
      </c>
      <c r="G236" s="154" t="s">
        <v>4342</v>
      </c>
      <c r="H236" s="155">
        <v>5</v>
      </c>
      <c r="I236" s="156"/>
      <c r="J236" s="157">
        <f t="shared" si="40"/>
        <v>0</v>
      </c>
      <c r="K236" s="158"/>
      <c r="L236" s="34"/>
      <c r="M236" s="159" t="s">
        <v>1</v>
      </c>
      <c r="N236" s="160" t="s">
        <v>42</v>
      </c>
      <c r="O236" s="59"/>
      <c r="P236" s="161">
        <f t="shared" si="41"/>
        <v>0</v>
      </c>
      <c r="Q236" s="161">
        <v>0</v>
      </c>
      <c r="R236" s="161">
        <f t="shared" si="42"/>
        <v>0</v>
      </c>
      <c r="S236" s="161">
        <v>0</v>
      </c>
      <c r="T236" s="162">
        <f t="shared" si="43"/>
        <v>0</v>
      </c>
      <c r="U236" s="33"/>
      <c r="V236" s="33"/>
      <c r="W236" s="33"/>
      <c r="X236" s="33"/>
      <c r="Y236" s="33"/>
      <c r="Z236" s="33"/>
      <c r="AA236" s="33"/>
      <c r="AB236" s="33"/>
      <c r="AC236" s="33"/>
      <c r="AD236" s="33"/>
      <c r="AE236" s="33"/>
      <c r="AR236" s="163" t="s">
        <v>228</v>
      </c>
      <c r="AT236" s="163" t="s">
        <v>224</v>
      </c>
      <c r="AU236" s="163" t="s">
        <v>84</v>
      </c>
      <c r="AY236" s="18" t="s">
        <v>222</v>
      </c>
      <c r="BE236" s="164">
        <f t="shared" si="44"/>
        <v>0</v>
      </c>
      <c r="BF236" s="164">
        <f t="shared" si="45"/>
        <v>0</v>
      </c>
      <c r="BG236" s="164">
        <f t="shared" si="46"/>
        <v>0</v>
      </c>
      <c r="BH236" s="164">
        <f t="shared" si="47"/>
        <v>0</v>
      </c>
      <c r="BI236" s="164">
        <f t="shared" si="48"/>
        <v>0</v>
      </c>
      <c r="BJ236" s="18" t="s">
        <v>84</v>
      </c>
      <c r="BK236" s="164">
        <f t="shared" si="49"/>
        <v>0</v>
      </c>
      <c r="BL236" s="18" t="s">
        <v>228</v>
      </c>
      <c r="BM236" s="163" t="s">
        <v>880</v>
      </c>
    </row>
    <row r="237" spans="1:65" s="2" customFormat="1" ht="24.2" customHeight="1">
      <c r="A237" s="33"/>
      <c r="B237" s="150"/>
      <c r="C237" s="151" t="s">
        <v>902</v>
      </c>
      <c r="D237" s="151" t="s">
        <v>224</v>
      </c>
      <c r="E237" s="152" t="s">
        <v>6601</v>
      </c>
      <c r="F237" s="153" t="s">
        <v>6602</v>
      </c>
      <c r="G237" s="154" t="s">
        <v>4342</v>
      </c>
      <c r="H237" s="155">
        <v>5</v>
      </c>
      <c r="I237" s="156"/>
      <c r="J237" s="157">
        <f t="shared" si="40"/>
        <v>0</v>
      </c>
      <c r="K237" s="158"/>
      <c r="L237" s="34"/>
      <c r="M237" s="159" t="s">
        <v>1</v>
      </c>
      <c r="N237" s="160" t="s">
        <v>42</v>
      </c>
      <c r="O237" s="59"/>
      <c r="P237" s="161">
        <f t="shared" si="41"/>
        <v>0</v>
      </c>
      <c r="Q237" s="161">
        <v>0</v>
      </c>
      <c r="R237" s="161">
        <f t="shared" si="42"/>
        <v>0</v>
      </c>
      <c r="S237" s="161">
        <v>0</v>
      </c>
      <c r="T237" s="162">
        <f t="shared" si="43"/>
        <v>0</v>
      </c>
      <c r="U237" s="33"/>
      <c r="V237" s="33"/>
      <c r="W237" s="33"/>
      <c r="X237" s="33"/>
      <c r="Y237" s="33"/>
      <c r="Z237" s="33"/>
      <c r="AA237" s="33"/>
      <c r="AB237" s="33"/>
      <c r="AC237" s="33"/>
      <c r="AD237" s="33"/>
      <c r="AE237" s="33"/>
      <c r="AR237" s="163" t="s">
        <v>228</v>
      </c>
      <c r="AT237" s="163" t="s">
        <v>224</v>
      </c>
      <c r="AU237" s="163" t="s">
        <v>84</v>
      </c>
      <c r="AY237" s="18" t="s">
        <v>222</v>
      </c>
      <c r="BE237" s="164">
        <f t="shared" si="44"/>
        <v>0</v>
      </c>
      <c r="BF237" s="164">
        <f t="shared" si="45"/>
        <v>0</v>
      </c>
      <c r="BG237" s="164">
        <f t="shared" si="46"/>
        <v>0</v>
      </c>
      <c r="BH237" s="164">
        <f t="shared" si="47"/>
        <v>0</v>
      </c>
      <c r="BI237" s="164">
        <f t="shared" si="48"/>
        <v>0</v>
      </c>
      <c r="BJ237" s="18" t="s">
        <v>84</v>
      </c>
      <c r="BK237" s="164">
        <f t="shared" si="49"/>
        <v>0</v>
      </c>
      <c r="BL237" s="18" t="s">
        <v>228</v>
      </c>
      <c r="BM237" s="163" t="s">
        <v>885</v>
      </c>
    </row>
    <row r="238" spans="1:65" s="2" customFormat="1" ht="24.2" customHeight="1">
      <c r="A238" s="33"/>
      <c r="B238" s="150"/>
      <c r="C238" s="151" t="s">
        <v>520</v>
      </c>
      <c r="D238" s="151" t="s">
        <v>224</v>
      </c>
      <c r="E238" s="152" t="s">
        <v>6603</v>
      </c>
      <c r="F238" s="153" t="s">
        <v>6604</v>
      </c>
      <c r="G238" s="154" t="s">
        <v>4342</v>
      </c>
      <c r="H238" s="155">
        <v>5</v>
      </c>
      <c r="I238" s="156"/>
      <c r="J238" s="157">
        <f t="shared" si="40"/>
        <v>0</v>
      </c>
      <c r="K238" s="158"/>
      <c r="L238" s="34"/>
      <c r="M238" s="159" t="s">
        <v>1</v>
      </c>
      <c r="N238" s="160" t="s">
        <v>42</v>
      </c>
      <c r="O238" s="59"/>
      <c r="P238" s="161">
        <f t="shared" si="41"/>
        <v>0</v>
      </c>
      <c r="Q238" s="161">
        <v>0</v>
      </c>
      <c r="R238" s="161">
        <f t="shared" si="42"/>
        <v>0</v>
      </c>
      <c r="S238" s="161">
        <v>0</v>
      </c>
      <c r="T238" s="162">
        <f t="shared" si="43"/>
        <v>0</v>
      </c>
      <c r="U238" s="33"/>
      <c r="V238" s="33"/>
      <c r="W238" s="33"/>
      <c r="X238" s="33"/>
      <c r="Y238" s="33"/>
      <c r="Z238" s="33"/>
      <c r="AA238" s="33"/>
      <c r="AB238" s="33"/>
      <c r="AC238" s="33"/>
      <c r="AD238" s="33"/>
      <c r="AE238" s="33"/>
      <c r="AR238" s="163" t="s">
        <v>228</v>
      </c>
      <c r="AT238" s="163" t="s">
        <v>224</v>
      </c>
      <c r="AU238" s="163" t="s">
        <v>84</v>
      </c>
      <c r="AY238" s="18" t="s">
        <v>222</v>
      </c>
      <c r="BE238" s="164">
        <f t="shared" si="44"/>
        <v>0</v>
      </c>
      <c r="BF238" s="164">
        <f t="shared" si="45"/>
        <v>0</v>
      </c>
      <c r="BG238" s="164">
        <f t="shared" si="46"/>
        <v>0</v>
      </c>
      <c r="BH238" s="164">
        <f t="shared" si="47"/>
        <v>0</v>
      </c>
      <c r="BI238" s="164">
        <f t="shared" si="48"/>
        <v>0</v>
      </c>
      <c r="BJ238" s="18" t="s">
        <v>84</v>
      </c>
      <c r="BK238" s="164">
        <f t="shared" si="49"/>
        <v>0</v>
      </c>
      <c r="BL238" s="18" t="s">
        <v>228</v>
      </c>
      <c r="BM238" s="163" t="s">
        <v>892</v>
      </c>
    </row>
    <row r="239" spans="1:65" s="2" customFormat="1" ht="21.75" customHeight="1">
      <c r="A239" s="33"/>
      <c r="B239" s="150"/>
      <c r="C239" s="151" t="s">
        <v>917</v>
      </c>
      <c r="D239" s="151" t="s">
        <v>224</v>
      </c>
      <c r="E239" s="152" t="s">
        <v>6605</v>
      </c>
      <c r="F239" s="153" t="s">
        <v>6606</v>
      </c>
      <c r="G239" s="154" t="s">
        <v>4342</v>
      </c>
      <c r="H239" s="155">
        <v>3</v>
      </c>
      <c r="I239" s="156"/>
      <c r="J239" s="157">
        <f t="shared" si="40"/>
        <v>0</v>
      </c>
      <c r="K239" s="158"/>
      <c r="L239" s="34"/>
      <c r="M239" s="159" t="s">
        <v>1</v>
      </c>
      <c r="N239" s="160" t="s">
        <v>42</v>
      </c>
      <c r="O239" s="59"/>
      <c r="P239" s="161">
        <f t="shared" si="41"/>
        <v>0</v>
      </c>
      <c r="Q239" s="161">
        <v>0</v>
      </c>
      <c r="R239" s="161">
        <f t="shared" si="42"/>
        <v>0</v>
      </c>
      <c r="S239" s="161">
        <v>0</v>
      </c>
      <c r="T239" s="162">
        <f t="shared" si="43"/>
        <v>0</v>
      </c>
      <c r="U239" s="33"/>
      <c r="V239" s="33"/>
      <c r="W239" s="33"/>
      <c r="X239" s="33"/>
      <c r="Y239" s="33"/>
      <c r="Z239" s="33"/>
      <c r="AA239" s="33"/>
      <c r="AB239" s="33"/>
      <c r="AC239" s="33"/>
      <c r="AD239" s="33"/>
      <c r="AE239" s="33"/>
      <c r="AR239" s="163" t="s">
        <v>228</v>
      </c>
      <c r="AT239" s="163" t="s">
        <v>224</v>
      </c>
      <c r="AU239" s="163" t="s">
        <v>84</v>
      </c>
      <c r="AY239" s="18" t="s">
        <v>222</v>
      </c>
      <c r="BE239" s="164">
        <f t="shared" si="44"/>
        <v>0</v>
      </c>
      <c r="BF239" s="164">
        <f t="shared" si="45"/>
        <v>0</v>
      </c>
      <c r="BG239" s="164">
        <f t="shared" si="46"/>
        <v>0</v>
      </c>
      <c r="BH239" s="164">
        <f t="shared" si="47"/>
        <v>0</v>
      </c>
      <c r="BI239" s="164">
        <f t="shared" si="48"/>
        <v>0</v>
      </c>
      <c r="BJ239" s="18" t="s">
        <v>84</v>
      </c>
      <c r="BK239" s="164">
        <f t="shared" si="49"/>
        <v>0</v>
      </c>
      <c r="BL239" s="18" t="s">
        <v>228</v>
      </c>
      <c r="BM239" s="163" t="s">
        <v>896</v>
      </c>
    </row>
    <row r="240" spans="1:65" s="2" customFormat="1" ht="24.2" customHeight="1">
      <c r="A240" s="33"/>
      <c r="B240" s="150"/>
      <c r="C240" s="151" t="s">
        <v>532</v>
      </c>
      <c r="D240" s="151" t="s">
        <v>224</v>
      </c>
      <c r="E240" s="152" t="s">
        <v>6607</v>
      </c>
      <c r="F240" s="153" t="s">
        <v>6608</v>
      </c>
      <c r="G240" s="154" t="s">
        <v>4342</v>
      </c>
      <c r="H240" s="155">
        <v>1</v>
      </c>
      <c r="I240" s="156"/>
      <c r="J240" s="157">
        <f t="shared" si="40"/>
        <v>0</v>
      </c>
      <c r="K240" s="158"/>
      <c r="L240" s="34"/>
      <c r="M240" s="159" t="s">
        <v>1</v>
      </c>
      <c r="N240" s="160" t="s">
        <v>42</v>
      </c>
      <c r="O240" s="59"/>
      <c r="P240" s="161">
        <f t="shared" si="41"/>
        <v>0</v>
      </c>
      <c r="Q240" s="161">
        <v>0</v>
      </c>
      <c r="R240" s="161">
        <f t="shared" si="42"/>
        <v>0</v>
      </c>
      <c r="S240" s="161">
        <v>0</v>
      </c>
      <c r="T240" s="162">
        <f t="shared" si="43"/>
        <v>0</v>
      </c>
      <c r="U240" s="33"/>
      <c r="V240" s="33"/>
      <c r="W240" s="33"/>
      <c r="X240" s="33"/>
      <c r="Y240" s="33"/>
      <c r="Z240" s="33"/>
      <c r="AA240" s="33"/>
      <c r="AB240" s="33"/>
      <c r="AC240" s="33"/>
      <c r="AD240" s="33"/>
      <c r="AE240" s="33"/>
      <c r="AR240" s="163" t="s">
        <v>228</v>
      </c>
      <c r="AT240" s="163" t="s">
        <v>224</v>
      </c>
      <c r="AU240" s="163" t="s">
        <v>84</v>
      </c>
      <c r="AY240" s="18" t="s">
        <v>222</v>
      </c>
      <c r="BE240" s="164">
        <f t="shared" si="44"/>
        <v>0</v>
      </c>
      <c r="BF240" s="164">
        <f t="shared" si="45"/>
        <v>0</v>
      </c>
      <c r="BG240" s="164">
        <f t="shared" si="46"/>
        <v>0</v>
      </c>
      <c r="BH240" s="164">
        <f t="shared" si="47"/>
        <v>0</v>
      </c>
      <c r="BI240" s="164">
        <f t="shared" si="48"/>
        <v>0</v>
      </c>
      <c r="BJ240" s="18" t="s">
        <v>84</v>
      </c>
      <c r="BK240" s="164">
        <f t="shared" si="49"/>
        <v>0</v>
      </c>
      <c r="BL240" s="18" t="s">
        <v>228</v>
      </c>
      <c r="BM240" s="163" t="s">
        <v>899</v>
      </c>
    </row>
    <row r="241" spans="1:65" s="2" customFormat="1" ht="16.5" customHeight="1">
      <c r="A241" s="33"/>
      <c r="B241" s="150"/>
      <c r="C241" s="151" t="s">
        <v>927</v>
      </c>
      <c r="D241" s="151" t="s">
        <v>224</v>
      </c>
      <c r="E241" s="152" t="s">
        <v>6609</v>
      </c>
      <c r="F241" s="153" t="s">
        <v>6610</v>
      </c>
      <c r="G241" s="154" t="s">
        <v>4342</v>
      </c>
      <c r="H241" s="155">
        <v>5</v>
      </c>
      <c r="I241" s="156"/>
      <c r="J241" s="157">
        <f t="shared" si="40"/>
        <v>0</v>
      </c>
      <c r="K241" s="158"/>
      <c r="L241" s="34"/>
      <c r="M241" s="159" t="s">
        <v>1</v>
      </c>
      <c r="N241" s="160" t="s">
        <v>42</v>
      </c>
      <c r="O241" s="59"/>
      <c r="P241" s="161">
        <f t="shared" si="41"/>
        <v>0</v>
      </c>
      <c r="Q241" s="161">
        <v>0</v>
      </c>
      <c r="R241" s="161">
        <f t="shared" si="42"/>
        <v>0</v>
      </c>
      <c r="S241" s="161">
        <v>0</v>
      </c>
      <c r="T241" s="162">
        <f t="shared" si="43"/>
        <v>0</v>
      </c>
      <c r="U241" s="33"/>
      <c r="V241" s="33"/>
      <c r="W241" s="33"/>
      <c r="X241" s="33"/>
      <c r="Y241" s="33"/>
      <c r="Z241" s="33"/>
      <c r="AA241" s="33"/>
      <c r="AB241" s="33"/>
      <c r="AC241" s="33"/>
      <c r="AD241" s="33"/>
      <c r="AE241" s="33"/>
      <c r="AR241" s="163" t="s">
        <v>228</v>
      </c>
      <c r="AT241" s="163" t="s">
        <v>224</v>
      </c>
      <c r="AU241" s="163" t="s">
        <v>84</v>
      </c>
      <c r="AY241" s="18" t="s">
        <v>222</v>
      </c>
      <c r="BE241" s="164">
        <f t="shared" si="44"/>
        <v>0</v>
      </c>
      <c r="BF241" s="164">
        <f t="shared" si="45"/>
        <v>0</v>
      </c>
      <c r="BG241" s="164">
        <f t="shared" si="46"/>
        <v>0</v>
      </c>
      <c r="BH241" s="164">
        <f t="shared" si="47"/>
        <v>0</v>
      </c>
      <c r="BI241" s="164">
        <f t="shared" si="48"/>
        <v>0</v>
      </c>
      <c r="BJ241" s="18" t="s">
        <v>84</v>
      </c>
      <c r="BK241" s="164">
        <f t="shared" si="49"/>
        <v>0</v>
      </c>
      <c r="BL241" s="18" t="s">
        <v>228</v>
      </c>
      <c r="BM241" s="163" t="s">
        <v>905</v>
      </c>
    </row>
    <row r="242" spans="1:65" s="2" customFormat="1" ht="16.5" customHeight="1">
      <c r="A242" s="33"/>
      <c r="B242" s="150"/>
      <c r="C242" s="151" t="s">
        <v>546</v>
      </c>
      <c r="D242" s="151" t="s">
        <v>224</v>
      </c>
      <c r="E242" s="152" t="s">
        <v>6611</v>
      </c>
      <c r="F242" s="153" t="s">
        <v>6612</v>
      </c>
      <c r="G242" s="154" t="s">
        <v>4342</v>
      </c>
      <c r="H242" s="155">
        <v>40</v>
      </c>
      <c r="I242" s="156"/>
      <c r="J242" s="157">
        <f t="shared" si="40"/>
        <v>0</v>
      </c>
      <c r="K242" s="158"/>
      <c r="L242" s="34"/>
      <c r="M242" s="159" t="s">
        <v>1</v>
      </c>
      <c r="N242" s="160" t="s">
        <v>42</v>
      </c>
      <c r="O242" s="59"/>
      <c r="P242" s="161">
        <f t="shared" si="41"/>
        <v>0</v>
      </c>
      <c r="Q242" s="161">
        <v>0</v>
      </c>
      <c r="R242" s="161">
        <f t="shared" si="42"/>
        <v>0</v>
      </c>
      <c r="S242" s="161">
        <v>0</v>
      </c>
      <c r="T242" s="162">
        <f t="shared" si="43"/>
        <v>0</v>
      </c>
      <c r="U242" s="33"/>
      <c r="V242" s="33"/>
      <c r="W242" s="33"/>
      <c r="X242" s="33"/>
      <c r="Y242" s="33"/>
      <c r="Z242" s="33"/>
      <c r="AA242" s="33"/>
      <c r="AB242" s="33"/>
      <c r="AC242" s="33"/>
      <c r="AD242" s="33"/>
      <c r="AE242" s="33"/>
      <c r="AR242" s="163" t="s">
        <v>228</v>
      </c>
      <c r="AT242" s="163" t="s">
        <v>224</v>
      </c>
      <c r="AU242" s="163" t="s">
        <v>84</v>
      </c>
      <c r="AY242" s="18" t="s">
        <v>222</v>
      </c>
      <c r="BE242" s="164">
        <f t="shared" si="44"/>
        <v>0</v>
      </c>
      <c r="BF242" s="164">
        <f t="shared" si="45"/>
        <v>0</v>
      </c>
      <c r="BG242" s="164">
        <f t="shared" si="46"/>
        <v>0</v>
      </c>
      <c r="BH242" s="164">
        <f t="shared" si="47"/>
        <v>0</v>
      </c>
      <c r="BI242" s="164">
        <f t="shared" si="48"/>
        <v>0</v>
      </c>
      <c r="BJ242" s="18" t="s">
        <v>84</v>
      </c>
      <c r="BK242" s="164">
        <f t="shared" si="49"/>
        <v>0</v>
      </c>
      <c r="BL242" s="18" t="s">
        <v>228</v>
      </c>
      <c r="BM242" s="163" t="s">
        <v>911</v>
      </c>
    </row>
    <row r="243" spans="1:65" s="2" customFormat="1" ht="16.5" customHeight="1">
      <c r="A243" s="33"/>
      <c r="B243" s="150"/>
      <c r="C243" s="151" t="s">
        <v>934</v>
      </c>
      <c r="D243" s="151" t="s">
        <v>224</v>
      </c>
      <c r="E243" s="152" t="s">
        <v>6613</v>
      </c>
      <c r="F243" s="153" t="s">
        <v>6614</v>
      </c>
      <c r="G243" s="154" t="s">
        <v>4342</v>
      </c>
      <c r="H243" s="155">
        <v>40</v>
      </c>
      <c r="I243" s="156"/>
      <c r="J243" s="157">
        <f t="shared" si="40"/>
        <v>0</v>
      </c>
      <c r="K243" s="158"/>
      <c r="L243" s="34"/>
      <c r="M243" s="159" t="s">
        <v>1</v>
      </c>
      <c r="N243" s="160" t="s">
        <v>42</v>
      </c>
      <c r="O243" s="59"/>
      <c r="P243" s="161">
        <f t="shared" si="41"/>
        <v>0</v>
      </c>
      <c r="Q243" s="161">
        <v>0</v>
      </c>
      <c r="R243" s="161">
        <f t="shared" si="42"/>
        <v>0</v>
      </c>
      <c r="S243" s="161">
        <v>0</v>
      </c>
      <c r="T243" s="162">
        <f t="shared" si="43"/>
        <v>0</v>
      </c>
      <c r="U243" s="33"/>
      <c r="V243" s="33"/>
      <c r="W243" s="33"/>
      <c r="X243" s="33"/>
      <c r="Y243" s="33"/>
      <c r="Z243" s="33"/>
      <c r="AA243" s="33"/>
      <c r="AB243" s="33"/>
      <c r="AC243" s="33"/>
      <c r="AD243" s="33"/>
      <c r="AE243" s="33"/>
      <c r="AR243" s="163" t="s">
        <v>228</v>
      </c>
      <c r="AT243" s="163" t="s">
        <v>224</v>
      </c>
      <c r="AU243" s="163" t="s">
        <v>84</v>
      </c>
      <c r="AY243" s="18" t="s">
        <v>222</v>
      </c>
      <c r="BE243" s="164">
        <f t="shared" si="44"/>
        <v>0</v>
      </c>
      <c r="BF243" s="164">
        <f t="shared" si="45"/>
        <v>0</v>
      </c>
      <c r="BG243" s="164">
        <f t="shared" si="46"/>
        <v>0</v>
      </c>
      <c r="BH243" s="164">
        <f t="shared" si="47"/>
        <v>0</v>
      </c>
      <c r="BI243" s="164">
        <f t="shared" si="48"/>
        <v>0</v>
      </c>
      <c r="BJ243" s="18" t="s">
        <v>84</v>
      </c>
      <c r="BK243" s="164">
        <f t="shared" si="49"/>
        <v>0</v>
      </c>
      <c r="BL243" s="18" t="s">
        <v>228</v>
      </c>
      <c r="BM243" s="163" t="s">
        <v>920</v>
      </c>
    </row>
    <row r="244" spans="1:65" s="2" customFormat="1" ht="21.75" customHeight="1">
      <c r="A244" s="33"/>
      <c r="B244" s="150"/>
      <c r="C244" s="151" t="s">
        <v>550</v>
      </c>
      <c r="D244" s="151" t="s">
        <v>224</v>
      </c>
      <c r="E244" s="152" t="s">
        <v>6615</v>
      </c>
      <c r="F244" s="153" t="s">
        <v>6616</v>
      </c>
      <c r="G244" s="154" t="s">
        <v>4342</v>
      </c>
      <c r="H244" s="155">
        <v>5</v>
      </c>
      <c r="I244" s="156"/>
      <c r="J244" s="157">
        <f t="shared" si="40"/>
        <v>0</v>
      </c>
      <c r="K244" s="158"/>
      <c r="L244" s="34"/>
      <c r="M244" s="159" t="s">
        <v>1</v>
      </c>
      <c r="N244" s="160" t="s">
        <v>42</v>
      </c>
      <c r="O244" s="59"/>
      <c r="P244" s="161">
        <f t="shared" si="41"/>
        <v>0</v>
      </c>
      <c r="Q244" s="161">
        <v>0</v>
      </c>
      <c r="R244" s="161">
        <f t="shared" si="42"/>
        <v>0</v>
      </c>
      <c r="S244" s="161">
        <v>0</v>
      </c>
      <c r="T244" s="162">
        <f t="shared" si="43"/>
        <v>0</v>
      </c>
      <c r="U244" s="33"/>
      <c r="V244" s="33"/>
      <c r="W244" s="33"/>
      <c r="X244" s="33"/>
      <c r="Y244" s="33"/>
      <c r="Z244" s="33"/>
      <c r="AA244" s="33"/>
      <c r="AB244" s="33"/>
      <c r="AC244" s="33"/>
      <c r="AD244" s="33"/>
      <c r="AE244" s="33"/>
      <c r="AR244" s="163" t="s">
        <v>228</v>
      </c>
      <c r="AT244" s="163" t="s">
        <v>224</v>
      </c>
      <c r="AU244" s="163" t="s">
        <v>84</v>
      </c>
      <c r="AY244" s="18" t="s">
        <v>222</v>
      </c>
      <c r="BE244" s="164">
        <f t="shared" si="44"/>
        <v>0</v>
      </c>
      <c r="BF244" s="164">
        <f t="shared" si="45"/>
        <v>0</v>
      </c>
      <c r="BG244" s="164">
        <f t="shared" si="46"/>
        <v>0</v>
      </c>
      <c r="BH244" s="164">
        <f t="shared" si="47"/>
        <v>0</v>
      </c>
      <c r="BI244" s="164">
        <f t="shared" si="48"/>
        <v>0</v>
      </c>
      <c r="BJ244" s="18" t="s">
        <v>84</v>
      </c>
      <c r="BK244" s="164">
        <f t="shared" si="49"/>
        <v>0</v>
      </c>
      <c r="BL244" s="18" t="s">
        <v>228</v>
      </c>
      <c r="BM244" s="163" t="s">
        <v>924</v>
      </c>
    </row>
    <row r="245" spans="1:65" s="2" customFormat="1" ht="16.5" customHeight="1">
      <c r="A245" s="33"/>
      <c r="B245" s="150"/>
      <c r="C245" s="151" t="s">
        <v>963</v>
      </c>
      <c r="D245" s="151" t="s">
        <v>224</v>
      </c>
      <c r="E245" s="152" t="s">
        <v>6617</v>
      </c>
      <c r="F245" s="153" t="s">
        <v>6618</v>
      </c>
      <c r="G245" s="154" t="s">
        <v>4342</v>
      </c>
      <c r="H245" s="155">
        <v>5</v>
      </c>
      <c r="I245" s="156"/>
      <c r="J245" s="157">
        <f t="shared" si="40"/>
        <v>0</v>
      </c>
      <c r="K245" s="158"/>
      <c r="L245" s="34"/>
      <c r="M245" s="159" t="s">
        <v>1</v>
      </c>
      <c r="N245" s="160" t="s">
        <v>42</v>
      </c>
      <c r="O245" s="59"/>
      <c r="P245" s="161">
        <f t="shared" si="41"/>
        <v>0</v>
      </c>
      <c r="Q245" s="161">
        <v>0</v>
      </c>
      <c r="R245" s="161">
        <f t="shared" si="42"/>
        <v>0</v>
      </c>
      <c r="S245" s="161">
        <v>0</v>
      </c>
      <c r="T245" s="162">
        <f t="shared" si="43"/>
        <v>0</v>
      </c>
      <c r="U245" s="33"/>
      <c r="V245" s="33"/>
      <c r="W245" s="33"/>
      <c r="X245" s="33"/>
      <c r="Y245" s="33"/>
      <c r="Z245" s="33"/>
      <c r="AA245" s="33"/>
      <c r="AB245" s="33"/>
      <c r="AC245" s="33"/>
      <c r="AD245" s="33"/>
      <c r="AE245" s="33"/>
      <c r="AR245" s="163" t="s">
        <v>228</v>
      </c>
      <c r="AT245" s="163" t="s">
        <v>224</v>
      </c>
      <c r="AU245" s="163" t="s">
        <v>84</v>
      </c>
      <c r="AY245" s="18" t="s">
        <v>222</v>
      </c>
      <c r="BE245" s="164">
        <f t="shared" si="44"/>
        <v>0</v>
      </c>
      <c r="BF245" s="164">
        <f t="shared" si="45"/>
        <v>0</v>
      </c>
      <c r="BG245" s="164">
        <f t="shared" si="46"/>
        <v>0</v>
      </c>
      <c r="BH245" s="164">
        <f t="shared" si="47"/>
        <v>0</v>
      </c>
      <c r="BI245" s="164">
        <f t="shared" si="48"/>
        <v>0</v>
      </c>
      <c r="BJ245" s="18" t="s">
        <v>84</v>
      </c>
      <c r="BK245" s="164">
        <f t="shared" si="49"/>
        <v>0</v>
      </c>
      <c r="BL245" s="18" t="s">
        <v>228</v>
      </c>
      <c r="BM245" s="163" t="s">
        <v>930</v>
      </c>
    </row>
    <row r="246" spans="1:65" s="2" customFormat="1" ht="16.5" customHeight="1">
      <c r="A246" s="33"/>
      <c r="B246" s="150"/>
      <c r="C246" s="151" t="s">
        <v>562</v>
      </c>
      <c r="D246" s="151" t="s">
        <v>224</v>
      </c>
      <c r="E246" s="152" t="s">
        <v>6619</v>
      </c>
      <c r="F246" s="153" t="s">
        <v>6620</v>
      </c>
      <c r="G246" s="154" t="s">
        <v>4342</v>
      </c>
      <c r="H246" s="155">
        <v>5</v>
      </c>
      <c r="I246" s="156"/>
      <c r="J246" s="157">
        <f t="shared" si="40"/>
        <v>0</v>
      </c>
      <c r="K246" s="158"/>
      <c r="L246" s="34"/>
      <c r="M246" s="159" t="s">
        <v>1</v>
      </c>
      <c r="N246" s="160" t="s">
        <v>42</v>
      </c>
      <c r="O246" s="59"/>
      <c r="P246" s="161">
        <f t="shared" si="41"/>
        <v>0</v>
      </c>
      <c r="Q246" s="161">
        <v>0</v>
      </c>
      <c r="R246" s="161">
        <f t="shared" si="42"/>
        <v>0</v>
      </c>
      <c r="S246" s="161">
        <v>0</v>
      </c>
      <c r="T246" s="162">
        <f t="shared" si="43"/>
        <v>0</v>
      </c>
      <c r="U246" s="33"/>
      <c r="V246" s="33"/>
      <c r="W246" s="33"/>
      <c r="X246" s="33"/>
      <c r="Y246" s="33"/>
      <c r="Z246" s="33"/>
      <c r="AA246" s="33"/>
      <c r="AB246" s="33"/>
      <c r="AC246" s="33"/>
      <c r="AD246" s="33"/>
      <c r="AE246" s="33"/>
      <c r="AR246" s="163" t="s">
        <v>228</v>
      </c>
      <c r="AT246" s="163" t="s">
        <v>224</v>
      </c>
      <c r="AU246" s="163" t="s">
        <v>84</v>
      </c>
      <c r="AY246" s="18" t="s">
        <v>222</v>
      </c>
      <c r="BE246" s="164">
        <f t="shared" si="44"/>
        <v>0</v>
      </c>
      <c r="BF246" s="164">
        <f t="shared" si="45"/>
        <v>0</v>
      </c>
      <c r="BG246" s="164">
        <f t="shared" si="46"/>
        <v>0</v>
      </c>
      <c r="BH246" s="164">
        <f t="shared" si="47"/>
        <v>0</v>
      </c>
      <c r="BI246" s="164">
        <f t="shared" si="48"/>
        <v>0</v>
      </c>
      <c r="BJ246" s="18" t="s">
        <v>84</v>
      </c>
      <c r="BK246" s="164">
        <f t="shared" si="49"/>
        <v>0</v>
      </c>
      <c r="BL246" s="18" t="s">
        <v>228</v>
      </c>
      <c r="BM246" s="163" t="s">
        <v>932</v>
      </c>
    </row>
    <row r="247" spans="1:65" s="2" customFormat="1" ht="16.5" customHeight="1">
      <c r="A247" s="33"/>
      <c r="B247" s="150"/>
      <c r="C247" s="151" t="s">
        <v>980</v>
      </c>
      <c r="D247" s="151" t="s">
        <v>224</v>
      </c>
      <c r="E247" s="152" t="s">
        <v>6621</v>
      </c>
      <c r="F247" s="153" t="s">
        <v>6622</v>
      </c>
      <c r="G247" s="154" t="s">
        <v>4342</v>
      </c>
      <c r="H247" s="155">
        <v>5</v>
      </c>
      <c r="I247" s="156"/>
      <c r="J247" s="157">
        <f t="shared" si="40"/>
        <v>0</v>
      </c>
      <c r="K247" s="158"/>
      <c r="L247" s="34"/>
      <c r="M247" s="159" t="s">
        <v>1</v>
      </c>
      <c r="N247" s="160" t="s">
        <v>42</v>
      </c>
      <c r="O247" s="59"/>
      <c r="P247" s="161">
        <f t="shared" si="41"/>
        <v>0</v>
      </c>
      <c r="Q247" s="161">
        <v>0</v>
      </c>
      <c r="R247" s="161">
        <f t="shared" si="42"/>
        <v>0</v>
      </c>
      <c r="S247" s="161">
        <v>0</v>
      </c>
      <c r="T247" s="162">
        <f t="shared" si="43"/>
        <v>0</v>
      </c>
      <c r="U247" s="33"/>
      <c r="V247" s="33"/>
      <c r="W247" s="33"/>
      <c r="X247" s="33"/>
      <c r="Y247" s="33"/>
      <c r="Z247" s="33"/>
      <c r="AA247" s="33"/>
      <c r="AB247" s="33"/>
      <c r="AC247" s="33"/>
      <c r="AD247" s="33"/>
      <c r="AE247" s="33"/>
      <c r="AR247" s="163" t="s">
        <v>228</v>
      </c>
      <c r="AT247" s="163" t="s">
        <v>224</v>
      </c>
      <c r="AU247" s="163" t="s">
        <v>84</v>
      </c>
      <c r="AY247" s="18" t="s">
        <v>222</v>
      </c>
      <c r="BE247" s="164">
        <f t="shared" si="44"/>
        <v>0</v>
      </c>
      <c r="BF247" s="164">
        <f t="shared" si="45"/>
        <v>0</v>
      </c>
      <c r="BG247" s="164">
        <f t="shared" si="46"/>
        <v>0</v>
      </c>
      <c r="BH247" s="164">
        <f t="shared" si="47"/>
        <v>0</v>
      </c>
      <c r="BI247" s="164">
        <f t="shared" si="48"/>
        <v>0</v>
      </c>
      <c r="BJ247" s="18" t="s">
        <v>84</v>
      </c>
      <c r="BK247" s="164">
        <f t="shared" si="49"/>
        <v>0</v>
      </c>
      <c r="BL247" s="18" t="s">
        <v>228</v>
      </c>
      <c r="BM247" s="163" t="s">
        <v>937</v>
      </c>
    </row>
    <row r="248" spans="1:65" s="2" customFormat="1" ht="21.75" customHeight="1">
      <c r="A248" s="33"/>
      <c r="B248" s="150"/>
      <c r="C248" s="151" t="s">
        <v>565</v>
      </c>
      <c r="D248" s="151" t="s">
        <v>224</v>
      </c>
      <c r="E248" s="152" t="s">
        <v>6623</v>
      </c>
      <c r="F248" s="153" t="s">
        <v>6624</v>
      </c>
      <c r="G248" s="154" t="s">
        <v>4342</v>
      </c>
      <c r="H248" s="155">
        <v>2</v>
      </c>
      <c r="I248" s="156"/>
      <c r="J248" s="157">
        <f t="shared" si="40"/>
        <v>0</v>
      </c>
      <c r="K248" s="158"/>
      <c r="L248" s="34"/>
      <c r="M248" s="159" t="s">
        <v>1</v>
      </c>
      <c r="N248" s="160" t="s">
        <v>42</v>
      </c>
      <c r="O248" s="59"/>
      <c r="P248" s="161">
        <f t="shared" si="41"/>
        <v>0</v>
      </c>
      <c r="Q248" s="161">
        <v>0</v>
      </c>
      <c r="R248" s="161">
        <f t="shared" si="42"/>
        <v>0</v>
      </c>
      <c r="S248" s="161">
        <v>0</v>
      </c>
      <c r="T248" s="162">
        <f t="shared" si="43"/>
        <v>0</v>
      </c>
      <c r="U248" s="33"/>
      <c r="V248" s="33"/>
      <c r="W248" s="33"/>
      <c r="X248" s="33"/>
      <c r="Y248" s="33"/>
      <c r="Z248" s="33"/>
      <c r="AA248" s="33"/>
      <c r="AB248" s="33"/>
      <c r="AC248" s="33"/>
      <c r="AD248" s="33"/>
      <c r="AE248" s="33"/>
      <c r="AR248" s="163" t="s">
        <v>228</v>
      </c>
      <c r="AT248" s="163" t="s">
        <v>224</v>
      </c>
      <c r="AU248" s="163" t="s">
        <v>84</v>
      </c>
      <c r="AY248" s="18" t="s">
        <v>222</v>
      </c>
      <c r="BE248" s="164">
        <f t="shared" si="44"/>
        <v>0</v>
      </c>
      <c r="BF248" s="164">
        <f t="shared" si="45"/>
        <v>0</v>
      </c>
      <c r="BG248" s="164">
        <f t="shared" si="46"/>
        <v>0</v>
      </c>
      <c r="BH248" s="164">
        <f t="shared" si="47"/>
        <v>0</v>
      </c>
      <c r="BI248" s="164">
        <f t="shared" si="48"/>
        <v>0</v>
      </c>
      <c r="BJ248" s="18" t="s">
        <v>84</v>
      </c>
      <c r="BK248" s="164">
        <f t="shared" si="49"/>
        <v>0</v>
      </c>
      <c r="BL248" s="18" t="s">
        <v>228</v>
      </c>
      <c r="BM248" s="163" t="s">
        <v>943</v>
      </c>
    </row>
    <row r="249" spans="1:65" s="2" customFormat="1" ht="16.5" customHeight="1">
      <c r="A249" s="33"/>
      <c r="B249" s="150"/>
      <c r="C249" s="151" t="s">
        <v>1014</v>
      </c>
      <c r="D249" s="151" t="s">
        <v>224</v>
      </c>
      <c r="E249" s="152" t="s">
        <v>6625</v>
      </c>
      <c r="F249" s="153" t="s">
        <v>6626</v>
      </c>
      <c r="G249" s="154" t="s">
        <v>4342</v>
      </c>
      <c r="H249" s="155">
        <v>3</v>
      </c>
      <c r="I249" s="156"/>
      <c r="J249" s="157">
        <f t="shared" si="40"/>
        <v>0</v>
      </c>
      <c r="K249" s="158"/>
      <c r="L249" s="34"/>
      <c r="M249" s="159" t="s">
        <v>1</v>
      </c>
      <c r="N249" s="160" t="s">
        <v>42</v>
      </c>
      <c r="O249" s="59"/>
      <c r="P249" s="161">
        <f t="shared" si="41"/>
        <v>0</v>
      </c>
      <c r="Q249" s="161">
        <v>0</v>
      </c>
      <c r="R249" s="161">
        <f t="shared" si="42"/>
        <v>0</v>
      </c>
      <c r="S249" s="161">
        <v>0</v>
      </c>
      <c r="T249" s="162">
        <f t="shared" si="43"/>
        <v>0</v>
      </c>
      <c r="U249" s="33"/>
      <c r="V249" s="33"/>
      <c r="W249" s="33"/>
      <c r="X249" s="33"/>
      <c r="Y249" s="33"/>
      <c r="Z249" s="33"/>
      <c r="AA249" s="33"/>
      <c r="AB249" s="33"/>
      <c r="AC249" s="33"/>
      <c r="AD249" s="33"/>
      <c r="AE249" s="33"/>
      <c r="AR249" s="163" t="s">
        <v>228</v>
      </c>
      <c r="AT249" s="163" t="s">
        <v>224</v>
      </c>
      <c r="AU249" s="163" t="s">
        <v>84</v>
      </c>
      <c r="AY249" s="18" t="s">
        <v>222</v>
      </c>
      <c r="BE249" s="164">
        <f t="shared" si="44"/>
        <v>0</v>
      </c>
      <c r="BF249" s="164">
        <f t="shared" si="45"/>
        <v>0</v>
      </c>
      <c r="BG249" s="164">
        <f t="shared" si="46"/>
        <v>0</v>
      </c>
      <c r="BH249" s="164">
        <f t="shared" si="47"/>
        <v>0</v>
      </c>
      <c r="BI249" s="164">
        <f t="shared" si="48"/>
        <v>0</v>
      </c>
      <c r="BJ249" s="18" t="s">
        <v>84</v>
      </c>
      <c r="BK249" s="164">
        <f t="shared" si="49"/>
        <v>0</v>
      </c>
      <c r="BL249" s="18" t="s">
        <v>228</v>
      </c>
      <c r="BM249" s="163" t="s">
        <v>966</v>
      </c>
    </row>
    <row r="250" spans="1:65" s="2" customFormat="1" ht="16.5" customHeight="1">
      <c r="A250" s="33"/>
      <c r="B250" s="150"/>
      <c r="C250" s="151" t="s">
        <v>571</v>
      </c>
      <c r="D250" s="151" t="s">
        <v>224</v>
      </c>
      <c r="E250" s="152" t="s">
        <v>6627</v>
      </c>
      <c r="F250" s="153" t="s">
        <v>6628</v>
      </c>
      <c r="G250" s="154" t="s">
        <v>4342</v>
      </c>
      <c r="H250" s="155">
        <v>20</v>
      </c>
      <c r="I250" s="156"/>
      <c r="J250" s="157">
        <f t="shared" si="40"/>
        <v>0</v>
      </c>
      <c r="K250" s="158"/>
      <c r="L250" s="34"/>
      <c r="M250" s="159" t="s">
        <v>1</v>
      </c>
      <c r="N250" s="160" t="s">
        <v>42</v>
      </c>
      <c r="O250" s="59"/>
      <c r="P250" s="161">
        <f t="shared" si="41"/>
        <v>0</v>
      </c>
      <c r="Q250" s="161">
        <v>0</v>
      </c>
      <c r="R250" s="161">
        <f t="shared" si="42"/>
        <v>0</v>
      </c>
      <c r="S250" s="161">
        <v>0</v>
      </c>
      <c r="T250" s="162">
        <f t="shared" si="43"/>
        <v>0</v>
      </c>
      <c r="U250" s="33"/>
      <c r="V250" s="33"/>
      <c r="W250" s="33"/>
      <c r="X250" s="33"/>
      <c r="Y250" s="33"/>
      <c r="Z250" s="33"/>
      <c r="AA250" s="33"/>
      <c r="AB250" s="33"/>
      <c r="AC250" s="33"/>
      <c r="AD250" s="33"/>
      <c r="AE250" s="33"/>
      <c r="AR250" s="163" t="s">
        <v>228</v>
      </c>
      <c r="AT250" s="163" t="s">
        <v>224</v>
      </c>
      <c r="AU250" s="163" t="s">
        <v>84</v>
      </c>
      <c r="AY250" s="18" t="s">
        <v>222</v>
      </c>
      <c r="BE250" s="164">
        <f t="shared" si="44"/>
        <v>0</v>
      </c>
      <c r="BF250" s="164">
        <f t="shared" si="45"/>
        <v>0</v>
      </c>
      <c r="BG250" s="164">
        <f t="shared" si="46"/>
        <v>0</v>
      </c>
      <c r="BH250" s="164">
        <f t="shared" si="47"/>
        <v>0</v>
      </c>
      <c r="BI250" s="164">
        <f t="shared" si="48"/>
        <v>0</v>
      </c>
      <c r="BJ250" s="18" t="s">
        <v>84</v>
      </c>
      <c r="BK250" s="164">
        <f t="shared" si="49"/>
        <v>0</v>
      </c>
      <c r="BL250" s="18" t="s">
        <v>228</v>
      </c>
      <c r="BM250" s="163" t="s">
        <v>975</v>
      </c>
    </row>
    <row r="251" spans="1:65" s="2" customFormat="1" ht="37.9" customHeight="1">
      <c r="A251" s="33"/>
      <c r="B251" s="150"/>
      <c r="C251" s="151" t="s">
        <v>1022</v>
      </c>
      <c r="D251" s="151" t="s">
        <v>224</v>
      </c>
      <c r="E251" s="152" t="s">
        <v>6629</v>
      </c>
      <c r="F251" s="153" t="s">
        <v>6630</v>
      </c>
      <c r="G251" s="154" t="s">
        <v>4342</v>
      </c>
      <c r="H251" s="155">
        <v>5</v>
      </c>
      <c r="I251" s="156"/>
      <c r="J251" s="157">
        <f t="shared" si="40"/>
        <v>0</v>
      </c>
      <c r="K251" s="158"/>
      <c r="L251" s="34"/>
      <c r="M251" s="159" t="s">
        <v>1</v>
      </c>
      <c r="N251" s="160" t="s">
        <v>42</v>
      </c>
      <c r="O251" s="59"/>
      <c r="P251" s="161">
        <f t="shared" si="41"/>
        <v>0</v>
      </c>
      <c r="Q251" s="161">
        <v>0</v>
      </c>
      <c r="R251" s="161">
        <f t="shared" si="42"/>
        <v>0</v>
      </c>
      <c r="S251" s="161">
        <v>0</v>
      </c>
      <c r="T251" s="162">
        <f t="shared" si="43"/>
        <v>0</v>
      </c>
      <c r="U251" s="33"/>
      <c r="V251" s="33"/>
      <c r="W251" s="33"/>
      <c r="X251" s="33"/>
      <c r="Y251" s="33"/>
      <c r="Z251" s="33"/>
      <c r="AA251" s="33"/>
      <c r="AB251" s="33"/>
      <c r="AC251" s="33"/>
      <c r="AD251" s="33"/>
      <c r="AE251" s="33"/>
      <c r="AR251" s="163" t="s">
        <v>228</v>
      </c>
      <c r="AT251" s="163" t="s">
        <v>224</v>
      </c>
      <c r="AU251" s="163" t="s">
        <v>84</v>
      </c>
      <c r="AY251" s="18" t="s">
        <v>222</v>
      </c>
      <c r="BE251" s="164">
        <f t="shared" si="44"/>
        <v>0</v>
      </c>
      <c r="BF251" s="164">
        <f t="shared" si="45"/>
        <v>0</v>
      </c>
      <c r="BG251" s="164">
        <f t="shared" si="46"/>
        <v>0</v>
      </c>
      <c r="BH251" s="164">
        <f t="shared" si="47"/>
        <v>0</v>
      </c>
      <c r="BI251" s="164">
        <f t="shared" si="48"/>
        <v>0</v>
      </c>
      <c r="BJ251" s="18" t="s">
        <v>84</v>
      </c>
      <c r="BK251" s="164">
        <f t="shared" si="49"/>
        <v>0</v>
      </c>
      <c r="BL251" s="18" t="s">
        <v>228</v>
      </c>
      <c r="BM251" s="163" t="s">
        <v>983</v>
      </c>
    </row>
    <row r="252" spans="1:65" s="2" customFormat="1" ht="16.5" customHeight="1">
      <c r="A252" s="33"/>
      <c r="B252" s="150"/>
      <c r="C252" s="151" t="s">
        <v>577</v>
      </c>
      <c r="D252" s="151" t="s">
        <v>224</v>
      </c>
      <c r="E252" s="152" t="s">
        <v>6631</v>
      </c>
      <c r="F252" s="153" t="s">
        <v>6632</v>
      </c>
      <c r="G252" s="154" t="s">
        <v>4342</v>
      </c>
      <c r="H252" s="155">
        <v>5</v>
      </c>
      <c r="I252" s="156"/>
      <c r="J252" s="157">
        <f t="shared" si="40"/>
        <v>0</v>
      </c>
      <c r="K252" s="158"/>
      <c r="L252" s="34"/>
      <c r="M252" s="159" t="s">
        <v>1</v>
      </c>
      <c r="N252" s="160" t="s">
        <v>42</v>
      </c>
      <c r="O252" s="59"/>
      <c r="P252" s="161">
        <f t="shared" si="41"/>
        <v>0</v>
      </c>
      <c r="Q252" s="161">
        <v>0</v>
      </c>
      <c r="R252" s="161">
        <f t="shared" si="42"/>
        <v>0</v>
      </c>
      <c r="S252" s="161">
        <v>0</v>
      </c>
      <c r="T252" s="162">
        <f t="shared" si="43"/>
        <v>0</v>
      </c>
      <c r="U252" s="33"/>
      <c r="V252" s="33"/>
      <c r="W252" s="33"/>
      <c r="X252" s="33"/>
      <c r="Y252" s="33"/>
      <c r="Z252" s="33"/>
      <c r="AA252" s="33"/>
      <c r="AB252" s="33"/>
      <c r="AC252" s="33"/>
      <c r="AD252" s="33"/>
      <c r="AE252" s="33"/>
      <c r="AR252" s="163" t="s">
        <v>228</v>
      </c>
      <c r="AT252" s="163" t="s">
        <v>224</v>
      </c>
      <c r="AU252" s="163" t="s">
        <v>84</v>
      </c>
      <c r="AY252" s="18" t="s">
        <v>222</v>
      </c>
      <c r="BE252" s="164">
        <f t="shared" si="44"/>
        <v>0</v>
      </c>
      <c r="BF252" s="164">
        <f t="shared" si="45"/>
        <v>0</v>
      </c>
      <c r="BG252" s="164">
        <f t="shared" si="46"/>
        <v>0</v>
      </c>
      <c r="BH252" s="164">
        <f t="shared" si="47"/>
        <v>0</v>
      </c>
      <c r="BI252" s="164">
        <f t="shared" si="48"/>
        <v>0</v>
      </c>
      <c r="BJ252" s="18" t="s">
        <v>84</v>
      </c>
      <c r="BK252" s="164">
        <f t="shared" si="49"/>
        <v>0</v>
      </c>
      <c r="BL252" s="18" t="s">
        <v>228</v>
      </c>
      <c r="BM252" s="163" t="s">
        <v>987</v>
      </c>
    </row>
    <row r="253" spans="1:65" s="2" customFormat="1" ht="24.2" customHeight="1">
      <c r="A253" s="33"/>
      <c r="B253" s="150"/>
      <c r="C253" s="151" t="s">
        <v>1052</v>
      </c>
      <c r="D253" s="151" t="s">
        <v>224</v>
      </c>
      <c r="E253" s="152" t="s">
        <v>6633</v>
      </c>
      <c r="F253" s="153" t="s">
        <v>6634</v>
      </c>
      <c r="G253" s="154" t="s">
        <v>4342</v>
      </c>
      <c r="H253" s="155">
        <v>600</v>
      </c>
      <c r="I253" s="156"/>
      <c r="J253" s="157">
        <f t="shared" si="40"/>
        <v>0</v>
      </c>
      <c r="K253" s="158"/>
      <c r="L253" s="34"/>
      <c r="M253" s="159" t="s">
        <v>1</v>
      </c>
      <c r="N253" s="160" t="s">
        <v>42</v>
      </c>
      <c r="O253" s="59"/>
      <c r="P253" s="161">
        <f t="shared" si="41"/>
        <v>0</v>
      </c>
      <c r="Q253" s="161">
        <v>0</v>
      </c>
      <c r="R253" s="161">
        <f t="shared" si="42"/>
        <v>0</v>
      </c>
      <c r="S253" s="161">
        <v>0</v>
      </c>
      <c r="T253" s="162">
        <f t="shared" si="43"/>
        <v>0</v>
      </c>
      <c r="U253" s="33"/>
      <c r="V253" s="33"/>
      <c r="W253" s="33"/>
      <c r="X253" s="33"/>
      <c r="Y253" s="33"/>
      <c r="Z253" s="33"/>
      <c r="AA253" s="33"/>
      <c r="AB253" s="33"/>
      <c r="AC253" s="33"/>
      <c r="AD253" s="33"/>
      <c r="AE253" s="33"/>
      <c r="AR253" s="163" t="s">
        <v>228</v>
      </c>
      <c r="AT253" s="163" t="s">
        <v>224</v>
      </c>
      <c r="AU253" s="163" t="s">
        <v>84</v>
      </c>
      <c r="AY253" s="18" t="s">
        <v>222</v>
      </c>
      <c r="BE253" s="164">
        <f t="shared" si="44"/>
        <v>0</v>
      </c>
      <c r="BF253" s="164">
        <f t="shared" si="45"/>
        <v>0</v>
      </c>
      <c r="BG253" s="164">
        <f t="shared" si="46"/>
        <v>0</v>
      </c>
      <c r="BH253" s="164">
        <f t="shared" si="47"/>
        <v>0</v>
      </c>
      <c r="BI253" s="164">
        <f t="shared" si="48"/>
        <v>0</v>
      </c>
      <c r="BJ253" s="18" t="s">
        <v>84</v>
      </c>
      <c r="BK253" s="164">
        <f t="shared" si="49"/>
        <v>0</v>
      </c>
      <c r="BL253" s="18" t="s">
        <v>228</v>
      </c>
      <c r="BM253" s="163" t="s">
        <v>1017</v>
      </c>
    </row>
    <row r="254" spans="1:65" s="2" customFormat="1" ht="16.5" customHeight="1">
      <c r="A254" s="33"/>
      <c r="B254" s="150"/>
      <c r="C254" s="151" t="s">
        <v>583</v>
      </c>
      <c r="D254" s="151" t="s">
        <v>224</v>
      </c>
      <c r="E254" s="152" t="s">
        <v>6635</v>
      </c>
      <c r="F254" s="153" t="s">
        <v>6636</v>
      </c>
      <c r="G254" s="154" t="s">
        <v>4342</v>
      </c>
      <c r="H254" s="155">
        <v>5</v>
      </c>
      <c r="I254" s="156"/>
      <c r="J254" s="157">
        <f t="shared" si="40"/>
        <v>0</v>
      </c>
      <c r="K254" s="158"/>
      <c r="L254" s="34"/>
      <c r="M254" s="159" t="s">
        <v>1</v>
      </c>
      <c r="N254" s="160" t="s">
        <v>42</v>
      </c>
      <c r="O254" s="59"/>
      <c r="P254" s="161">
        <f t="shared" si="41"/>
        <v>0</v>
      </c>
      <c r="Q254" s="161">
        <v>0</v>
      </c>
      <c r="R254" s="161">
        <f t="shared" si="42"/>
        <v>0</v>
      </c>
      <c r="S254" s="161">
        <v>0</v>
      </c>
      <c r="T254" s="162">
        <f t="shared" si="43"/>
        <v>0</v>
      </c>
      <c r="U254" s="33"/>
      <c r="V254" s="33"/>
      <c r="W254" s="33"/>
      <c r="X254" s="33"/>
      <c r="Y254" s="33"/>
      <c r="Z254" s="33"/>
      <c r="AA254" s="33"/>
      <c r="AB254" s="33"/>
      <c r="AC254" s="33"/>
      <c r="AD254" s="33"/>
      <c r="AE254" s="33"/>
      <c r="AR254" s="163" t="s">
        <v>228</v>
      </c>
      <c r="AT254" s="163" t="s">
        <v>224</v>
      </c>
      <c r="AU254" s="163" t="s">
        <v>84</v>
      </c>
      <c r="AY254" s="18" t="s">
        <v>222</v>
      </c>
      <c r="BE254" s="164">
        <f t="shared" si="44"/>
        <v>0</v>
      </c>
      <c r="BF254" s="164">
        <f t="shared" si="45"/>
        <v>0</v>
      </c>
      <c r="BG254" s="164">
        <f t="shared" si="46"/>
        <v>0</v>
      </c>
      <c r="BH254" s="164">
        <f t="shared" si="47"/>
        <v>0</v>
      </c>
      <c r="BI254" s="164">
        <f t="shared" si="48"/>
        <v>0</v>
      </c>
      <c r="BJ254" s="18" t="s">
        <v>84</v>
      </c>
      <c r="BK254" s="164">
        <f t="shared" si="49"/>
        <v>0</v>
      </c>
      <c r="BL254" s="18" t="s">
        <v>228</v>
      </c>
      <c r="BM254" s="163" t="s">
        <v>1020</v>
      </c>
    </row>
    <row r="255" spans="1:65" s="2" customFormat="1" ht="16.5" customHeight="1">
      <c r="A255" s="33"/>
      <c r="B255" s="150"/>
      <c r="C255" s="151" t="s">
        <v>1059</v>
      </c>
      <c r="D255" s="151" t="s">
        <v>224</v>
      </c>
      <c r="E255" s="152" t="s">
        <v>6637</v>
      </c>
      <c r="F255" s="153" t="s">
        <v>6638</v>
      </c>
      <c r="G255" s="154" t="s">
        <v>4342</v>
      </c>
      <c r="H255" s="155">
        <v>5</v>
      </c>
      <c r="I255" s="156"/>
      <c r="J255" s="157">
        <f t="shared" si="40"/>
        <v>0</v>
      </c>
      <c r="K255" s="158"/>
      <c r="L255" s="34"/>
      <c r="M255" s="159" t="s">
        <v>1</v>
      </c>
      <c r="N255" s="160" t="s">
        <v>42</v>
      </c>
      <c r="O255" s="59"/>
      <c r="P255" s="161">
        <f t="shared" si="41"/>
        <v>0</v>
      </c>
      <c r="Q255" s="161">
        <v>0</v>
      </c>
      <c r="R255" s="161">
        <f t="shared" si="42"/>
        <v>0</v>
      </c>
      <c r="S255" s="161">
        <v>0</v>
      </c>
      <c r="T255" s="162">
        <f t="shared" si="43"/>
        <v>0</v>
      </c>
      <c r="U255" s="33"/>
      <c r="V255" s="33"/>
      <c r="W255" s="33"/>
      <c r="X255" s="33"/>
      <c r="Y255" s="33"/>
      <c r="Z255" s="33"/>
      <c r="AA255" s="33"/>
      <c r="AB255" s="33"/>
      <c r="AC255" s="33"/>
      <c r="AD255" s="33"/>
      <c r="AE255" s="33"/>
      <c r="AR255" s="163" t="s">
        <v>228</v>
      </c>
      <c r="AT255" s="163" t="s">
        <v>224</v>
      </c>
      <c r="AU255" s="163" t="s">
        <v>84</v>
      </c>
      <c r="AY255" s="18" t="s">
        <v>222</v>
      </c>
      <c r="BE255" s="164">
        <f t="shared" si="44"/>
        <v>0</v>
      </c>
      <c r="BF255" s="164">
        <f t="shared" si="45"/>
        <v>0</v>
      </c>
      <c r="BG255" s="164">
        <f t="shared" si="46"/>
        <v>0</v>
      </c>
      <c r="BH255" s="164">
        <f t="shared" si="47"/>
        <v>0</v>
      </c>
      <c r="BI255" s="164">
        <f t="shared" si="48"/>
        <v>0</v>
      </c>
      <c r="BJ255" s="18" t="s">
        <v>84</v>
      </c>
      <c r="BK255" s="164">
        <f t="shared" si="49"/>
        <v>0</v>
      </c>
      <c r="BL255" s="18" t="s">
        <v>228</v>
      </c>
      <c r="BM255" s="163" t="s">
        <v>1025</v>
      </c>
    </row>
    <row r="256" spans="1:65" s="2" customFormat="1" ht="16.5" customHeight="1">
      <c r="A256" s="33"/>
      <c r="B256" s="150"/>
      <c r="C256" s="151" t="s">
        <v>599</v>
      </c>
      <c r="D256" s="151" t="s">
        <v>224</v>
      </c>
      <c r="E256" s="152" t="s">
        <v>6639</v>
      </c>
      <c r="F256" s="153" t="s">
        <v>6640</v>
      </c>
      <c r="G256" s="154" t="s">
        <v>4342</v>
      </c>
      <c r="H256" s="155">
        <v>5</v>
      </c>
      <c r="I256" s="156"/>
      <c r="J256" s="157">
        <f t="shared" ref="J256:J271" si="50">ROUND(I256*H256,2)</f>
        <v>0</v>
      </c>
      <c r="K256" s="158"/>
      <c r="L256" s="34"/>
      <c r="M256" s="159" t="s">
        <v>1</v>
      </c>
      <c r="N256" s="160" t="s">
        <v>42</v>
      </c>
      <c r="O256" s="59"/>
      <c r="P256" s="161">
        <f t="shared" ref="P256:P271" si="51">O256*H256</f>
        <v>0</v>
      </c>
      <c r="Q256" s="161">
        <v>0</v>
      </c>
      <c r="R256" s="161">
        <f t="shared" ref="R256:R271" si="52">Q256*H256</f>
        <v>0</v>
      </c>
      <c r="S256" s="161">
        <v>0</v>
      </c>
      <c r="T256" s="162">
        <f t="shared" ref="T256:T271" si="53">S256*H256</f>
        <v>0</v>
      </c>
      <c r="U256" s="33"/>
      <c r="V256" s="33"/>
      <c r="W256" s="33"/>
      <c r="X256" s="33"/>
      <c r="Y256" s="33"/>
      <c r="Z256" s="33"/>
      <c r="AA256" s="33"/>
      <c r="AB256" s="33"/>
      <c r="AC256" s="33"/>
      <c r="AD256" s="33"/>
      <c r="AE256" s="33"/>
      <c r="AR256" s="163" t="s">
        <v>228</v>
      </c>
      <c r="AT256" s="163" t="s">
        <v>224</v>
      </c>
      <c r="AU256" s="163" t="s">
        <v>84</v>
      </c>
      <c r="AY256" s="18" t="s">
        <v>222</v>
      </c>
      <c r="BE256" s="164">
        <f t="shared" ref="BE256:BE271" si="54">IF(N256="základní",J256,0)</f>
        <v>0</v>
      </c>
      <c r="BF256" s="164">
        <f t="shared" ref="BF256:BF271" si="55">IF(N256="snížená",J256,0)</f>
        <v>0</v>
      </c>
      <c r="BG256" s="164">
        <f t="shared" ref="BG256:BG271" si="56">IF(N256="zákl. přenesená",J256,0)</f>
        <v>0</v>
      </c>
      <c r="BH256" s="164">
        <f t="shared" ref="BH256:BH271" si="57">IF(N256="sníž. přenesená",J256,0)</f>
        <v>0</v>
      </c>
      <c r="BI256" s="164">
        <f t="shared" ref="BI256:BI271" si="58">IF(N256="nulová",J256,0)</f>
        <v>0</v>
      </c>
      <c r="BJ256" s="18" t="s">
        <v>84</v>
      </c>
      <c r="BK256" s="164">
        <f t="shared" ref="BK256:BK271" si="59">ROUND(I256*H256,2)</f>
        <v>0</v>
      </c>
      <c r="BL256" s="18" t="s">
        <v>228</v>
      </c>
      <c r="BM256" s="163" t="s">
        <v>1028</v>
      </c>
    </row>
    <row r="257" spans="1:65" s="2" customFormat="1" ht="16.5" customHeight="1">
      <c r="A257" s="33"/>
      <c r="B257" s="150"/>
      <c r="C257" s="151" t="s">
        <v>1075</v>
      </c>
      <c r="D257" s="151" t="s">
        <v>224</v>
      </c>
      <c r="E257" s="152" t="s">
        <v>6641</v>
      </c>
      <c r="F257" s="153" t="s">
        <v>6642</v>
      </c>
      <c r="G257" s="154" t="s">
        <v>4342</v>
      </c>
      <c r="H257" s="155">
        <v>5</v>
      </c>
      <c r="I257" s="156"/>
      <c r="J257" s="157">
        <f t="shared" si="50"/>
        <v>0</v>
      </c>
      <c r="K257" s="158"/>
      <c r="L257" s="34"/>
      <c r="M257" s="159" t="s">
        <v>1</v>
      </c>
      <c r="N257" s="160" t="s">
        <v>42</v>
      </c>
      <c r="O257" s="59"/>
      <c r="P257" s="161">
        <f t="shared" si="51"/>
        <v>0</v>
      </c>
      <c r="Q257" s="161">
        <v>0</v>
      </c>
      <c r="R257" s="161">
        <f t="shared" si="52"/>
        <v>0</v>
      </c>
      <c r="S257" s="161">
        <v>0</v>
      </c>
      <c r="T257" s="162">
        <f t="shared" si="53"/>
        <v>0</v>
      </c>
      <c r="U257" s="33"/>
      <c r="V257" s="33"/>
      <c r="W257" s="33"/>
      <c r="X257" s="33"/>
      <c r="Y257" s="33"/>
      <c r="Z257" s="33"/>
      <c r="AA257" s="33"/>
      <c r="AB257" s="33"/>
      <c r="AC257" s="33"/>
      <c r="AD257" s="33"/>
      <c r="AE257" s="33"/>
      <c r="AR257" s="163" t="s">
        <v>228</v>
      </c>
      <c r="AT257" s="163" t="s">
        <v>224</v>
      </c>
      <c r="AU257" s="163" t="s">
        <v>84</v>
      </c>
      <c r="AY257" s="18" t="s">
        <v>222</v>
      </c>
      <c r="BE257" s="164">
        <f t="shared" si="54"/>
        <v>0</v>
      </c>
      <c r="BF257" s="164">
        <f t="shared" si="55"/>
        <v>0</v>
      </c>
      <c r="BG257" s="164">
        <f t="shared" si="56"/>
        <v>0</v>
      </c>
      <c r="BH257" s="164">
        <f t="shared" si="57"/>
        <v>0</v>
      </c>
      <c r="BI257" s="164">
        <f t="shared" si="58"/>
        <v>0</v>
      </c>
      <c r="BJ257" s="18" t="s">
        <v>84</v>
      </c>
      <c r="BK257" s="164">
        <f t="shared" si="59"/>
        <v>0</v>
      </c>
      <c r="BL257" s="18" t="s">
        <v>228</v>
      </c>
      <c r="BM257" s="163" t="s">
        <v>1055</v>
      </c>
    </row>
    <row r="258" spans="1:65" s="2" customFormat="1" ht="16.5" customHeight="1">
      <c r="A258" s="33"/>
      <c r="B258" s="150"/>
      <c r="C258" s="151" t="s">
        <v>612</v>
      </c>
      <c r="D258" s="151" t="s">
        <v>224</v>
      </c>
      <c r="E258" s="152" t="s">
        <v>6643</v>
      </c>
      <c r="F258" s="153" t="s">
        <v>6644</v>
      </c>
      <c r="G258" s="154" t="s">
        <v>4342</v>
      </c>
      <c r="H258" s="155">
        <v>5</v>
      </c>
      <c r="I258" s="156"/>
      <c r="J258" s="157">
        <f t="shared" si="50"/>
        <v>0</v>
      </c>
      <c r="K258" s="158"/>
      <c r="L258" s="34"/>
      <c r="M258" s="159" t="s">
        <v>1</v>
      </c>
      <c r="N258" s="160" t="s">
        <v>42</v>
      </c>
      <c r="O258" s="59"/>
      <c r="P258" s="161">
        <f t="shared" si="51"/>
        <v>0</v>
      </c>
      <c r="Q258" s="161">
        <v>0</v>
      </c>
      <c r="R258" s="161">
        <f t="shared" si="52"/>
        <v>0</v>
      </c>
      <c r="S258" s="161">
        <v>0</v>
      </c>
      <c r="T258" s="162">
        <f t="shared" si="53"/>
        <v>0</v>
      </c>
      <c r="U258" s="33"/>
      <c r="V258" s="33"/>
      <c r="W258" s="33"/>
      <c r="X258" s="33"/>
      <c r="Y258" s="33"/>
      <c r="Z258" s="33"/>
      <c r="AA258" s="33"/>
      <c r="AB258" s="33"/>
      <c r="AC258" s="33"/>
      <c r="AD258" s="33"/>
      <c r="AE258" s="33"/>
      <c r="AR258" s="163" t="s">
        <v>228</v>
      </c>
      <c r="AT258" s="163" t="s">
        <v>224</v>
      </c>
      <c r="AU258" s="163" t="s">
        <v>84</v>
      </c>
      <c r="AY258" s="18" t="s">
        <v>222</v>
      </c>
      <c r="BE258" s="164">
        <f t="shared" si="54"/>
        <v>0</v>
      </c>
      <c r="BF258" s="164">
        <f t="shared" si="55"/>
        <v>0</v>
      </c>
      <c r="BG258" s="164">
        <f t="shared" si="56"/>
        <v>0</v>
      </c>
      <c r="BH258" s="164">
        <f t="shared" si="57"/>
        <v>0</v>
      </c>
      <c r="BI258" s="164">
        <f t="shared" si="58"/>
        <v>0</v>
      </c>
      <c r="BJ258" s="18" t="s">
        <v>84</v>
      </c>
      <c r="BK258" s="164">
        <f t="shared" si="59"/>
        <v>0</v>
      </c>
      <c r="BL258" s="18" t="s">
        <v>228</v>
      </c>
      <c r="BM258" s="163" t="s">
        <v>1058</v>
      </c>
    </row>
    <row r="259" spans="1:65" s="2" customFormat="1" ht="16.5" customHeight="1">
      <c r="A259" s="33"/>
      <c r="B259" s="150"/>
      <c r="C259" s="151" t="s">
        <v>1082</v>
      </c>
      <c r="D259" s="151" t="s">
        <v>224</v>
      </c>
      <c r="E259" s="152" t="s">
        <v>6645</v>
      </c>
      <c r="F259" s="153" t="s">
        <v>6646</v>
      </c>
      <c r="G259" s="154" t="s">
        <v>4342</v>
      </c>
      <c r="H259" s="155">
        <v>4</v>
      </c>
      <c r="I259" s="156"/>
      <c r="J259" s="157">
        <f t="shared" si="50"/>
        <v>0</v>
      </c>
      <c r="K259" s="158"/>
      <c r="L259" s="34"/>
      <c r="M259" s="159" t="s">
        <v>1</v>
      </c>
      <c r="N259" s="160" t="s">
        <v>42</v>
      </c>
      <c r="O259" s="59"/>
      <c r="P259" s="161">
        <f t="shared" si="51"/>
        <v>0</v>
      </c>
      <c r="Q259" s="161">
        <v>0</v>
      </c>
      <c r="R259" s="161">
        <f t="shared" si="52"/>
        <v>0</v>
      </c>
      <c r="S259" s="161">
        <v>0</v>
      </c>
      <c r="T259" s="162">
        <f t="shared" si="53"/>
        <v>0</v>
      </c>
      <c r="U259" s="33"/>
      <c r="V259" s="33"/>
      <c r="W259" s="33"/>
      <c r="X259" s="33"/>
      <c r="Y259" s="33"/>
      <c r="Z259" s="33"/>
      <c r="AA259" s="33"/>
      <c r="AB259" s="33"/>
      <c r="AC259" s="33"/>
      <c r="AD259" s="33"/>
      <c r="AE259" s="33"/>
      <c r="AR259" s="163" t="s">
        <v>228</v>
      </c>
      <c r="AT259" s="163" t="s">
        <v>224</v>
      </c>
      <c r="AU259" s="163" t="s">
        <v>84</v>
      </c>
      <c r="AY259" s="18" t="s">
        <v>222</v>
      </c>
      <c r="BE259" s="164">
        <f t="shared" si="54"/>
        <v>0</v>
      </c>
      <c r="BF259" s="164">
        <f t="shared" si="55"/>
        <v>0</v>
      </c>
      <c r="BG259" s="164">
        <f t="shared" si="56"/>
        <v>0</v>
      </c>
      <c r="BH259" s="164">
        <f t="shared" si="57"/>
        <v>0</v>
      </c>
      <c r="BI259" s="164">
        <f t="shared" si="58"/>
        <v>0</v>
      </c>
      <c r="BJ259" s="18" t="s">
        <v>84</v>
      </c>
      <c r="BK259" s="164">
        <f t="shared" si="59"/>
        <v>0</v>
      </c>
      <c r="BL259" s="18" t="s">
        <v>228</v>
      </c>
      <c r="BM259" s="163" t="s">
        <v>1062</v>
      </c>
    </row>
    <row r="260" spans="1:65" s="2" customFormat="1" ht="16.5" customHeight="1">
      <c r="A260" s="33"/>
      <c r="B260" s="150"/>
      <c r="C260" s="151" t="s">
        <v>616</v>
      </c>
      <c r="D260" s="151" t="s">
        <v>224</v>
      </c>
      <c r="E260" s="152" t="s">
        <v>6647</v>
      </c>
      <c r="F260" s="153" t="s">
        <v>6648</v>
      </c>
      <c r="G260" s="154" t="s">
        <v>4342</v>
      </c>
      <c r="H260" s="155">
        <v>4</v>
      </c>
      <c r="I260" s="156"/>
      <c r="J260" s="157">
        <f t="shared" si="50"/>
        <v>0</v>
      </c>
      <c r="K260" s="158"/>
      <c r="L260" s="34"/>
      <c r="M260" s="159" t="s">
        <v>1</v>
      </c>
      <c r="N260" s="160" t="s">
        <v>42</v>
      </c>
      <c r="O260" s="59"/>
      <c r="P260" s="161">
        <f t="shared" si="51"/>
        <v>0</v>
      </c>
      <c r="Q260" s="161">
        <v>0</v>
      </c>
      <c r="R260" s="161">
        <f t="shared" si="52"/>
        <v>0</v>
      </c>
      <c r="S260" s="161">
        <v>0</v>
      </c>
      <c r="T260" s="162">
        <f t="shared" si="53"/>
        <v>0</v>
      </c>
      <c r="U260" s="33"/>
      <c r="V260" s="33"/>
      <c r="W260" s="33"/>
      <c r="X260" s="33"/>
      <c r="Y260" s="33"/>
      <c r="Z260" s="33"/>
      <c r="AA260" s="33"/>
      <c r="AB260" s="33"/>
      <c r="AC260" s="33"/>
      <c r="AD260" s="33"/>
      <c r="AE260" s="33"/>
      <c r="AR260" s="163" t="s">
        <v>228</v>
      </c>
      <c r="AT260" s="163" t="s">
        <v>224</v>
      </c>
      <c r="AU260" s="163" t="s">
        <v>84</v>
      </c>
      <c r="AY260" s="18" t="s">
        <v>222</v>
      </c>
      <c r="BE260" s="164">
        <f t="shared" si="54"/>
        <v>0</v>
      </c>
      <c r="BF260" s="164">
        <f t="shared" si="55"/>
        <v>0</v>
      </c>
      <c r="BG260" s="164">
        <f t="shared" si="56"/>
        <v>0</v>
      </c>
      <c r="BH260" s="164">
        <f t="shared" si="57"/>
        <v>0</v>
      </c>
      <c r="BI260" s="164">
        <f t="shared" si="58"/>
        <v>0</v>
      </c>
      <c r="BJ260" s="18" t="s">
        <v>84</v>
      </c>
      <c r="BK260" s="164">
        <f t="shared" si="59"/>
        <v>0</v>
      </c>
      <c r="BL260" s="18" t="s">
        <v>228</v>
      </c>
      <c r="BM260" s="163" t="s">
        <v>1069</v>
      </c>
    </row>
    <row r="261" spans="1:65" s="2" customFormat="1" ht="21.75" customHeight="1">
      <c r="A261" s="33"/>
      <c r="B261" s="150"/>
      <c r="C261" s="151" t="s">
        <v>1089</v>
      </c>
      <c r="D261" s="151" t="s">
        <v>224</v>
      </c>
      <c r="E261" s="152" t="s">
        <v>6649</v>
      </c>
      <c r="F261" s="153" t="s">
        <v>6650</v>
      </c>
      <c r="G261" s="154" t="s">
        <v>4342</v>
      </c>
      <c r="H261" s="155">
        <v>4</v>
      </c>
      <c r="I261" s="156"/>
      <c r="J261" s="157">
        <f t="shared" si="50"/>
        <v>0</v>
      </c>
      <c r="K261" s="158"/>
      <c r="L261" s="34"/>
      <c r="M261" s="159" t="s">
        <v>1</v>
      </c>
      <c r="N261" s="160" t="s">
        <v>42</v>
      </c>
      <c r="O261" s="59"/>
      <c r="P261" s="161">
        <f t="shared" si="51"/>
        <v>0</v>
      </c>
      <c r="Q261" s="161">
        <v>0</v>
      </c>
      <c r="R261" s="161">
        <f t="shared" si="52"/>
        <v>0</v>
      </c>
      <c r="S261" s="161">
        <v>0</v>
      </c>
      <c r="T261" s="162">
        <f t="shared" si="53"/>
        <v>0</v>
      </c>
      <c r="U261" s="33"/>
      <c r="V261" s="33"/>
      <c r="W261" s="33"/>
      <c r="X261" s="33"/>
      <c r="Y261" s="33"/>
      <c r="Z261" s="33"/>
      <c r="AA261" s="33"/>
      <c r="AB261" s="33"/>
      <c r="AC261" s="33"/>
      <c r="AD261" s="33"/>
      <c r="AE261" s="33"/>
      <c r="AR261" s="163" t="s">
        <v>228</v>
      </c>
      <c r="AT261" s="163" t="s">
        <v>224</v>
      </c>
      <c r="AU261" s="163" t="s">
        <v>84</v>
      </c>
      <c r="AY261" s="18" t="s">
        <v>222</v>
      </c>
      <c r="BE261" s="164">
        <f t="shared" si="54"/>
        <v>0</v>
      </c>
      <c r="BF261" s="164">
        <f t="shared" si="55"/>
        <v>0</v>
      </c>
      <c r="BG261" s="164">
        <f t="shared" si="56"/>
        <v>0</v>
      </c>
      <c r="BH261" s="164">
        <f t="shared" si="57"/>
        <v>0</v>
      </c>
      <c r="BI261" s="164">
        <f t="shared" si="58"/>
        <v>0</v>
      </c>
      <c r="BJ261" s="18" t="s">
        <v>84</v>
      </c>
      <c r="BK261" s="164">
        <f t="shared" si="59"/>
        <v>0</v>
      </c>
      <c r="BL261" s="18" t="s">
        <v>228</v>
      </c>
      <c r="BM261" s="163" t="s">
        <v>1078</v>
      </c>
    </row>
    <row r="262" spans="1:65" s="2" customFormat="1" ht="21.75" customHeight="1">
      <c r="A262" s="33"/>
      <c r="B262" s="150"/>
      <c r="C262" s="151" t="s">
        <v>639</v>
      </c>
      <c r="D262" s="151" t="s">
        <v>224</v>
      </c>
      <c r="E262" s="152" t="s">
        <v>6651</v>
      </c>
      <c r="F262" s="153" t="s">
        <v>6652</v>
      </c>
      <c r="G262" s="154" t="s">
        <v>4342</v>
      </c>
      <c r="H262" s="155">
        <v>3</v>
      </c>
      <c r="I262" s="156"/>
      <c r="J262" s="157">
        <f t="shared" si="50"/>
        <v>0</v>
      </c>
      <c r="K262" s="158"/>
      <c r="L262" s="34"/>
      <c r="M262" s="159" t="s">
        <v>1</v>
      </c>
      <c r="N262" s="160" t="s">
        <v>42</v>
      </c>
      <c r="O262" s="59"/>
      <c r="P262" s="161">
        <f t="shared" si="51"/>
        <v>0</v>
      </c>
      <c r="Q262" s="161">
        <v>0</v>
      </c>
      <c r="R262" s="161">
        <f t="shared" si="52"/>
        <v>0</v>
      </c>
      <c r="S262" s="161">
        <v>0</v>
      </c>
      <c r="T262" s="162">
        <f t="shared" si="53"/>
        <v>0</v>
      </c>
      <c r="U262" s="33"/>
      <c r="V262" s="33"/>
      <c r="W262" s="33"/>
      <c r="X262" s="33"/>
      <c r="Y262" s="33"/>
      <c r="Z262" s="33"/>
      <c r="AA262" s="33"/>
      <c r="AB262" s="33"/>
      <c r="AC262" s="33"/>
      <c r="AD262" s="33"/>
      <c r="AE262" s="33"/>
      <c r="AR262" s="163" t="s">
        <v>228</v>
      </c>
      <c r="AT262" s="163" t="s">
        <v>224</v>
      </c>
      <c r="AU262" s="163" t="s">
        <v>84</v>
      </c>
      <c r="AY262" s="18" t="s">
        <v>222</v>
      </c>
      <c r="BE262" s="164">
        <f t="shared" si="54"/>
        <v>0</v>
      </c>
      <c r="BF262" s="164">
        <f t="shared" si="55"/>
        <v>0</v>
      </c>
      <c r="BG262" s="164">
        <f t="shared" si="56"/>
        <v>0</v>
      </c>
      <c r="BH262" s="164">
        <f t="shared" si="57"/>
        <v>0</v>
      </c>
      <c r="BI262" s="164">
        <f t="shared" si="58"/>
        <v>0</v>
      </c>
      <c r="BJ262" s="18" t="s">
        <v>84</v>
      </c>
      <c r="BK262" s="164">
        <f t="shared" si="59"/>
        <v>0</v>
      </c>
      <c r="BL262" s="18" t="s">
        <v>228</v>
      </c>
      <c r="BM262" s="163" t="s">
        <v>1081</v>
      </c>
    </row>
    <row r="263" spans="1:65" s="2" customFormat="1" ht="16.5" customHeight="1">
      <c r="A263" s="33"/>
      <c r="B263" s="150"/>
      <c r="C263" s="151" t="s">
        <v>1098</v>
      </c>
      <c r="D263" s="151" t="s">
        <v>224</v>
      </c>
      <c r="E263" s="152" t="s">
        <v>6653</v>
      </c>
      <c r="F263" s="153" t="s">
        <v>6654</v>
      </c>
      <c r="G263" s="154" t="s">
        <v>4342</v>
      </c>
      <c r="H263" s="155">
        <v>3</v>
      </c>
      <c r="I263" s="156"/>
      <c r="J263" s="157">
        <f t="shared" si="50"/>
        <v>0</v>
      </c>
      <c r="K263" s="158"/>
      <c r="L263" s="34"/>
      <c r="M263" s="159" t="s">
        <v>1</v>
      </c>
      <c r="N263" s="160" t="s">
        <v>42</v>
      </c>
      <c r="O263" s="59"/>
      <c r="P263" s="161">
        <f t="shared" si="51"/>
        <v>0</v>
      </c>
      <c r="Q263" s="161">
        <v>0</v>
      </c>
      <c r="R263" s="161">
        <f t="shared" si="52"/>
        <v>0</v>
      </c>
      <c r="S263" s="161">
        <v>0</v>
      </c>
      <c r="T263" s="162">
        <f t="shared" si="53"/>
        <v>0</v>
      </c>
      <c r="U263" s="33"/>
      <c r="V263" s="33"/>
      <c r="W263" s="33"/>
      <c r="X263" s="33"/>
      <c r="Y263" s="33"/>
      <c r="Z263" s="33"/>
      <c r="AA263" s="33"/>
      <c r="AB263" s="33"/>
      <c r="AC263" s="33"/>
      <c r="AD263" s="33"/>
      <c r="AE263" s="33"/>
      <c r="AR263" s="163" t="s">
        <v>228</v>
      </c>
      <c r="AT263" s="163" t="s">
        <v>224</v>
      </c>
      <c r="AU263" s="163" t="s">
        <v>84</v>
      </c>
      <c r="AY263" s="18" t="s">
        <v>222</v>
      </c>
      <c r="BE263" s="164">
        <f t="shared" si="54"/>
        <v>0</v>
      </c>
      <c r="BF263" s="164">
        <f t="shared" si="55"/>
        <v>0</v>
      </c>
      <c r="BG263" s="164">
        <f t="shared" si="56"/>
        <v>0</v>
      </c>
      <c r="BH263" s="164">
        <f t="shared" si="57"/>
        <v>0</v>
      </c>
      <c r="BI263" s="164">
        <f t="shared" si="58"/>
        <v>0</v>
      </c>
      <c r="BJ263" s="18" t="s">
        <v>84</v>
      </c>
      <c r="BK263" s="164">
        <f t="shared" si="59"/>
        <v>0</v>
      </c>
      <c r="BL263" s="18" t="s">
        <v>228</v>
      </c>
      <c r="BM263" s="163" t="s">
        <v>1085</v>
      </c>
    </row>
    <row r="264" spans="1:65" s="2" customFormat="1" ht="16.5" customHeight="1">
      <c r="A264" s="33"/>
      <c r="B264" s="150"/>
      <c r="C264" s="151" t="s">
        <v>656</v>
      </c>
      <c r="D264" s="151" t="s">
        <v>224</v>
      </c>
      <c r="E264" s="152" t="s">
        <v>6655</v>
      </c>
      <c r="F264" s="153" t="s">
        <v>6656</v>
      </c>
      <c r="G264" s="154" t="s">
        <v>4342</v>
      </c>
      <c r="H264" s="155">
        <v>3</v>
      </c>
      <c r="I264" s="156"/>
      <c r="J264" s="157">
        <f t="shared" si="50"/>
        <v>0</v>
      </c>
      <c r="K264" s="158"/>
      <c r="L264" s="34"/>
      <c r="M264" s="159" t="s">
        <v>1</v>
      </c>
      <c r="N264" s="160" t="s">
        <v>42</v>
      </c>
      <c r="O264" s="59"/>
      <c r="P264" s="161">
        <f t="shared" si="51"/>
        <v>0</v>
      </c>
      <c r="Q264" s="161">
        <v>0</v>
      </c>
      <c r="R264" s="161">
        <f t="shared" si="52"/>
        <v>0</v>
      </c>
      <c r="S264" s="161">
        <v>0</v>
      </c>
      <c r="T264" s="162">
        <f t="shared" si="53"/>
        <v>0</v>
      </c>
      <c r="U264" s="33"/>
      <c r="V264" s="33"/>
      <c r="W264" s="33"/>
      <c r="X264" s="33"/>
      <c r="Y264" s="33"/>
      <c r="Z264" s="33"/>
      <c r="AA264" s="33"/>
      <c r="AB264" s="33"/>
      <c r="AC264" s="33"/>
      <c r="AD264" s="33"/>
      <c r="AE264" s="33"/>
      <c r="AR264" s="163" t="s">
        <v>228</v>
      </c>
      <c r="AT264" s="163" t="s">
        <v>224</v>
      </c>
      <c r="AU264" s="163" t="s">
        <v>84</v>
      </c>
      <c r="AY264" s="18" t="s">
        <v>222</v>
      </c>
      <c r="BE264" s="164">
        <f t="shared" si="54"/>
        <v>0</v>
      </c>
      <c r="BF264" s="164">
        <f t="shared" si="55"/>
        <v>0</v>
      </c>
      <c r="BG264" s="164">
        <f t="shared" si="56"/>
        <v>0</v>
      </c>
      <c r="BH264" s="164">
        <f t="shared" si="57"/>
        <v>0</v>
      </c>
      <c r="BI264" s="164">
        <f t="shared" si="58"/>
        <v>0</v>
      </c>
      <c r="BJ264" s="18" t="s">
        <v>84</v>
      </c>
      <c r="BK264" s="164">
        <f t="shared" si="59"/>
        <v>0</v>
      </c>
      <c r="BL264" s="18" t="s">
        <v>228</v>
      </c>
      <c r="BM264" s="163" t="s">
        <v>1088</v>
      </c>
    </row>
    <row r="265" spans="1:65" s="2" customFormat="1" ht="16.5" customHeight="1">
      <c r="A265" s="33"/>
      <c r="B265" s="150"/>
      <c r="C265" s="151" t="s">
        <v>1105</v>
      </c>
      <c r="D265" s="151" t="s">
        <v>224</v>
      </c>
      <c r="E265" s="152" t="s">
        <v>6657</v>
      </c>
      <c r="F265" s="153" t="s">
        <v>6658</v>
      </c>
      <c r="G265" s="154" t="s">
        <v>4342</v>
      </c>
      <c r="H265" s="155">
        <v>3</v>
      </c>
      <c r="I265" s="156"/>
      <c r="J265" s="157">
        <f t="shared" si="50"/>
        <v>0</v>
      </c>
      <c r="K265" s="158"/>
      <c r="L265" s="34"/>
      <c r="M265" s="159" t="s">
        <v>1</v>
      </c>
      <c r="N265" s="160" t="s">
        <v>42</v>
      </c>
      <c r="O265" s="59"/>
      <c r="P265" s="161">
        <f t="shared" si="51"/>
        <v>0</v>
      </c>
      <c r="Q265" s="161">
        <v>0</v>
      </c>
      <c r="R265" s="161">
        <f t="shared" si="52"/>
        <v>0</v>
      </c>
      <c r="S265" s="161">
        <v>0</v>
      </c>
      <c r="T265" s="162">
        <f t="shared" si="53"/>
        <v>0</v>
      </c>
      <c r="U265" s="33"/>
      <c r="V265" s="33"/>
      <c r="W265" s="33"/>
      <c r="X265" s="33"/>
      <c r="Y265" s="33"/>
      <c r="Z265" s="33"/>
      <c r="AA265" s="33"/>
      <c r="AB265" s="33"/>
      <c r="AC265" s="33"/>
      <c r="AD265" s="33"/>
      <c r="AE265" s="33"/>
      <c r="AR265" s="163" t="s">
        <v>228</v>
      </c>
      <c r="AT265" s="163" t="s">
        <v>224</v>
      </c>
      <c r="AU265" s="163" t="s">
        <v>84</v>
      </c>
      <c r="AY265" s="18" t="s">
        <v>222</v>
      </c>
      <c r="BE265" s="164">
        <f t="shared" si="54"/>
        <v>0</v>
      </c>
      <c r="BF265" s="164">
        <f t="shared" si="55"/>
        <v>0</v>
      </c>
      <c r="BG265" s="164">
        <f t="shared" si="56"/>
        <v>0</v>
      </c>
      <c r="BH265" s="164">
        <f t="shared" si="57"/>
        <v>0</v>
      </c>
      <c r="BI265" s="164">
        <f t="shared" si="58"/>
        <v>0</v>
      </c>
      <c r="BJ265" s="18" t="s">
        <v>84</v>
      </c>
      <c r="BK265" s="164">
        <f t="shared" si="59"/>
        <v>0</v>
      </c>
      <c r="BL265" s="18" t="s">
        <v>228</v>
      </c>
      <c r="BM265" s="163" t="s">
        <v>1092</v>
      </c>
    </row>
    <row r="266" spans="1:65" s="2" customFormat="1" ht="16.5" customHeight="1">
      <c r="A266" s="33"/>
      <c r="B266" s="150"/>
      <c r="C266" s="151" t="s">
        <v>663</v>
      </c>
      <c r="D266" s="151" t="s">
        <v>224</v>
      </c>
      <c r="E266" s="152" t="s">
        <v>6659</v>
      </c>
      <c r="F266" s="153" t="s">
        <v>6660</v>
      </c>
      <c r="G266" s="154" t="s">
        <v>4342</v>
      </c>
      <c r="H266" s="155">
        <v>5</v>
      </c>
      <c r="I266" s="156"/>
      <c r="J266" s="157">
        <f t="shared" si="50"/>
        <v>0</v>
      </c>
      <c r="K266" s="158"/>
      <c r="L266" s="34"/>
      <c r="M266" s="159" t="s">
        <v>1</v>
      </c>
      <c r="N266" s="160" t="s">
        <v>42</v>
      </c>
      <c r="O266" s="59"/>
      <c r="P266" s="161">
        <f t="shared" si="51"/>
        <v>0</v>
      </c>
      <c r="Q266" s="161">
        <v>0</v>
      </c>
      <c r="R266" s="161">
        <f t="shared" si="52"/>
        <v>0</v>
      </c>
      <c r="S266" s="161">
        <v>0</v>
      </c>
      <c r="T266" s="162">
        <f t="shared" si="53"/>
        <v>0</v>
      </c>
      <c r="U266" s="33"/>
      <c r="V266" s="33"/>
      <c r="W266" s="33"/>
      <c r="X266" s="33"/>
      <c r="Y266" s="33"/>
      <c r="Z266" s="33"/>
      <c r="AA266" s="33"/>
      <c r="AB266" s="33"/>
      <c r="AC266" s="33"/>
      <c r="AD266" s="33"/>
      <c r="AE266" s="33"/>
      <c r="AR266" s="163" t="s">
        <v>228</v>
      </c>
      <c r="AT266" s="163" t="s">
        <v>224</v>
      </c>
      <c r="AU266" s="163" t="s">
        <v>84</v>
      </c>
      <c r="AY266" s="18" t="s">
        <v>222</v>
      </c>
      <c r="BE266" s="164">
        <f t="shared" si="54"/>
        <v>0</v>
      </c>
      <c r="BF266" s="164">
        <f t="shared" si="55"/>
        <v>0</v>
      </c>
      <c r="BG266" s="164">
        <f t="shared" si="56"/>
        <v>0</v>
      </c>
      <c r="BH266" s="164">
        <f t="shared" si="57"/>
        <v>0</v>
      </c>
      <c r="BI266" s="164">
        <f t="shared" si="58"/>
        <v>0</v>
      </c>
      <c r="BJ266" s="18" t="s">
        <v>84</v>
      </c>
      <c r="BK266" s="164">
        <f t="shared" si="59"/>
        <v>0</v>
      </c>
      <c r="BL266" s="18" t="s">
        <v>228</v>
      </c>
      <c r="BM266" s="163" t="s">
        <v>1095</v>
      </c>
    </row>
    <row r="267" spans="1:65" s="2" customFormat="1" ht="16.5" customHeight="1">
      <c r="A267" s="33"/>
      <c r="B267" s="150"/>
      <c r="C267" s="151" t="s">
        <v>1132</v>
      </c>
      <c r="D267" s="151" t="s">
        <v>224</v>
      </c>
      <c r="E267" s="152" t="s">
        <v>6661</v>
      </c>
      <c r="F267" s="153" t="s">
        <v>6662</v>
      </c>
      <c r="G267" s="154" t="s">
        <v>4342</v>
      </c>
      <c r="H267" s="155">
        <v>2</v>
      </c>
      <c r="I267" s="156"/>
      <c r="J267" s="157">
        <f t="shared" si="50"/>
        <v>0</v>
      </c>
      <c r="K267" s="158"/>
      <c r="L267" s="34"/>
      <c r="M267" s="159" t="s">
        <v>1</v>
      </c>
      <c r="N267" s="160" t="s">
        <v>42</v>
      </c>
      <c r="O267" s="59"/>
      <c r="P267" s="161">
        <f t="shared" si="51"/>
        <v>0</v>
      </c>
      <c r="Q267" s="161">
        <v>0</v>
      </c>
      <c r="R267" s="161">
        <f t="shared" si="52"/>
        <v>0</v>
      </c>
      <c r="S267" s="161">
        <v>0</v>
      </c>
      <c r="T267" s="162">
        <f t="shared" si="53"/>
        <v>0</v>
      </c>
      <c r="U267" s="33"/>
      <c r="V267" s="33"/>
      <c r="W267" s="33"/>
      <c r="X267" s="33"/>
      <c r="Y267" s="33"/>
      <c r="Z267" s="33"/>
      <c r="AA267" s="33"/>
      <c r="AB267" s="33"/>
      <c r="AC267" s="33"/>
      <c r="AD267" s="33"/>
      <c r="AE267" s="33"/>
      <c r="AR267" s="163" t="s">
        <v>228</v>
      </c>
      <c r="AT267" s="163" t="s">
        <v>224</v>
      </c>
      <c r="AU267" s="163" t="s">
        <v>84</v>
      </c>
      <c r="AY267" s="18" t="s">
        <v>222</v>
      </c>
      <c r="BE267" s="164">
        <f t="shared" si="54"/>
        <v>0</v>
      </c>
      <c r="BF267" s="164">
        <f t="shared" si="55"/>
        <v>0</v>
      </c>
      <c r="BG267" s="164">
        <f t="shared" si="56"/>
        <v>0</v>
      </c>
      <c r="BH267" s="164">
        <f t="shared" si="57"/>
        <v>0</v>
      </c>
      <c r="BI267" s="164">
        <f t="shared" si="58"/>
        <v>0</v>
      </c>
      <c r="BJ267" s="18" t="s">
        <v>84</v>
      </c>
      <c r="BK267" s="164">
        <f t="shared" si="59"/>
        <v>0</v>
      </c>
      <c r="BL267" s="18" t="s">
        <v>228</v>
      </c>
      <c r="BM267" s="163" t="s">
        <v>1101</v>
      </c>
    </row>
    <row r="268" spans="1:65" s="2" customFormat="1" ht="24.2" customHeight="1">
      <c r="A268" s="33"/>
      <c r="B268" s="150"/>
      <c r="C268" s="151" t="s">
        <v>699</v>
      </c>
      <c r="D268" s="151" t="s">
        <v>224</v>
      </c>
      <c r="E268" s="152" t="s">
        <v>6663</v>
      </c>
      <c r="F268" s="153" t="s">
        <v>6664</v>
      </c>
      <c r="G268" s="154" t="s">
        <v>4342</v>
      </c>
      <c r="H268" s="155">
        <v>1</v>
      </c>
      <c r="I268" s="156"/>
      <c r="J268" s="157">
        <f t="shared" si="50"/>
        <v>0</v>
      </c>
      <c r="K268" s="158"/>
      <c r="L268" s="34"/>
      <c r="M268" s="159" t="s">
        <v>1</v>
      </c>
      <c r="N268" s="160" t="s">
        <v>42</v>
      </c>
      <c r="O268" s="59"/>
      <c r="P268" s="161">
        <f t="shared" si="51"/>
        <v>0</v>
      </c>
      <c r="Q268" s="161">
        <v>0</v>
      </c>
      <c r="R268" s="161">
        <f t="shared" si="52"/>
        <v>0</v>
      </c>
      <c r="S268" s="161">
        <v>0</v>
      </c>
      <c r="T268" s="162">
        <f t="shared" si="53"/>
        <v>0</v>
      </c>
      <c r="U268" s="33"/>
      <c r="V268" s="33"/>
      <c r="W268" s="33"/>
      <c r="X268" s="33"/>
      <c r="Y268" s="33"/>
      <c r="Z268" s="33"/>
      <c r="AA268" s="33"/>
      <c r="AB268" s="33"/>
      <c r="AC268" s="33"/>
      <c r="AD268" s="33"/>
      <c r="AE268" s="33"/>
      <c r="AR268" s="163" t="s">
        <v>228</v>
      </c>
      <c r="AT268" s="163" t="s">
        <v>224</v>
      </c>
      <c r="AU268" s="163" t="s">
        <v>84</v>
      </c>
      <c r="AY268" s="18" t="s">
        <v>222</v>
      </c>
      <c r="BE268" s="164">
        <f t="shared" si="54"/>
        <v>0</v>
      </c>
      <c r="BF268" s="164">
        <f t="shared" si="55"/>
        <v>0</v>
      </c>
      <c r="BG268" s="164">
        <f t="shared" si="56"/>
        <v>0</v>
      </c>
      <c r="BH268" s="164">
        <f t="shared" si="57"/>
        <v>0</v>
      </c>
      <c r="BI268" s="164">
        <f t="shared" si="58"/>
        <v>0</v>
      </c>
      <c r="BJ268" s="18" t="s">
        <v>84</v>
      </c>
      <c r="BK268" s="164">
        <f t="shared" si="59"/>
        <v>0</v>
      </c>
      <c r="BL268" s="18" t="s">
        <v>228</v>
      </c>
      <c r="BM268" s="163" t="s">
        <v>1104</v>
      </c>
    </row>
    <row r="269" spans="1:65" s="2" customFormat="1" ht="44.25" customHeight="1">
      <c r="A269" s="33"/>
      <c r="B269" s="150"/>
      <c r="C269" s="151" t="s">
        <v>1153</v>
      </c>
      <c r="D269" s="151" t="s">
        <v>224</v>
      </c>
      <c r="E269" s="152" t="s">
        <v>6665</v>
      </c>
      <c r="F269" s="153" t="s">
        <v>6666</v>
      </c>
      <c r="G269" s="154" t="s">
        <v>4342</v>
      </c>
      <c r="H269" s="155">
        <v>1</v>
      </c>
      <c r="I269" s="156"/>
      <c r="J269" s="157">
        <f t="shared" si="50"/>
        <v>0</v>
      </c>
      <c r="K269" s="158"/>
      <c r="L269" s="34"/>
      <c r="M269" s="159" t="s">
        <v>1</v>
      </c>
      <c r="N269" s="160" t="s">
        <v>42</v>
      </c>
      <c r="O269" s="59"/>
      <c r="P269" s="161">
        <f t="shared" si="51"/>
        <v>0</v>
      </c>
      <c r="Q269" s="161">
        <v>0</v>
      </c>
      <c r="R269" s="161">
        <f t="shared" si="52"/>
        <v>0</v>
      </c>
      <c r="S269" s="161">
        <v>0</v>
      </c>
      <c r="T269" s="162">
        <f t="shared" si="53"/>
        <v>0</v>
      </c>
      <c r="U269" s="33"/>
      <c r="V269" s="33"/>
      <c r="W269" s="33"/>
      <c r="X269" s="33"/>
      <c r="Y269" s="33"/>
      <c r="Z269" s="33"/>
      <c r="AA269" s="33"/>
      <c r="AB269" s="33"/>
      <c r="AC269" s="33"/>
      <c r="AD269" s="33"/>
      <c r="AE269" s="33"/>
      <c r="AR269" s="163" t="s">
        <v>228</v>
      </c>
      <c r="AT269" s="163" t="s">
        <v>224</v>
      </c>
      <c r="AU269" s="163" t="s">
        <v>84</v>
      </c>
      <c r="AY269" s="18" t="s">
        <v>222</v>
      </c>
      <c r="BE269" s="164">
        <f t="shared" si="54"/>
        <v>0</v>
      </c>
      <c r="BF269" s="164">
        <f t="shared" si="55"/>
        <v>0</v>
      </c>
      <c r="BG269" s="164">
        <f t="shared" si="56"/>
        <v>0</v>
      </c>
      <c r="BH269" s="164">
        <f t="shared" si="57"/>
        <v>0</v>
      </c>
      <c r="BI269" s="164">
        <f t="shared" si="58"/>
        <v>0</v>
      </c>
      <c r="BJ269" s="18" t="s">
        <v>84</v>
      </c>
      <c r="BK269" s="164">
        <f t="shared" si="59"/>
        <v>0</v>
      </c>
      <c r="BL269" s="18" t="s">
        <v>228</v>
      </c>
      <c r="BM269" s="163" t="s">
        <v>1108</v>
      </c>
    </row>
    <row r="270" spans="1:65" s="2" customFormat="1" ht="24.2" customHeight="1">
      <c r="A270" s="33"/>
      <c r="B270" s="150"/>
      <c r="C270" s="151" t="s">
        <v>703</v>
      </c>
      <c r="D270" s="151" t="s">
        <v>224</v>
      </c>
      <c r="E270" s="152" t="s">
        <v>6667</v>
      </c>
      <c r="F270" s="153" t="s">
        <v>6668</v>
      </c>
      <c r="G270" s="154" t="s">
        <v>4342</v>
      </c>
      <c r="H270" s="155">
        <v>1</v>
      </c>
      <c r="I270" s="156"/>
      <c r="J270" s="157">
        <f t="shared" si="50"/>
        <v>0</v>
      </c>
      <c r="K270" s="158"/>
      <c r="L270" s="34"/>
      <c r="M270" s="159" t="s">
        <v>1</v>
      </c>
      <c r="N270" s="160" t="s">
        <v>42</v>
      </c>
      <c r="O270" s="59"/>
      <c r="P270" s="161">
        <f t="shared" si="51"/>
        <v>0</v>
      </c>
      <c r="Q270" s="161">
        <v>0</v>
      </c>
      <c r="R270" s="161">
        <f t="shared" si="52"/>
        <v>0</v>
      </c>
      <c r="S270" s="161">
        <v>0</v>
      </c>
      <c r="T270" s="162">
        <f t="shared" si="53"/>
        <v>0</v>
      </c>
      <c r="U270" s="33"/>
      <c r="V270" s="33"/>
      <c r="W270" s="33"/>
      <c r="X270" s="33"/>
      <c r="Y270" s="33"/>
      <c r="Z270" s="33"/>
      <c r="AA270" s="33"/>
      <c r="AB270" s="33"/>
      <c r="AC270" s="33"/>
      <c r="AD270" s="33"/>
      <c r="AE270" s="33"/>
      <c r="AR270" s="163" t="s">
        <v>228</v>
      </c>
      <c r="AT270" s="163" t="s">
        <v>224</v>
      </c>
      <c r="AU270" s="163" t="s">
        <v>84</v>
      </c>
      <c r="AY270" s="18" t="s">
        <v>222</v>
      </c>
      <c r="BE270" s="164">
        <f t="shared" si="54"/>
        <v>0</v>
      </c>
      <c r="BF270" s="164">
        <f t="shared" si="55"/>
        <v>0</v>
      </c>
      <c r="BG270" s="164">
        <f t="shared" si="56"/>
        <v>0</v>
      </c>
      <c r="BH270" s="164">
        <f t="shared" si="57"/>
        <v>0</v>
      </c>
      <c r="BI270" s="164">
        <f t="shared" si="58"/>
        <v>0</v>
      </c>
      <c r="BJ270" s="18" t="s">
        <v>84</v>
      </c>
      <c r="BK270" s="164">
        <f t="shared" si="59"/>
        <v>0</v>
      </c>
      <c r="BL270" s="18" t="s">
        <v>228</v>
      </c>
      <c r="BM270" s="163" t="s">
        <v>1119</v>
      </c>
    </row>
    <row r="271" spans="1:65" s="2" customFormat="1" ht="16.5" customHeight="1">
      <c r="A271" s="33"/>
      <c r="B271" s="150"/>
      <c r="C271" s="151" t="s">
        <v>1172</v>
      </c>
      <c r="D271" s="151" t="s">
        <v>224</v>
      </c>
      <c r="E271" s="152" t="s">
        <v>6669</v>
      </c>
      <c r="F271" s="153" t="s">
        <v>6670</v>
      </c>
      <c r="G271" s="154" t="s">
        <v>4342</v>
      </c>
      <c r="H271" s="155">
        <v>1</v>
      </c>
      <c r="I271" s="156"/>
      <c r="J271" s="157">
        <f t="shared" si="50"/>
        <v>0</v>
      </c>
      <c r="K271" s="158"/>
      <c r="L271" s="34"/>
      <c r="M271" s="213" t="s">
        <v>1</v>
      </c>
      <c r="N271" s="214" t="s">
        <v>42</v>
      </c>
      <c r="O271" s="215"/>
      <c r="P271" s="216">
        <f t="shared" si="51"/>
        <v>0</v>
      </c>
      <c r="Q271" s="216">
        <v>0</v>
      </c>
      <c r="R271" s="216">
        <f t="shared" si="52"/>
        <v>0</v>
      </c>
      <c r="S271" s="216">
        <v>0</v>
      </c>
      <c r="T271" s="217">
        <f t="shared" si="53"/>
        <v>0</v>
      </c>
      <c r="U271" s="33"/>
      <c r="V271" s="33"/>
      <c r="W271" s="33"/>
      <c r="X271" s="33"/>
      <c r="Y271" s="33"/>
      <c r="Z271" s="33"/>
      <c r="AA271" s="33"/>
      <c r="AB271" s="33"/>
      <c r="AC271" s="33"/>
      <c r="AD271" s="33"/>
      <c r="AE271" s="33"/>
      <c r="AR271" s="163" t="s">
        <v>228</v>
      </c>
      <c r="AT271" s="163" t="s">
        <v>224</v>
      </c>
      <c r="AU271" s="163" t="s">
        <v>84</v>
      </c>
      <c r="AY271" s="18" t="s">
        <v>222</v>
      </c>
      <c r="BE271" s="164">
        <f t="shared" si="54"/>
        <v>0</v>
      </c>
      <c r="BF271" s="164">
        <f t="shared" si="55"/>
        <v>0</v>
      </c>
      <c r="BG271" s="164">
        <f t="shared" si="56"/>
        <v>0</v>
      </c>
      <c r="BH271" s="164">
        <f t="shared" si="57"/>
        <v>0</v>
      </c>
      <c r="BI271" s="164">
        <f t="shared" si="58"/>
        <v>0</v>
      </c>
      <c r="BJ271" s="18" t="s">
        <v>84</v>
      </c>
      <c r="BK271" s="164">
        <f t="shared" si="59"/>
        <v>0</v>
      </c>
      <c r="BL271" s="18" t="s">
        <v>228</v>
      </c>
      <c r="BM271" s="163" t="s">
        <v>1135</v>
      </c>
    </row>
    <row r="272" spans="1:65" s="2" customFormat="1" ht="6.95" customHeight="1">
      <c r="A272" s="33"/>
      <c r="B272" s="48"/>
      <c r="C272" s="49"/>
      <c r="D272" s="49"/>
      <c r="E272" s="49"/>
      <c r="F272" s="49"/>
      <c r="G272" s="49"/>
      <c r="H272" s="49"/>
      <c r="I272" s="49"/>
      <c r="J272" s="49"/>
      <c r="K272" s="49"/>
      <c r="L272" s="34"/>
      <c r="M272" s="33"/>
      <c r="O272" s="33"/>
      <c r="P272" s="33"/>
      <c r="Q272" s="33"/>
      <c r="R272" s="33"/>
      <c r="S272" s="33"/>
      <c r="T272" s="33"/>
      <c r="U272" s="33"/>
      <c r="V272" s="33"/>
      <c r="W272" s="33"/>
      <c r="X272" s="33"/>
      <c r="Y272" s="33"/>
      <c r="Z272" s="33"/>
      <c r="AA272" s="33"/>
      <c r="AB272" s="33"/>
      <c r="AC272" s="33"/>
      <c r="AD272" s="33"/>
      <c r="AE272" s="33"/>
    </row>
  </sheetData>
  <autoFilter ref="C123:K27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129</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6671</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6672</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ROUND((SUM(BE125:BE158)),  2)</f>
        <v>0</v>
      </c>
      <c r="G35" s="33"/>
      <c r="H35" s="33"/>
      <c r="I35" s="106">
        <v>0.21</v>
      </c>
      <c r="J35" s="105">
        <f>ROUND(((SUM(BE125:BE158))*I35),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ROUND((SUM(BF125:BF158)),  2)</f>
        <v>0</v>
      </c>
      <c r="G36" s="33"/>
      <c r="H36" s="33"/>
      <c r="I36" s="106">
        <v>0.15</v>
      </c>
      <c r="J36" s="105">
        <f>ROUND(((SUM(BF125:BF158))*I36),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ROUND((SUM(BG125:BG158)),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ROUND((SUM(BH125:BH158)),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ROUND((SUM(BI125:BI158)),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6671</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SO-02 - Opláštění transformační stanice.</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J126</f>
        <v>0</v>
      </c>
      <c r="L99" s="118"/>
    </row>
    <row r="100" spans="1:47" s="10" customFormat="1" ht="19.899999999999999" customHeight="1">
      <c r="B100" s="122"/>
      <c r="D100" s="123" t="s">
        <v>181</v>
      </c>
      <c r="E100" s="124"/>
      <c r="F100" s="124"/>
      <c r="G100" s="124"/>
      <c r="H100" s="124"/>
      <c r="I100" s="124"/>
      <c r="J100" s="125">
        <f>J127</f>
        <v>0</v>
      </c>
      <c r="L100" s="122"/>
    </row>
    <row r="101" spans="1:47" s="10" customFormat="1" ht="19.899999999999999" customHeight="1">
      <c r="B101" s="122"/>
      <c r="D101" s="123" t="s">
        <v>6673</v>
      </c>
      <c r="E101" s="124"/>
      <c r="F101" s="124"/>
      <c r="G101" s="124"/>
      <c r="H101" s="124"/>
      <c r="I101" s="124"/>
      <c r="J101" s="125">
        <f>J139</f>
        <v>0</v>
      </c>
      <c r="L101" s="122"/>
    </row>
    <row r="102" spans="1:47" s="9" customFormat="1" ht="24.95" customHeight="1">
      <c r="B102" s="118"/>
      <c r="D102" s="119" t="s">
        <v>184</v>
      </c>
      <c r="E102" s="120"/>
      <c r="F102" s="120"/>
      <c r="G102" s="120"/>
      <c r="H102" s="120"/>
      <c r="I102" s="120"/>
      <c r="J102" s="121">
        <f>J153</f>
        <v>0</v>
      </c>
      <c r="L102" s="118"/>
    </row>
    <row r="103" spans="1:47" s="10" customFormat="1" ht="19.899999999999999" customHeight="1">
      <c r="B103" s="122"/>
      <c r="D103" s="123" t="s">
        <v>196</v>
      </c>
      <c r="E103" s="124"/>
      <c r="F103" s="124"/>
      <c r="G103" s="124"/>
      <c r="H103" s="124"/>
      <c r="I103" s="124"/>
      <c r="J103" s="125">
        <f>J154</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207</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5" t="str">
        <f>E7</f>
        <v>Přístavba tělocvičny, školní jídelny a kuchyně</v>
      </c>
      <c r="F113" s="266"/>
      <c r="G113" s="266"/>
      <c r="H113" s="266"/>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166</v>
      </c>
      <c r="L114" s="21"/>
    </row>
    <row r="115" spans="1:65" s="2" customFormat="1" ht="16.5" customHeight="1">
      <c r="A115" s="33"/>
      <c r="B115" s="34"/>
      <c r="C115" s="33"/>
      <c r="D115" s="33"/>
      <c r="E115" s="265" t="s">
        <v>6671</v>
      </c>
      <c r="F115" s="264"/>
      <c r="G115" s="264"/>
      <c r="H115" s="264"/>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168</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41" t="str">
        <f>E11</f>
        <v>SO-02 - Opláštění transformační stanice.</v>
      </c>
      <c r="F117" s="264"/>
      <c r="G117" s="264"/>
      <c r="H117" s="264"/>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ZŠ Lyčkovo nám. 6/460, Praha 8</v>
      </c>
      <c r="G119" s="33"/>
      <c r="H119" s="33"/>
      <c r="I119" s="28" t="s">
        <v>22</v>
      </c>
      <c r="J119" s="56" t="str">
        <f>IF(J14="","",J14)</f>
        <v>25. 9. 2023</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24</v>
      </c>
      <c r="D121" s="33"/>
      <c r="E121" s="33"/>
      <c r="F121" s="26" t="str">
        <f>E17</f>
        <v>Městská část Praha 8</v>
      </c>
      <c r="G121" s="33"/>
      <c r="H121" s="33"/>
      <c r="I121" s="28" t="s">
        <v>30</v>
      </c>
      <c r="J121" s="31" t="str">
        <f>E23</f>
        <v>ARCHITEKTONICKÝ ATELIER ALEŠ, s.r.o.</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IF(E20="","",E20)</f>
        <v>Vyplň údaj</v>
      </c>
      <c r="G122" s="33"/>
      <c r="H122" s="33"/>
      <c r="I122" s="28" t="s">
        <v>33</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208</v>
      </c>
      <c r="D124" s="129" t="s">
        <v>62</v>
      </c>
      <c r="E124" s="129" t="s">
        <v>58</v>
      </c>
      <c r="F124" s="129" t="s">
        <v>59</v>
      </c>
      <c r="G124" s="129" t="s">
        <v>209</v>
      </c>
      <c r="H124" s="129" t="s">
        <v>210</v>
      </c>
      <c r="I124" s="129" t="s">
        <v>211</v>
      </c>
      <c r="J124" s="130" t="s">
        <v>172</v>
      </c>
      <c r="K124" s="131" t="s">
        <v>212</v>
      </c>
      <c r="L124" s="132"/>
      <c r="M124" s="63" t="s">
        <v>1</v>
      </c>
      <c r="N124" s="64" t="s">
        <v>41</v>
      </c>
      <c r="O124" s="64" t="s">
        <v>213</v>
      </c>
      <c r="P124" s="64" t="s">
        <v>214</v>
      </c>
      <c r="Q124" s="64" t="s">
        <v>215</v>
      </c>
      <c r="R124" s="64" t="s">
        <v>216</v>
      </c>
      <c r="S124" s="64" t="s">
        <v>217</v>
      </c>
      <c r="T124" s="65" t="s">
        <v>218</v>
      </c>
      <c r="U124" s="126"/>
      <c r="V124" s="126"/>
      <c r="W124" s="126"/>
      <c r="X124" s="126"/>
      <c r="Y124" s="126"/>
      <c r="Z124" s="126"/>
      <c r="AA124" s="126"/>
      <c r="AB124" s="126"/>
      <c r="AC124" s="126"/>
      <c r="AD124" s="126"/>
      <c r="AE124" s="126"/>
    </row>
    <row r="125" spans="1:65" s="2" customFormat="1" ht="22.9" customHeight="1">
      <c r="A125" s="33"/>
      <c r="B125" s="34"/>
      <c r="C125" s="70" t="s">
        <v>219</v>
      </c>
      <c r="D125" s="33"/>
      <c r="E125" s="33"/>
      <c r="F125" s="33"/>
      <c r="G125" s="33"/>
      <c r="H125" s="33"/>
      <c r="I125" s="33"/>
      <c r="J125" s="133">
        <f>BK125</f>
        <v>0</v>
      </c>
      <c r="K125" s="33"/>
      <c r="L125" s="34"/>
      <c r="M125" s="66"/>
      <c r="N125" s="57"/>
      <c r="O125" s="67"/>
      <c r="P125" s="134">
        <f>P126+P153</f>
        <v>0</v>
      </c>
      <c r="Q125" s="67"/>
      <c r="R125" s="134">
        <f>R126+R153</f>
        <v>2.43492256</v>
      </c>
      <c r="S125" s="67"/>
      <c r="T125" s="135">
        <f>T126+T153</f>
        <v>5.4454640000000003</v>
      </c>
      <c r="U125" s="33"/>
      <c r="V125" s="33"/>
      <c r="W125" s="33"/>
      <c r="X125" s="33"/>
      <c r="Y125" s="33"/>
      <c r="Z125" s="33"/>
      <c r="AA125" s="33"/>
      <c r="AB125" s="33"/>
      <c r="AC125" s="33"/>
      <c r="AD125" s="33"/>
      <c r="AE125" s="33"/>
      <c r="AT125" s="18" t="s">
        <v>76</v>
      </c>
      <c r="AU125" s="18" t="s">
        <v>174</v>
      </c>
      <c r="BK125" s="136">
        <f>BK126+BK153</f>
        <v>0</v>
      </c>
    </row>
    <row r="126" spans="1:65" s="12" customFormat="1" ht="25.9" customHeight="1">
      <c r="B126" s="137"/>
      <c r="D126" s="138" t="s">
        <v>76</v>
      </c>
      <c r="E126" s="139" t="s">
        <v>220</v>
      </c>
      <c r="F126" s="139" t="s">
        <v>221</v>
      </c>
      <c r="I126" s="140"/>
      <c r="J126" s="141">
        <f>BK126</f>
        <v>0</v>
      </c>
      <c r="L126" s="137"/>
      <c r="M126" s="142"/>
      <c r="N126" s="143"/>
      <c r="O126" s="143"/>
      <c r="P126" s="144">
        <f>P127+P139</f>
        <v>0</v>
      </c>
      <c r="Q126" s="143"/>
      <c r="R126" s="144">
        <f>R127+R139</f>
        <v>2.43492256</v>
      </c>
      <c r="S126" s="143"/>
      <c r="T126" s="145">
        <f>T127+T139</f>
        <v>5.4454640000000003</v>
      </c>
      <c r="AR126" s="138" t="s">
        <v>84</v>
      </c>
      <c r="AT126" s="146" t="s">
        <v>76</v>
      </c>
      <c r="AU126" s="146" t="s">
        <v>77</v>
      </c>
      <c r="AY126" s="138" t="s">
        <v>222</v>
      </c>
      <c r="BK126" s="147">
        <f>BK127+BK139</f>
        <v>0</v>
      </c>
    </row>
    <row r="127" spans="1:65" s="12" customFormat="1" ht="22.9" customHeight="1">
      <c r="B127" s="137"/>
      <c r="D127" s="138" t="s">
        <v>76</v>
      </c>
      <c r="E127" s="148" t="s">
        <v>238</v>
      </c>
      <c r="F127" s="148" t="s">
        <v>1345</v>
      </c>
      <c r="I127" s="140"/>
      <c r="J127" s="149">
        <f>BK127</f>
        <v>0</v>
      </c>
      <c r="L127" s="137"/>
      <c r="M127" s="142"/>
      <c r="N127" s="143"/>
      <c r="O127" s="143"/>
      <c r="P127" s="144">
        <f>SUM(P128:P138)</f>
        <v>0</v>
      </c>
      <c r="Q127" s="143"/>
      <c r="R127" s="144">
        <f>SUM(R128:R138)</f>
        <v>2.43492256</v>
      </c>
      <c r="S127" s="143"/>
      <c r="T127" s="145">
        <f>SUM(T128:T138)</f>
        <v>0</v>
      </c>
      <c r="AR127" s="138" t="s">
        <v>84</v>
      </c>
      <c r="AT127" s="146" t="s">
        <v>76</v>
      </c>
      <c r="AU127" s="146" t="s">
        <v>84</v>
      </c>
      <c r="AY127" s="138" t="s">
        <v>222</v>
      </c>
      <c r="BK127" s="147">
        <f>SUM(BK128:BK138)</f>
        <v>0</v>
      </c>
    </row>
    <row r="128" spans="1:65" s="2" customFormat="1" ht="24.2" customHeight="1">
      <c r="A128" s="33"/>
      <c r="B128" s="150"/>
      <c r="C128" s="151" t="s">
        <v>84</v>
      </c>
      <c r="D128" s="151" t="s">
        <v>224</v>
      </c>
      <c r="E128" s="152" t="s">
        <v>6674</v>
      </c>
      <c r="F128" s="153" t="s">
        <v>6675</v>
      </c>
      <c r="G128" s="154" t="s">
        <v>227</v>
      </c>
      <c r="H128" s="155">
        <v>92.296000000000006</v>
      </c>
      <c r="I128" s="156"/>
      <c r="J128" s="157">
        <f>ROUND(I128*H128,2)</f>
        <v>0</v>
      </c>
      <c r="K128" s="158"/>
      <c r="L128" s="34"/>
      <c r="M128" s="159" t="s">
        <v>1</v>
      </c>
      <c r="N128" s="160" t="s">
        <v>42</v>
      </c>
      <c r="O128" s="59"/>
      <c r="P128" s="161">
        <f>O128*H128</f>
        <v>0</v>
      </c>
      <c r="Q128" s="161">
        <v>2.6360000000000001E-2</v>
      </c>
      <c r="R128" s="161">
        <f>Q128*H128</f>
        <v>2.4329225600000002</v>
      </c>
      <c r="S128" s="161">
        <v>0</v>
      </c>
      <c r="T128" s="162">
        <f>S128*H128</f>
        <v>0</v>
      </c>
      <c r="U128" s="33"/>
      <c r="V128" s="33"/>
      <c r="W128" s="33"/>
      <c r="X128" s="33"/>
      <c r="Y128" s="33"/>
      <c r="Z128" s="33"/>
      <c r="AA128" s="33"/>
      <c r="AB128" s="33"/>
      <c r="AC128" s="33"/>
      <c r="AD128" s="33"/>
      <c r="AE128" s="33"/>
      <c r="AR128" s="163" t="s">
        <v>228</v>
      </c>
      <c r="AT128" s="163" t="s">
        <v>224</v>
      </c>
      <c r="AU128" s="163" t="s">
        <v>86</v>
      </c>
      <c r="AY128" s="18" t="s">
        <v>222</v>
      </c>
      <c r="BE128" s="164">
        <f>IF(N128="základní",J128,0)</f>
        <v>0</v>
      </c>
      <c r="BF128" s="164">
        <f>IF(N128="snížená",J128,0)</f>
        <v>0</v>
      </c>
      <c r="BG128" s="164">
        <f>IF(N128="zákl. přenesená",J128,0)</f>
        <v>0</v>
      </c>
      <c r="BH128" s="164">
        <f>IF(N128="sníž. přenesená",J128,0)</f>
        <v>0</v>
      </c>
      <c r="BI128" s="164">
        <f>IF(N128="nulová",J128,0)</f>
        <v>0</v>
      </c>
      <c r="BJ128" s="18" t="s">
        <v>84</v>
      </c>
      <c r="BK128" s="164">
        <f>ROUND(I128*H128,2)</f>
        <v>0</v>
      </c>
      <c r="BL128" s="18" t="s">
        <v>228</v>
      </c>
      <c r="BM128" s="163" t="s">
        <v>86</v>
      </c>
    </row>
    <row r="129" spans="1:65" s="13" customFormat="1" ht="22.5">
      <c r="B129" s="165"/>
      <c r="D129" s="166" t="s">
        <v>229</v>
      </c>
      <c r="E129" s="167" t="s">
        <v>1</v>
      </c>
      <c r="F129" s="168" t="s">
        <v>6676</v>
      </c>
      <c r="H129" s="169">
        <v>92.296000000000006</v>
      </c>
      <c r="I129" s="170"/>
      <c r="L129" s="165"/>
      <c r="M129" s="171"/>
      <c r="N129" s="172"/>
      <c r="O129" s="172"/>
      <c r="P129" s="172"/>
      <c r="Q129" s="172"/>
      <c r="R129" s="172"/>
      <c r="S129" s="172"/>
      <c r="T129" s="173"/>
      <c r="AT129" s="167" t="s">
        <v>229</v>
      </c>
      <c r="AU129" s="167" t="s">
        <v>86</v>
      </c>
      <c r="AV129" s="13" t="s">
        <v>86</v>
      </c>
      <c r="AW129" s="13" t="s">
        <v>32</v>
      </c>
      <c r="AX129" s="13" t="s">
        <v>77</v>
      </c>
      <c r="AY129" s="167" t="s">
        <v>222</v>
      </c>
    </row>
    <row r="130" spans="1:65" s="14" customFormat="1">
      <c r="B130" s="174"/>
      <c r="D130" s="166" t="s">
        <v>229</v>
      </c>
      <c r="E130" s="175" t="s">
        <v>1</v>
      </c>
      <c r="F130" s="176" t="s">
        <v>231</v>
      </c>
      <c r="H130" s="177">
        <v>92.296000000000006</v>
      </c>
      <c r="I130" s="178"/>
      <c r="L130" s="174"/>
      <c r="M130" s="179"/>
      <c r="N130" s="180"/>
      <c r="O130" s="180"/>
      <c r="P130" s="180"/>
      <c r="Q130" s="180"/>
      <c r="R130" s="180"/>
      <c r="S130" s="180"/>
      <c r="T130" s="181"/>
      <c r="AT130" s="175" t="s">
        <v>229</v>
      </c>
      <c r="AU130" s="175" t="s">
        <v>86</v>
      </c>
      <c r="AV130" s="14" t="s">
        <v>228</v>
      </c>
      <c r="AW130" s="14" t="s">
        <v>32</v>
      </c>
      <c r="AX130" s="14" t="s">
        <v>84</v>
      </c>
      <c r="AY130" s="175" t="s">
        <v>222</v>
      </c>
    </row>
    <row r="131" spans="1:65" s="2" customFormat="1" ht="24.2" customHeight="1">
      <c r="A131" s="33"/>
      <c r="B131" s="150"/>
      <c r="C131" s="151" t="s">
        <v>86</v>
      </c>
      <c r="D131" s="151" t="s">
        <v>224</v>
      </c>
      <c r="E131" s="152" t="s">
        <v>6677</v>
      </c>
      <c r="F131" s="153" t="s">
        <v>6678</v>
      </c>
      <c r="G131" s="154" t="s">
        <v>227</v>
      </c>
      <c r="H131" s="155">
        <v>92.296000000000006</v>
      </c>
      <c r="I131" s="156"/>
      <c r="J131" s="157">
        <f>ROUND(I131*H131,2)</f>
        <v>0</v>
      </c>
      <c r="K131" s="158"/>
      <c r="L131" s="34"/>
      <c r="M131" s="159" t="s">
        <v>1</v>
      </c>
      <c r="N131" s="160" t="s">
        <v>42</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228</v>
      </c>
      <c r="AT131" s="163" t="s">
        <v>224</v>
      </c>
      <c r="AU131" s="163" t="s">
        <v>86</v>
      </c>
      <c r="AY131" s="18" t="s">
        <v>222</v>
      </c>
      <c r="BE131" s="164">
        <f>IF(N131="základní",J131,0)</f>
        <v>0</v>
      </c>
      <c r="BF131" s="164">
        <f>IF(N131="snížená",J131,0)</f>
        <v>0</v>
      </c>
      <c r="BG131" s="164">
        <f>IF(N131="zákl. přenesená",J131,0)</f>
        <v>0</v>
      </c>
      <c r="BH131" s="164">
        <f>IF(N131="sníž. přenesená",J131,0)</f>
        <v>0</v>
      </c>
      <c r="BI131" s="164">
        <f>IF(N131="nulová",J131,0)</f>
        <v>0</v>
      </c>
      <c r="BJ131" s="18" t="s">
        <v>84</v>
      </c>
      <c r="BK131" s="164">
        <f>ROUND(I131*H131,2)</f>
        <v>0</v>
      </c>
      <c r="BL131" s="18" t="s">
        <v>228</v>
      </c>
      <c r="BM131" s="163" t="s">
        <v>228</v>
      </c>
    </row>
    <row r="132" spans="1:65" s="2" customFormat="1" ht="29.25">
      <c r="A132" s="33"/>
      <c r="B132" s="34"/>
      <c r="C132" s="33"/>
      <c r="D132" s="166" t="s">
        <v>384</v>
      </c>
      <c r="E132" s="33"/>
      <c r="F132" s="208" t="s">
        <v>6679</v>
      </c>
      <c r="G132" s="33"/>
      <c r="H132" s="33"/>
      <c r="I132" s="209"/>
      <c r="J132" s="33"/>
      <c r="K132" s="33"/>
      <c r="L132" s="34"/>
      <c r="M132" s="210"/>
      <c r="N132" s="211"/>
      <c r="O132" s="59"/>
      <c r="P132" s="59"/>
      <c r="Q132" s="59"/>
      <c r="R132" s="59"/>
      <c r="S132" s="59"/>
      <c r="T132" s="60"/>
      <c r="U132" s="33"/>
      <c r="V132" s="33"/>
      <c r="W132" s="33"/>
      <c r="X132" s="33"/>
      <c r="Y132" s="33"/>
      <c r="Z132" s="33"/>
      <c r="AA132" s="33"/>
      <c r="AB132" s="33"/>
      <c r="AC132" s="33"/>
      <c r="AD132" s="33"/>
      <c r="AE132" s="33"/>
      <c r="AT132" s="18" t="s">
        <v>384</v>
      </c>
      <c r="AU132" s="18" t="s">
        <v>86</v>
      </c>
    </row>
    <row r="133" spans="1:65" s="13" customFormat="1" ht="22.5">
      <c r="B133" s="165"/>
      <c r="D133" s="166" t="s">
        <v>229</v>
      </c>
      <c r="E133" s="167" t="s">
        <v>1</v>
      </c>
      <c r="F133" s="168" t="s">
        <v>6676</v>
      </c>
      <c r="H133" s="169">
        <v>92.296000000000006</v>
      </c>
      <c r="I133" s="170"/>
      <c r="L133" s="165"/>
      <c r="M133" s="171"/>
      <c r="N133" s="172"/>
      <c r="O133" s="172"/>
      <c r="P133" s="172"/>
      <c r="Q133" s="172"/>
      <c r="R133" s="172"/>
      <c r="S133" s="172"/>
      <c r="T133" s="173"/>
      <c r="AT133" s="167" t="s">
        <v>229</v>
      </c>
      <c r="AU133" s="167" t="s">
        <v>86</v>
      </c>
      <c r="AV133" s="13" t="s">
        <v>86</v>
      </c>
      <c r="AW133" s="13" t="s">
        <v>32</v>
      </c>
      <c r="AX133" s="13" t="s">
        <v>77</v>
      </c>
      <c r="AY133" s="167" t="s">
        <v>222</v>
      </c>
    </row>
    <row r="134" spans="1:65" s="14" customFormat="1">
      <c r="B134" s="174"/>
      <c r="D134" s="166" t="s">
        <v>229</v>
      </c>
      <c r="E134" s="175" t="s">
        <v>1</v>
      </c>
      <c r="F134" s="176" t="s">
        <v>231</v>
      </c>
      <c r="H134" s="177">
        <v>92.296000000000006</v>
      </c>
      <c r="I134" s="178"/>
      <c r="L134" s="174"/>
      <c r="M134" s="179"/>
      <c r="N134" s="180"/>
      <c r="O134" s="180"/>
      <c r="P134" s="180"/>
      <c r="Q134" s="180"/>
      <c r="R134" s="180"/>
      <c r="S134" s="180"/>
      <c r="T134" s="181"/>
      <c r="AT134" s="175" t="s">
        <v>229</v>
      </c>
      <c r="AU134" s="175" t="s">
        <v>86</v>
      </c>
      <c r="AV134" s="14" t="s">
        <v>228</v>
      </c>
      <c r="AW134" s="14" t="s">
        <v>32</v>
      </c>
      <c r="AX134" s="14" t="s">
        <v>84</v>
      </c>
      <c r="AY134" s="175" t="s">
        <v>222</v>
      </c>
    </row>
    <row r="135" spans="1:65" s="2" customFormat="1" ht="33" customHeight="1">
      <c r="A135" s="33"/>
      <c r="B135" s="150"/>
      <c r="C135" s="151" t="s">
        <v>235</v>
      </c>
      <c r="D135" s="151" t="s">
        <v>224</v>
      </c>
      <c r="E135" s="152" t="s">
        <v>1715</v>
      </c>
      <c r="F135" s="153" t="s">
        <v>6680</v>
      </c>
      <c r="G135" s="154" t="s">
        <v>227</v>
      </c>
      <c r="H135" s="155">
        <v>1</v>
      </c>
      <c r="I135" s="156"/>
      <c r="J135" s="157">
        <f>ROUND(I135*H135,2)</f>
        <v>0</v>
      </c>
      <c r="K135" s="158"/>
      <c r="L135" s="34"/>
      <c r="M135" s="159" t="s">
        <v>1</v>
      </c>
      <c r="N135" s="160" t="s">
        <v>42</v>
      </c>
      <c r="O135" s="59"/>
      <c r="P135" s="161">
        <f>O135*H135</f>
        <v>0</v>
      </c>
      <c r="Q135" s="161">
        <v>2E-3</v>
      </c>
      <c r="R135" s="161">
        <f>Q135*H135</f>
        <v>2E-3</v>
      </c>
      <c r="S135" s="161">
        <v>0</v>
      </c>
      <c r="T135" s="162">
        <f>S135*H135</f>
        <v>0</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238</v>
      </c>
    </row>
    <row r="136" spans="1:65" s="13" customFormat="1">
      <c r="B136" s="165"/>
      <c r="D136" s="166" t="s">
        <v>229</v>
      </c>
      <c r="E136" s="167" t="s">
        <v>1</v>
      </c>
      <c r="F136" s="168" t="s">
        <v>6681</v>
      </c>
      <c r="H136" s="169">
        <v>1</v>
      </c>
      <c r="I136" s="170"/>
      <c r="L136" s="165"/>
      <c r="M136" s="171"/>
      <c r="N136" s="172"/>
      <c r="O136" s="172"/>
      <c r="P136" s="172"/>
      <c r="Q136" s="172"/>
      <c r="R136" s="172"/>
      <c r="S136" s="172"/>
      <c r="T136" s="173"/>
      <c r="AT136" s="167" t="s">
        <v>229</v>
      </c>
      <c r="AU136" s="167" t="s">
        <v>86</v>
      </c>
      <c r="AV136" s="13" t="s">
        <v>86</v>
      </c>
      <c r="AW136" s="13" t="s">
        <v>32</v>
      </c>
      <c r="AX136" s="13" t="s">
        <v>77</v>
      </c>
      <c r="AY136" s="167" t="s">
        <v>222</v>
      </c>
    </row>
    <row r="137" spans="1:65" s="14" customFormat="1">
      <c r="B137" s="174"/>
      <c r="D137" s="166" t="s">
        <v>229</v>
      </c>
      <c r="E137" s="175" t="s">
        <v>1</v>
      </c>
      <c r="F137" s="176" t="s">
        <v>231</v>
      </c>
      <c r="H137" s="177">
        <v>1</v>
      </c>
      <c r="I137" s="178"/>
      <c r="L137" s="174"/>
      <c r="M137" s="179"/>
      <c r="N137" s="180"/>
      <c r="O137" s="180"/>
      <c r="P137" s="180"/>
      <c r="Q137" s="180"/>
      <c r="R137" s="180"/>
      <c r="S137" s="180"/>
      <c r="T137" s="181"/>
      <c r="AT137" s="175" t="s">
        <v>229</v>
      </c>
      <c r="AU137" s="175" t="s">
        <v>86</v>
      </c>
      <c r="AV137" s="14" t="s">
        <v>228</v>
      </c>
      <c r="AW137" s="14" t="s">
        <v>32</v>
      </c>
      <c r="AX137" s="14" t="s">
        <v>84</v>
      </c>
      <c r="AY137" s="175" t="s">
        <v>222</v>
      </c>
    </row>
    <row r="138" spans="1:65" s="2" customFormat="1" ht="16.5" customHeight="1">
      <c r="A138" s="33"/>
      <c r="B138" s="150"/>
      <c r="C138" s="197" t="s">
        <v>228</v>
      </c>
      <c r="D138" s="197" t="s">
        <v>310</v>
      </c>
      <c r="E138" s="198" t="s">
        <v>6682</v>
      </c>
      <c r="F138" s="199" t="s">
        <v>6683</v>
      </c>
      <c r="G138" s="200" t="s">
        <v>227</v>
      </c>
      <c r="H138" s="201">
        <v>1.05</v>
      </c>
      <c r="I138" s="202"/>
      <c r="J138" s="203">
        <f>ROUND(I138*H138,2)</f>
        <v>0</v>
      </c>
      <c r="K138" s="204"/>
      <c r="L138" s="205"/>
      <c r="M138" s="206" t="s">
        <v>1</v>
      </c>
      <c r="N138" s="207"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243</v>
      </c>
      <c r="AT138" s="163" t="s">
        <v>310</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243</v>
      </c>
    </row>
    <row r="139" spans="1:65" s="12" customFormat="1" ht="22.9" customHeight="1">
      <c r="B139" s="137"/>
      <c r="D139" s="138" t="s">
        <v>76</v>
      </c>
      <c r="E139" s="148" t="s">
        <v>279</v>
      </c>
      <c r="F139" s="148" t="s">
        <v>6684</v>
      </c>
      <c r="I139" s="140"/>
      <c r="J139" s="149">
        <f>BK139</f>
        <v>0</v>
      </c>
      <c r="L139" s="137"/>
      <c r="M139" s="142"/>
      <c r="N139" s="143"/>
      <c r="O139" s="143"/>
      <c r="P139" s="144">
        <f>SUM(P140:P152)</f>
        <v>0</v>
      </c>
      <c r="Q139" s="143"/>
      <c r="R139" s="144">
        <f>SUM(R140:R152)</f>
        <v>0</v>
      </c>
      <c r="S139" s="143"/>
      <c r="T139" s="145">
        <f>SUM(T140:T152)</f>
        <v>5.4454640000000003</v>
      </c>
      <c r="AR139" s="138" t="s">
        <v>84</v>
      </c>
      <c r="AT139" s="146" t="s">
        <v>76</v>
      </c>
      <c r="AU139" s="146" t="s">
        <v>84</v>
      </c>
      <c r="AY139" s="138" t="s">
        <v>222</v>
      </c>
      <c r="BK139" s="147">
        <f>SUM(BK140:BK152)</f>
        <v>0</v>
      </c>
    </row>
    <row r="140" spans="1:65" s="2" customFormat="1" ht="33" customHeight="1">
      <c r="A140" s="33"/>
      <c r="B140" s="150"/>
      <c r="C140" s="151" t="s">
        <v>245</v>
      </c>
      <c r="D140" s="151" t="s">
        <v>224</v>
      </c>
      <c r="E140" s="152" t="s">
        <v>6685</v>
      </c>
      <c r="F140" s="153" t="s">
        <v>6686</v>
      </c>
      <c r="G140" s="154" t="s">
        <v>227</v>
      </c>
      <c r="H140" s="155">
        <v>98.753</v>
      </c>
      <c r="I140" s="156"/>
      <c r="J140" s="157">
        <f>ROUND(I140*H140,2)</f>
        <v>0</v>
      </c>
      <c r="K140" s="158"/>
      <c r="L140" s="34"/>
      <c r="M140" s="159" t="s">
        <v>1</v>
      </c>
      <c r="N140" s="160" t="s">
        <v>42</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228</v>
      </c>
      <c r="AT140" s="163" t="s">
        <v>224</v>
      </c>
      <c r="AU140" s="163" t="s">
        <v>86</v>
      </c>
      <c r="AY140" s="18" t="s">
        <v>222</v>
      </c>
      <c r="BE140" s="164">
        <f>IF(N140="základní",J140,0)</f>
        <v>0</v>
      </c>
      <c r="BF140" s="164">
        <f>IF(N140="snížená",J140,0)</f>
        <v>0</v>
      </c>
      <c r="BG140" s="164">
        <f>IF(N140="zákl. přenesená",J140,0)</f>
        <v>0</v>
      </c>
      <c r="BH140" s="164">
        <f>IF(N140="sníž. přenesená",J140,0)</f>
        <v>0</v>
      </c>
      <c r="BI140" s="164">
        <f>IF(N140="nulová",J140,0)</f>
        <v>0</v>
      </c>
      <c r="BJ140" s="18" t="s">
        <v>84</v>
      </c>
      <c r="BK140" s="164">
        <f>ROUND(I140*H140,2)</f>
        <v>0</v>
      </c>
      <c r="BL140" s="18" t="s">
        <v>228</v>
      </c>
      <c r="BM140" s="163" t="s">
        <v>248</v>
      </c>
    </row>
    <row r="141" spans="1:65" s="13" customFormat="1">
      <c r="B141" s="165"/>
      <c r="D141" s="166" t="s">
        <v>229</v>
      </c>
      <c r="E141" s="167" t="s">
        <v>1</v>
      </c>
      <c r="F141" s="168" t="s">
        <v>6687</v>
      </c>
      <c r="H141" s="169">
        <v>98.753</v>
      </c>
      <c r="I141" s="170"/>
      <c r="L141" s="165"/>
      <c r="M141" s="171"/>
      <c r="N141" s="172"/>
      <c r="O141" s="172"/>
      <c r="P141" s="172"/>
      <c r="Q141" s="172"/>
      <c r="R141" s="172"/>
      <c r="S141" s="172"/>
      <c r="T141" s="173"/>
      <c r="AT141" s="167" t="s">
        <v>229</v>
      </c>
      <c r="AU141" s="167" t="s">
        <v>86</v>
      </c>
      <c r="AV141" s="13" t="s">
        <v>86</v>
      </c>
      <c r="AW141" s="13" t="s">
        <v>32</v>
      </c>
      <c r="AX141" s="13" t="s">
        <v>77</v>
      </c>
      <c r="AY141" s="167" t="s">
        <v>222</v>
      </c>
    </row>
    <row r="142" spans="1:65" s="14" customFormat="1">
      <c r="B142" s="174"/>
      <c r="D142" s="166" t="s">
        <v>229</v>
      </c>
      <c r="E142" s="175" t="s">
        <v>1</v>
      </c>
      <c r="F142" s="176" t="s">
        <v>231</v>
      </c>
      <c r="H142" s="177">
        <v>98.753</v>
      </c>
      <c r="I142" s="178"/>
      <c r="L142" s="174"/>
      <c r="M142" s="179"/>
      <c r="N142" s="180"/>
      <c r="O142" s="180"/>
      <c r="P142" s="180"/>
      <c r="Q142" s="180"/>
      <c r="R142" s="180"/>
      <c r="S142" s="180"/>
      <c r="T142" s="181"/>
      <c r="AT142" s="175" t="s">
        <v>229</v>
      </c>
      <c r="AU142" s="175" t="s">
        <v>86</v>
      </c>
      <c r="AV142" s="14" t="s">
        <v>228</v>
      </c>
      <c r="AW142" s="14" t="s">
        <v>32</v>
      </c>
      <c r="AX142" s="14" t="s">
        <v>84</v>
      </c>
      <c r="AY142" s="175" t="s">
        <v>222</v>
      </c>
    </row>
    <row r="143" spans="1:65" s="2" customFormat="1" ht="33" customHeight="1">
      <c r="A143" s="33"/>
      <c r="B143" s="150"/>
      <c r="C143" s="151" t="s">
        <v>238</v>
      </c>
      <c r="D143" s="151" t="s">
        <v>224</v>
      </c>
      <c r="E143" s="152" t="s">
        <v>6688</v>
      </c>
      <c r="F143" s="153" t="s">
        <v>6689</v>
      </c>
      <c r="G143" s="154" t="s">
        <v>227</v>
      </c>
      <c r="H143" s="155">
        <v>98.753</v>
      </c>
      <c r="I143" s="156"/>
      <c r="J143" s="157">
        <f>ROUND(I143*H143,2)</f>
        <v>0</v>
      </c>
      <c r="K143" s="158"/>
      <c r="L143" s="34"/>
      <c r="M143" s="159" t="s">
        <v>1</v>
      </c>
      <c r="N143" s="160" t="s">
        <v>42</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228</v>
      </c>
      <c r="AT143" s="163" t="s">
        <v>224</v>
      </c>
      <c r="AU143" s="163" t="s">
        <v>86</v>
      </c>
      <c r="AY143" s="18" t="s">
        <v>222</v>
      </c>
      <c r="BE143" s="164">
        <f>IF(N143="základní",J143,0)</f>
        <v>0</v>
      </c>
      <c r="BF143" s="164">
        <f>IF(N143="snížená",J143,0)</f>
        <v>0</v>
      </c>
      <c r="BG143" s="164">
        <f>IF(N143="zákl. přenesená",J143,0)</f>
        <v>0</v>
      </c>
      <c r="BH143" s="164">
        <f>IF(N143="sníž. přenesená",J143,0)</f>
        <v>0</v>
      </c>
      <c r="BI143" s="164">
        <f>IF(N143="nulová",J143,0)</f>
        <v>0</v>
      </c>
      <c r="BJ143" s="18" t="s">
        <v>84</v>
      </c>
      <c r="BK143" s="164">
        <f>ROUND(I143*H143,2)</f>
        <v>0</v>
      </c>
      <c r="BL143" s="18" t="s">
        <v>228</v>
      </c>
      <c r="BM143" s="163" t="s">
        <v>14</v>
      </c>
    </row>
    <row r="144" spans="1:65" s="2" customFormat="1" ht="33" customHeight="1">
      <c r="A144" s="33"/>
      <c r="B144" s="150"/>
      <c r="C144" s="151" t="s">
        <v>261</v>
      </c>
      <c r="D144" s="151" t="s">
        <v>224</v>
      </c>
      <c r="E144" s="152" t="s">
        <v>6690</v>
      </c>
      <c r="F144" s="153" t="s">
        <v>6691</v>
      </c>
      <c r="G144" s="154" t="s">
        <v>227</v>
      </c>
      <c r="H144" s="155">
        <v>98.753</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86</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321</v>
      </c>
    </row>
    <row r="145" spans="1:65" s="2" customFormat="1" ht="24.2" customHeight="1">
      <c r="A145" s="33"/>
      <c r="B145" s="150"/>
      <c r="C145" s="151" t="s">
        <v>243</v>
      </c>
      <c r="D145" s="151" t="s">
        <v>224</v>
      </c>
      <c r="E145" s="152" t="s">
        <v>6692</v>
      </c>
      <c r="F145" s="153" t="s">
        <v>6693</v>
      </c>
      <c r="G145" s="154" t="s">
        <v>227</v>
      </c>
      <c r="H145" s="155">
        <v>92.296000000000006</v>
      </c>
      <c r="I145" s="156"/>
      <c r="J145" s="157">
        <f>ROUND(I145*H145,2)</f>
        <v>0</v>
      </c>
      <c r="K145" s="158"/>
      <c r="L145" s="34"/>
      <c r="M145" s="159" t="s">
        <v>1</v>
      </c>
      <c r="N145" s="160" t="s">
        <v>42</v>
      </c>
      <c r="O145" s="59"/>
      <c r="P145" s="161">
        <f>O145*H145</f>
        <v>0</v>
      </c>
      <c r="Q145" s="161">
        <v>0</v>
      </c>
      <c r="R145" s="161">
        <f>Q145*H145</f>
        <v>0</v>
      </c>
      <c r="S145" s="161">
        <v>5.8999999999999997E-2</v>
      </c>
      <c r="T145" s="162">
        <f>S145*H145</f>
        <v>5.4454640000000003</v>
      </c>
      <c r="U145" s="33"/>
      <c r="V145" s="33"/>
      <c r="W145" s="33"/>
      <c r="X145" s="33"/>
      <c r="Y145" s="33"/>
      <c r="Z145" s="33"/>
      <c r="AA145" s="33"/>
      <c r="AB145" s="33"/>
      <c r="AC145" s="33"/>
      <c r="AD145" s="33"/>
      <c r="AE145" s="33"/>
      <c r="AR145" s="163" t="s">
        <v>228</v>
      </c>
      <c r="AT145" s="163" t="s">
        <v>224</v>
      </c>
      <c r="AU145" s="163" t="s">
        <v>86</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264</v>
      </c>
    </row>
    <row r="146" spans="1:65" s="13" customFormat="1" ht="22.5">
      <c r="B146" s="165"/>
      <c r="D146" s="166" t="s">
        <v>229</v>
      </c>
      <c r="E146" s="167" t="s">
        <v>1</v>
      </c>
      <c r="F146" s="168" t="s">
        <v>6676</v>
      </c>
      <c r="H146" s="169">
        <v>92.296000000000006</v>
      </c>
      <c r="I146" s="170"/>
      <c r="L146" s="165"/>
      <c r="M146" s="171"/>
      <c r="N146" s="172"/>
      <c r="O146" s="172"/>
      <c r="P146" s="172"/>
      <c r="Q146" s="172"/>
      <c r="R146" s="172"/>
      <c r="S146" s="172"/>
      <c r="T146" s="173"/>
      <c r="AT146" s="167" t="s">
        <v>229</v>
      </c>
      <c r="AU146" s="167" t="s">
        <v>86</v>
      </c>
      <c r="AV146" s="13" t="s">
        <v>86</v>
      </c>
      <c r="AW146" s="13" t="s">
        <v>32</v>
      </c>
      <c r="AX146" s="13" t="s">
        <v>77</v>
      </c>
      <c r="AY146" s="167" t="s">
        <v>222</v>
      </c>
    </row>
    <row r="147" spans="1:65" s="14" customFormat="1">
      <c r="B147" s="174"/>
      <c r="D147" s="166" t="s">
        <v>229</v>
      </c>
      <c r="E147" s="175" t="s">
        <v>1</v>
      </c>
      <c r="F147" s="176" t="s">
        <v>231</v>
      </c>
      <c r="H147" s="177">
        <v>92.296000000000006</v>
      </c>
      <c r="I147" s="178"/>
      <c r="L147" s="174"/>
      <c r="M147" s="179"/>
      <c r="N147" s="180"/>
      <c r="O147" s="180"/>
      <c r="P147" s="180"/>
      <c r="Q147" s="180"/>
      <c r="R147" s="180"/>
      <c r="S147" s="180"/>
      <c r="T147" s="181"/>
      <c r="AT147" s="175" t="s">
        <v>229</v>
      </c>
      <c r="AU147" s="175" t="s">
        <v>86</v>
      </c>
      <c r="AV147" s="14" t="s">
        <v>228</v>
      </c>
      <c r="AW147" s="14" t="s">
        <v>32</v>
      </c>
      <c r="AX147" s="14" t="s">
        <v>84</v>
      </c>
      <c r="AY147" s="175" t="s">
        <v>222</v>
      </c>
    </row>
    <row r="148" spans="1:65" s="2" customFormat="1" ht="24.2" customHeight="1">
      <c r="A148" s="33"/>
      <c r="B148" s="150"/>
      <c r="C148" s="151" t="s">
        <v>279</v>
      </c>
      <c r="D148" s="151" t="s">
        <v>224</v>
      </c>
      <c r="E148" s="152" t="s">
        <v>6694</v>
      </c>
      <c r="F148" s="153" t="s">
        <v>6695</v>
      </c>
      <c r="G148" s="154" t="s">
        <v>313</v>
      </c>
      <c r="H148" s="155">
        <v>5.4450000000000003</v>
      </c>
      <c r="I148" s="156"/>
      <c r="J148" s="157">
        <f>ROUND(I148*H148,2)</f>
        <v>0</v>
      </c>
      <c r="K148" s="158"/>
      <c r="L148" s="34"/>
      <c r="M148" s="159" t="s">
        <v>1</v>
      </c>
      <c r="N148" s="160" t="s">
        <v>42</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228</v>
      </c>
      <c r="AT148" s="163" t="s">
        <v>224</v>
      </c>
      <c r="AU148" s="163" t="s">
        <v>86</v>
      </c>
      <c r="AY148" s="18" t="s">
        <v>222</v>
      </c>
      <c r="BE148" s="164">
        <f>IF(N148="základní",J148,0)</f>
        <v>0</v>
      </c>
      <c r="BF148" s="164">
        <f>IF(N148="snížená",J148,0)</f>
        <v>0</v>
      </c>
      <c r="BG148" s="164">
        <f>IF(N148="zákl. přenesená",J148,0)</f>
        <v>0</v>
      </c>
      <c r="BH148" s="164">
        <f>IF(N148="sníž. přenesená",J148,0)</f>
        <v>0</v>
      </c>
      <c r="BI148" s="164">
        <f>IF(N148="nulová",J148,0)</f>
        <v>0</v>
      </c>
      <c r="BJ148" s="18" t="s">
        <v>84</v>
      </c>
      <c r="BK148" s="164">
        <f>ROUND(I148*H148,2)</f>
        <v>0</v>
      </c>
      <c r="BL148" s="18" t="s">
        <v>228</v>
      </c>
      <c r="BM148" s="163" t="s">
        <v>273</v>
      </c>
    </row>
    <row r="149" spans="1:65" s="2" customFormat="1" ht="24.2" customHeight="1">
      <c r="A149" s="33"/>
      <c r="B149" s="150"/>
      <c r="C149" s="151" t="s">
        <v>248</v>
      </c>
      <c r="D149" s="151" t="s">
        <v>224</v>
      </c>
      <c r="E149" s="152" t="s">
        <v>6696</v>
      </c>
      <c r="F149" s="153" t="s">
        <v>6697</v>
      </c>
      <c r="G149" s="154" t="s">
        <v>313</v>
      </c>
      <c r="H149" s="155">
        <v>81.674999999999997</v>
      </c>
      <c r="I149" s="156"/>
      <c r="J149" s="157">
        <f>ROUND(I149*H149,2)</f>
        <v>0</v>
      </c>
      <c r="K149" s="158"/>
      <c r="L149" s="34"/>
      <c r="M149" s="159" t="s">
        <v>1</v>
      </c>
      <c r="N149" s="160" t="s">
        <v>42</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228</v>
      </c>
      <c r="AT149" s="163" t="s">
        <v>224</v>
      </c>
      <c r="AU149" s="163" t="s">
        <v>86</v>
      </c>
      <c r="AY149" s="18" t="s">
        <v>222</v>
      </c>
      <c r="BE149" s="164">
        <f>IF(N149="základní",J149,0)</f>
        <v>0</v>
      </c>
      <c r="BF149" s="164">
        <f>IF(N149="snížená",J149,0)</f>
        <v>0</v>
      </c>
      <c r="BG149" s="164">
        <f>IF(N149="zákl. přenesená",J149,0)</f>
        <v>0</v>
      </c>
      <c r="BH149" s="164">
        <f>IF(N149="sníž. přenesená",J149,0)</f>
        <v>0</v>
      </c>
      <c r="BI149" s="164">
        <f>IF(N149="nulová",J149,0)</f>
        <v>0</v>
      </c>
      <c r="BJ149" s="18" t="s">
        <v>84</v>
      </c>
      <c r="BK149" s="164">
        <f>ROUND(I149*H149,2)</f>
        <v>0</v>
      </c>
      <c r="BL149" s="18" t="s">
        <v>228</v>
      </c>
      <c r="BM149" s="163" t="s">
        <v>358</v>
      </c>
    </row>
    <row r="150" spans="1:65" s="2" customFormat="1" ht="33" customHeight="1">
      <c r="A150" s="33"/>
      <c r="B150" s="150"/>
      <c r="C150" s="151" t="s">
        <v>299</v>
      </c>
      <c r="D150" s="151" t="s">
        <v>224</v>
      </c>
      <c r="E150" s="152" t="s">
        <v>2092</v>
      </c>
      <c r="F150" s="153" t="s">
        <v>6698</v>
      </c>
      <c r="G150" s="154" t="s">
        <v>313</v>
      </c>
      <c r="H150" s="155">
        <v>2.6030000000000002</v>
      </c>
      <c r="I150" s="156"/>
      <c r="J150" s="157">
        <f>ROUND(I150*H150,2)</f>
        <v>0</v>
      </c>
      <c r="K150" s="158"/>
      <c r="L150" s="34"/>
      <c r="M150" s="159" t="s">
        <v>1</v>
      </c>
      <c r="N150" s="160" t="s">
        <v>42</v>
      </c>
      <c r="O150" s="59"/>
      <c r="P150" s="161">
        <f>O150*H150</f>
        <v>0</v>
      </c>
      <c r="Q150" s="161">
        <v>0</v>
      </c>
      <c r="R150" s="161">
        <f>Q150*H150</f>
        <v>0</v>
      </c>
      <c r="S150" s="161">
        <v>0</v>
      </c>
      <c r="T150" s="162">
        <f>S150*H150</f>
        <v>0</v>
      </c>
      <c r="U150" s="33"/>
      <c r="V150" s="33"/>
      <c r="W150" s="33"/>
      <c r="X150" s="33"/>
      <c r="Y150" s="33"/>
      <c r="Z150" s="33"/>
      <c r="AA150" s="33"/>
      <c r="AB150" s="33"/>
      <c r="AC150" s="33"/>
      <c r="AD150" s="33"/>
      <c r="AE150" s="33"/>
      <c r="AR150" s="163" t="s">
        <v>228</v>
      </c>
      <c r="AT150" s="163" t="s">
        <v>224</v>
      </c>
      <c r="AU150" s="163" t="s">
        <v>86</v>
      </c>
      <c r="AY150" s="18" t="s">
        <v>222</v>
      </c>
      <c r="BE150" s="164">
        <f>IF(N150="základní",J150,0)</f>
        <v>0</v>
      </c>
      <c r="BF150" s="164">
        <f>IF(N150="snížená",J150,0)</f>
        <v>0</v>
      </c>
      <c r="BG150" s="164">
        <f>IF(N150="zákl. přenesená",J150,0)</f>
        <v>0</v>
      </c>
      <c r="BH150" s="164">
        <f>IF(N150="sníž. přenesená",J150,0)</f>
        <v>0</v>
      </c>
      <c r="BI150" s="164">
        <f>IF(N150="nulová",J150,0)</f>
        <v>0</v>
      </c>
      <c r="BJ150" s="18" t="s">
        <v>84</v>
      </c>
      <c r="BK150" s="164">
        <f>ROUND(I150*H150,2)</f>
        <v>0</v>
      </c>
      <c r="BL150" s="18" t="s">
        <v>228</v>
      </c>
      <c r="BM150" s="163" t="s">
        <v>282</v>
      </c>
    </row>
    <row r="151" spans="1:65" s="2" customFormat="1" ht="21.75" customHeight="1">
      <c r="A151" s="33"/>
      <c r="B151" s="150"/>
      <c r="C151" s="151" t="s">
        <v>14</v>
      </c>
      <c r="D151" s="151" t="s">
        <v>224</v>
      </c>
      <c r="E151" s="152" t="s">
        <v>2133</v>
      </c>
      <c r="F151" s="153" t="s">
        <v>2134</v>
      </c>
      <c r="G151" s="154" t="s">
        <v>313</v>
      </c>
      <c r="H151" s="155">
        <v>5.4450000000000003</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86</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292</v>
      </c>
    </row>
    <row r="152" spans="1:65" s="2" customFormat="1" ht="16.5" customHeight="1">
      <c r="A152" s="33"/>
      <c r="B152" s="150"/>
      <c r="C152" s="151" t="s">
        <v>315</v>
      </c>
      <c r="D152" s="151" t="s">
        <v>224</v>
      </c>
      <c r="E152" s="152" t="s">
        <v>6699</v>
      </c>
      <c r="F152" s="153" t="s">
        <v>6700</v>
      </c>
      <c r="G152" s="154" t="s">
        <v>313</v>
      </c>
      <c r="H152" s="155">
        <v>2.6030000000000002</v>
      </c>
      <c r="I152" s="156"/>
      <c r="J152" s="157">
        <f>ROUND(I152*H152,2)</f>
        <v>0</v>
      </c>
      <c r="K152" s="158"/>
      <c r="L152" s="34"/>
      <c r="M152" s="159" t="s">
        <v>1</v>
      </c>
      <c r="N152" s="160" t="s">
        <v>42</v>
      </c>
      <c r="O152" s="59"/>
      <c r="P152" s="161">
        <f>O152*H152</f>
        <v>0</v>
      </c>
      <c r="Q152" s="161">
        <v>0</v>
      </c>
      <c r="R152" s="161">
        <f>Q152*H152</f>
        <v>0</v>
      </c>
      <c r="S152" s="161">
        <v>0</v>
      </c>
      <c r="T152" s="162">
        <f>S152*H152</f>
        <v>0</v>
      </c>
      <c r="U152" s="33"/>
      <c r="V152" s="33"/>
      <c r="W152" s="33"/>
      <c r="X152" s="33"/>
      <c r="Y152" s="33"/>
      <c r="Z152" s="33"/>
      <c r="AA152" s="33"/>
      <c r="AB152" s="33"/>
      <c r="AC152" s="33"/>
      <c r="AD152" s="33"/>
      <c r="AE152" s="33"/>
      <c r="AR152" s="163" t="s">
        <v>228</v>
      </c>
      <c r="AT152" s="163" t="s">
        <v>224</v>
      </c>
      <c r="AU152" s="163" t="s">
        <v>86</v>
      </c>
      <c r="AY152" s="18" t="s">
        <v>222</v>
      </c>
      <c r="BE152" s="164">
        <f>IF(N152="základní",J152,0)</f>
        <v>0</v>
      </c>
      <c r="BF152" s="164">
        <f>IF(N152="snížená",J152,0)</f>
        <v>0</v>
      </c>
      <c r="BG152" s="164">
        <f>IF(N152="zákl. přenesená",J152,0)</f>
        <v>0</v>
      </c>
      <c r="BH152" s="164">
        <f>IF(N152="sníž. přenesená",J152,0)</f>
        <v>0</v>
      </c>
      <c r="BI152" s="164">
        <f>IF(N152="nulová",J152,0)</f>
        <v>0</v>
      </c>
      <c r="BJ152" s="18" t="s">
        <v>84</v>
      </c>
      <c r="BK152" s="164">
        <f>ROUND(I152*H152,2)</f>
        <v>0</v>
      </c>
      <c r="BL152" s="18" t="s">
        <v>228</v>
      </c>
      <c r="BM152" s="163" t="s">
        <v>302</v>
      </c>
    </row>
    <row r="153" spans="1:65" s="12" customFormat="1" ht="25.9" customHeight="1">
      <c r="B153" s="137"/>
      <c r="D153" s="138" t="s">
        <v>76</v>
      </c>
      <c r="E153" s="139" t="s">
        <v>2143</v>
      </c>
      <c r="F153" s="139" t="s">
        <v>2144</v>
      </c>
      <c r="I153" s="140"/>
      <c r="J153" s="141">
        <f>BK153</f>
        <v>0</v>
      </c>
      <c r="L153" s="137"/>
      <c r="M153" s="142"/>
      <c r="N153" s="143"/>
      <c r="O153" s="143"/>
      <c r="P153" s="144">
        <f>P154</f>
        <v>0</v>
      </c>
      <c r="Q153" s="143"/>
      <c r="R153" s="144">
        <f>R154</f>
        <v>0</v>
      </c>
      <c r="S153" s="143"/>
      <c r="T153" s="145">
        <f>T154</f>
        <v>0</v>
      </c>
      <c r="AR153" s="138" t="s">
        <v>86</v>
      </c>
      <c r="AT153" s="146" t="s">
        <v>76</v>
      </c>
      <c r="AU153" s="146" t="s">
        <v>77</v>
      </c>
      <c r="AY153" s="138" t="s">
        <v>222</v>
      </c>
      <c r="BK153" s="147">
        <f>BK154</f>
        <v>0</v>
      </c>
    </row>
    <row r="154" spans="1:65" s="12" customFormat="1" ht="22.9" customHeight="1">
      <c r="B154" s="137"/>
      <c r="D154" s="138" t="s">
        <v>76</v>
      </c>
      <c r="E154" s="148" t="s">
        <v>3256</v>
      </c>
      <c r="F154" s="148" t="s">
        <v>3257</v>
      </c>
      <c r="I154" s="140"/>
      <c r="J154" s="149">
        <f>BK154</f>
        <v>0</v>
      </c>
      <c r="L154" s="137"/>
      <c r="M154" s="142"/>
      <c r="N154" s="143"/>
      <c r="O154" s="143"/>
      <c r="P154" s="144">
        <f>SUM(P155:P158)</f>
        <v>0</v>
      </c>
      <c r="Q154" s="143"/>
      <c r="R154" s="144">
        <f>SUM(R155:R158)</f>
        <v>0</v>
      </c>
      <c r="S154" s="143"/>
      <c r="T154" s="145">
        <f>SUM(T155:T158)</f>
        <v>0</v>
      </c>
      <c r="AR154" s="138" t="s">
        <v>86</v>
      </c>
      <c r="AT154" s="146" t="s">
        <v>76</v>
      </c>
      <c r="AU154" s="146" t="s">
        <v>84</v>
      </c>
      <c r="AY154" s="138" t="s">
        <v>222</v>
      </c>
      <c r="BK154" s="147">
        <f>SUM(BK155:BK158)</f>
        <v>0</v>
      </c>
    </row>
    <row r="155" spans="1:65" s="2" customFormat="1" ht="33" customHeight="1">
      <c r="A155" s="33"/>
      <c r="B155" s="150"/>
      <c r="C155" s="151" t="s">
        <v>321</v>
      </c>
      <c r="D155" s="151" t="s">
        <v>224</v>
      </c>
      <c r="E155" s="152" t="s">
        <v>6701</v>
      </c>
      <c r="F155" s="153" t="s">
        <v>6702</v>
      </c>
      <c r="G155" s="154" t="s">
        <v>348</v>
      </c>
      <c r="H155" s="155">
        <v>1</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264</v>
      </c>
      <c r="AT155" s="163" t="s">
        <v>224</v>
      </c>
      <c r="AU155" s="163" t="s">
        <v>86</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264</v>
      </c>
      <c r="BM155" s="163" t="s">
        <v>314</v>
      </c>
    </row>
    <row r="156" spans="1:65" s="2" customFormat="1" ht="33" customHeight="1">
      <c r="A156" s="33"/>
      <c r="B156" s="150"/>
      <c r="C156" s="151" t="s">
        <v>8</v>
      </c>
      <c r="D156" s="151" t="s">
        <v>224</v>
      </c>
      <c r="E156" s="152" t="s">
        <v>6703</v>
      </c>
      <c r="F156" s="153" t="s">
        <v>6704</v>
      </c>
      <c r="G156" s="154" t="s">
        <v>348</v>
      </c>
      <c r="H156" s="155">
        <v>1</v>
      </c>
      <c r="I156" s="156"/>
      <c r="J156" s="157">
        <f>ROUND(I156*H156,2)</f>
        <v>0</v>
      </c>
      <c r="K156" s="158"/>
      <c r="L156" s="34"/>
      <c r="M156" s="159" t="s">
        <v>1</v>
      </c>
      <c r="N156" s="160" t="s">
        <v>42</v>
      </c>
      <c r="O156" s="59"/>
      <c r="P156" s="161">
        <f>O156*H156</f>
        <v>0</v>
      </c>
      <c r="Q156" s="161">
        <v>0</v>
      </c>
      <c r="R156" s="161">
        <f>Q156*H156</f>
        <v>0</v>
      </c>
      <c r="S156" s="161">
        <v>0</v>
      </c>
      <c r="T156" s="162">
        <f>S156*H156</f>
        <v>0</v>
      </c>
      <c r="U156" s="33"/>
      <c r="V156" s="33"/>
      <c r="W156" s="33"/>
      <c r="X156" s="33"/>
      <c r="Y156" s="33"/>
      <c r="Z156" s="33"/>
      <c r="AA156" s="33"/>
      <c r="AB156" s="33"/>
      <c r="AC156" s="33"/>
      <c r="AD156" s="33"/>
      <c r="AE156" s="33"/>
      <c r="AR156" s="163" t="s">
        <v>264</v>
      </c>
      <c r="AT156" s="163" t="s">
        <v>224</v>
      </c>
      <c r="AU156" s="163" t="s">
        <v>86</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264</v>
      </c>
      <c r="BM156" s="163" t="s">
        <v>318</v>
      </c>
    </row>
    <row r="157" spans="1:65" s="2" customFormat="1" ht="33" customHeight="1">
      <c r="A157" s="33"/>
      <c r="B157" s="150"/>
      <c r="C157" s="151" t="s">
        <v>264</v>
      </c>
      <c r="D157" s="151" t="s">
        <v>224</v>
      </c>
      <c r="E157" s="152" t="s">
        <v>6705</v>
      </c>
      <c r="F157" s="153" t="s">
        <v>6706</v>
      </c>
      <c r="G157" s="154" t="s">
        <v>348</v>
      </c>
      <c r="H157" s="155">
        <v>1</v>
      </c>
      <c r="I157" s="156"/>
      <c r="J157" s="157">
        <f>ROUND(I157*H157,2)</f>
        <v>0</v>
      </c>
      <c r="K157" s="158"/>
      <c r="L157" s="34"/>
      <c r="M157" s="159" t="s">
        <v>1</v>
      </c>
      <c r="N157" s="160" t="s">
        <v>42</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264</v>
      </c>
      <c r="AT157" s="163" t="s">
        <v>224</v>
      </c>
      <c r="AU157" s="163" t="s">
        <v>86</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264</v>
      </c>
      <c r="BM157" s="163" t="s">
        <v>322</v>
      </c>
    </row>
    <row r="158" spans="1:65" s="2" customFormat="1" ht="24.2" customHeight="1">
      <c r="A158" s="33"/>
      <c r="B158" s="150"/>
      <c r="C158" s="151" t="s">
        <v>337</v>
      </c>
      <c r="D158" s="151" t="s">
        <v>224</v>
      </c>
      <c r="E158" s="152" t="s">
        <v>3857</v>
      </c>
      <c r="F158" s="153" t="s">
        <v>6707</v>
      </c>
      <c r="G158" s="154" t="s">
        <v>2233</v>
      </c>
      <c r="H158" s="212"/>
      <c r="I158" s="156"/>
      <c r="J158" s="157">
        <f>ROUND(I158*H158,2)</f>
        <v>0</v>
      </c>
      <c r="K158" s="158"/>
      <c r="L158" s="34"/>
      <c r="M158" s="213" t="s">
        <v>1</v>
      </c>
      <c r="N158" s="214" t="s">
        <v>42</v>
      </c>
      <c r="O158" s="215"/>
      <c r="P158" s="216">
        <f>O158*H158</f>
        <v>0</v>
      </c>
      <c r="Q158" s="216">
        <v>0</v>
      </c>
      <c r="R158" s="216">
        <f>Q158*H158</f>
        <v>0</v>
      </c>
      <c r="S158" s="216">
        <v>0</v>
      </c>
      <c r="T158" s="217">
        <f>S158*H158</f>
        <v>0</v>
      </c>
      <c r="U158" s="33"/>
      <c r="V158" s="33"/>
      <c r="W158" s="33"/>
      <c r="X158" s="33"/>
      <c r="Y158" s="33"/>
      <c r="Z158" s="33"/>
      <c r="AA158" s="33"/>
      <c r="AB158" s="33"/>
      <c r="AC158" s="33"/>
      <c r="AD158" s="33"/>
      <c r="AE158" s="33"/>
      <c r="AR158" s="163" t="s">
        <v>264</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264</v>
      </c>
      <c r="BM158" s="163" t="s">
        <v>326</v>
      </c>
    </row>
    <row r="159" spans="1:65" s="2" customFormat="1" ht="6.95" customHeight="1">
      <c r="A159" s="33"/>
      <c r="B159" s="48"/>
      <c r="C159" s="49"/>
      <c r="D159" s="49"/>
      <c r="E159" s="49"/>
      <c r="F159" s="49"/>
      <c r="G159" s="49"/>
      <c r="H159" s="49"/>
      <c r="I159" s="49"/>
      <c r="J159" s="49"/>
      <c r="K159" s="49"/>
      <c r="L159" s="34"/>
      <c r="M159" s="33"/>
      <c r="O159" s="33"/>
      <c r="P159" s="33"/>
      <c r="Q159" s="33"/>
      <c r="R159" s="33"/>
      <c r="S159" s="33"/>
      <c r="T159" s="33"/>
      <c r="U159" s="33"/>
      <c r="V159" s="33"/>
      <c r="W159" s="33"/>
      <c r="X159" s="33"/>
      <c r="Y159" s="33"/>
      <c r="Z159" s="33"/>
      <c r="AA159" s="33"/>
      <c r="AB159" s="33"/>
      <c r="AC159" s="33"/>
      <c r="AD159" s="33"/>
      <c r="AE159" s="33"/>
    </row>
  </sheetData>
  <autoFilter ref="C124:K158"/>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133</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6708</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6708</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ROUND(J135,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ROUND((SUM(BE135:BE324)),  2)</f>
        <v>0</v>
      </c>
      <c r="G35" s="33"/>
      <c r="H35" s="33"/>
      <c r="I35" s="106">
        <v>0.21</v>
      </c>
      <c r="J35" s="105">
        <f>ROUND(((SUM(BE135:BE324))*I35),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ROUND((SUM(BF135:BF324)),  2)</f>
        <v>0</v>
      </c>
      <c r="G36" s="33"/>
      <c r="H36" s="33"/>
      <c r="I36" s="106">
        <v>0.15</v>
      </c>
      <c r="J36" s="105">
        <f>ROUND(((SUM(BF135:BF324))*I36),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ROUND((SUM(BG135:BG324)),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ROUND((SUM(BH135:BH324)),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ROUND((SUM(BI135:BI324)),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6708</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SO-03 - Zpevněné plochy</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J135</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J136</f>
        <v>0</v>
      </c>
      <c r="L99" s="118"/>
    </row>
    <row r="100" spans="1:47" s="10" customFormat="1" ht="19.899999999999999" customHeight="1">
      <c r="B100" s="122"/>
      <c r="D100" s="123" t="s">
        <v>176</v>
      </c>
      <c r="E100" s="124"/>
      <c r="F100" s="124"/>
      <c r="G100" s="124"/>
      <c r="H100" s="124"/>
      <c r="I100" s="124"/>
      <c r="J100" s="125">
        <f>J137</f>
        <v>0</v>
      </c>
      <c r="L100" s="122"/>
    </row>
    <row r="101" spans="1:47" s="10" customFormat="1" ht="19.899999999999999" customHeight="1">
      <c r="B101" s="122"/>
      <c r="D101" s="123" t="s">
        <v>177</v>
      </c>
      <c r="E101" s="124"/>
      <c r="F101" s="124"/>
      <c r="G101" s="124"/>
      <c r="H101" s="124"/>
      <c r="I101" s="124"/>
      <c r="J101" s="125">
        <f>J162</f>
        <v>0</v>
      </c>
      <c r="L101" s="122"/>
    </row>
    <row r="102" spans="1:47" s="10" customFormat="1" ht="19.899999999999999" customHeight="1">
      <c r="B102" s="122"/>
      <c r="D102" s="123" t="s">
        <v>178</v>
      </c>
      <c r="E102" s="124"/>
      <c r="F102" s="124"/>
      <c r="G102" s="124"/>
      <c r="H102" s="124"/>
      <c r="I102" s="124"/>
      <c r="J102" s="125">
        <f>J175</f>
        <v>0</v>
      </c>
      <c r="L102" s="122"/>
    </row>
    <row r="103" spans="1:47" s="10" customFormat="1" ht="19.899999999999999" customHeight="1">
      <c r="B103" s="122"/>
      <c r="D103" s="123" t="s">
        <v>179</v>
      </c>
      <c r="E103" s="124"/>
      <c r="F103" s="124"/>
      <c r="G103" s="124"/>
      <c r="H103" s="124"/>
      <c r="I103" s="124"/>
      <c r="J103" s="125">
        <f>J183</f>
        <v>0</v>
      </c>
      <c r="L103" s="122"/>
    </row>
    <row r="104" spans="1:47" s="10" customFormat="1" ht="19.899999999999999" customHeight="1">
      <c r="B104" s="122"/>
      <c r="D104" s="123" t="s">
        <v>180</v>
      </c>
      <c r="E104" s="124"/>
      <c r="F104" s="124"/>
      <c r="G104" s="124"/>
      <c r="H104" s="124"/>
      <c r="I104" s="124"/>
      <c r="J104" s="125">
        <f>J185</f>
        <v>0</v>
      </c>
      <c r="L104" s="122"/>
    </row>
    <row r="105" spans="1:47" s="10" customFormat="1" ht="19.899999999999999" customHeight="1">
      <c r="B105" s="122"/>
      <c r="D105" s="123" t="s">
        <v>181</v>
      </c>
      <c r="E105" s="124"/>
      <c r="F105" s="124"/>
      <c r="G105" s="124"/>
      <c r="H105" s="124"/>
      <c r="I105" s="124"/>
      <c r="J105" s="125">
        <f>J224</f>
        <v>0</v>
      </c>
      <c r="L105" s="122"/>
    </row>
    <row r="106" spans="1:47" s="10" customFormat="1" ht="19.899999999999999" customHeight="1">
      <c r="B106" s="122"/>
      <c r="D106" s="123" t="s">
        <v>182</v>
      </c>
      <c r="E106" s="124"/>
      <c r="F106" s="124"/>
      <c r="G106" s="124"/>
      <c r="H106" s="124"/>
      <c r="I106" s="124"/>
      <c r="J106" s="125">
        <f>J241</f>
        <v>0</v>
      </c>
      <c r="L106" s="122"/>
    </row>
    <row r="107" spans="1:47" s="10" customFormat="1" ht="19.899999999999999" customHeight="1">
      <c r="B107" s="122"/>
      <c r="D107" s="123" t="s">
        <v>183</v>
      </c>
      <c r="E107" s="124"/>
      <c r="F107" s="124"/>
      <c r="G107" s="124"/>
      <c r="H107" s="124"/>
      <c r="I107" s="124"/>
      <c r="J107" s="125">
        <f>J279</f>
        <v>0</v>
      </c>
      <c r="L107" s="122"/>
    </row>
    <row r="108" spans="1:47" s="9" customFormat="1" ht="24.95" customHeight="1">
      <c r="B108" s="118"/>
      <c r="D108" s="119" t="s">
        <v>184</v>
      </c>
      <c r="E108" s="120"/>
      <c r="F108" s="120"/>
      <c r="G108" s="120"/>
      <c r="H108" s="120"/>
      <c r="I108" s="120"/>
      <c r="J108" s="121">
        <f>J292</f>
        <v>0</v>
      </c>
      <c r="L108" s="118"/>
    </row>
    <row r="109" spans="1:47" s="10" customFormat="1" ht="19.899999999999999" customHeight="1">
      <c r="B109" s="122"/>
      <c r="D109" s="123" t="s">
        <v>185</v>
      </c>
      <c r="E109" s="124"/>
      <c r="F109" s="124"/>
      <c r="G109" s="124"/>
      <c r="H109" s="124"/>
      <c r="I109" s="124"/>
      <c r="J109" s="125">
        <f>J293</f>
        <v>0</v>
      </c>
      <c r="L109" s="122"/>
    </row>
    <row r="110" spans="1:47" s="10" customFormat="1" ht="19.899999999999999" customHeight="1">
      <c r="B110" s="122"/>
      <c r="D110" s="123" t="s">
        <v>192</v>
      </c>
      <c r="E110" s="124"/>
      <c r="F110" s="124"/>
      <c r="G110" s="124"/>
      <c r="H110" s="124"/>
      <c r="I110" s="124"/>
      <c r="J110" s="125">
        <f>J298</f>
        <v>0</v>
      </c>
      <c r="L110" s="122"/>
    </row>
    <row r="111" spans="1:47" s="10" customFormat="1" ht="19.899999999999999" customHeight="1">
      <c r="B111" s="122"/>
      <c r="D111" s="123" t="s">
        <v>194</v>
      </c>
      <c r="E111" s="124"/>
      <c r="F111" s="124"/>
      <c r="G111" s="124"/>
      <c r="H111" s="124"/>
      <c r="I111" s="124"/>
      <c r="J111" s="125">
        <f>J303</f>
        <v>0</v>
      </c>
      <c r="L111" s="122"/>
    </row>
    <row r="112" spans="1:47" s="10" customFormat="1" ht="19.899999999999999" customHeight="1">
      <c r="B112" s="122"/>
      <c r="D112" s="123" t="s">
        <v>6709</v>
      </c>
      <c r="E112" s="124"/>
      <c r="F112" s="124"/>
      <c r="G112" s="124"/>
      <c r="H112" s="124"/>
      <c r="I112" s="124"/>
      <c r="J112" s="125">
        <f>J306</f>
        <v>0</v>
      </c>
      <c r="L112" s="122"/>
    </row>
    <row r="113" spans="1:31" s="10" customFormat="1" ht="19.899999999999999" customHeight="1">
      <c r="B113" s="122"/>
      <c r="D113" s="123" t="s">
        <v>196</v>
      </c>
      <c r="E113" s="124"/>
      <c r="F113" s="124"/>
      <c r="G113" s="124"/>
      <c r="H113" s="124"/>
      <c r="I113" s="124"/>
      <c r="J113" s="125">
        <f>J314</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207</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5" t="str">
        <f>E7</f>
        <v>Přístavba tělocvičny, školní jídelny a kuchyně</v>
      </c>
      <c r="F123" s="266"/>
      <c r="G123" s="266"/>
      <c r="H123" s="266"/>
      <c r="I123" s="3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166</v>
      </c>
      <c r="L124" s="21"/>
    </row>
    <row r="125" spans="1:31" s="2" customFormat="1" ht="16.5" customHeight="1">
      <c r="A125" s="33"/>
      <c r="B125" s="34"/>
      <c r="C125" s="33"/>
      <c r="D125" s="33"/>
      <c r="E125" s="265" t="s">
        <v>6708</v>
      </c>
      <c r="F125" s="264"/>
      <c r="G125" s="264"/>
      <c r="H125" s="264"/>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168</v>
      </c>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6.5" customHeight="1">
      <c r="A127" s="33"/>
      <c r="B127" s="34"/>
      <c r="C127" s="33"/>
      <c r="D127" s="33"/>
      <c r="E127" s="241" t="str">
        <f>E11</f>
        <v>SO-03 - Zpevněné plochy</v>
      </c>
      <c r="F127" s="264"/>
      <c r="G127" s="264"/>
      <c r="H127" s="264"/>
      <c r="I127" s="3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F14</f>
        <v>ZŠ Lyčkovo nám. 6/460, Praha 8</v>
      </c>
      <c r="G129" s="33"/>
      <c r="H129" s="33"/>
      <c r="I129" s="28" t="s">
        <v>22</v>
      </c>
      <c r="J129" s="56" t="str">
        <f>IF(J14="","",J14)</f>
        <v>25. 9. 2023</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2" customFormat="1" ht="25.7" customHeight="1">
      <c r="A131" s="33"/>
      <c r="B131" s="34"/>
      <c r="C131" s="28" t="s">
        <v>24</v>
      </c>
      <c r="D131" s="33"/>
      <c r="E131" s="33"/>
      <c r="F131" s="26" t="str">
        <f>E17</f>
        <v>Městská část Praha 8</v>
      </c>
      <c r="G131" s="33"/>
      <c r="H131" s="33"/>
      <c r="I131" s="28" t="s">
        <v>30</v>
      </c>
      <c r="J131" s="31" t="str">
        <f>E23</f>
        <v>ARCHITEKTONICKÝ ATELIER ALEŠ, s.r.o.</v>
      </c>
      <c r="K131" s="33"/>
      <c r="L131" s="43"/>
      <c r="S131" s="33"/>
      <c r="T131" s="33"/>
      <c r="U131" s="33"/>
      <c r="V131" s="33"/>
      <c r="W131" s="33"/>
      <c r="X131" s="33"/>
      <c r="Y131" s="33"/>
      <c r="Z131" s="33"/>
      <c r="AA131" s="33"/>
      <c r="AB131" s="33"/>
      <c r="AC131" s="33"/>
      <c r="AD131" s="33"/>
      <c r="AE131" s="33"/>
    </row>
    <row r="132" spans="1:65" s="2" customFormat="1" ht="15.2" customHeight="1">
      <c r="A132" s="33"/>
      <c r="B132" s="34"/>
      <c r="C132" s="28" t="s">
        <v>28</v>
      </c>
      <c r="D132" s="33"/>
      <c r="E132" s="33"/>
      <c r="F132" s="26" t="str">
        <f>IF(E20="","",E20)</f>
        <v>Vyplň údaj</v>
      </c>
      <c r="G132" s="33"/>
      <c r="H132" s="33"/>
      <c r="I132" s="28" t="s">
        <v>33</v>
      </c>
      <c r="J132" s="31" t="str">
        <f>E26</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33"/>
      <c r="J133" s="33"/>
      <c r="K133" s="33"/>
      <c r="L133" s="43"/>
      <c r="S133" s="33"/>
      <c r="T133" s="33"/>
      <c r="U133" s="33"/>
      <c r="V133" s="33"/>
      <c r="W133" s="33"/>
      <c r="X133" s="33"/>
      <c r="Y133" s="33"/>
      <c r="Z133" s="33"/>
      <c r="AA133" s="33"/>
      <c r="AB133" s="33"/>
      <c r="AC133" s="33"/>
      <c r="AD133" s="33"/>
      <c r="AE133" s="33"/>
    </row>
    <row r="134" spans="1:65" s="11" customFormat="1" ht="29.25" customHeight="1">
      <c r="A134" s="126"/>
      <c r="B134" s="127"/>
      <c r="C134" s="128" t="s">
        <v>208</v>
      </c>
      <c r="D134" s="129" t="s">
        <v>62</v>
      </c>
      <c r="E134" s="129" t="s">
        <v>58</v>
      </c>
      <c r="F134" s="129" t="s">
        <v>59</v>
      </c>
      <c r="G134" s="129" t="s">
        <v>209</v>
      </c>
      <c r="H134" s="129" t="s">
        <v>210</v>
      </c>
      <c r="I134" s="129" t="s">
        <v>211</v>
      </c>
      <c r="J134" s="130" t="s">
        <v>172</v>
      </c>
      <c r="K134" s="131" t="s">
        <v>212</v>
      </c>
      <c r="L134" s="132"/>
      <c r="M134" s="63" t="s">
        <v>1</v>
      </c>
      <c r="N134" s="64" t="s">
        <v>41</v>
      </c>
      <c r="O134" s="64" t="s">
        <v>213</v>
      </c>
      <c r="P134" s="64" t="s">
        <v>214</v>
      </c>
      <c r="Q134" s="64" t="s">
        <v>215</v>
      </c>
      <c r="R134" s="64" t="s">
        <v>216</v>
      </c>
      <c r="S134" s="64" t="s">
        <v>217</v>
      </c>
      <c r="T134" s="65" t="s">
        <v>218</v>
      </c>
      <c r="U134" s="126"/>
      <c r="V134" s="126"/>
      <c r="W134" s="126"/>
      <c r="X134" s="126"/>
      <c r="Y134" s="126"/>
      <c r="Z134" s="126"/>
      <c r="AA134" s="126"/>
      <c r="AB134" s="126"/>
      <c r="AC134" s="126"/>
      <c r="AD134" s="126"/>
      <c r="AE134" s="126"/>
    </row>
    <row r="135" spans="1:65" s="2" customFormat="1" ht="22.9" customHeight="1">
      <c r="A135" s="33"/>
      <c r="B135" s="34"/>
      <c r="C135" s="70" t="s">
        <v>219</v>
      </c>
      <c r="D135" s="33"/>
      <c r="E135" s="33"/>
      <c r="F135" s="33"/>
      <c r="G135" s="33"/>
      <c r="H135" s="33"/>
      <c r="I135" s="33"/>
      <c r="J135" s="133">
        <f>BK135</f>
        <v>0</v>
      </c>
      <c r="K135" s="33"/>
      <c r="L135" s="34"/>
      <c r="M135" s="66"/>
      <c r="N135" s="57"/>
      <c r="O135" s="67"/>
      <c r="P135" s="134">
        <f>P136+P292</f>
        <v>0</v>
      </c>
      <c r="Q135" s="67"/>
      <c r="R135" s="134">
        <f>R136+R292</f>
        <v>781.45724253000003</v>
      </c>
      <c r="S135" s="67"/>
      <c r="T135" s="135">
        <f>T136+T292</f>
        <v>176.003409</v>
      </c>
      <c r="U135" s="33"/>
      <c r="V135" s="33"/>
      <c r="W135" s="33"/>
      <c r="X135" s="33"/>
      <c r="Y135" s="33"/>
      <c r="Z135" s="33"/>
      <c r="AA135" s="33"/>
      <c r="AB135" s="33"/>
      <c r="AC135" s="33"/>
      <c r="AD135" s="33"/>
      <c r="AE135" s="33"/>
      <c r="AT135" s="18" t="s">
        <v>76</v>
      </c>
      <c r="AU135" s="18" t="s">
        <v>174</v>
      </c>
      <c r="BK135" s="136">
        <f>BK136+BK292</f>
        <v>0</v>
      </c>
    </row>
    <row r="136" spans="1:65" s="12" customFormat="1" ht="25.9" customHeight="1">
      <c r="B136" s="137"/>
      <c r="D136" s="138" t="s">
        <v>76</v>
      </c>
      <c r="E136" s="139" t="s">
        <v>220</v>
      </c>
      <c r="F136" s="139" t="s">
        <v>221</v>
      </c>
      <c r="I136" s="140"/>
      <c r="J136" s="141">
        <f>BK136</f>
        <v>0</v>
      </c>
      <c r="L136" s="137"/>
      <c r="M136" s="142"/>
      <c r="N136" s="143"/>
      <c r="O136" s="143"/>
      <c r="P136" s="144">
        <f>P137+P162+P175+P183+P185+P224+P241+P279</f>
        <v>0</v>
      </c>
      <c r="Q136" s="143"/>
      <c r="R136" s="144">
        <f>R137+R162+R175+R183+R185+R224+R241+R279</f>
        <v>781.45435237000004</v>
      </c>
      <c r="S136" s="143"/>
      <c r="T136" s="145">
        <f>T137+T162+T175+T183+T185+T224+T241+T279</f>
        <v>175.034569</v>
      </c>
      <c r="AR136" s="138" t="s">
        <v>84</v>
      </c>
      <c r="AT136" s="146" t="s">
        <v>76</v>
      </c>
      <c r="AU136" s="146" t="s">
        <v>77</v>
      </c>
      <c r="AY136" s="138" t="s">
        <v>222</v>
      </c>
      <c r="BK136" s="147">
        <f>BK137+BK162+BK175+BK183+BK185+BK224+BK241+BK279</f>
        <v>0</v>
      </c>
    </row>
    <row r="137" spans="1:65" s="12" customFormat="1" ht="22.9" customHeight="1">
      <c r="B137" s="137"/>
      <c r="D137" s="138" t="s">
        <v>76</v>
      </c>
      <c r="E137" s="148" t="s">
        <v>84</v>
      </c>
      <c r="F137" s="148" t="s">
        <v>223</v>
      </c>
      <c r="I137" s="140"/>
      <c r="J137" s="149">
        <f>BK137</f>
        <v>0</v>
      </c>
      <c r="L137" s="137"/>
      <c r="M137" s="142"/>
      <c r="N137" s="143"/>
      <c r="O137" s="143"/>
      <c r="P137" s="144">
        <f>SUM(P138:P161)</f>
        <v>0</v>
      </c>
      <c r="Q137" s="143"/>
      <c r="R137" s="144">
        <f>SUM(R138:R161)</f>
        <v>0</v>
      </c>
      <c r="S137" s="143"/>
      <c r="T137" s="145">
        <f>SUM(T138:T161)</f>
        <v>163.38</v>
      </c>
      <c r="AR137" s="138" t="s">
        <v>84</v>
      </c>
      <c r="AT137" s="146" t="s">
        <v>76</v>
      </c>
      <c r="AU137" s="146" t="s">
        <v>84</v>
      </c>
      <c r="AY137" s="138" t="s">
        <v>222</v>
      </c>
      <c r="BK137" s="147">
        <f>SUM(BK138:BK161)</f>
        <v>0</v>
      </c>
    </row>
    <row r="138" spans="1:65" s="2" customFormat="1" ht="33" customHeight="1">
      <c r="A138" s="33"/>
      <c r="B138" s="150"/>
      <c r="C138" s="151" t="s">
        <v>84</v>
      </c>
      <c r="D138" s="151" t="s">
        <v>224</v>
      </c>
      <c r="E138" s="152" t="s">
        <v>6710</v>
      </c>
      <c r="F138" s="153" t="s">
        <v>6711</v>
      </c>
      <c r="G138" s="154" t="s">
        <v>227</v>
      </c>
      <c r="H138" s="155">
        <v>276</v>
      </c>
      <c r="I138" s="156"/>
      <c r="J138" s="157">
        <f>ROUND(I138*H138,2)</f>
        <v>0</v>
      </c>
      <c r="K138" s="158"/>
      <c r="L138" s="34"/>
      <c r="M138" s="159" t="s">
        <v>1</v>
      </c>
      <c r="N138" s="160" t="s">
        <v>42</v>
      </c>
      <c r="O138" s="59"/>
      <c r="P138" s="161">
        <f>O138*H138</f>
        <v>0</v>
      </c>
      <c r="Q138" s="161">
        <v>0</v>
      </c>
      <c r="R138" s="161">
        <f>Q138*H138</f>
        <v>0</v>
      </c>
      <c r="S138" s="161">
        <v>5.5E-2</v>
      </c>
      <c r="T138" s="162">
        <f>S138*H138</f>
        <v>15.18</v>
      </c>
      <c r="U138" s="33"/>
      <c r="V138" s="33"/>
      <c r="W138" s="33"/>
      <c r="X138" s="33"/>
      <c r="Y138" s="33"/>
      <c r="Z138" s="33"/>
      <c r="AA138" s="33"/>
      <c r="AB138" s="33"/>
      <c r="AC138" s="33"/>
      <c r="AD138" s="33"/>
      <c r="AE138" s="33"/>
      <c r="AR138" s="163" t="s">
        <v>228</v>
      </c>
      <c r="AT138" s="163" t="s">
        <v>224</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86</v>
      </c>
    </row>
    <row r="139" spans="1:65" s="13" customFormat="1">
      <c r="B139" s="165"/>
      <c r="D139" s="166" t="s">
        <v>229</v>
      </c>
      <c r="E139" s="167" t="s">
        <v>1</v>
      </c>
      <c r="F139" s="168" t="s">
        <v>6712</v>
      </c>
      <c r="H139" s="169">
        <v>276</v>
      </c>
      <c r="I139" s="170"/>
      <c r="L139" s="165"/>
      <c r="M139" s="171"/>
      <c r="N139" s="172"/>
      <c r="O139" s="172"/>
      <c r="P139" s="172"/>
      <c r="Q139" s="172"/>
      <c r="R139" s="172"/>
      <c r="S139" s="172"/>
      <c r="T139" s="173"/>
      <c r="AT139" s="167" t="s">
        <v>229</v>
      </c>
      <c r="AU139" s="167" t="s">
        <v>86</v>
      </c>
      <c r="AV139" s="13" t="s">
        <v>86</v>
      </c>
      <c r="AW139" s="13" t="s">
        <v>32</v>
      </c>
      <c r="AX139" s="13" t="s">
        <v>77</v>
      </c>
      <c r="AY139" s="167" t="s">
        <v>222</v>
      </c>
    </row>
    <row r="140" spans="1:65" s="14" customFormat="1">
      <c r="B140" s="174"/>
      <c r="D140" s="166" t="s">
        <v>229</v>
      </c>
      <c r="E140" s="175" t="s">
        <v>1</v>
      </c>
      <c r="F140" s="176" t="s">
        <v>231</v>
      </c>
      <c r="H140" s="177">
        <v>276</v>
      </c>
      <c r="I140" s="178"/>
      <c r="L140" s="174"/>
      <c r="M140" s="179"/>
      <c r="N140" s="180"/>
      <c r="O140" s="180"/>
      <c r="P140" s="180"/>
      <c r="Q140" s="180"/>
      <c r="R140" s="180"/>
      <c r="S140" s="180"/>
      <c r="T140" s="181"/>
      <c r="AT140" s="175" t="s">
        <v>229</v>
      </c>
      <c r="AU140" s="175" t="s">
        <v>86</v>
      </c>
      <c r="AV140" s="14" t="s">
        <v>228</v>
      </c>
      <c r="AW140" s="14" t="s">
        <v>32</v>
      </c>
      <c r="AX140" s="14" t="s">
        <v>84</v>
      </c>
      <c r="AY140" s="175" t="s">
        <v>222</v>
      </c>
    </row>
    <row r="141" spans="1:65" s="2" customFormat="1" ht="24.2" customHeight="1">
      <c r="A141" s="33"/>
      <c r="B141" s="150"/>
      <c r="C141" s="151" t="s">
        <v>86</v>
      </c>
      <c r="D141" s="151" t="s">
        <v>224</v>
      </c>
      <c r="E141" s="152" t="s">
        <v>6713</v>
      </c>
      <c r="F141" s="153" t="s">
        <v>6714</v>
      </c>
      <c r="G141" s="154" t="s">
        <v>252</v>
      </c>
      <c r="H141" s="155">
        <v>78</v>
      </c>
      <c r="I141" s="156"/>
      <c r="J141" s="157">
        <f>ROUND(I141*H141,2)</f>
        <v>0</v>
      </c>
      <c r="K141" s="158"/>
      <c r="L141" s="34"/>
      <c r="M141" s="159" t="s">
        <v>1</v>
      </c>
      <c r="N141" s="160" t="s">
        <v>42</v>
      </c>
      <c r="O141" s="59"/>
      <c r="P141" s="161">
        <f>O141*H141</f>
        <v>0</v>
      </c>
      <c r="Q141" s="161">
        <v>0</v>
      </c>
      <c r="R141" s="161">
        <f>Q141*H141</f>
        <v>0</v>
      </c>
      <c r="S141" s="161">
        <v>1.9</v>
      </c>
      <c r="T141" s="162">
        <f>S141*H141</f>
        <v>148.19999999999999</v>
      </c>
      <c r="U141" s="33"/>
      <c r="V141" s="33"/>
      <c r="W141" s="33"/>
      <c r="X141" s="33"/>
      <c r="Y141" s="33"/>
      <c r="Z141" s="33"/>
      <c r="AA141" s="33"/>
      <c r="AB141" s="33"/>
      <c r="AC141" s="33"/>
      <c r="AD141" s="33"/>
      <c r="AE141" s="33"/>
      <c r="AR141" s="163" t="s">
        <v>228</v>
      </c>
      <c r="AT141" s="163" t="s">
        <v>224</v>
      </c>
      <c r="AU141" s="163" t="s">
        <v>86</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228</v>
      </c>
    </row>
    <row r="142" spans="1:65" s="13" customFormat="1">
      <c r="B142" s="165"/>
      <c r="D142" s="166" t="s">
        <v>229</v>
      </c>
      <c r="E142" s="167" t="s">
        <v>1</v>
      </c>
      <c r="F142" s="168" t="s">
        <v>6715</v>
      </c>
      <c r="H142" s="169">
        <v>78</v>
      </c>
      <c r="I142" s="170"/>
      <c r="L142" s="165"/>
      <c r="M142" s="171"/>
      <c r="N142" s="172"/>
      <c r="O142" s="172"/>
      <c r="P142" s="172"/>
      <c r="Q142" s="172"/>
      <c r="R142" s="172"/>
      <c r="S142" s="172"/>
      <c r="T142" s="173"/>
      <c r="AT142" s="167" t="s">
        <v>229</v>
      </c>
      <c r="AU142" s="167" t="s">
        <v>86</v>
      </c>
      <c r="AV142" s="13" t="s">
        <v>86</v>
      </c>
      <c r="AW142" s="13" t="s">
        <v>32</v>
      </c>
      <c r="AX142" s="13" t="s">
        <v>77</v>
      </c>
      <c r="AY142" s="167" t="s">
        <v>222</v>
      </c>
    </row>
    <row r="143" spans="1:65" s="14" customFormat="1">
      <c r="B143" s="174"/>
      <c r="D143" s="166" t="s">
        <v>229</v>
      </c>
      <c r="E143" s="175" t="s">
        <v>1</v>
      </c>
      <c r="F143" s="176" t="s">
        <v>231</v>
      </c>
      <c r="H143" s="177">
        <v>78</v>
      </c>
      <c r="I143" s="178"/>
      <c r="L143" s="174"/>
      <c r="M143" s="179"/>
      <c r="N143" s="180"/>
      <c r="O143" s="180"/>
      <c r="P143" s="180"/>
      <c r="Q143" s="180"/>
      <c r="R143" s="180"/>
      <c r="S143" s="180"/>
      <c r="T143" s="181"/>
      <c r="AT143" s="175" t="s">
        <v>229</v>
      </c>
      <c r="AU143" s="175" t="s">
        <v>86</v>
      </c>
      <c r="AV143" s="14" t="s">
        <v>228</v>
      </c>
      <c r="AW143" s="14" t="s">
        <v>32</v>
      </c>
      <c r="AX143" s="14" t="s">
        <v>84</v>
      </c>
      <c r="AY143" s="175" t="s">
        <v>222</v>
      </c>
    </row>
    <row r="144" spans="1:65" s="2" customFormat="1" ht="24.2" customHeight="1">
      <c r="A144" s="33"/>
      <c r="B144" s="150"/>
      <c r="C144" s="151" t="s">
        <v>235</v>
      </c>
      <c r="D144" s="151" t="s">
        <v>224</v>
      </c>
      <c r="E144" s="152" t="s">
        <v>6716</v>
      </c>
      <c r="F144" s="153" t="s">
        <v>6717</v>
      </c>
      <c r="G144" s="154" t="s">
        <v>252</v>
      </c>
      <c r="H144" s="155">
        <v>0.495</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86</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238</v>
      </c>
    </row>
    <row r="145" spans="1:65" s="13" customFormat="1">
      <c r="B145" s="165"/>
      <c r="D145" s="166" t="s">
        <v>229</v>
      </c>
      <c r="E145" s="167" t="s">
        <v>1</v>
      </c>
      <c r="F145" s="168" t="s">
        <v>6718</v>
      </c>
      <c r="H145" s="169">
        <v>0.495</v>
      </c>
      <c r="I145" s="170"/>
      <c r="L145" s="165"/>
      <c r="M145" s="171"/>
      <c r="N145" s="172"/>
      <c r="O145" s="172"/>
      <c r="P145" s="172"/>
      <c r="Q145" s="172"/>
      <c r="R145" s="172"/>
      <c r="S145" s="172"/>
      <c r="T145" s="173"/>
      <c r="AT145" s="167" t="s">
        <v>229</v>
      </c>
      <c r="AU145" s="167" t="s">
        <v>86</v>
      </c>
      <c r="AV145" s="13" t="s">
        <v>86</v>
      </c>
      <c r="AW145" s="13" t="s">
        <v>32</v>
      </c>
      <c r="AX145" s="13" t="s">
        <v>77</v>
      </c>
      <c r="AY145" s="167" t="s">
        <v>222</v>
      </c>
    </row>
    <row r="146" spans="1:65" s="14" customFormat="1">
      <c r="B146" s="174"/>
      <c r="D146" s="166" t="s">
        <v>229</v>
      </c>
      <c r="E146" s="175" t="s">
        <v>1</v>
      </c>
      <c r="F146" s="176" t="s">
        <v>231</v>
      </c>
      <c r="H146" s="177">
        <v>0.495</v>
      </c>
      <c r="I146" s="178"/>
      <c r="L146" s="174"/>
      <c r="M146" s="179"/>
      <c r="N146" s="180"/>
      <c r="O146" s="180"/>
      <c r="P146" s="180"/>
      <c r="Q146" s="180"/>
      <c r="R146" s="180"/>
      <c r="S146" s="180"/>
      <c r="T146" s="181"/>
      <c r="AT146" s="175" t="s">
        <v>229</v>
      </c>
      <c r="AU146" s="175" t="s">
        <v>86</v>
      </c>
      <c r="AV146" s="14" t="s">
        <v>228</v>
      </c>
      <c r="AW146" s="14" t="s">
        <v>32</v>
      </c>
      <c r="AX146" s="14" t="s">
        <v>84</v>
      </c>
      <c r="AY146" s="175" t="s">
        <v>222</v>
      </c>
    </row>
    <row r="147" spans="1:65" s="2" customFormat="1" ht="33" customHeight="1">
      <c r="A147" s="33"/>
      <c r="B147" s="150"/>
      <c r="C147" s="151" t="s">
        <v>228</v>
      </c>
      <c r="D147" s="151" t="s">
        <v>224</v>
      </c>
      <c r="E147" s="152" t="s">
        <v>250</v>
      </c>
      <c r="F147" s="153" t="s">
        <v>251</v>
      </c>
      <c r="G147" s="154" t="s">
        <v>252</v>
      </c>
      <c r="H147" s="155">
        <v>39.421999999999997</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86</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243</v>
      </c>
    </row>
    <row r="148" spans="1:65" s="13" customFormat="1">
      <c r="B148" s="165"/>
      <c r="D148" s="166" t="s">
        <v>229</v>
      </c>
      <c r="E148" s="167" t="s">
        <v>1</v>
      </c>
      <c r="F148" s="168" t="s">
        <v>6719</v>
      </c>
      <c r="H148" s="169">
        <v>31.2</v>
      </c>
      <c r="I148" s="170"/>
      <c r="L148" s="165"/>
      <c r="M148" s="171"/>
      <c r="N148" s="172"/>
      <c r="O148" s="172"/>
      <c r="P148" s="172"/>
      <c r="Q148" s="172"/>
      <c r="R148" s="172"/>
      <c r="S148" s="172"/>
      <c r="T148" s="173"/>
      <c r="AT148" s="167" t="s">
        <v>229</v>
      </c>
      <c r="AU148" s="167" t="s">
        <v>86</v>
      </c>
      <c r="AV148" s="13" t="s">
        <v>86</v>
      </c>
      <c r="AW148" s="13" t="s">
        <v>32</v>
      </c>
      <c r="AX148" s="13" t="s">
        <v>77</v>
      </c>
      <c r="AY148" s="167" t="s">
        <v>222</v>
      </c>
    </row>
    <row r="149" spans="1:65" s="13" customFormat="1">
      <c r="B149" s="165"/>
      <c r="D149" s="166" t="s">
        <v>229</v>
      </c>
      <c r="E149" s="167" t="s">
        <v>1</v>
      </c>
      <c r="F149" s="168" t="s">
        <v>6720</v>
      </c>
      <c r="H149" s="169">
        <v>8.2219999999999995</v>
      </c>
      <c r="I149" s="170"/>
      <c r="L149" s="165"/>
      <c r="M149" s="171"/>
      <c r="N149" s="172"/>
      <c r="O149" s="172"/>
      <c r="P149" s="172"/>
      <c r="Q149" s="172"/>
      <c r="R149" s="172"/>
      <c r="S149" s="172"/>
      <c r="T149" s="173"/>
      <c r="AT149" s="167" t="s">
        <v>229</v>
      </c>
      <c r="AU149" s="167" t="s">
        <v>86</v>
      </c>
      <c r="AV149" s="13" t="s">
        <v>86</v>
      </c>
      <c r="AW149" s="13" t="s">
        <v>32</v>
      </c>
      <c r="AX149" s="13" t="s">
        <v>77</v>
      </c>
      <c r="AY149" s="167" t="s">
        <v>222</v>
      </c>
    </row>
    <row r="150" spans="1:65" s="14" customFormat="1">
      <c r="B150" s="174"/>
      <c r="D150" s="166" t="s">
        <v>229</v>
      </c>
      <c r="E150" s="175" t="s">
        <v>1</v>
      </c>
      <c r="F150" s="176" t="s">
        <v>231</v>
      </c>
      <c r="H150" s="177">
        <v>39.421999999999997</v>
      </c>
      <c r="I150" s="178"/>
      <c r="L150" s="174"/>
      <c r="M150" s="179"/>
      <c r="N150" s="180"/>
      <c r="O150" s="180"/>
      <c r="P150" s="180"/>
      <c r="Q150" s="180"/>
      <c r="R150" s="180"/>
      <c r="S150" s="180"/>
      <c r="T150" s="181"/>
      <c r="AT150" s="175" t="s">
        <v>229</v>
      </c>
      <c r="AU150" s="175" t="s">
        <v>86</v>
      </c>
      <c r="AV150" s="14" t="s">
        <v>228</v>
      </c>
      <c r="AW150" s="14" t="s">
        <v>32</v>
      </c>
      <c r="AX150" s="14" t="s">
        <v>84</v>
      </c>
      <c r="AY150" s="175" t="s">
        <v>222</v>
      </c>
    </row>
    <row r="151" spans="1:65" s="2" customFormat="1" ht="33" customHeight="1">
      <c r="A151" s="33"/>
      <c r="B151" s="150"/>
      <c r="C151" s="151" t="s">
        <v>245</v>
      </c>
      <c r="D151" s="151" t="s">
        <v>224</v>
      </c>
      <c r="E151" s="152" t="s">
        <v>271</v>
      </c>
      <c r="F151" s="153" t="s">
        <v>272</v>
      </c>
      <c r="G151" s="154" t="s">
        <v>252</v>
      </c>
      <c r="H151" s="155">
        <v>8.32</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86</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14</v>
      </c>
    </row>
    <row r="152" spans="1:65" s="13" customFormat="1">
      <c r="B152" s="165"/>
      <c r="D152" s="166" t="s">
        <v>229</v>
      </c>
      <c r="E152" s="167" t="s">
        <v>1</v>
      </c>
      <c r="F152" s="168" t="s">
        <v>6721</v>
      </c>
      <c r="H152" s="169">
        <v>8.32</v>
      </c>
      <c r="I152" s="170"/>
      <c r="L152" s="165"/>
      <c r="M152" s="171"/>
      <c r="N152" s="172"/>
      <c r="O152" s="172"/>
      <c r="P152" s="172"/>
      <c r="Q152" s="172"/>
      <c r="R152" s="172"/>
      <c r="S152" s="172"/>
      <c r="T152" s="173"/>
      <c r="AT152" s="167" t="s">
        <v>229</v>
      </c>
      <c r="AU152" s="167" t="s">
        <v>86</v>
      </c>
      <c r="AV152" s="13" t="s">
        <v>86</v>
      </c>
      <c r="AW152" s="13" t="s">
        <v>32</v>
      </c>
      <c r="AX152" s="13" t="s">
        <v>77</v>
      </c>
      <c r="AY152" s="167" t="s">
        <v>222</v>
      </c>
    </row>
    <row r="153" spans="1:65" s="14" customFormat="1">
      <c r="B153" s="174"/>
      <c r="D153" s="166" t="s">
        <v>229</v>
      </c>
      <c r="E153" s="175" t="s">
        <v>1</v>
      </c>
      <c r="F153" s="176" t="s">
        <v>231</v>
      </c>
      <c r="H153" s="177">
        <v>8.32</v>
      </c>
      <c r="I153" s="178"/>
      <c r="L153" s="174"/>
      <c r="M153" s="179"/>
      <c r="N153" s="180"/>
      <c r="O153" s="180"/>
      <c r="P153" s="180"/>
      <c r="Q153" s="180"/>
      <c r="R153" s="180"/>
      <c r="S153" s="180"/>
      <c r="T153" s="181"/>
      <c r="AT153" s="175" t="s">
        <v>229</v>
      </c>
      <c r="AU153" s="175" t="s">
        <v>86</v>
      </c>
      <c r="AV153" s="14" t="s">
        <v>228</v>
      </c>
      <c r="AW153" s="14" t="s">
        <v>32</v>
      </c>
      <c r="AX153" s="14" t="s">
        <v>84</v>
      </c>
      <c r="AY153" s="175" t="s">
        <v>222</v>
      </c>
    </row>
    <row r="154" spans="1:65" s="2" customFormat="1" ht="37.9" customHeight="1">
      <c r="A154" s="33"/>
      <c r="B154" s="150"/>
      <c r="C154" s="151" t="s">
        <v>238</v>
      </c>
      <c r="D154" s="151" t="s">
        <v>224</v>
      </c>
      <c r="E154" s="152" t="s">
        <v>374</v>
      </c>
      <c r="F154" s="153" t="s">
        <v>375</v>
      </c>
      <c r="G154" s="154" t="s">
        <v>252</v>
      </c>
      <c r="H154" s="155">
        <v>47.741999999999997</v>
      </c>
      <c r="I154" s="156"/>
      <c r="J154" s="157">
        <f>ROUND(I154*H154,2)</f>
        <v>0</v>
      </c>
      <c r="K154" s="158"/>
      <c r="L154" s="34"/>
      <c r="M154" s="159" t="s">
        <v>1</v>
      </c>
      <c r="N154" s="160" t="s">
        <v>42</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228</v>
      </c>
      <c r="AT154" s="163" t="s">
        <v>224</v>
      </c>
      <c r="AU154" s="163" t="s">
        <v>86</v>
      </c>
      <c r="AY154" s="18" t="s">
        <v>222</v>
      </c>
      <c r="BE154" s="164">
        <f>IF(N154="základní",J154,0)</f>
        <v>0</v>
      </c>
      <c r="BF154" s="164">
        <f>IF(N154="snížená",J154,0)</f>
        <v>0</v>
      </c>
      <c r="BG154" s="164">
        <f>IF(N154="zákl. přenesená",J154,0)</f>
        <v>0</v>
      </c>
      <c r="BH154" s="164">
        <f>IF(N154="sníž. přenesená",J154,0)</f>
        <v>0</v>
      </c>
      <c r="BI154" s="164">
        <f>IF(N154="nulová",J154,0)</f>
        <v>0</v>
      </c>
      <c r="BJ154" s="18" t="s">
        <v>84</v>
      </c>
      <c r="BK154" s="164">
        <f>ROUND(I154*H154,2)</f>
        <v>0</v>
      </c>
      <c r="BL154" s="18" t="s">
        <v>228</v>
      </c>
      <c r="BM154" s="163" t="s">
        <v>264</v>
      </c>
    </row>
    <row r="155" spans="1:65" s="13" customFormat="1">
      <c r="B155" s="165"/>
      <c r="D155" s="166" t="s">
        <v>229</v>
      </c>
      <c r="E155" s="167" t="s">
        <v>1</v>
      </c>
      <c r="F155" s="168" t="s">
        <v>6722</v>
      </c>
      <c r="H155" s="169">
        <v>39.421999999999997</v>
      </c>
      <c r="I155" s="170"/>
      <c r="L155" s="165"/>
      <c r="M155" s="171"/>
      <c r="N155" s="172"/>
      <c r="O155" s="172"/>
      <c r="P155" s="172"/>
      <c r="Q155" s="172"/>
      <c r="R155" s="172"/>
      <c r="S155" s="172"/>
      <c r="T155" s="173"/>
      <c r="AT155" s="167" t="s">
        <v>229</v>
      </c>
      <c r="AU155" s="167" t="s">
        <v>86</v>
      </c>
      <c r="AV155" s="13" t="s">
        <v>86</v>
      </c>
      <c r="AW155" s="13" t="s">
        <v>32</v>
      </c>
      <c r="AX155" s="13" t="s">
        <v>77</v>
      </c>
      <c r="AY155" s="167" t="s">
        <v>222</v>
      </c>
    </row>
    <row r="156" spans="1:65" s="13" customFormat="1">
      <c r="B156" s="165"/>
      <c r="D156" s="166" t="s">
        <v>229</v>
      </c>
      <c r="E156" s="167" t="s">
        <v>1</v>
      </c>
      <c r="F156" s="168" t="s">
        <v>6723</v>
      </c>
      <c r="H156" s="169">
        <v>8.32</v>
      </c>
      <c r="I156" s="170"/>
      <c r="L156" s="165"/>
      <c r="M156" s="171"/>
      <c r="N156" s="172"/>
      <c r="O156" s="172"/>
      <c r="P156" s="172"/>
      <c r="Q156" s="172"/>
      <c r="R156" s="172"/>
      <c r="S156" s="172"/>
      <c r="T156" s="173"/>
      <c r="AT156" s="167" t="s">
        <v>229</v>
      </c>
      <c r="AU156" s="167" t="s">
        <v>86</v>
      </c>
      <c r="AV156" s="13" t="s">
        <v>86</v>
      </c>
      <c r="AW156" s="13" t="s">
        <v>32</v>
      </c>
      <c r="AX156" s="13" t="s">
        <v>77</v>
      </c>
      <c r="AY156" s="167" t="s">
        <v>222</v>
      </c>
    </row>
    <row r="157" spans="1:65" s="14" customFormat="1">
      <c r="B157" s="174"/>
      <c r="D157" s="166" t="s">
        <v>229</v>
      </c>
      <c r="E157" s="175" t="s">
        <v>1</v>
      </c>
      <c r="F157" s="176" t="s">
        <v>231</v>
      </c>
      <c r="H157" s="177">
        <v>47.741999999999997</v>
      </c>
      <c r="I157" s="178"/>
      <c r="L157" s="174"/>
      <c r="M157" s="179"/>
      <c r="N157" s="180"/>
      <c r="O157" s="180"/>
      <c r="P157" s="180"/>
      <c r="Q157" s="180"/>
      <c r="R157" s="180"/>
      <c r="S157" s="180"/>
      <c r="T157" s="181"/>
      <c r="AT157" s="175" t="s">
        <v>229</v>
      </c>
      <c r="AU157" s="175" t="s">
        <v>86</v>
      </c>
      <c r="AV157" s="14" t="s">
        <v>228</v>
      </c>
      <c r="AW157" s="14" t="s">
        <v>32</v>
      </c>
      <c r="AX157" s="14" t="s">
        <v>84</v>
      </c>
      <c r="AY157" s="175" t="s">
        <v>222</v>
      </c>
    </row>
    <row r="158" spans="1:65" s="2" customFormat="1" ht="37.9" customHeight="1">
      <c r="A158" s="33"/>
      <c r="B158" s="150"/>
      <c r="C158" s="151" t="s">
        <v>261</v>
      </c>
      <c r="D158" s="151" t="s">
        <v>224</v>
      </c>
      <c r="E158" s="152" t="s">
        <v>378</v>
      </c>
      <c r="F158" s="153" t="s">
        <v>379</v>
      </c>
      <c r="G158" s="154" t="s">
        <v>252</v>
      </c>
      <c r="H158" s="155">
        <v>238.71</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341</v>
      </c>
    </row>
    <row r="159" spans="1:65" s="2" customFormat="1" ht="16.5" customHeight="1">
      <c r="A159" s="33"/>
      <c r="B159" s="150"/>
      <c r="C159" s="151" t="s">
        <v>243</v>
      </c>
      <c r="D159" s="151" t="s">
        <v>224</v>
      </c>
      <c r="E159" s="152" t="s">
        <v>388</v>
      </c>
      <c r="F159" s="153" t="s">
        <v>389</v>
      </c>
      <c r="G159" s="154" t="s">
        <v>252</v>
      </c>
      <c r="H159" s="155">
        <v>47.741999999999997</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86</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273</v>
      </c>
    </row>
    <row r="160" spans="1:65" s="2" customFormat="1" ht="24.2" customHeight="1">
      <c r="A160" s="33"/>
      <c r="B160" s="150"/>
      <c r="C160" s="151" t="s">
        <v>279</v>
      </c>
      <c r="D160" s="151" t="s">
        <v>224</v>
      </c>
      <c r="E160" s="152" t="s">
        <v>391</v>
      </c>
      <c r="F160" s="153" t="s">
        <v>392</v>
      </c>
      <c r="G160" s="154" t="s">
        <v>313</v>
      </c>
      <c r="H160" s="155">
        <v>95.483999999999995</v>
      </c>
      <c r="I160" s="156"/>
      <c r="J160" s="157">
        <f>ROUND(I160*H160,2)</f>
        <v>0</v>
      </c>
      <c r="K160" s="158"/>
      <c r="L160" s="34"/>
      <c r="M160" s="159" t="s">
        <v>1</v>
      </c>
      <c r="N160" s="160" t="s">
        <v>42</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228</v>
      </c>
      <c r="AT160" s="163" t="s">
        <v>224</v>
      </c>
      <c r="AU160" s="163" t="s">
        <v>86</v>
      </c>
      <c r="AY160" s="18" t="s">
        <v>222</v>
      </c>
      <c r="BE160" s="164">
        <f>IF(N160="základní",J160,0)</f>
        <v>0</v>
      </c>
      <c r="BF160" s="164">
        <f>IF(N160="snížená",J160,0)</f>
        <v>0</v>
      </c>
      <c r="BG160" s="164">
        <f>IF(N160="zákl. přenesená",J160,0)</f>
        <v>0</v>
      </c>
      <c r="BH160" s="164">
        <f>IF(N160="sníž. přenesená",J160,0)</f>
        <v>0</v>
      </c>
      <c r="BI160" s="164">
        <f>IF(N160="nulová",J160,0)</f>
        <v>0</v>
      </c>
      <c r="BJ160" s="18" t="s">
        <v>84</v>
      </c>
      <c r="BK160" s="164">
        <f>ROUND(I160*H160,2)</f>
        <v>0</v>
      </c>
      <c r="BL160" s="18" t="s">
        <v>228</v>
      </c>
      <c r="BM160" s="163" t="s">
        <v>358</v>
      </c>
    </row>
    <row r="161" spans="1:65" s="2" customFormat="1" ht="24.2" customHeight="1">
      <c r="A161" s="33"/>
      <c r="B161" s="150"/>
      <c r="C161" s="151" t="s">
        <v>248</v>
      </c>
      <c r="D161" s="151" t="s">
        <v>224</v>
      </c>
      <c r="E161" s="152" t="s">
        <v>6724</v>
      </c>
      <c r="F161" s="153" t="s">
        <v>6725</v>
      </c>
      <c r="G161" s="154" t="s">
        <v>227</v>
      </c>
      <c r="H161" s="155">
        <v>617.55799999999999</v>
      </c>
      <c r="I161" s="156"/>
      <c r="J161" s="157">
        <f>ROUND(I161*H161,2)</f>
        <v>0</v>
      </c>
      <c r="K161" s="158"/>
      <c r="L161" s="34"/>
      <c r="M161" s="159" t="s">
        <v>1</v>
      </c>
      <c r="N161" s="160" t="s">
        <v>42</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228</v>
      </c>
      <c r="AT161" s="163" t="s">
        <v>224</v>
      </c>
      <c r="AU161" s="163" t="s">
        <v>86</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282</v>
      </c>
    </row>
    <row r="162" spans="1:65" s="12" customFormat="1" ht="22.9" customHeight="1">
      <c r="B162" s="137"/>
      <c r="D162" s="138" t="s">
        <v>76</v>
      </c>
      <c r="E162" s="148" t="s">
        <v>86</v>
      </c>
      <c r="F162" s="148" t="s">
        <v>433</v>
      </c>
      <c r="I162" s="140"/>
      <c r="J162" s="149">
        <f>BK162</f>
        <v>0</v>
      </c>
      <c r="L162" s="137"/>
      <c r="M162" s="142"/>
      <c r="N162" s="143"/>
      <c r="O162" s="143"/>
      <c r="P162" s="144">
        <f>SUM(P163:P174)</f>
        <v>0</v>
      </c>
      <c r="Q162" s="143"/>
      <c r="R162" s="144">
        <f>SUM(R163:R174)</f>
        <v>8.3283199999999997</v>
      </c>
      <c r="S162" s="143"/>
      <c r="T162" s="145">
        <f>SUM(T163:T174)</f>
        <v>0</v>
      </c>
      <c r="AR162" s="138" t="s">
        <v>84</v>
      </c>
      <c r="AT162" s="146" t="s">
        <v>76</v>
      </c>
      <c r="AU162" s="146" t="s">
        <v>84</v>
      </c>
      <c r="AY162" s="138" t="s">
        <v>222</v>
      </c>
      <c r="BK162" s="147">
        <f>SUM(BK163:BK174)</f>
        <v>0</v>
      </c>
    </row>
    <row r="163" spans="1:65" s="2" customFormat="1" ht="24.2" customHeight="1">
      <c r="A163" s="33"/>
      <c r="B163" s="150"/>
      <c r="C163" s="151" t="s">
        <v>299</v>
      </c>
      <c r="D163" s="151" t="s">
        <v>224</v>
      </c>
      <c r="E163" s="152" t="s">
        <v>6726</v>
      </c>
      <c r="F163" s="153" t="s">
        <v>6727</v>
      </c>
      <c r="G163" s="154" t="s">
        <v>242</v>
      </c>
      <c r="H163" s="155">
        <v>52</v>
      </c>
      <c r="I163" s="156"/>
      <c r="J163" s="157">
        <f>ROUND(I163*H163,2)</f>
        <v>0</v>
      </c>
      <c r="K163" s="158"/>
      <c r="L163" s="34"/>
      <c r="M163" s="159" t="s">
        <v>1</v>
      </c>
      <c r="N163" s="160" t="s">
        <v>42</v>
      </c>
      <c r="O163" s="59"/>
      <c r="P163" s="161">
        <f>O163*H163</f>
        <v>0</v>
      </c>
      <c r="Q163" s="161">
        <v>0</v>
      </c>
      <c r="R163" s="161">
        <f>Q163*H163</f>
        <v>0</v>
      </c>
      <c r="S163" s="161">
        <v>0</v>
      </c>
      <c r="T163" s="162">
        <f>S163*H163</f>
        <v>0</v>
      </c>
      <c r="U163" s="33"/>
      <c r="V163" s="33"/>
      <c r="W163" s="33"/>
      <c r="X163" s="33"/>
      <c r="Y163" s="33"/>
      <c r="Z163" s="33"/>
      <c r="AA163" s="33"/>
      <c r="AB163" s="33"/>
      <c r="AC163" s="33"/>
      <c r="AD163" s="33"/>
      <c r="AE163" s="33"/>
      <c r="AR163" s="163" t="s">
        <v>228</v>
      </c>
      <c r="AT163" s="163" t="s">
        <v>224</v>
      </c>
      <c r="AU163" s="163" t="s">
        <v>86</v>
      </c>
      <c r="AY163" s="18" t="s">
        <v>222</v>
      </c>
      <c r="BE163" s="164">
        <f>IF(N163="základní",J163,0)</f>
        <v>0</v>
      </c>
      <c r="BF163" s="164">
        <f>IF(N163="snížená",J163,0)</f>
        <v>0</v>
      </c>
      <c r="BG163" s="164">
        <f>IF(N163="zákl. přenesená",J163,0)</f>
        <v>0</v>
      </c>
      <c r="BH163" s="164">
        <f>IF(N163="sníž. přenesená",J163,0)</f>
        <v>0</v>
      </c>
      <c r="BI163" s="164">
        <f>IF(N163="nulová",J163,0)</f>
        <v>0</v>
      </c>
      <c r="BJ163" s="18" t="s">
        <v>84</v>
      </c>
      <c r="BK163" s="164">
        <f>ROUND(I163*H163,2)</f>
        <v>0</v>
      </c>
      <c r="BL163" s="18" t="s">
        <v>228</v>
      </c>
      <c r="BM163" s="163" t="s">
        <v>292</v>
      </c>
    </row>
    <row r="164" spans="1:65" s="13" customFormat="1">
      <c r="B164" s="165"/>
      <c r="D164" s="166" t="s">
        <v>229</v>
      </c>
      <c r="E164" s="167" t="s">
        <v>1</v>
      </c>
      <c r="F164" s="168" t="s">
        <v>6728</v>
      </c>
      <c r="H164" s="169">
        <v>52</v>
      </c>
      <c r="I164" s="170"/>
      <c r="L164" s="165"/>
      <c r="M164" s="171"/>
      <c r="N164" s="172"/>
      <c r="O164" s="172"/>
      <c r="P164" s="172"/>
      <c r="Q164" s="172"/>
      <c r="R164" s="172"/>
      <c r="S164" s="172"/>
      <c r="T164" s="173"/>
      <c r="AT164" s="167" t="s">
        <v>229</v>
      </c>
      <c r="AU164" s="167" t="s">
        <v>86</v>
      </c>
      <c r="AV164" s="13" t="s">
        <v>86</v>
      </c>
      <c r="AW164" s="13" t="s">
        <v>32</v>
      </c>
      <c r="AX164" s="13" t="s">
        <v>77</v>
      </c>
      <c r="AY164" s="167" t="s">
        <v>222</v>
      </c>
    </row>
    <row r="165" spans="1:65" s="14" customFormat="1">
      <c r="B165" s="174"/>
      <c r="D165" s="166" t="s">
        <v>229</v>
      </c>
      <c r="E165" s="175" t="s">
        <v>1</v>
      </c>
      <c r="F165" s="176" t="s">
        <v>231</v>
      </c>
      <c r="H165" s="177">
        <v>52</v>
      </c>
      <c r="I165" s="178"/>
      <c r="L165" s="174"/>
      <c r="M165" s="179"/>
      <c r="N165" s="180"/>
      <c r="O165" s="180"/>
      <c r="P165" s="180"/>
      <c r="Q165" s="180"/>
      <c r="R165" s="180"/>
      <c r="S165" s="180"/>
      <c r="T165" s="181"/>
      <c r="AT165" s="175" t="s">
        <v>229</v>
      </c>
      <c r="AU165" s="175" t="s">
        <v>86</v>
      </c>
      <c r="AV165" s="14" t="s">
        <v>228</v>
      </c>
      <c r="AW165" s="14" t="s">
        <v>32</v>
      </c>
      <c r="AX165" s="14" t="s">
        <v>84</v>
      </c>
      <c r="AY165" s="175" t="s">
        <v>222</v>
      </c>
    </row>
    <row r="166" spans="1:65" s="2" customFormat="1" ht="16.5" customHeight="1">
      <c r="A166" s="33"/>
      <c r="B166" s="150"/>
      <c r="C166" s="151" t="s">
        <v>14</v>
      </c>
      <c r="D166" s="151" t="s">
        <v>224</v>
      </c>
      <c r="E166" s="152" t="s">
        <v>6729</v>
      </c>
      <c r="F166" s="153" t="s">
        <v>6730</v>
      </c>
      <c r="G166" s="154" t="s">
        <v>242</v>
      </c>
      <c r="H166" s="155">
        <v>52</v>
      </c>
      <c r="I166" s="156"/>
      <c r="J166" s="157">
        <f>ROUND(I166*H166,2)</f>
        <v>0</v>
      </c>
      <c r="K166" s="158"/>
      <c r="L166" s="34"/>
      <c r="M166" s="159" t="s">
        <v>1</v>
      </c>
      <c r="N166" s="160" t="s">
        <v>42</v>
      </c>
      <c r="O166" s="59"/>
      <c r="P166" s="161">
        <f>O166*H166</f>
        <v>0</v>
      </c>
      <c r="Q166" s="161">
        <v>1.6000000000000001E-4</v>
      </c>
      <c r="R166" s="161">
        <f>Q166*H166</f>
        <v>8.320000000000001E-3</v>
      </c>
      <c r="S166" s="161">
        <v>0</v>
      </c>
      <c r="T166" s="162">
        <f>S166*H166</f>
        <v>0</v>
      </c>
      <c r="U166" s="33"/>
      <c r="V166" s="33"/>
      <c r="W166" s="33"/>
      <c r="X166" s="33"/>
      <c r="Y166" s="33"/>
      <c r="Z166" s="33"/>
      <c r="AA166" s="33"/>
      <c r="AB166" s="33"/>
      <c r="AC166" s="33"/>
      <c r="AD166" s="33"/>
      <c r="AE166" s="33"/>
      <c r="AR166" s="163" t="s">
        <v>228</v>
      </c>
      <c r="AT166" s="163" t="s">
        <v>224</v>
      </c>
      <c r="AU166" s="163" t="s">
        <v>86</v>
      </c>
      <c r="AY166" s="18" t="s">
        <v>222</v>
      </c>
      <c r="BE166" s="164">
        <f>IF(N166="základní",J166,0)</f>
        <v>0</v>
      </c>
      <c r="BF166" s="164">
        <f>IF(N166="snížená",J166,0)</f>
        <v>0</v>
      </c>
      <c r="BG166" s="164">
        <f>IF(N166="zákl. přenesená",J166,0)</f>
        <v>0</v>
      </c>
      <c r="BH166" s="164">
        <f>IF(N166="sníž. přenesená",J166,0)</f>
        <v>0</v>
      </c>
      <c r="BI166" s="164">
        <f>IF(N166="nulová",J166,0)</f>
        <v>0</v>
      </c>
      <c r="BJ166" s="18" t="s">
        <v>84</v>
      </c>
      <c r="BK166" s="164">
        <f>ROUND(I166*H166,2)</f>
        <v>0</v>
      </c>
      <c r="BL166" s="18" t="s">
        <v>228</v>
      </c>
      <c r="BM166" s="163" t="s">
        <v>302</v>
      </c>
    </row>
    <row r="167" spans="1:65" s="13" customFormat="1">
      <c r="B167" s="165"/>
      <c r="D167" s="166" t="s">
        <v>229</v>
      </c>
      <c r="E167" s="167" t="s">
        <v>1</v>
      </c>
      <c r="F167" s="168" t="s">
        <v>6731</v>
      </c>
      <c r="H167" s="169">
        <v>52</v>
      </c>
      <c r="I167" s="170"/>
      <c r="L167" s="165"/>
      <c r="M167" s="171"/>
      <c r="N167" s="172"/>
      <c r="O167" s="172"/>
      <c r="P167" s="172"/>
      <c r="Q167" s="172"/>
      <c r="R167" s="172"/>
      <c r="S167" s="172"/>
      <c r="T167" s="173"/>
      <c r="AT167" s="167" t="s">
        <v>229</v>
      </c>
      <c r="AU167" s="167" t="s">
        <v>86</v>
      </c>
      <c r="AV167" s="13" t="s">
        <v>86</v>
      </c>
      <c r="AW167" s="13" t="s">
        <v>32</v>
      </c>
      <c r="AX167" s="13" t="s">
        <v>77</v>
      </c>
      <c r="AY167" s="167" t="s">
        <v>222</v>
      </c>
    </row>
    <row r="168" spans="1:65" s="14" customFormat="1">
      <c r="B168" s="174"/>
      <c r="D168" s="166" t="s">
        <v>229</v>
      </c>
      <c r="E168" s="175" t="s">
        <v>1</v>
      </c>
      <c r="F168" s="176" t="s">
        <v>231</v>
      </c>
      <c r="H168" s="177">
        <v>52</v>
      </c>
      <c r="I168" s="178"/>
      <c r="L168" s="174"/>
      <c r="M168" s="179"/>
      <c r="N168" s="180"/>
      <c r="O168" s="180"/>
      <c r="P168" s="180"/>
      <c r="Q168" s="180"/>
      <c r="R168" s="180"/>
      <c r="S168" s="180"/>
      <c r="T168" s="181"/>
      <c r="AT168" s="175" t="s">
        <v>229</v>
      </c>
      <c r="AU168" s="175" t="s">
        <v>86</v>
      </c>
      <c r="AV168" s="14" t="s">
        <v>228</v>
      </c>
      <c r="AW168" s="14" t="s">
        <v>32</v>
      </c>
      <c r="AX168" s="14" t="s">
        <v>84</v>
      </c>
      <c r="AY168" s="175" t="s">
        <v>222</v>
      </c>
    </row>
    <row r="169" spans="1:65" s="2" customFormat="1" ht="24.2" customHeight="1">
      <c r="A169" s="33"/>
      <c r="B169" s="150"/>
      <c r="C169" s="151" t="s">
        <v>315</v>
      </c>
      <c r="D169" s="151" t="s">
        <v>224</v>
      </c>
      <c r="E169" s="152" t="s">
        <v>6732</v>
      </c>
      <c r="F169" s="153" t="s">
        <v>6733</v>
      </c>
      <c r="G169" s="154" t="s">
        <v>242</v>
      </c>
      <c r="H169" s="155">
        <v>52</v>
      </c>
      <c r="I169" s="156"/>
      <c r="J169" s="157">
        <f>ROUND(I169*H169,2)</f>
        <v>0</v>
      </c>
      <c r="K169" s="158"/>
      <c r="L169" s="34"/>
      <c r="M169" s="159" t="s">
        <v>1</v>
      </c>
      <c r="N169" s="160" t="s">
        <v>42</v>
      </c>
      <c r="O169" s="59"/>
      <c r="P169" s="161">
        <f>O169*H169</f>
        <v>0</v>
      </c>
      <c r="Q169" s="161">
        <v>0</v>
      </c>
      <c r="R169" s="161">
        <f>Q169*H169</f>
        <v>0</v>
      </c>
      <c r="S169" s="161">
        <v>0</v>
      </c>
      <c r="T169" s="162">
        <f>S169*H169</f>
        <v>0</v>
      </c>
      <c r="U169" s="33"/>
      <c r="V169" s="33"/>
      <c r="W169" s="33"/>
      <c r="X169" s="33"/>
      <c r="Y169" s="33"/>
      <c r="Z169" s="33"/>
      <c r="AA169" s="33"/>
      <c r="AB169" s="33"/>
      <c r="AC169" s="33"/>
      <c r="AD169" s="33"/>
      <c r="AE169" s="33"/>
      <c r="AR169" s="163" t="s">
        <v>228</v>
      </c>
      <c r="AT169" s="163" t="s">
        <v>224</v>
      </c>
      <c r="AU169" s="163" t="s">
        <v>86</v>
      </c>
      <c r="AY169" s="18" t="s">
        <v>222</v>
      </c>
      <c r="BE169" s="164">
        <f>IF(N169="základní",J169,0)</f>
        <v>0</v>
      </c>
      <c r="BF169" s="164">
        <f>IF(N169="snížená",J169,0)</f>
        <v>0</v>
      </c>
      <c r="BG169" s="164">
        <f>IF(N169="zákl. přenesená",J169,0)</f>
        <v>0</v>
      </c>
      <c r="BH169" s="164">
        <f>IF(N169="sníž. přenesená",J169,0)</f>
        <v>0</v>
      </c>
      <c r="BI169" s="164">
        <f>IF(N169="nulová",J169,0)</f>
        <v>0</v>
      </c>
      <c r="BJ169" s="18" t="s">
        <v>84</v>
      </c>
      <c r="BK169" s="164">
        <f>ROUND(I169*H169,2)</f>
        <v>0</v>
      </c>
      <c r="BL169" s="18" t="s">
        <v>228</v>
      </c>
      <c r="BM169" s="163" t="s">
        <v>314</v>
      </c>
    </row>
    <row r="170" spans="1:65" s="13" customFormat="1">
      <c r="B170" s="165"/>
      <c r="D170" s="166" t="s">
        <v>229</v>
      </c>
      <c r="E170" s="167" t="s">
        <v>1</v>
      </c>
      <c r="F170" s="168" t="s">
        <v>6731</v>
      </c>
      <c r="H170" s="169">
        <v>52</v>
      </c>
      <c r="I170" s="170"/>
      <c r="L170" s="165"/>
      <c r="M170" s="171"/>
      <c r="N170" s="172"/>
      <c r="O170" s="172"/>
      <c r="P170" s="172"/>
      <c r="Q170" s="172"/>
      <c r="R170" s="172"/>
      <c r="S170" s="172"/>
      <c r="T170" s="173"/>
      <c r="AT170" s="167" t="s">
        <v>229</v>
      </c>
      <c r="AU170" s="167" t="s">
        <v>86</v>
      </c>
      <c r="AV170" s="13" t="s">
        <v>86</v>
      </c>
      <c r="AW170" s="13" t="s">
        <v>32</v>
      </c>
      <c r="AX170" s="13" t="s">
        <v>77</v>
      </c>
      <c r="AY170" s="167" t="s">
        <v>222</v>
      </c>
    </row>
    <row r="171" spans="1:65" s="14" customFormat="1">
      <c r="B171" s="174"/>
      <c r="D171" s="166" t="s">
        <v>229</v>
      </c>
      <c r="E171" s="175" t="s">
        <v>1</v>
      </c>
      <c r="F171" s="176" t="s">
        <v>231</v>
      </c>
      <c r="H171" s="177">
        <v>52</v>
      </c>
      <c r="I171" s="178"/>
      <c r="L171" s="174"/>
      <c r="M171" s="179"/>
      <c r="N171" s="180"/>
      <c r="O171" s="180"/>
      <c r="P171" s="180"/>
      <c r="Q171" s="180"/>
      <c r="R171" s="180"/>
      <c r="S171" s="180"/>
      <c r="T171" s="181"/>
      <c r="AT171" s="175" t="s">
        <v>229</v>
      </c>
      <c r="AU171" s="175" t="s">
        <v>86</v>
      </c>
      <c r="AV171" s="14" t="s">
        <v>228</v>
      </c>
      <c r="AW171" s="14" t="s">
        <v>32</v>
      </c>
      <c r="AX171" s="14" t="s">
        <v>84</v>
      </c>
      <c r="AY171" s="175" t="s">
        <v>222</v>
      </c>
    </row>
    <row r="172" spans="1:65" s="2" customFormat="1" ht="16.5" customHeight="1">
      <c r="A172" s="33"/>
      <c r="B172" s="150"/>
      <c r="C172" s="197" t="s">
        <v>321</v>
      </c>
      <c r="D172" s="197" t="s">
        <v>310</v>
      </c>
      <c r="E172" s="198" t="s">
        <v>6734</v>
      </c>
      <c r="F172" s="199" t="s">
        <v>6735</v>
      </c>
      <c r="G172" s="200" t="s">
        <v>313</v>
      </c>
      <c r="H172" s="201">
        <v>8.32</v>
      </c>
      <c r="I172" s="202"/>
      <c r="J172" s="203">
        <f>ROUND(I172*H172,2)</f>
        <v>0</v>
      </c>
      <c r="K172" s="204"/>
      <c r="L172" s="205"/>
      <c r="M172" s="206" t="s">
        <v>1</v>
      </c>
      <c r="N172" s="207" t="s">
        <v>42</v>
      </c>
      <c r="O172" s="59"/>
      <c r="P172" s="161">
        <f>O172*H172</f>
        <v>0</v>
      </c>
      <c r="Q172" s="161">
        <v>1</v>
      </c>
      <c r="R172" s="161">
        <f>Q172*H172</f>
        <v>8.32</v>
      </c>
      <c r="S172" s="161">
        <v>0</v>
      </c>
      <c r="T172" s="162">
        <f>S172*H172</f>
        <v>0</v>
      </c>
      <c r="U172" s="33"/>
      <c r="V172" s="33"/>
      <c r="W172" s="33"/>
      <c r="X172" s="33"/>
      <c r="Y172" s="33"/>
      <c r="Z172" s="33"/>
      <c r="AA172" s="33"/>
      <c r="AB172" s="33"/>
      <c r="AC172" s="33"/>
      <c r="AD172" s="33"/>
      <c r="AE172" s="33"/>
      <c r="AR172" s="163" t="s">
        <v>243</v>
      </c>
      <c r="AT172" s="163" t="s">
        <v>310</v>
      </c>
      <c r="AU172" s="163" t="s">
        <v>86</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318</v>
      </c>
    </row>
    <row r="173" spans="1:65" s="13" customFormat="1">
      <c r="B173" s="165"/>
      <c r="D173" s="166" t="s">
        <v>229</v>
      </c>
      <c r="E173" s="167" t="s">
        <v>1</v>
      </c>
      <c r="F173" s="168" t="s">
        <v>6736</v>
      </c>
      <c r="H173" s="169">
        <v>8.32</v>
      </c>
      <c r="I173" s="170"/>
      <c r="L173" s="165"/>
      <c r="M173" s="171"/>
      <c r="N173" s="172"/>
      <c r="O173" s="172"/>
      <c r="P173" s="172"/>
      <c r="Q173" s="172"/>
      <c r="R173" s="172"/>
      <c r="S173" s="172"/>
      <c r="T173" s="173"/>
      <c r="AT173" s="167" t="s">
        <v>229</v>
      </c>
      <c r="AU173" s="167" t="s">
        <v>86</v>
      </c>
      <c r="AV173" s="13" t="s">
        <v>86</v>
      </c>
      <c r="AW173" s="13" t="s">
        <v>32</v>
      </c>
      <c r="AX173" s="13" t="s">
        <v>77</v>
      </c>
      <c r="AY173" s="167" t="s">
        <v>222</v>
      </c>
    </row>
    <row r="174" spans="1:65" s="14" customFormat="1">
      <c r="B174" s="174"/>
      <c r="D174" s="166" t="s">
        <v>229</v>
      </c>
      <c r="E174" s="175" t="s">
        <v>1</v>
      </c>
      <c r="F174" s="176" t="s">
        <v>231</v>
      </c>
      <c r="H174" s="177">
        <v>8.32</v>
      </c>
      <c r="I174" s="178"/>
      <c r="L174" s="174"/>
      <c r="M174" s="179"/>
      <c r="N174" s="180"/>
      <c r="O174" s="180"/>
      <c r="P174" s="180"/>
      <c r="Q174" s="180"/>
      <c r="R174" s="180"/>
      <c r="S174" s="180"/>
      <c r="T174" s="181"/>
      <c r="AT174" s="175" t="s">
        <v>229</v>
      </c>
      <c r="AU174" s="175" t="s">
        <v>86</v>
      </c>
      <c r="AV174" s="14" t="s">
        <v>228</v>
      </c>
      <c r="AW174" s="14" t="s">
        <v>32</v>
      </c>
      <c r="AX174" s="14" t="s">
        <v>84</v>
      </c>
      <c r="AY174" s="175" t="s">
        <v>222</v>
      </c>
    </row>
    <row r="175" spans="1:65" s="12" customFormat="1" ht="22.9" customHeight="1">
      <c r="B175" s="137"/>
      <c r="D175" s="138" t="s">
        <v>76</v>
      </c>
      <c r="E175" s="148" t="s">
        <v>235</v>
      </c>
      <c r="F175" s="148" t="s">
        <v>567</v>
      </c>
      <c r="I175" s="140"/>
      <c r="J175" s="149">
        <f>BK175</f>
        <v>0</v>
      </c>
      <c r="L175" s="137"/>
      <c r="M175" s="142"/>
      <c r="N175" s="143"/>
      <c r="O175" s="143"/>
      <c r="P175" s="144">
        <f>SUM(P176:P182)</f>
        <v>0</v>
      </c>
      <c r="Q175" s="143"/>
      <c r="R175" s="144">
        <f>SUM(R176:R182)</f>
        <v>0</v>
      </c>
      <c r="S175" s="143"/>
      <c r="T175" s="145">
        <f>SUM(T176:T182)</f>
        <v>0</v>
      </c>
      <c r="AR175" s="138" t="s">
        <v>84</v>
      </c>
      <c r="AT175" s="146" t="s">
        <v>76</v>
      </c>
      <c r="AU175" s="146" t="s">
        <v>84</v>
      </c>
      <c r="AY175" s="138" t="s">
        <v>222</v>
      </c>
      <c r="BK175" s="147">
        <f>SUM(BK176:BK182)</f>
        <v>0</v>
      </c>
    </row>
    <row r="176" spans="1:65" s="2" customFormat="1" ht="24.2" customHeight="1">
      <c r="A176" s="33"/>
      <c r="B176" s="150"/>
      <c r="C176" s="151" t="s">
        <v>8</v>
      </c>
      <c r="D176" s="151" t="s">
        <v>224</v>
      </c>
      <c r="E176" s="152" t="s">
        <v>6737</v>
      </c>
      <c r="F176" s="153" t="s">
        <v>6738</v>
      </c>
      <c r="G176" s="154" t="s">
        <v>252</v>
      </c>
      <c r="H176" s="155">
        <v>2.7559999999999998</v>
      </c>
      <c r="I176" s="156"/>
      <c r="J176" s="157">
        <f>ROUND(I176*H176,2)</f>
        <v>0</v>
      </c>
      <c r="K176" s="158"/>
      <c r="L176" s="34"/>
      <c r="M176" s="159" t="s">
        <v>1</v>
      </c>
      <c r="N176" s="160" t="s">
        <v>42</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228</v>
      </c>
      <c r="AT176" s="163" t="s">
        <v>224</v>
      </c>
      <c r="AU176" s="163" t="s">
        <v>86</v>
      </c>
      <c r="AY176" s="18" t="s">
        <v>222</v>
      </c>
      <c r="BE176" s="164">
        <f>IF(N176="základní",J176,0)</f>
        <v>0</v>
      </c>
      <c r="BF176" s="164">
        <f>IF(N176="snížená",J176,0)</f>
        <v>0</v>
      </c>
      <c r="BG176" s="164">
        <f>IF(N176="zákl. přenesená",J176,0)</f>
        <v>0</v>
      </c>
      <c r="BH176" s="164">
        <f>IF(N176="sníž. přenesená",J176,0)</f>
        <v>0</v>
      </c>
      <c r="BI176" s="164">
        <f>IF(N176="nulová",J176,0)</f>
        <v>0</v>
      </c>
      <c r="BJ176" s="18" t="s">
        <v>84</v>
      </c>
      <c r="BK176" s="164">
        <f>ROUND(I176*H176,2)</f>
        <v>0</v>
      </c>
      <c r="BL176" s="18" t="s">
        <v>228</v>
      </c>
      <c r="BM176" s="163" t="s">
        <v>322</v>
      </c>
    </row>
    <row r="177" spans="1:65" s="13" customFormat="1">
      <c r="B177" s="165"/>
      <c r="D177" s="166" t="s">
        <v>229</v>
      </c>
      <c r="E177" s="167" t="s">
        <v>1</v>
      </c>
      <c r="F177" s="168" t="s">
        <v>6739</v>
      </c>
      <c r="H177" s="169">
        <v>0.45</v>
      </c>
      <c r="I177" s="170"/>
      <c r="L177" s="165"/>
      <c r="M177" s="171"/>
      <c r="N177" s="172"/>
      <c r="O177" s="172"/>
      <c r="P177" s="172"/>
      <c r="Q177" s="172"/>
      <c r="R177" s="172"/>
      <c r="S177" s="172"/>
      <c r="T177" s="173"/>
      <c r="AT177" s="167" t="s">
        <v>229</v>
      </c>
      <c r="AU177" s="167" t="s">
        <v>86</v>
      </c>
      <c r="AV177" s="13" t="s">
        <v>86</v>
      </c>
      <c r="AW177" s="13" t="s">
        <v>32</v>
      </c>
      <c r="AX177" s="13" t="s">
        <v>77</v>
      </c>
      <c r="AY177" s="167" t="s">
        <v>222</v>
      </c>
    </row>
    <row r="178" spans="1:65" s="13" customFormat="1">
      <c r="B178" s="165"/>
      <c r="D178" s="166" t="s">
        <v>229</v>
      </c>
      <c r="E178" s="167" t="s">
        <v>1</v>
      </c>
      <c r="F178" s="168" t="s">
        <v>6740</v>
      </c>
      <c r="H178" s="169">
        <v>2.306</v>
      </c>
      <c r="I178" s="170"/>
      <c r="L178" s="165"/>
      <c r="M178" s="171"/>
      <c r="N178" s="172"/>
      <c r="O178" s="172"/>
      <c r="P178" s="172"/>
      <c r="Q178" s="172"/>
      <c r="R178" s="172"/>
      <c r="S178" s="172"/>
      <c r="T178" s="173"/>
      <c r="AT178" s="167" t="s">
        <v>229</v>
      </c>
      <c r="AU178" s="167" t="s">
        <v>86</v>
      </c>
      <c r="AV178" s="13" t="s">
        <v>86</v>
      </c>
      <c r="AW178" s="13" t="s">
        <v>32</v>
      </c>
      <c r="AX178" s="13" t="s">
        <v>77</v>
      </c>
      <c r="AY178" s="167" t="s">
        <v>222</v>
      </c>
    </row>
    <row r="179" spans="1:65" s="14" customFormat="1">
      <c r="B179" s="174"/>
      <c r="D179" s="166" t="s">
        <v>229</v>
      </c>
      <c r="E179" s="175" t="s">
        <v>1</v>
      </c>
      <c r="F179" s="176" t="s">
        <v>231</v>
      </c>
      <c r="H179" s="177">
        <v>2.7559999999999998</v>
      </c>
      <c r="I179" s="178"/>
      <c r="L179" s="174"/>
      <c r="M179" s="179"/>
      <c r="N179" s="180"/>
      <c r="O179" s="180"/>
      <c r="P179" s="180"/>
      <c r="Q179" s="180"/>
      <c r="R179" s="180"/>
      <c r="S179" s="180"/>
      <c r="T179" s="181"/>
      <c r="AT179" s="175" t="s">
        <v>229</v>
      </c>
      <c r="AU179" s="175" t="s">
        <v>86</v>
      </c>
      <c r="AV179" s="14" t="s">
        <v>228</v>
      </c>
      <c r="AW179" s="14" t="s">
        <v>32</v>
      </c>
      <c r="AX179" s="14" t="s">
        <v>84</v>
      </c>
      <c r="AY179" s="175" t="s">
        <v>222</v>
      </c>
    </row>
    <row r="180" spans="1:65" s="2" customFormat="1" ht="21.75" customHeight="1">
      <c r="A180" s="33"/>
      <c r="B180" s="150"/>
      <c r="C180" s="151" t="s">
        <v>264</v>
      </c>
      <c r="D180" s="151" t="s">
        <v>224</v>
      </c>
      <c r="E180" s="152" t="s">
        <v>6741</v>
      </c>
      <c r="F180" s="153" t="s">
        <v>6742</v>
      </c>
      <c r="G180" s="154" t="s">
        <v>227</v>
      </c>
      <c r="H180" s="155">
        <v>85.1</v>
      </c>
      <c r="I180" s="156"/>
      <c r="J180" s="157">
        <f>ROUND(I180*H180,2)</f>
        <v>0</v>
      </c>
      <c r="K180" s="158"/>
      <c r="L180" s="34"/>
      <c r="M180" s="159" t="s">
        <v>1</v>
      </c>
      <c r="N180" s="160" t="s">
        <v>42</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228</v>
      </c>
      <c r="AT180" s="163" t="s">
        <v>224</v>
      </c>
      <c r="AU180" s="163" t="s">
        <v>86</v>
      </c>
      <c r="AY180" s="18" t="s">
        <v>222</v>
      </c>
      <c r="BE180" s="164">
        <f>IF(N180="základní",J180,0)</f>
        <v>0</v>
      </c>
      <c r="BF180" s="164">
        <f>IF(N180="snížená",J180,0)</f>
        <v>0</v>
      </c>
      <c r="BG180" s="164">
        <f>IF(N180="zákl. přenesená",J180,0)</f>
        <v>0</v>
      </c>
      <c r="BH180" s="164">
        <f>IF(N180="sníž. přenesená",J180,0)</f>
        <v>0</v>
      </c>
      <c r="BI180" s="164">
        <f>IF(N180="nulová",J180,0)</f>
        <v>0</v>
      </c>
      <c r="BJ180" s="18" t="s">
        <v>84</v>
      </c>
      <c r="BK180" s="164">
        <f>ROUND(I180*H180,2)</f>
        <v>0</v>
      </c>
      <c r="BL180" s="18" t="s">
        <v>228</v>
      </c>
      <c r="BM180" s="163" t="s">
        <v>326</v>
      </c>
    </row>
    <row r="181" spans="1:65" s="13" customFormat="1" ht="22.5">
      <c r="B181" s="165"/>
      <c r="D181" s="166" t="s">
        <v>229</v>
      </c>
      <c r="E181" s="167" t="s">
        <v>1</v>
      </c>
      <c r="F181" s="168" t="s">
        <v>6743</v>
      </c>
      <c r="H181" s="169">
        <v>85.1</v>
      </c>
      <c r="I181" s="170"/>
      <c r="L181" s="165"/>
      <c r="M181" s="171"/>
      <c r="N181" s="172"/>
      <c r="O181" s="172"/>
      <c r="P181" s="172"/>
      <c r="Q181" s="172"/>
      <c r="R181" s="172"/>
      <c r="S181" s="172"/>
      <c r="T181" s="173"/>
      <c r="AT181" s="167" t="s">
        <v>229</v>
      </c>
      <c r="AU181" s="167" t="s">
        <v>86</v>
      </c>
      <c r="AV181" s="13" t="s">
        <v>86</v>
      </c>
      <c r="AW181" s="13" t="s">
        <v>32</v>
      </c>
      <c r="AX181" s="13" t="s">
        <v>77</v>
      </c>
      <c r="AY181" s="167" t="s">
        <v>222</v>
      </c>
    </row>
    <row r="182" spans="1:65" s="14" customFormat="1">
      <c r="B182" s="174"/>
      <c r="D182" s="166" t="s">
        <v>229</v>
      </c>
      <c r="E182" s="175" t="s">
        <v>1</v>
      </c>
      <c r="F182" s="176" t="s">
        <v>231</v>
      </c>
      <c r="H182" s="177">
        <v>85.1</v>
      </c>
      <c r="I182" s="178"/>
      <c r="L182" s="174"/>
      <c r="M182" s="179"/>
      <c r="N182" s="180"/>
      <c r="O182" s="180"/>
      <c r="P182" s="180"/>
      <c r="Q182" s="180"/>
      <c r="R182" s="180"/>
      <c r="S182" s="180"/>
      <c r="T182" s="181"/>
      <c r="AT182" s="175" t="s">
        <v>229</v>
      </c>
      <c r="AU182" s="175" t="s">
        <v>86</v>
      </c>
      <c r="AV182" s="14" t="s">
        <v>228</v>
      </c>
      <c r="AW182" s="14" t="s">
        <v>32</v>
      </c>
      <c r="AX182" s="14" t="s">
        <v>84</v>
      </c>
      <c r="AY182" s="175" t="s">
        <v>222</v>
      </c>
    </row>
    <row r="183" spans="1:65" s="12" customFormat="1" ht="22.9" customHeight="1">
      <c r="B183" s="137"/>
      <c r="D183" s="138" t="s">
        <v>76</v>
      </c>
      <c r="E183" s="148" t="s">
        <v>228</v>
      </c>
      <c r="F183" s="148" t="s">
        <v>916</v>
      </c>
      <c r="I183" s="140"/>
      <c r="J183" s="149">
        <f>BK183</f>
        <v>0</v>
      </c>
      <c r="L183" s="137"/>
      <c r="M183" s="142"/>
      <c r="N183" s="143"/>
      <c r="O183" s="143"/>
      <c r="P183" s="144">
        <f>P184</f>
        <v>0</v>
      </c>
      <c r="Q183" s="143"/>
      <c r="R183" s="144">
        <f>R184</f>
        <v>99.99499136</v>
      </c>
      <c r="S183" s="143"/>
      <c r="T183" s="145">
        <f>T184</f>
        <v>0</v>
      </c>
      <c r="AR183" s="138" t="s">
        <v>84</v>
      </c>
      <c r="AT183" s="146" t="s">
        <v>76</v>
      </c>
      <c r="AU183" s="146" t="s">
        <v>84</v>
      </c>
      <c r="AY183" s="138" t="s">
        <v>222</v>
      </c>
      <c r="BK183" s="147">
        <f>BK184</f>
        <v>0</v>
      </c>
    </row>
    <row r="184" spans="1:65" s="2" customFormat="1" ht="33" customHeight="1">
      <c r="A184" s="33"/>
      <c r="B184" s="150"/>
      <c r="C184" s="151" t="s">
        <v>337</v>
      </c>
      <c r="D184" s="151" t="s">
        <v>224</v>
      </c>
      <c r="E184" s="152" t="s">
        <v>1317</v>
      </c>
      <c r="F184" s="153" t="s">
        <v>6744</v>
      </c>
      <c r="G184" s="154" t="s">
        <v>227</v>
      </c>
      <c r="H184" s="155">
        <v>617.55799999999999</v>
      </c>
      <c r="I184" s="156"/>
      <c r="J184" s="157">
        <f>ROUND(I184*H184,2)</f>
        <v>0</v>
      </c>
      <c r="K184" s="158"/>
      <c r="L184" s="34"/>
      <c r="M184" s="159" t="s">
        <v>1</v>
      </c>
      <c r="N184" s="160" t="s">
        <v>42</v>
      </c>
      <c r="O184" s="59"/>
      <c r="P184" s="161">
        <f>O184*H184</f>
        <v>0</v>
      </c>
      <c r="Q184" s="161">
        <v>0.16192000000000001</v>
      </c>
      <c r="R184" s="161">
        <f>Q184*H184</f>
        <v>99.99499136</v>
      </c>
      <c r="S184" s="161">
        <v>0</v>
      </c>
      <c r="T184" s="162">
        <f>S184*H184</f>
        <v>0</v>
      </c>
      <c r="U184" s="33"/>
      <c r="V184" s="33"/>
      <c r="W184" s="33"/>
      <c r="X184" s="33"/>
      <c r="Y184" s="33"/>
      <c r="Z184" s="33"/>
      <c r="AA184" s="33"/>
      <c r="AB184" s="33"/>
      <c r="AC184" s="33"/>
      <c r="AD184" s="33"/>
      <c r="AE184" s="33"/>
      <c r="AR184" s="163" t="s">
        <v>228</v>
      </c>
      <c r="AT184" s="163" t="s">
        <v>224</v>
      </c>
      <c r="AU184" s="163" t="s">
        <v>86</v>
      </c>
      <c r="AY184" s="18" t="s">
        <v>222</v>
      </c>
      <c r="BE184" s="164">
        <f>IF(N184="základní",J184,0)</f>
        <v>0</v>
      </c>
      <c r="BF184" s="164">
        <f>IF(N184="snížená",J184,0)</f>
        <v>0</v>
      </c>
      <c r="BG184" s="164">
        <f>IF(N184="zákl. přenesená",J184,0)</f>
        <v>0</v>
      </c>
      <c r="BH184" s="164">
        <f>IF(N184="sníž. přenesená",J184,0)</f>
        <v>0</v>
      </c>
      <c r="BI184" s="164">
        <f>IF(N184="nulová",J184,0)</f>
        <v>0</v>
      </c>
      <c r="BJ184" s="18" t="s">
        <v>84</v>
      </c>
      <c r="BK184" s="164">
        <f>ROUND(I184*H184,2)</f>
        <v>0</v>
      </c>
      <c r="BL184" s="18" t="s">
        <v>228</v>
      </c>
      <c r="BM184" s="163" t="s">
        <v>329</v>
      </c>
    </row>
    <row r="185" spans="1:65" s="12" customFormat="1" ht="22.9" customHeight="1">
      <c r="B185" s="137"/>
      <c r="D185" s="138" t="s">
        <v>76</v>
      </c>
      <c r="E185" s="148" t="s">
        <v>245</v>
      </c>
      <c r="F185" s="148" t="s">
        <v>1320</v>
      </c>
      <c r="I185" s="140"/>
      <c r="J185" s="149">
        <f>BK185</f>
        <v>0</v>
      </c>
      <c r="L185" s="137"/>
      <c r="M185" s="142"/>
      <c r="N185" s="143"/>
      <c r="O185" s="143"/>
      <c r="P185" s="144">
        <f>SUM(P186:P223)</f>
        <v>0</v>
      </c>
      <c r="Q185" s="143"/>
      <c r="R185" s="144">
        <f>SUM(R186:R223)</f>
        <v>566.73451699999998</v>
      </c>
      <c r="S185" s="143"/>
      <c r="T185" s="145">
        <f>SUM(T186:T223)</f>
        <v>0</v>
      </c>
      <c r="AR185" s="138" t="s">
        <v>84</v>
      </c>
      <c r="AT185" s="146" t="s">
        <v>76</v>
      </c>
      <c r="AU185" s="146" t="s">
        <v>84</v>
      </c>
      <c r="AY185" s="138" t="s">
        <v>222</v>
      </c>
      <c r="BK185" s="147">
        <f>SUM(BK186:BK223)</f>
        <v>0</v>
      </c>
    </row>
    <row r="186" spans="1:65" s="2" customFormat="1" ht="21.75" customHeight="1">
      <c r="A186" s="33"/>
      <c r="B186" s="150"/>
      <c r="C186" s="151" t="s">
        <v>341</v>
      </c>
      <c r="D186" s="151" t="s">
        <v>224</v>
      </c>
      <c r="E186" s="152" t="s">
        <v>6745</v>
      </c>
      <c r="F186" s="153" t="s">
        <v>6746</v>
      </c>
      <c r="G186" s="154" t="s">
        <v>227</v>
      </c>
      <c r="H186" s="155">
        <v>276</v>
      </c>
      <c r="I186" s="156"/>
      <c r="J186" s="157">
        <f t="shared" ref="J186:J195" si="0">ROUND(I186*H186,2)</f>
        <v>0</v>
      </c>
      <c r="K186" s="158"/>
      <c r="L186" s="34"/>
      <c r="M186" s="159" t="s">
        <v>1</v>
      </c>
      <c r="N186" s="160" t="s">
        <v>42</v>
      </c>
      <c r="O186" s="59"/>
      <c r="P186" s="161">
        <f t="shared" ref="P186:P195" si="1">O186*H186</f>
        <v>0</v>
      </c>
      <c r="Q186" s="161">
        <v>0.184</v>
      </c>
      <c r="R186" s="161">
        <f t="shared" ref="R186:R195" si="2">Q186*H186</f>
        <v>50.783999999999999</v>
      </c>
      <c r="S186" s="161">
        <v>0</v>
      </c>
      <c r="T186" s="162">
        <f t="shared" ref="T186:T195" si="3">S186*H186</f>
        <v>0</v>
      </c>
      <c r="U186" s="33"/>
      <c r="V186" s="33"/>
      <c r="W186" s="33"/>
      <c r="X186" s="33"/>
      <c r="Y186" s="33"/>
      <c r="Z186" s="33"/>
      <c r="AA186" s="33"/>
      <c r="AB186" s="33"/>
      <c r="AC186" s="33"/>
      <c r="AD186" s="33"/>
      <c r="AE186" s="33"/>
      <c r="AR186" s="163" t="s">
        <v>228</v>
      </c>
      <c r="AT186" s="163" t="s">
        <v>224</v>
      </c>
      <c r="AU186" s="163" t="s">
        <v>86</v>
      </c>
      <c r="AY186" s="18" t="s">
        <v>222</v>
      </c>
      <c r="BE186" s="164">
        <f t="shared" ref="BE186:BE195" si="4">IF(N186="základní",J186,0)</f>
        <v>0</v>
      </c>
      <c r="BF186" s="164">
        <f t="shared" ref="BF186:BF195" si="5">IF(N186="snížená",J186,0)</f>
        <v>0</v>
      </c>
      <c r="BG186" s="164">
        <f t="shared" ref="BG186:BG195" si="6">IF(N186="zákl. přenesená",J186,0)</f>
        <v>0</v>
      </c>
      <c r="BH186" s="164">
        <f t="shared" ref="BH186:BH195" si="7">IF(N186="sníž. přenesená",J186,0)</f>
        <v>0</v>
      </c>
      <c r="BI186" s="164">
        <f t="shared" ref="BI186:BI195" si="8">IF(N186="nulová",J186,0)</f>
        <v>0</v>
      </c>
      <c r="BJ186" s="18" t="s">
        <v>84</v>
      </c>
      <c r="BK186" s="164">
        <f t="shared" ref="BK186:BK195" si="9">ROUND(I186*H186,2)</f>
        <v>0</v>
      </c>
      <c r="BL186" s="18" t="s">
        <v>228</v>
      </c>
      <c r="BM186" s="163" t="s">
        <v>340</v>
      </c>
    </row>
    <row r="187" spans="1:65" s="2" customFormat="1" ht="16.5" customHeight="1">
      <c r="A187" s="33"/>
      <c r="B187" s="150"/>
      <c r="C187" s="151" t="s">
        <v>345</v>
      </c>
      <c r="D187" s="151" t="s">
        <v>224</v>
      </c>
      <c r="E187" s="152" t="s">
        <v>6747</v>
      </c>
      <c r="F187" s="153" t="s">
        <v>6748</v>
      </c>
      <c r="G187" s="154" t="s">
        <v>227</v>
      </c>
      <c r="H187" s="155">
        <v>156.55000000000001</v>
      </c>
      <c r="I187" s="156"/>
      <c r="J187" s="157">
        <f t="shared" si="0"/>
        <v>0</v>
      </c>
      <c r="K187" s="158"/>
      <c r="L187" s="34"/>
      <c r="M187" s="159" t="s">
        <v>1</v>
      </c>
      <c r="N187" s="160" t="s">
        <v>42</v>
      </c>
      <c r="O187" s="59"/>
      <c r="P187" s="161">
        <f t="shared" si="1"/>
        <v>0</v>
      </c>
      <c r="Q187" s="161">
        <v>0.48574000000000001</v>
      </c>
      <c r="R187" s="161">
        <f t="shared" si="2"/>
        <v>76.042597000000001</v>
      </c>
      <c r="S187" s="161">
        <v>0</v>
      </c>
      <c r="T187" s="162">
        <f t="shared" si="3"/>
        <v>0</v>
      </c>
      <c r="U187" s="33"/>
      <c r="V187" s="33"/>
      <c r="W187" s="33"/>
      <c r="X187" s="33"/>
      <c r="Y187" s="33"/>
      <c r="Z187" s="33"/>
      <c r="AA187" s="33"/>
      <c r="AB187" s="33"/>
      <c r="AC187" s="33"/>
      <c r="AD187" s="33"/>
      <c r="AE187" s="33"/>
      <c r="AR187" s="163" t="s">
        <v>228</v>
      </c>
      <c r="AT187" s="163" t="s">
        <v>224</v>
      </c>
      <c r="AU187" s="163" t="s">
        <v>86</v>
      </c>
      <c r="AY187" s="18" t="s">
        <v>222</v>
      </c>
      <c r="BE187" s="164">
        <f t="shared" si="4"/>
        <v>0</v>
      </c>
      <c r="BF187" s="164">
        <f t="shared" si="5"/>
        <v>0</v>
      </c>
      <c r="BG187" s="164">
        <f t="shared" si="6"/>
        <v>0</v>
      </c>
      <c r="BH187" s="164">
        <f t="shared" si="7"/>
        <v>0</v>
      </c>
      <c r="BI187" s="164">
        <f t="shared" si="8"/>
        <v>0</v>
      </c>
      <c r="BJ187" s="18" t="s">
        <v>84</v>
      </c>
      <c r="BK187" s="164">
        <f t="shared" si="9"/>
        <v>0</v>
      </c>
      <c r="BL187" s="18" t="s">
        <v>228</v>
      </c>
      <c r="BM187" s="163" t="s">
        <v>344</v>
      </c>
    </row>
    <row r="188" spans="1:65" s="2" customFormat="1" ht="16.5" customHeight="1">
      <c r="A188" s="33"/>
      <c r="B188" s="150"/>
      <c r="C188" s="151" t="s">
        <v>273</v>
      </c>
      <c r="D188" s="151" t="s">
        <v>224</v>
      </c>
      <c r="E188" s="152" t="s">
        <v>6749</v>
      </c>
      <c r="F188" s="153" t="s">
        <v>6750</v>
      </c>
      <c r="G188" s="154" t="s">
        <v>227</v>
      </c>
      <c r="H188" s="155">
        <v>276</v>
      </c>
      <c r="I188" s="156"/>
      <c r="J188" s="157">
        <f t="shared" si="0"/>
        <v>0</v>
      </c>
      <c r="K188" s="158"/>
      <c r="L188" s="34"/>
      <c r="M188" s="159" t="s">
        <v>1</v>
      </c>
      <c r="N188" s="160" t="s">
        <v>42</v>
      </c>
      <c r="O188" s="59"/>
      <c r="P188" s="161">
        <f t="shared" si="1"/>
        <v>0</v>
      </c>
      <c r="Q188" s="161">
        <v>0.161</v>
      </c>
      <c r="R188" s="161">
        <f t="shared" si="2"/>
        <v>44.436</v>
      </c>
      <c r="S188" s="161">
        <v>0</v>
      </c>
      <c r="T188" s="162">
        <f t="shared" si="3"/>
        <v>0</v>
      </c>
      <c r="U188" s="33"/>
      <c r="V188" s="33"/>
      <c r="W188" s="33"/>
      <c r="X188" s="33"/>
      <c r="Y188" s="33"/>
      <c r="Z188" s="33"/>
      <c r="AA188" s="33"/>
      <c r="AB188" s="33"/>
      <c r="AC188" s="33"/>
      <c r="AD188" s="33"/>
      <c r="AE188" s="33"/>
      <c r="AR188" s="163" t="s">
        <v>228</v>
      </c>
      <c r="AT188" s="163" t="s">
        <v>224</v>
      </c>
      <c r="AU188" s="163" t="s">
        <v>86</v>
      </c>
      <c r="AY188" s="18" t="s">
        <v>222</v>
      </c>
      <c r="BE188" s="164">
        <f t="shared" si="4"/>
        <v>0</v>
      </c>
      <c r="BF188" s="164">
        <f t="shared" si="5"/>
        <v>0</v>
      </c>
      <c r="BG188" s="164">
        <f t="shared" si="6"/>
        <v>0</v>
      </c>
      <c r="BH188" s="164">
        <f t="shared" si="7"/>
        <v>0</v>
      </c>
      <c r="BI188" s="164">
        <f t="shared" si="8"/>
        <v>0</v>
      </c>
      <c r="BJ188" s="18" t="s">
        <v>84</v>
      </c>
      <c r="BK188" s="164">
        <f t="shared" si="9"/>
        <v>0</v>
      </c>
      <c r="BL188" s="18" t="s">
        <v>228</v>
      </c>
      <c r="BM188" s="163" t="s">
        <v>349</v>
      </c>
    </row>
    <row r="189" spans="1:65" s="2" customFormat="1" ht="16.5" customHeight="1">
      <c r="A189" s="33"/>
      <c r="B189" s="150"/>
      <c r="C189" s="151" t="s">
        <v>7</v>
      </c>
      <c r="D189" s="151" t="s">
        <v>224</v>
      </c>
      <c r="E189" s="152" t="s">
        <v>1325</v>
      </c>
      <c r="F189" s="153" t="s">
        <v>6751</v>
      </c>
      <c r="G189" s="154" t="s">
        <v>227</v>
      </c>
      <c r="H189" s="155">
        <v>286.74799999999999</v>
      </c>
      <c r="I189" s="156"/>
      <c r="J189" s="157">
        <f t="shared" si="0"/>
        <v>0</v>
      </c>
      <c r="K189" s="158"/>
      <c r="L189" s="34"/>
      <c r="M189" s="159" t="s">
        <v>1</v>
      </c>
      <c r="N189" s="160" t="s">
        <v>42</v>
      </c>
      <c r="O189" s="59"/>
      <c r="P189" s="161">
        <f t="shared" si="1"/>
        <v>0</v>
      </c>
      <c r="Q189" s="161">
        <v>0.34499999999999997</v>
      </c>
      <c r="R189" s="161">
        <f t="shared" si="2"/>
        <v>98.928059999999988</v>
      </c>
      <c r="S189" s="161">
        <v>0</v>
      </c>
      <c r="T189" s="162">
        <f t="shared" si="3"/>
        <v>0</v>
      </c>
      <c r="U189" s="33"/>
      <c r="V189" s="33"/>
      <c r="W189" s="33"/>
      <c r="X189" s="33"/>
      <c r="Y189" s="33"/>
      <c r="Z189" s="33"/>
      <c r="AA189" s="33"/>
      <c r="AB189" s="33"/>
      <c r="AC189" s="33"/>
      <c r="AD189" s="33"/>
      <c r="AE189" s="33"/>
      <c r="AR189" s="163" t="s">
        <v>228</v>
      </c>
      <c r="AT189" s="163" t="s">
        <v>224</v>
      </c>
      <c r="AU189" s="163" t="s">
        <v>86</v>
      </c>
      <c r="AY189" s="18" t="s">
        <v>222</v>
      </c>
      <c r="BE189" s="164">
        <f t="shared" si="4"/>
        <v>0</v>
      </c>
      <c r="BF189" s="164">
        <f t="shared" si="5"/>
        <v>0</v>
      </c>
      <c r="BG189" s="164">
        <f t="shared" si="6"/>
        <v>0</v>
      </c>
      <c r="BH189" s="164">
        <f t="shared" si="7"/>
        <v>0</v>
      </c>
      <c r="BI189" s="164">
        <f t="shared" si="8"/>
        <v>0</v>
      </c>
      <c r="BJ189" s="18" t="s">
        <v>84</v>
      </c>
      <c r="BK189" s="164">
        <f t="shared" si="9"/>
        <v>0</v>
      </c>
      <c r="BL189" s="18" t="s">
        <v>228</v>
      </c>
      <c r="BM189" s="163" t="s">
        <v>353</v>
      </c>
    </row>
    <row r="190" spans="1:65" s="2" customFormat="1" ht="16.5" customHeight="1">
      <c r="A190" s="33"/>
      <c r="B190" s="150"/>
      <c r="C190" s="151" t="s">
        <v>358</v>
      </c>
      <c r="D190" s="151" t="s">
        <v>224</v>
      </c>
      <c r="E190" s="152" t="s">
        <v>6752</v>
      </c>
      <c r="F190" s="153" t="s">
        <v>6753</v>
      </c>
      <c r="G190" s="154" t="s">
        <v>227</v>
      </c>
      <c r="H190" s="155">
        <v>276</v>
      </c>
      <c r="I190" s="156"/>
      <c r="J190" s="157">
        <f t="shared" si="0"/>
        <v>0</v>
      </c>
      <c r="K190" s="158"/>
      <c r="L190" s="34"/>
      <c r="M190" s="159" t="s">
        <v>1</v>
      </c>
      <c r="N190" s="160" t="s">
        <v>42</v>
      </c>
      <c r="O190" s="59"/>
      <c r="P190" s="161">
        <f t="shared" si="1"/>
        <v>0</v>
      </c>
      <c r="Q190" s="161">
        <v>0.36799999999999999</v>
      </c>
      <c r="R190" s="161">
        <f t="shared" si="2"/>
        <v>101.568</v>
      </c>
      <c r="S190" s="161">
        <v>0</v>
      </c>
      <c r="T190" s="162">
        <f t="shared" si="3"/>
        <v>0</v>
      </c>
      <c r="U190" s="33"/>
      <c r="V190" s="33"/>
      <c r="W190" s="33"/>
      <c r="X190" s="33"/>
      <c r="Y190" s="33"/>
      <c r="Z190" s="33"/>
      <c r="AA190" s="33"/>
      <c r="AB190" s="33"/>
      <c r="AC190" s="33"/>
      <c r="AD190" s="33"/>
      <c r="AE190" s="33"/>
      <c r="AR190" s="163" t="s">
        <v>228</v>
      </c>
      <c r="AT190" s="163" t="s">
        <v>224</v>
      </c>
      <c r="AU190" s="163" t="s">
        <v>86</v>
      </c>
      <c r="AY190" s="18" t="s">
        <v>222</v>
      </c>
      <c r="BE190" s="164">
        <f t="shared" si="4"/>
        <v>0</v>
      </c>
      <c r="BF190" s="164">
        <f t="shared" si="5"/>
        <v>0</v>
      </c>
      <c r="BG190" s="164">
        <f t="shared" si="6"/>
        <v>0</v>
      </c>
      <c r="BH190" s="164">
        <f t="shared" si="7"/>
        <v>0</v>
      </c>
      <c r="BI190" s="164">
        <f t="shared" si="8"/>
        <v>0</v>
      </c>
      <c r="BJ190" s="18" t="s">
        <v>84</v>
      </c>
      <c r="BK190" s="164">
        <f t="shared" si="9"/>
        <v>0</v>
      </c>
      <c r="BL190" s="18" t="s">
        <v>228</v>
      </c>
      <c r="BM190" s="163" t="s">
        <v>357</v>
      </c>
    </row>
    <row r="191" spans="1:65" s="2" customFormat="1" ht="16.5" customHeight="1">
      <c r="A191" s="33"/>
      <c r="B191" s="150"/>
      <c r="C191" s="151" t="s">
        <v>363</v>
      </c>
      <c r="D191" s="151" t="s">
        <v>224</v>
      </c>
      <c r="E191" s="152" t="s">
        <v>1328</v>
      </c>
      <c r="F191" s="153" t="s">
        <v>6754</v>
      </c>
      <c r="G191" s="154" t="s">
        <v>227</v>
      </c>
      <c r="H191" s="155">
        <v>156.55000000000001</v>
      </c>
      <c r="I191" s="156"/>
      <c r="J191" s="157">
        <f t="shared" si="0"/>
        <v>0</v>
      </c>
      <c r="K191" s="158"/>
      <c r="L191" s="34"/>
      <c r="M191" s="159" t="s">
        <v>1</v>
      </c>
      <c r="N191" s="160" t="s">
        <v>42</v>
      </c>
      <c r="O191" s="59"/>
      <c r="P191" s="161">
        <f t="shared" si="1"/>
        <v>0</v>
      </c>
      <c r="Q191" s="161">
        <v>0.46</v>
      </c>
      <c r="R191" s="161">
        <f t="shared" si="2"/>
        <v>72.013000000000005</v>
      </c>
      <c r="S191" s="161">
        <v>0</v>
      </c>
      <c r="T191" s="162">
        <f t="shared" si="3"/>
        <v>0</v>
      </c>
      <c r="U191" s="33"/>
      <c r="V191" s="33"/>
      <c r="W191" s="33"/>
      <c r="X191" s="33"/>
      <c r="Y191" s="33"/>
      <c r="Z191" s="33"/>
      <c r="AA191" s="33"/>
      <c r="AB191" s="33"/>
      <c r="AC191" s="33"/>
      <c r="AD191" s="33"/>
      <c r="AE191" s="33"/>
      <c r="AR191" s="163" t="s">
        <v>228</v>
      </c>
      <c r="AT191" s="163" t="s">
        <v>224</v>
      </c>
      <c r="AU191" s="163" t="s">
        <v>86</v>
      </c>
      <c r="AY191" s="18" t="s">
        <v>222</v>
      </c>
      <c r="BE191" s="164">
        <f t="shared" si="4"/>
        <v>0</v>
      </c>
      <c r="BF191" s="164">
        <f t="shared" si="5"/>
        <v>0</v>
      </c>
      <c r="BG191" s="164">
        <f t="shared" si="6"/>
        <v>0</v>
      </c>
      <c r="BH191" s="164">
        <f t="shared" si="7"/>
        <v>0</v>
      </c>
      <c r="BI191" s="164">
        <f t="shared" si="8"/>
        <v>0</v>
      </c>
      <c r="BJ191" s="18" t="s">
        <v>84</v>
      </c>
      <c r="BK191" s="164">
        <f t="shared" si="9"/>
        <v>0</v>
      </c>
      <c r="BL191" s="18" t="s">
        <v>228</v>
      </c>
      <c r="BM191" s="163" t="s">
        <v>361</v>
      </c>
    </row>
    <row r="192" spans="1:65" s="2" customFormat="1" ht="33" customHeight="1">
      <c r="A192" s="33"/>
      <c r="B192" s="150"/>
      <c r="C192" s="151" t="s">
        <v>282</v>
      </c>
      <c r="D192" s="151" t="s">
        <v>224</v>
      </c>
      <c r="E192" s="152" t="s">
        <v>6755</v>
      </c>
      <c r="F192" s="153" t="s">
        <v>6756</v>
      </c>
      <c r="G192" s="154" t="s">
        <v>227</v>
      </c>
      <c r="H192" s="155">
        <v>156.55000000000001</v>
      </c>
      <c r="I192" s="156"/>
      <c r="J192" s="157">
        <f t="shared" si="0"/>
        <v>0</v>
      </c>
      <c r="K192" s="158"/>
      <c r="L192" s="34"/>
      <c r="M192" s="159" t="s">
        <v>1</v>
      </c>
      <c r="N192" s="160" t="s">
        <v>42</v>
      </c>
      <c r="O192" s="59"/>
      <c r="P192" s="161">
        <f t="shared" si="1"/>
        <v>0</v>
      </c>
      <c r="Q192" s="161">
        <v>0.15826000000000001</v>
      </c>
      <c r="R192" s="161">
        <f t="shared" si="2"/>
        <v>24.775603000000004</v>
      </c>
      <c r="S192" s="161">
        <v>0</v>
      </c>
      <c r="T192" s="162">
        <f t="shared" si="3"/>
        <v>0</v>
      </c>
      <c r="U192" s="33"/>
      <c r="V192" s="33"/>
      <c r="W192" s="33"/>
      <c r="X192" s="33"/>
      <c r="Y192" s="33"/>
      <c r="Z192" s="33"/>
      <c r="AA192" s="33"/>
      <c r="AB192" s="33"/>
      <c r="AC192" s="33"/>
      <c r="AD192" s="33"/>
      <c r="AE192" s="33"/>
      <c r="AR192" s="163" t="s">
        <v>228</v>
      </c>
      <c r="AT192" s="163" t="s">
        <v>224</v>
      </c>
      <c r="AU192" s="163" t="s">
        <v>86</v>
      </c>
      <c r="AY192" s="18" t="s">
        <v>222</v>
      </c>
      <c r="BE192" s="164">
        <f t="shared" si="4"/>
        <v>0</v>
      </c>
      <c r="BF192" s="164">
        <f t="shared" si="5"/>
        <v>0</v>
      </c>
      <c r="BG192" s="164">
        <f t="shared" si="6"/>
        <v>0</v>
      </c>
      <c r="BH192" s="164">
        <f t="shared" si="7"/>
        <v>0</v>
      </c>
      <c r="BI192" s="164">
        <f t="shared" si="8"/>
        <v>0</v>
      </c>
      <c r="BJ192" s="18" t="s">
        <v>84</v>
      </c>
      <c r="BK192" s="164">
        <f t="shared" si="9"/>
        <v>0</v>
      </c>
      <c r="BL192" s="18" t="s">
        <v>228</v>
      </c>
      <c r="BM192" s="163" t="s">
        <v>366</v>
      </c>
    </row>
    <row r="193" spans="1:65" s="2" customFormat="1" ht="21.75" customHeight="1">
      <c r="A193" s="33"/>
      <c r="B193" s="150"/>
      <c r="C193" s="151" t="s">
        <v>370</v>
      </c>
      <c r="D193" s="151" t="s">
        <v>224</v>
      </c>
      <c r="E193" s="152" t="s">
        <v>6757</v>
      </c>
      <c r="F193" s="153" t="s">
        <v>6758</v>
      </c>
      <c r="G193" s="154" t="s">
        <v>227</v>
      </c>
      <c r="H193" s="155">
        <v>156.55000000000001</v>
      </c>
      <c r="I193" s="156"/>
      <c r="J193" s="157">
        <f t="shared" si="0"/>
        <v>0</v>
      </c>
      <c r="K193" s="158"/>
      <c r="L193" s="34"/>
      <c r="M193" s="159" t="s">
        <v>1</v>
      </c>
      <c r="N193" s="160" t="s">
        <v>42</v>
      </c>
      <c r="O193" s="59"/>
      <c r="P193" s="161">
        <f t="shared" si="1"/>
        <v>0</v>
      </c>
      <c r="Q193" s="161">
        <v>6.0099999999999997E-3</v>
      </c>
      <c r="R193" s="161">
        <f t="shared" si="2"/>
        <v>0.94086550000000002</v>
      </c>
      <c r="S193" s="161">
        <v>0</v>
      </c>
      <c r="T193" s="162">
        <f t="shared" si="3"/>
        <v>0</v>
      </c>
      <c r="U193" s="33"/>
      <c r="V193" s="33"/>
      <c r="W193" s="33"/>
      <c r="X193" s="33"/>
      <c r="Y193" s="33"/>
      <c r="Z193" s="33"/>
      <c r="AA193" s="33"/>
      <c r="AB193" s="33"/>
      <c r="AC193" s="33"/>
      <c r="AD193" s="33"/>
      <c r="AE193" s="33"/>
      <c r="AR193" s="163" t="s">
        <v>228</v>
      </c>
      <c r="AT193" s="163" t="s">
        <v>224</v>
      </c>
      <c r="AU193" s="163" t="s">
        <v>86</v>
      </c>
      <c r="AY193" s="18" t="s">
        <v>222</v>
      </c>
      <c r="BE193" s="164">
        <f t="shared" si="4"/>
        <v>0</v>
      </c>
      <c r="BF193" s="164">
        <f t="shared" si="5"/>
        <v>0</v>
      </c>
      <c r="BG193" s="164">
        <f t="shared" si="6"/>
        <v>0</v>
      </c>
      <c r="BH193" s="164">
        <f t="shared" si="7"/>
        <v>0</v>
      </c>
      <c r="BI193" s="164">
        <f t="shared" si="8"/>
        <v>0</v>
      </c>
      <c r="BJ193" s="18" t="s">
        <v>84</v>
      </c>
      <c r="BK193" s="164">
        <f t="shared" si="9"/>
        <v>0</v>
      </c>
      <c r="BL193" s="18" t="s">
        <v>228</v>
      </c>
      <c r="BM193" s="163" t="s">
        <v>547</v>
      </c>
    </row>
    <row r="194" spans="1:65" s="2" customFormat="1" ht="24.2" customHeight="1">
      <c r="A194" s="33"/>
      <c r="B194" s="150"/>
      <c r="C194" s="151" t="s">
        <v>292</v>
      </c>
      <c r="D194" s="151" t="s">
        <v>224</v>
      </c>
      <c r="E194" s="152" t="s">
        <v>6759</v>
      </c>
      <c r="F194" s="153" t="s">
        <v>6760</v>
      </c>
      <c r="G194" s="154" t="s">
        <v>227</v>
      </c>
      <c r="H194" s="155">
        <v>156.55000000000001</v>
      </c>
      <c r="I194" s="156"/>
      <c r="J194" s="157">
        <f t="shared" si="0"/>
        <v>0</v>
      </c>
      <c r="K194" s="158"/>
      <c r="L194" s="34"/>
      <c r="M194" s="159" t="s">
        <v>1</v>
      </c>
      <c r="N194" s="160" t="s">
        <v>42</v>
      </c>
      <c r="O194" s="59"/>
      <c r="P194" s="161">
        <f t="shared" si="1"/>
        <v>0</v>
      </c>
      <c r="Q194" s="161">
        <v>6.0999999999999997E-4</v>
      </c>
      <c r="R194" s="161">
        <f t="shared" si="2"/>
        <v>9.5495499999999997E-2</v>
      </c>
      <c r="S194" s="161">
        <v>0</v>
      </c>
      <c r="T194" s="162">
        <f t="shared" si="3"/>
        <v>0</v>
      </c>
      <c r="U194" s="33"/>
      <c r="V194" s="33"/>
      <c r="W194" s="33"/>
      <c r="X194" s="33"/>
      <c r="Y194" s="33"/>
      <c r="Z194" s="33"/>
      <c r="AA194" s="33"/>
      <c r="AB194" s="33"/>
      <c r="AC194" s="33"/>
      <c r="AD194" s="33"/>
      <c r="AE194" s="33"/>
      <c r="AR194" s="163" t="s">
        <v>228</v>
      </c>
      <c r="AT194" s="163" t="s">
        <v>224</v>
      </c>
      <c r="AU194" s="163" t="s">
        <v>86</v>
      </c>
      <c r="AY194" s="18" t="s">
        <v>222</v>
      </c>
      <c r="BE194" s="164">
        <f t="shared" si="4"/>
        <v>0</v>
      </c>
      <c r="BF194" s="164">
        <f t="shared" si="5"/>
        <v>0</v>
      </c>
      <c r="BG194" s="164">
        <f t="shared" si="6"/>
        <v>0</v>
      </c>
      <c r="BH194" s="164">
        <f t="shared" si="7"/>
        <v>0</v>
      </c>
      <c r="BI194" s="164">
        <f t="shared" si="8"/>
        <v>0</v>
      </c>
      <c r="BJ194" s="18" t="s">
        <v>84</v>
      </c>
      <c r="BK194" s="164">
        <f t="shared" si="9"/>
        <v>0</v>
      </c>
      <c r="BL194" s="18" t="s">
        <v>228</v>
      </c>
      <c r="BM194" s="163" t="s">
        <v>369</v>
      </c>
    </row>
    <row r="195" spans="1:65" s="2" customFormat="1" ht="33" customHeight="1">
      <c r="A195" s="33"/>
      <c r="B195" s="150"/>
      <c r="C195" s="151" t="s">
        <v>377</v>
      </c>
      <c r="D195" s="151" t="s">
        <v>224</v>
      </c>
      <c r="E195" s="152" t="s">
        <v>6761</v>
      </c>
      <c r="F195" s="153" t="s">
        <v>6762</v>
      </c>
      <c r="G195" s="154" t="s">
        <v>227</v>
      </c>
      <c r="H195" s="155">
        <v>156.55000000000001</v>
      </c>
      <c r="I195" s="156"/>
      <c r="J195" s="157">
        <f t="shared" si="0"/>
        <v>0</v>
      </c>
      <c r="K195" s="158"/>
      <c r="L195" s="34"/>
      <c r="M195" s="159" t="s">
        <v>1</v>
      </c>
      <c r="N195" s="160" t="s">
        <v>42</v>
      </c>
      <c r="O195" s="59"/>
      <c r="P195" s="161">
        <f t="shared" si="1"/>
        <v>0</v>
      </c>
      <c r="Q195" s="161">
        <v>0.10373</v>
      </c>
      <c r="R195" s="161">
        <f t="shared" si="2"/>
        <v>16.238931500000003</v>
      </c>
      <c r="S195" s="161">
        <v>0</v>
      </c>
      <c r="T195" s="162">
        <f t="shared" si="3"/>
        <v>0</v>
      </c>
      <c r="U195" s="33"/>
      <c r="V195" s="33"/>
      <c r="W195" s="33"/>
      <c r="X195" s="33"/>
      <c r="Y195" s="33"/>
      <c r="Z195" s="33"/>
      <c r="AA195" s="33"/>
      <c r="AB195" s="33"/>
      <c r="AC195" s="33"/>
      <c r="AD195" s="33"/>
      <c r="AE195" s="33"/>
      <c r="AR195" s="163" t="s">
        <v>228</v>
      </c>
      <c r="AT195" s="163" t="s">
        <v>224</v>
      </c>
      <c r="AU195" s="163" t="s">
        <v>86</v>
      </c>
      <c r="AY195" s="18" t="s">
        <v>222</v>
      </c>
      <c r="BE195" s="164">
        <f t="shared" si="4"/>
        <v>0</v>
      </c>
      <c r="BF195" s="164">
        <f t="shared" si="5"/>
        <v>0</v>
      </c>
      <c r="BG195" s="164">
        <f t="shared" si="6"/>
        <v>0</v>
      </c>
      <c r="BH195" s="164">
        <f t="shared" si="7"/>
        <v>0</v>
      </c>
      <c r="BI195" s="164">
        <f t="shared" si="8"/>
        <v>0</v>
      </c>
      <c r="BJ195" s="18" t="s">
        <v>84</v>
      </c>
      <c r="BK195" s="164">
        <f t="shared" si="9"/>
        <v>0</v>
      </c>
      <c r="BL195" s="18" t="s">
        <v>228</v>
      </c>
      <c r="BM195" s="163" t="s">
        <v>373</v>
      </c>
    </row>
    <row r="196" spans="1:65" s="13" customFormat="1">
      <c r="B196" s="165"/>
      <c r="D196" s="166" t="s">
        <v>229</v>
      </c>
      <c r="E196" s="167" t="s">
        <v>1</v>
      </c>
      <c r="F196" s="168" t="s">
        <v>6763</v>
      </c>
      <c r="H196" s="169">
        <v>156.55000000000001</v>
      </c>
      <c r="I196" s="170"/>
      <c r="L196" s="165"/>
      <c r="M196" s="171"/>
      <c r="N196" s="172"/>
      <c r="O196" s="172"/>
      <c r="P196" s="172"/>
      <c r="Q196" s="172"/>
      <c r="R196" s="172"/>
      <c r="S196" s="172"/>
      <c r="T196" s="173"/>
      <c r="AT196" s="167" t="s">
        <v>229</v>
      </c>
      <c r="AU196" s="167" t="s">
        <v>86</v>
      </c>
      <c r="AV196" s="13" t="s">
        <v>86</v>
      </c>
      <c r="AW196" s="13" t="s">
        <v>32</v>
      </c>
      <c r="AX196" s="13" t="s">
        <v>77</v>
      </c>
      <c r="AY196" s="167" t="s">
        <v>222</v>
      </c>
    </row>
    <row r="197" spans="1:65" s="14" customFormat="1">
      <c r="B197" s="174"/>
      <c r="D197" s="166" t="s">
        <v>229</v>
      </c>
      <c r="E197" s="175" t="s">
        <v>1</v>
      </c>
      <c r="F197" s="176" t="s">
        <v>231</v>
      </c>
      <c r="H197" s="177">
        <v>156.55000000000001</v>
      </c>
      <c r="I197" s="178"/>
      <c r="L197" s="174"/>
      <c r="M197" s="179"/>
      <c r="N197" s="180"/>
      <c r="O197" s="180"/>
      <c r="P197" s="180"/>
      <c r="Q197" s="180"/>
      <c r="R197" s="180"/>
      <c r="S197" s="180"/>
      <c r="T197" s="181"/>
      <c r="AT197" s="175" t="s">
        <v>229</v>
      </c>
      <c r="AU197" s="175" t="s">
        <v>86</v>
      </c>
      <c r="AV197" s="14" t="s">
        <v>228</v>
      </c>
      <c r="AW197" s="14" t="s">
        <v>32</v>
      </c>
      <c r="AX197" s="14" t="s">
        <v>84</v>
      </c>
      <c r="AY197" s="175" t="s">
        <v>222</v>
      </c>
    </row>
    <row r="198" spans="1:65" s="2" customFormat="1" ht="24.2" customHeight="1">
      <c r="A198" s="33"/>
      <c r="B198" s="150"/>
      <c r="C198" s="151" t="s">
        <v>302</v>
      </c>
      <c r="D198" s="151" t="s">
        <v>224</v>
      </c>
      <c r="E198" s="152" t="s">
        <v>6764</v>
      </c>
      <c r="F198" s="153" t="s">
        <v>6765</v>
      </c>
      <c r="G198" s="154" t="s">
        <v>227</v>
      </c>
      <c r="H198" s="155">
        <v>41.625</v>
      </c>
      <c r="I198" s="156"/>
      <c r="J198" s="157">
        <f>ROUND(I198*H198,2)</f>
        <v>0</v>
      </c>
      <c r="K198" s="158"/>
      <c r="L198" s="34"/>
      <c r="M198" s="159" t="s">
        <v>1</v>
      </c>
      <c r="N198" s="160" t="s">
        <v>42</v>
      </c>
      <c r="O198" s="59"/>
      <c r="P198" s="161">
        <f>O198*H198</f>
        <v>0</v>
      </c>
      <c r="Q198" s="161">
        <v>0.1837</v>
      </c>
      <c r="R198" s="161">
        <f>Q198*H198</f>
        <v>7.6465125</v>
      </c>
      <c r="S198" s="161">
        <v>0</v>
      </c>
      <c r="T198" s="162">
        <f>S198*H198</f>
        <v>0</v>
      </c>
      <c r="U198" s="33"/>
      <c r="V198" s="33"/>
      <c r="W198" s="33"/>
      <c r="X198" s="33"/>
      <c r="Y198" s="33"/>
      <c r="Z198" s="33"/>
      <c r="AA198" s="33"/>
      <c r="AB198" s="33"/>
      <c r="AC198" s="33"/>
      <c r="AD198" s="33"/>
      <c r="AE198" s="33"/>
      <c r="AR198" s="163" t="s">
        <v>228</v>
      </c>
      <c r="AT198" s="163" t="s">
        <v>224</v>
      </c>
      <c r="AU198" s="163" t="s">
        <v>86</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376</v>
      </c>
    </row>
    <row r="199" spans="1:65" s="13" customFormat="1">
      <c r="B199" s="165"/>
      <c r="D199" s="166" t="s">
        <v>229</v>
      </c>
      <c r="E199" s="167" t="s">
        <v>1</v>
      </c>
      <c r="F199" s="168" t="s">
        <v>6766</v>
      </c>
      <c r="H199" s="169">
        <v>41.625</v>
      </c>
      <c r="I199" s="170"/>
      <c r="L199" s="165"/>
      <c r="M199" s="171"/>
      <c r="N199" s="172"/>
      <c r="O199" s="172"/>
      <c r="P199" s="172"/>
      <c r="Q199" s="172"/>
      <c r="R199" s="172"/>
      <c r="S199" s="172"/>
      <c r="T199" s="173"/>
      <c r="AT199" s="167" t="s">
        <v>229</v>
      </c>
      <c r="AU199" s="167" t="s">
        <v>86</v>
      </c>
      <c r="AV199" s="13" t="s">
        <v>86</v>
      </c>
      <c r="AW199" s="13" t="s">
        <v>32</v>
      </c>
      <c r="AX199" s="13" t="s">
        <v>77</v>
      </c>
      <c r="AY199" s="167" t="s">
        <v>222</v>
      </c>
    </row>
    <row r="200" spans="1:65" s="14" customFormat="1">
      <c r="B200" s="174"/>
      <c r="D200" s="166" t="s">
        <v>229</v>
      </c>
      <c r="E200" s="175" t="s">
        <v>1</v>
      </c>
      <c r="F200" s="176" t="s">
        <v>231</v>
      </c>
      <c r="H200" s="177">
        <v>41.625</v>
      </c>
      <c r="I200" s="178"/>
      <c r="L200" s="174"/>
      <c r="M200" s="179"/>
      <c r="N200" s="180"/>
      <c r="O200" s="180"/>
      <c r="P200" s="180"/>
      <c r="Q200" s="180"/>
      <c r="R200" s="180"/>
      <c r="S200" s="180"/>
      <c r="T200" s="181"/>
      <c r="AT200" s="175" t="s">
        <v>229</v>
      </c>
      <c r="AU200" s="175" t="s">
        <v>86</v>
      </c>
      <c r="AV200" s="14" t="s">
        <v>228</v>
      </c>
      <c r="AW200" s="14" t="s">
        <v>32</v>
      </c>
      <c r="AX200" s="14" t="s">
        <v>84</v>
      </c>
      <c r="AY200" s="175" t="s">
        <v>222</v>
      </c>
    </row>
    <row r="201" spans="1:65" s="2" customFormat="1" ht="16.5" customHeight="1">
      <c r="A201" s="33"/>
      <c r="B201" s="150"/>
      <c r="C201" s="197" t="s">
        <v>387</v>
      </c>
      <c r="D201" s="197" t="s">
        <v>310</v>
      </c>
      <c r="E201" s="198" t="s">
        <v>6767</v>
      </c>
      <c r="F201" s="199" t="s">
        <v>6768</v>
      </c>
      <c r="G201" s="200" t="s">
        <v>313</v>
      </c>
      <c r="H201" s="201">
        <v>8.4079999999999995</v>
      </c>
      <c r="I201" s="202"/>
      <c r="J201" s="203">
        <f>ROUND(I201*H201,2)</f>
        <v>0</v>
      </c>
      <c r="K201" s="204"/>
      <c r="L201" s="205"/>
      <c r="M201" s="206" t="s">
        <v>1</v>
      </c>
      <c r="N201" s="207" t="s">
        <v>42</v>
      </c>
      <c r="O201" s="59"/>
      <c r="P201" s="161">
        <f>O201*H201</f>
        <v>0</v>
      </c>
      <c r="Q201" s="161">
        <v>0</v>
      </c>
      <c r="R201" s="161">
        <f>Q201*H201</f>
        <v>0</v>
      </c>
      <c r="S201" s="161">
        <v>0</v>
      </c>
      <c r="T201" s="162">
        <f>S201*H201</f>
        <v>0</v>
      </c>
      <c r="U201" s="33"/>
      <c r="V201" s="33"/>
      <c r="W201" s="33"/>
      <c r="X201" s="33"/>
      <c r="Y201" s="33"/>
      <c r="Z201" s="33"/>
      <c r="AA201" s="33"/>
      <c r="AB201" s="33"/>
      <c r="AC201" s="33"/>
      <c r="AD201" s="33"/>
      <c r="AE201" s="33"/>
      <c r="AR201" s="163" t="s">
        <v>243</v>
      </c>
      <c r="AT201" s="163" t="s">
        <v>310</v>
      </c>
      <c r="AU201" s="163" t="s">
        <v>86</v>
      </c>
      <c r="AY201" s="18" t="s">
        <v>222</v>
      </c>
      <c r="BE201" s="164">
        <f>IF(N201="základní",J201,0)</f>
        <v>0</v>
      </c>
      <c r="BF201" s="164">
        <f>IF(N201="snížená",J201,0)</f>
        <v>0</v>
      </c>
      <c r="BG201" s="164">
        <f>IF(N201="zákl. přenesená",J201,0)</f>
        <v>0</v>
      </c>
      <c r="BH201" s="164">
        <f>IF(N201="sníž. přenesená",J201,0)</f>
        <v>0</v>
      </c>
      <c r="BI201" s="164">
        <f>IF(N201="nulová",J201,0)</f>
        <v>0</v>
      </c>
      <c r="BJ201" s="18" t="s">
        <v>84</v>
      </c>
      <c r="BK201" s="164">
        <f>ROUND(I201*H201,2)</f>
        <v>0</v>
      </c>
      <c r="BL201" s="18" t="s">
        <v>228</v>
      </c>
      <c r="BM201" s="163" t="s">
        <v>380</v>
      </c>
    </row>
    <row r="202" spans="1:65" s="2" customFormat="1" ht="24.2" customHeight="1">
      <c r="A202" s="33"/>
      <c r="B202" s="150"/>
      <c r="C202" s="151" t="s">
        <v>314</v>
      </c>
      <c r="D202" s="151" t="s">
        <v>224</v>
      </c>
      <c r="E202" s="152" t="s">
        <v>6769</v>
      </c>
      <c r="F202" s="153" t="s">
        <v>6770</v>
      </c>
      <c r="G202" s="154" t="s">
        <v>227</v>
      </c>
      <c r="H202" s="155">
        <v>286.74799999999999</v>
      </c>
      <c r="I202" s="156"/>
      <c r="J202" s="157">
        <f>ROUND(I202*H202,2)</f>
        <v>0</v>
      </c>
      <c r="K202" s="158"/>
      <c r="L202" s="34"/>
      <c r="M202" s="159" t="s">
        <v>1</v>
      </c>
      <c r="N202" s="160" t="s">
        <v>42</v>
      </c>
      <c r="O202" s="59"/>
      <c r="P202" s="161">
        <f>O202*H202</f>
        <v>0</v>
      </c>
      <c r="Q202" s="161">
        <v>0.16700000000000001</v>
      </c>
      <c r="R202" s="161">
        <f>Q202*H202</f>
        <v>47.886915999999999</v>
      </c>
      <c r="S202" s="161">
        <v>0</v>
      </c>
      <c r="T202" s="162">
        <f>S202*H202</f>
        <v>0</v>
      </c>
      <c r="U202" s="33"/>
      <c r="V202" s="33"/>
      <c r="W202" s="33"/>
      <c r="X202" s="33"/>
      <c r="Y202" s="33"/>
      <c r="Z202" s="33"/>
      <c r="AA202" s="33"/>
      <c r="AB202" s="33"/>
      <c r="AC202" s="33"/>
      <c r="AD202" s="33"/>
      <c r="AE202" s="33"/>
      <c r="AR202" s="163" t="s">
        <v>228</v>
      </c>
      <c r="AT202" s="163" t="s">
        <v>224</v>
      </c>
      <c r="AU202" s="163" t="s">
        <v>86</v>
      </c>
      <c r="AY202" s="18" t="s">
        <v>222</v>
      </c>
      <c r="BE202" s="164">
        <f>IF(N202="základní",J202,0)</f>
        <v>0</v>
      </c>
      <c r="BF202" s="164">
        <f>IF(N202="snížená",J202,0)</f>
        <v>0</v>
      </c>
      <c r="BG202" s="164">
        <f>IF(N202="zákl. přenesená",J202,0)</f>
        <v>0</v>
      </c>
      <c r="BH202" s="164">
        <f>IF(N202="sníž. přenesená",J202,0)</f>
        <v>0</v>
      </c>
      <c r="BI202" s="164">
        <f>IF(N202="nulová",J202,0)</f>
        <v>0</v>
      </c>
      <c r="BJ202" s="18" t="s">
        <v>84</v>
      </c>
      <c r="BK202" s="164">
        <f>ROUND(I202*H202,2)</f>
        <v>0</v>
      </c>
      <c r="BL202" s="18" t="s">
        <v>228</v>
      </c>
      <c r="BM202" s="163" t="s">
        <v>383</v>
      </c>
    </row>
    <row r="203" spans="1:65" s="13" customFormat="1">
      <c r="B203" s="165"/>
      <c r="D203" s="166" t="s">
        <v>229</v>
      </c>
      <c r="E203" s="167" t="s">
        <v>1</v>
      </c>
      <c r="F203" s="168" t="s">
        <v>6771</v>
      </c>
      <c r="H203" s="169">
        <v>67.09</v>
      </c>
      <c r="I203" s="170"/>
      <c r="L203" s="165"/>
      <c r="M203" s="171"/>
      <c r="N203" s="172"/>
      <c r="O203" s="172"/>
      <c r="P203" s="172"/>
      <c r="Q203" s="172"/>
      <c r="R203" s="172"/>
      <c r="S203" s="172"/>
      <c r="T203" s="173"/>
      <c r="AT203" s="167" t="s">
        <v>229</v>
      </c>
      <c r="AU203" s="167" t="s">
        <v>86</v>
      </c>
      <c r="AV203" s="13" t="s">
        <v>86</v>
      </c>
      <c r="AW203" s="13" t="s">
        <v>32</v>
      </c>
      <c r="AX203" s="13" t="s">
        <v>77</v>
      </c>
      <c r="AY203" s="167" t="s">
        <v>222</v>
      </c>
    </row>
    <row r="204" spans="1:65" s="13" customFormat="1" ht="22.5">
      <c r="B204" s="165"/>
      <c r="D204" s="166" t="s">
        <v>229</v>
      </c>
      <c r="E204" s="167" t="s">
        <v>1</v>
      </c>
      <c r="F204" s="168" t="s">
        <v>6772</v>
      </c>
      <c r="H204" s="169">
        <v>45.575000000000003</v>
      </c>
      <c r="I204" s="170"/>
      <c r="L204" s="165"/>
      <c r="M204" s="171"/>
      <c r="N204" s="172"/>
      <c r="O204" s="172"/>
      <c r="P204" s="172"/>
      <c r="Q204" s="172"/>
      <c r="R204" s="172"/>
      <c r="S204" s="172"/>
      <c r="T204" s="173"/>
      <c r="AT204" s="167" t="s">
        <v>229</v>
      </c>
      <c r="AU204" s="167" t="s">
        <v>86</v>
      </c>
      <c r="AV204" s="13" t="s">
        <v>86</v>
      </c>
      <c r="AW204" s="13" t="s">
        <v>32</v>
      </c>
      <c r="AX204" s="13" t="s">
        <v>77</v>
      </c>
      <c r="AY204" s="167" t="s">
        <v>222</v>
      </c>
    </row>
    <row r="205" spans="1:65" s="13" customFormat="1" ht="22.5">
      <c r="B205" s="165"/>
      <c r="D205" s="166" t="s">
        <v>229</v>
      </c>
      <c r="E205" s="167" t="s">
        <v>1</v>
      </c>
      <c r="F205" s="168" t="s">
        <v>6773</v>
      </c>
      <c r="H205" s="169">
        <v>79.942999999999998</v>
      </c>
      <c r="I205" s="170"/>
      <c r="L205" s="165"/>
      <c r="M205" s="171"/>
      <c r="N205" s="172"/>
      <c r="O205" s="172"/>
      <c r="P205" s="172"/>
      <c r="Q205" s="172"/>
      <c r="R205" s="172"/>
      <c r="S205" s="172"/>
      <c r="T205" s="173"/>
      <c r="AT205" s="167" t="s">
        <v>229</v>
      </c>
      <c r="AU205" s="167" t="s">
        <v>86</v>
      </c>
      <c r="AV205" s="13" t="s">
        <v>86</v>
      </c>
      <c r="AW205" s="13" t="s">
        <v>32</v>
      </c>
      <c r="AX205" s="13" t="s">
        <v>77</v>
      </c>
      <c r="AY205" s="167" t="s">
        <v>222</v>
      </c>
    </row>
    <row r="206" spans="1:65" s="15" customFormat="1">
      <c r="B206" s="182"/>
      <c r="D206" s="166" t="s">
        <v>229</v>
      </c>
      <c r="E206" s="183" t="s">
        <v>1</v>
      </c>
      <c r="F206" s="184" t="s">
        <v>258</v>
      </c>
      <c r="H206" s="185">
        <v>192.608</v>
      </c>
      <c r="I206" s="186"/>
      <c r="L206" s="182"/>
      <c r="M206" s="187"/>
      <c r="N206" s="188"/>
      <c r="O206" s="188"/>
      <c r="P206" s="188"/>
      <c r="Q206" s="188"/>
      <c r="R206" s="188"/>
      <c r="S206" s="188"/>
      <c r="T206" s="189"/>
      <c r="AT206" s="183" t="s">
        <v>229</v>
      </c>
      <c r="AU206" s="183" t="s">
        <v>86</v>
      </c>
      <c r="AV206" s="15" t="s">
        <v>235</v>
      </c>
      <c r="AW206" s="15" t="s">
        <v>32</v>
      </c>
      <c r="AX206" s="15" t="s">
        <v>77</v>
      </c>
      <c r="AY206" s="183" t="s">
        <v>222</v>
      </c>
    </row>
    <row r="207" spans="1:65" s="16" customFormat="1">
      <c r="B207" s="190"/>
      <c r="D207" s="166" t="s">
        <v>229</v>
      </c>
      <c r="E207" s="191" t="s">
        <v>1</v>
      </c>
      <c r="F207" s="192" t="s">
        <v>6774</v>
      </c>
      <c r="H207" s="191" t="s">
        <v>1</v>
      </c>
      <c r="I207" s="193"/>
      <c r="L207" s="190"/>
      <c r="M207" s="194"/>
      <c r="N207" s="195"/>
      <c r="O207" s="195"/>
      <c r="P207" s="195"/>
      <c r="Q207" s="195"/>
      <c r="R207" s="195"/>
      <c r="S207" s="195"/>
      <c r="T207" s="196"/>
      <c r="AT207" s="191" t="s">
        <v>229</v>
      </c>
      <c r="AU207" s="191" t="s">
        <v>86</v>
      </c>
      <c r="AV207" s="16" t="s">
        <v>84</v>
      </c>
      <c r="AW207" s="16" t="s">
        <v>32</v>
      </c>
      <c r="AX207" s="16" t="s">
        <v>77</v>
      </c>
      <c r="AY207" s="191" t="s">
        <v>222</v>
      </c>
    </row>
    <row r="208" spans="1:65" s="13" customFormat="1">
      <c r="B208" s="165"/>
      <c r="D208" s="166" t="s">
        <v>229</v>
      </c>
      <c r="E208" s="167" t="s">
        <v>1</v>
      </c>
      <c r="F208" s="168" t="s">
        <v>6775</v>
      </c>
      <c r="H208" s="169">
        <v>39.380000000000003</v>
      </c>
      <c r="I208" s="170"/>
      <c r="L208" s="165"/>
      <c r="M208" s="171"/>
      <c r="N208" s="172"/>
      <c r="O208" s="172"/>
      <c r="P208" s="172"/>
      <c r="Q208" s="172"/>
      <c r="R208" s="172"/>
      <c r="S208" s="172"/>
      <c r="T208" s="173"/>
      <c r="AT208" s="167" t="s">
        <v>229</v>
      </c>
      <c r="AU208" s="167" t="s">
        <v>86</v>
      </c>
      <c r="AV208" s="13" t="s">
        <v>86</v>
      </c>
      <c r="AW208" s="13" t="s">
        <v>32</v>
      </c>
      <c r="AX208" s="13" t="s">
        <v>77</v>
      </c>
      <c r="AY208" s="167" t="s">
        <v>222</v>
      </c>
    </row>
    <row r="209" spans="1:65" s="13" customFormat="1">
      <c r="B209" s="165"/>
      <c r="D209" s="166" t="s">
        <v>229</v>
      </c>
      <c r="E209" s="167" t="s">
        <v>1</v>
      </c>
      <c r="F209" s="168" t="s">
        <v>6776</v>
      </c>
      <c r="H209" s="169">
        <v>4.18</v>
      </c>
      <c r="I209" s="170"/>
      <c r="L209" s="165"/>
      <c r="M209" s="171"/>
      <c r="N209" s="172"/>
      <c r="O209" s="172"/>
      <c r="P209" s="172"/>
      <c r="Q209" s="172"/>
      <c r="R209" s="172"/>
      <c r="S209" s="172"/>
      <c r="T209" s="173"/>
      <c r="AT209" s="167" t="s">
        <v>229</v>
      </c>
      <c r="AU209" s="167" t="s">
        <v>86</v>
      </c>
      <c r="AV209" s="13" t="s">
        <v>86</v>
      </c>
      <c r="AW209" s="13" t="s">
        <v>32</v>
      </c>
      <c r="AX209" s="13" t="s">
        <v>77</v>
      </c>
      <c r="AY209" s="167" t="s">
        <v>222</v>
      </c>
    </row>
    <row r="210" spans="1:65" s="13" customFormat="1">
      <c r="B210" s="165"/>
      <c r="D210" s="166" t="s">
        <v>229</v>
      </c>
      <c r="E210" s="167" t="s">
        <v>1</v>
      </c>
      <c r="F210" s="168" t="s">
        <v>6777</v>
      </c>
      <c r="H210" s="169">
        <v>7.98</v>
      </c>
      <c r="I210" s="170"/>
      <c r="L210" s="165"/>
      <c r="M210" s="171"/>
      <c r="N210" s="172"/>
      <c r="O210" s="172"/>
      <c r="P210" s="172"/>
      <c r="Q210" s="172"/>
      <c r="R210" s="172"/>
      <c r="S210" s="172"/>
      <c r="T210" s="173"/>
      <c r="AT210" s="167" t="s">
        <v>229</v>
      </c>
      <c r="AU210" s="167" t="s">
        <v>86</v>
      </c>
      <c r="AV210" s="13" t="s">
        <v>86</v>
      </c>
      <c r="AW210" s="13" t="s">
        <v>32</v>
      </c>
      <c r="AX210" s="13" t="s">
        <v>77</v>
      </c>
      <c r="AY210" s="167" t="s">
        <v>222</v>
      </c>
    </row>
    <row r="211" spans="1:65" s="13" customFormat="1">
      <c r="B211" s="165"/>
      <c r="D211" s="166" t="s">
        <v>229</v>
      </c>
      <c r="E211" s="167" t="s">
        <v>1</v>
      </c>
      <c r="F211" s="168" t="s">
        <v>6778</v>
      </c>
      <c r="H211" s="169">
        <v>42.6</v>
      </c>
      <c r="I211" s="170"/>
      <c r="L211" s="165"/>
      <c r="M211" s="171"/>
      <c r="N211" s="172"/>
      <c r="O211" s="172"/>
      <c r="P211" s="172"/>
      <c r="Q211" s="172"/>
      <c r="R211" s="172"/>
      <c r="S211" s="172"/>
      <c r="T211" s="173"/>
      <c r="AT211" s="167" t="s">
        <v>229</v>
      </c>
      <c r="AU211" s="167" t="s">
        <v>86</v>
      </c>
      <c r="AV211" s="13" t="s">
        <v>86</v>
      </c>
      <c r="AW211" s="13" t="s">
        <v>32</v>
      </c>
      <c r="AX211" s="13" t="s">
        <v>77</v>
      </c>
      <c r="AY211" s="167" t="s">
        <v>222</v>
      </c>
    </row>
    <row r="212" spans="1:65" s="15" customFormat="1">
      <c r="B212" s="182"/>
      <c r="D212" s="166" t="s">
        <v>229</v>
      </c>
      <c r="E212" s="183" t="s">
        <v>1</v>
      </c>
      <c r="F212" s="184" t="s">
        <v>258</v>
      </c>
      <c r="H212" s="185">
        <v>94.14</v>
      </c>
      <c r="I212" s="186"/>
      <c r="L212" s="182"/>
      <c r="M212" s="187"/>
      <c r="N212" s="188"/>
      <c r="O212" s="188"/>
      <c r="P212" s="188"/>
      <c r="Q212" s="188"/>
      <c r="R212" s="188"/>
      <c r="S212" s="188"/>
      <c r="T212" s="189"/>
      <c r="AT212" s="183" t="s">
        <v>229</v>
      </c>
      <c r="AU212" s="183" t="s">
        <v>86</v>
      </c>
      <c r="AV212" s="15" t="s">
        <v>235</v>
      </c>
      <c r="AW212" s="15" t="s">
        <v>32</v>
      </c>
      <c r="AX212" s="15" t="s">
        <v>77</v>
      </c>
      <c r="AY212" s="183" t="s">
        <v>222</v>
      </c>
    </row>
    <row r="213" spans="1:65" s="14" customFormat="1">
      <c r="B213" s="174"/>
      <c r="D213" s="166" t="s">
        <v>229</v>
      </c>
      <c r="E213" s="175" t="s">
        <v>1</v>
      </c>
      <c r="F213" s="176" t="s">
        <v>231</v>
      </c>
      <c r="H213" s="177">
        <v>286.74799999999999</v>
      </c>
      <c r="I213" s="178"/>
      <c r="L213" s="174"/>
      <c r="M213" s="179"/>
      <c r="N213" s="180"/>
      <c r="O213" s="180"/>
      <c r="P213" s="180"/>
      <c r="Q213" s="180"/>
      <c r="R213" s="180"/>
      <c r="S213" s="180"/>
      <c r="T213" s="181"/>
      <c r="AT213" s="175" t="s">
        <v>229</v>
      </c>
      <c r="AU213" s="175" t="s">
        <v>86</v>
      </c>
      <c r="AV213" s="14" t="s">
        <v>228</v>
      </c>
      <c r="AW213" s="14" t="s">
        <v>32</v>
      </c>
      <c r="AX213" s="14" t="s">
        <v>84</v>
      </c>
      <c r="AY213" s="175" t="s">
        <v>222</v>
      </c>
    </row>
    <row r="214" spans="1:65" s="2" customFormat="1" ht="16.5" customHeight="1">
      <c r="A214" s="33"/>
      <c r="B214" s="150"/>
      <c r="C214" s="197" t="s">
        <v>394</v>
      </c>
      <c r="D214" s="197" t="s">
        <v>310</v>
      </c>
      <c r="E214" s="198" t="s">
        <v>6779</v>
      </c>
      <c r="F214" s="199" t="s">
        <v>6780</v>
      </c>
      <c r="G214" s="200" t="s">
        <v>227</v>
      </c>
      <c r="H214" s="201">
        <v>50.378999999999998</v>
      </c>
      <c r="I214" s="202"/>
      <c r="J214" s="203">
        <f>ROUND(I214*H214,2)</f>
        <v>0</v>
      </c>
      <c r="K214" s="204"/>
      <c r="L214" s="205"/>
      <c r="M214" s="206" t="s">
        <v>1</v>
      </c>
      <c r="N214" s="207" t="s">
        <v>42</v>
      </c>
      <c r="O214" s="59"/>
      <c r="P214" s="161">
        <f>O214*H214</f>
        <v>0</v>
      </c>
      <c r="Q214" s="161">
        <v>0.11799999999999999</v>
      </c>
      <c r="R214" s="161">
        <f>Q214*H214</f>
        <v>5.9447219999999996</v>
      </c>
      <c r="S214" s="161">
        <v>0</v>
      </c>
      <c r="T214" s="162">
        <f>S214*H214</f>
        <v>0</v>
      </c>
      <c r="U214" s="33"/>
      <c r="V214" s="33"/>
      <c r="W214" s="33"/>
      <c r="X214" s="33"/>
      <c r="Y214" s="33"/>
      <c r="Z214" s="33"/>
      <c r="AA214" s="33"/>
      <c r="AB214" s="33"/>
      <c r="AC214" s="33"/>
      <c r="AD214" s="33"/>
      <c r="AE214" s="33"/>
      <c r="AR214" s="163" t="s">
        <v>243</v>
      </c>
      <c r="AT214" s="163" t="s">
        <v>310</v>
      </c>
      <c r="AU214" s="163" t="s">
        <v>86</v>
      </c>
      <c r="AY214" s="18" t="s">
        <v>222</v>
      </c>
      <c r="BE214" s="164">
        <f>IF(N214="základní",J214,0)</f>
        <v>0</v>
      </c>
      <c r="BF214" s="164">
        <f>IF(N214="snížená",J214,0)</f>
        <v>0</v>
      </c>
      <c r="BG214" s="164">
        <f>IF(N214="zákl. přenesená",J214,0)</f>
        <v>0</v>
      </c>
      <c r="BH214" s="164">
        <f>IF(N214="sníž. přenesená",J214,0)</f>
        <v>0</v>
      </c>
      <c r="BI214" s="164">
        <f>IF(N214="nulová",J214,0)</f>
        <v>0</v>
      </c>
      <c r="BJ214" s="18" t="s">
        <v>84</v>
      </c>
      <c r="BK214" s="164">
        <f>ROUND(I214*H214,2)</f>
        <v>0</v>
      </c>
      <c r="BL214" s="18" t="s">
        <v>228</v>
      </c>
      <c r="BM214" s="163" t="s">
        <v>390</v>
      </c>
    </row>
    <row r="215" spans="1:65" s="2" customFormat="1" ht="16.5" customHeight="1">
      <c r="A215" s="33"/>
      <c r="B215" s="150"/>
      <c r="C215" s="151" t="s">
        <v>318</v>
      </c>
      <c r="D215" s="151" t="s">
        <v>224</v>
      </c>
      <c r="E215" s="152" t="s">
        <v>6781</v>
      </c>
      <c r="F215" s="153" t="s">
        <v>6782</v>
      </c>
      <c r="G215" s="154" t="s">
        <v>227</v>
      </c>
      <c r="H215" s="155">
        <v>276</v>
      </c>
      <c r="I215" s="156"/>
      <c r="J215" s="157">
        <f>ROUND(I215*H215,2)</f>
        <v>0</v>
      </c>
      <c r="K215" s="158"/>
      <c r="L215" s="34"/>
      <c r="M215" s="159" t="s">
        <v>1</v>
      </c>
      <c r="N215" s="160" t="s">
        <v>42</v>
      </c>
      <c r="O215" s="59"/>
      <c r="P215" s="161">
        <f>O215*H215</f>
        <v>0</v>
      </c>
      <c r="Q215" s="161">
        <v>0.04</v>
      </c>
      <c r="R215" s="161">
        <f>Q215*H215</f>
        <v>11.040000000000001</v>
      </c>
      <c r="S215" s="161">
        <v>0</v>
      </c>
      <c r="T215" s="162">
        <f>S215*H215</f>
        <v>0</v>
      </c>
      <c r="U215" s="33"/>
      <c r="V215" s="33"/>
      <c r="W215" s="33"/>
      <c r="X215" s="33"/>
      <c r="Y215" s="33"/>
      <c r="Z215" s="33"/>
      <c r="AA215" s="33"/>
      <c r="AB215" s="33"/>
      <c r="AC215" s="33"/>
      <c r="AD215" s="33"/>
      <c r="AE215" s="33"/>
      <c r="AR215" s="163" t="s">
        <v>228</v>
      </c>
      <c r="AT215" s="163" t="s">
        <v>224</v>
      </c>
      <c r="AU215" s="163" t="s">
        <v>86</v>
      </c>
      <c r="AY215" s="18" t="s">
        <v>222</v>
      </c>
      <c r="BE215" s="164">
        <f>IF(N215="základní",J215,0)</f>
        <v>0</v>
      </c>
      <c r="BF215" s="164">
        <f>IF(N215="snížená",J215,0)</f>
        <v>0</v>
      </c>
      <c r="BG215" s="164">
        <f>IF(N215="zákl. přenesená",J215,0)</f>
        <v>0</v>
      </c>
      <c r="BH215" s="164">
        <f>IF(N215="sníž. přenesená",J215,0)</f>
        <v>0</v>
      </c>
      <c r="BI215" s="164">
        <f>IF(N215="nulová",J215,0)</f>
        <v>0</v>
      </c>
      <c r="BJ215" s="18" t="s">
        <v>84</v>
      </c>
      <c r="BK215" s="164">
        <f>ROUND(I215*H215,2)</f>
        <v>0</v>
      </c>
      <c r="BL215" s="18" t="s">
        <v>228</v>
      </c>
      <c r="BM215" s="163" t="s">
        <v>393</v>
      </c>
    </row>
    <row r="216" spans="1:65" s="13" customFormat="1">
      <c r="B216" s="165"/>
      <c r="D216" s="166" t="s">
        <v>229</v>
      </c>
      <c r="E216" s="167" t="s">
        <v>1</v>
      </c>
      <c r="F216" s="168" t="s">
        <v>6783</v>
      </c>
      <c r="H216" s="169">
        <v>276</v>
      </c>
      <c r="I216" s="170"/>
      <c r="L216" s="165"/>
      <c r="M216" s="171"/>
      <c r="N216" s="172"/>
      <c r="O216" s="172"/>
      <c r="P216" s="172"/>
      <c r="Q216" s="172"/>
      <c r="R216" s="172"/>
      <c r="S216" s="172"/>
      <c r="T216" s="173"/>
      <c r="AT216" s="167" t="s">
        <v>229</v>
      </c>
      <c r="AU216" s="167" t="s">
        <v>86</v>
      </c>
      <c r="AV216" s="13" t="s">
        <v>86</v>
      </c>
      <c r="AW216" s="13" t="s">
        <v>32</v>
      </c>
      <c r="AX216" s="13" t="s">
        <v>77</v>
      </c>
      <c r="AY216" s="167" t="s">
        <v>222</v>
      </c>
    </row>
    <row r="217" spans="1:65" s="14" customFormat="1">
      <c r="B217" s="174"/>
      <c r="D217" s="166" t="s">
        <v>229</v>
      </c>
      <c r="E217" s="175" t="s">
        <v>1</v>
      </c>
      <c r="F217" s="176" t="s">
        <v>231</v>
      </c>
      <c r="H217" s="177">
        <v>276</v>
      </c>
      <c r="I217" s="178"/>
      <c r="L217" s="174"/>
      <c r="M217" s="179"/>
      <c r="N217" s="180"/>
      <c r="O217" s="180"/>
      <c r="P217" s="180"/>
      <c r="Q217" s="180"/>
      <c r="R217" s="180"/>
      <c r="S217" s="180"/>
      <c r="T217" s="181"/>
      <c r="AT217" s="175" t="s">
        <v>229</v>
      </c>
      <c r="AU217" s="175" t="s">
        <v>86</v>
      </c>
      <c r="AV217" s="14" t="s">
        <v>228</v>
      </c>
      <c r="AW217" s="14" t="s">
        <v>32</v>
      </c>
      <c r="AX217" s="14" t="s">
        <v>84</v>
      </c>
      <c r="AY217" s="175" t="s">
        <v>222</v>
      </c>
    </row>
    <row r="218" spans="1:65" s="2" customFormat="1" ht="24.2" customHeight="1">
      <c r="A218" s="33"/>
      <c r="B218" s="150"/>
      <c r="C218" s="197" t="s">
        <v>414</v>
      </c>
      <c r="D218" s="197" t="s">
        <v>310</v>
      </c>
      <c r="E218" s="198" t="s">
        <v>6784</v>
      </c>
      <c r="F218" s="199" t="s">
        <v>6785</v>
      </c>
      <c r="G218" s="200" t="s">
        <v>227</v>
      </c>
      <c r="H218" s="201">
        <v>278.76</v>
      </c>
      <c r="I218" s="202"/>
      <c r="J218" s="203">
        <f>ROUND(I218*H218,2)</f>
        <v>0</v>
      </c>
      <c r="K218" s="204"/>
      <c r="L218" s="205"/>
      <c r="M218" s="206" t="s">
        <v>1</v>
      </c>
      <c r="N218" s="207" t="s">
        <v>42</v>
      </c>
      <c r="O218" s="59"/>
      <c r="P218" s="161">
        <f>O218*H218</f>
        <v>0</v>
      </c>
      <c r="Q218" s="161">
        <v>0</v>
      </c>
      <c r="R218" s="161">
        <f>Q218*H218</f>
        <v>0</v>
      </c>
      <c r="S218" s="161">
        <v>0</v>
      </c>
      <c r="T218" s="162">
        <f>S218*H218</f>
        <v>0</v>
      </c>
      <c r="U218" s="33"/>
      <c r="V218" s="33"/>
      <c r="W218" s="33"/>
      <c r="X218" s="33"/>
      <c r="Y218" s="33"/>
      <c r="Z218" s="33"/>
      <c r="AA218" s="33"/>
      <c r="AB218" s="33"/>
      <c r="AC218" s="33"/>
      <c r="AD218" s="33"/>
      <c r="AE218" s="33"/>
      <c r="AR218" s="163" t="s">
        <v>243</v>
      </c>
      <c r="AT218" s="163" t="s">
        <v>310</v>
      </c>
      <c r="AU218" s="163" t="s">
        <v>86</v>
      </c>
      <c r="AY218" s="18" t="s">
        <v>222</v>
      </c>
      <c r="BE218" s="164">
        <f>IF(N218="základní",J218,0)</f>
        <v>0</v>
      </c>
      <c r="BF218" s="164">
        <f>IF(N218="snížená",J218,0)</f>
        <v>0</v>
      </c>
      <c r="BG218" s="164">
        <f>IF(N218="zákl. přenesená",J218,0)</f>
        <v>0</v>
      </c>
      <c r="BH218" s="164">
        <f>IF(N218="sníž. přenesená",J218,0)</f>
        <v>0</v>
      </c>
      <c r="BI218" s="164">
        <f>IF(N218="nulová",J218,0)</f>
        <v>0</v>
      </c>
      <c r="BJ218" s="18" t="s">
        <v>84</v>
      </c>
      <c r="BK218" s="164">
        <f>ROUND(I218*H218,2)</f>
        <v>0</v>
      </c>
      <c r="BL218" s="18" t="s">
        <v>228</v>
      </c>
      <c r="BM218" s="163" t="s">
        <v>397</v>
      </c>
    </row>
    <row r="219" spans="1:65" s="2" customFormat="1" ht="33" customHeight="1">
      <c r="A219" s="33"/>
      <c r="B219" s="150"/>
      <c r="C219" s="151" t="s">
        <v>322</v>
      </c>
      <c r="D219" s="151" t="s">
        <v>224</v>
      </c>
      <c r="E219" s="152" t="s">
        <v>6786</v>
      </c>
      <c r="F219" s="153" t="s">
        <v>6787</v>
      </c>
      <c r="G219" s="154" t="s">
        <v>227</v>
      </c>
      <c r="H219" s="155">
        <v>39.15</v>
      </c>
      <c r="I219" s="156"/>
      <c r="J219" s="157">
        <f>ROUND(I219*H219,2)</f>
        <v>0</v>
      </c>
      <c r="K219" s="158"/>
      <c r="L219" s="34"/>
      <c r="M219" s="159" t="s">
        <v>1</v>
      </c>
      <c r="N219" s="160" t="s">
        <v>42</v>
      </c>
      <c r="O219" s="59"/>
      <c r="P219" s="161">
        <f>O219*H219</f>
        <v>0</v>
      </c>
      <c r="Q219" s="161">
        <v>0.10100000000000001</v>
      </c>
      <c r="R219" s="161">
        <f>Q219*H219</f>
        <v>3.9541500000000003</v>
      </c>
      <c r="S219" s="161">
        <v>0</v>
      </c>
      <c r="T219" s="162">
        <f>S219*H219</f>
        <v>0</v>
      </c>
      <c r="U219" s="33"/>
      <c r="V219" s="33"/>
      <c r="W219" s="33"/>
      <c r="X219" s="33"/>
      <c r="Y219" s="33"/>
      <c r="Z219" s="33"/>
      <c r="AA219" s="33"/>
      <c r="AB219" s="33"/>
      <c r="AC219" s="33"/>
      <c r="AD219" s="33"/>
      <c r="AE219" s="33"/>
      <c r="AR219" s="163" t="s">
        <v>228</v>
      </c>
      <c r="AT219" s="163" t="s">
        <v>224</v>
      </c>
      <c r="AU219" s="163" t="s">
        <v>86</v>
      </c>
      <c r="AY219" s="18" t="s">
        <v>222</v>
      </c>
      <c r="BE219" s="164">
        <f>IF(N219="základní",J219,0)</f>
        <v>0</v>
      </c>
      <c r="BF219" s="164">
        <f>IF(N219="snížená",J219,0)</f>
        <v>0</v>
      </c>
      <c r="BG219" s="164">
        <f>IF(N219="zákl. přenesená",J219,0)</f>
        <v>0</v>
      </c>
      <c r="BH219" s="164">
        <f>IF(N219="sníž. přenesená",J219,0)</f>
        <v>0</v>
      </c>
      <c r="BI219" s="164">
        <f>IF(N219="nulová",J219,0)</f>
        <v>0</v>
      </c>
      <c r="BJ219" s="18" t="s">
        <v>84</v>
      </c>
      <c r="BK219" s="164">
        <f>ROUND(I219*H219,2)</f>
        <v>0</v>
      </c>
      <c r="BL219" s="18" t="s">
        <v>228</v>
      </c>
      <c r="BM219" s="163" t="s">
        <v>404</v>
      </c>
    </row>
    <row r="220" spans="1:65" s="13" customFormat="1">
      <c r="B220" s="165"/>
      <c r="D220" s="166" t="s">
        <v>229</v>
      </c>
      <c r="E220" s="167" t="s">
        <v>1</v>
      </c>
      <c r="F220" s="168" t="s">
        <v>6788</v>
      </c>
      <c r="H220" s="169">
        <v>39.15</v>
      </c>
      <c r="I220" s="170"/>
      <c r="L220" s="165"/>
      <c r="M220" s="171"/>
      <c r="N220" s="172"/>
      <c r="O220" s="172"/>
      <c r="P220" s="172"/>
      <c r="Q220" s="172"/>
      <c r="R220" s="172"/>
      <c r="S220" s="172"/>
      <c r="T220" s="173"/>
      <c r="AT220" s="167" t="s">
        <v>229</v>
      </c>
      <c r="AU220" s="167" t="s">
        <v>86</v>
      </c>
      <c r="AV220" s="13" t="s">
        <v>86</v>
      </c>
      <c r="AW220" s="13" t="s">
        <v>32</v>
      </c>
      <c r="AX220" s="13" t="s">
        <v>77</v>
      </c>
      <c r="AY220" s="167" t="s">
        <v>222</v>
      </c>
    </row>
    <row r="221" spans="1:65" s="14" customFormat="1">
      <c r="B221" s="174"/>
      <c r="D221" s="166" t="s">
        <v>229</v>
      </c>
      <c r="E221" s="175" t="s">
        <v>1</v>
      </c>
      <c r="F221" s="176" t="s">
        <v>231</v>
      </c>
      <c r="H221" s="177">
        <v>39.15</v>
      </c>
      <c r="I221" s="178"/>
      <c r="L221" s="174"/>
      <c r="M221" s="179"/>
      <c r="N221" s="180"/>
      <c r="O221" s="180"/>
      <c r="P221" s="180"/>
      <c r="Q221" s="180"/>
      <c r="R221" s="180"/>
      <c r="S221" s="180"/>
      <c r="T221" s="181"/>
      <c r="AT221" s="175" t="s">
        <v>229</v>
      </c>
      <c r="AU221" s="175" t="s">
        <v>86</v>
      </c>
      <c r="AV221" s="14" t="s">
        <v>228</v>
      </c>
      <c r="AW221" s="14" t="s">
        <v>32</v>
      </c>
      <c r="AX221" s="14" t="s">
        <v>84</v>
      </c>
      <c r="AY221" s="175" t="s">
        <v>222</v>
      </c>
    </row>
    <row r="222" spans="1:65" s="2" customFormat="1" ht="16.5" customHeight="1">
      <c r="A222" s="33"/>
      <c r="B222" s="150"/>
      <c r="C222" s="197" t="s">
        <v>421</v>
      </c>
      <c r="D222" s="197" t="s">
        <v>310</v>
      </c>
      <c r="E222" s="198" t="s">
        <v>6789</v>
      </c>
      <c r="F222" s="199" t="s">
        <v>1721</v>
      </c>
      <c r="G222" s="200" t="s">
        <v>227</v>
      </c>
      <c r="H222" s="201">
        <v>41.107999999999997</v>
      </c>
      <c r="I222" s="202"/>
      <c r="J222" s="203">
        <f>ROUND(I222*H222,2)</f>
        <v>0</v>
      </c>
      <c r="K222" s="204"/>
      <c r="L222" s="205"/>
      <c r="M222" s="206" t="s">
        <v>1</v>
      </c>
      <c r="N222" s="207" t="s">
        <v>42</v>
      </c>
      <c r="O222" s="59"/>
      <c r="P222" s="161">
        <f>O222*H222</f>
        <v>0</v>
      </c>
      <c r="Q222" s="161">
        <v>0.108</v>
      </c>
      <c r="R222" s="161">
        <f>Q222*H222</f>
        <v>4.4396639999999996</v>
      </c>
      <c r="S222" s="161">
        <v>0</v>
      </c>
      <c r="T222" s="162">
        <f>S222*H222</f>
        <v>0</v>
      </c>
      <c r="U222" s="33"/>
      <c r="V222" s="33"/>
      <c r="W222" s="33"/>
      <c r="X222" s="33"/>
      <c r="Y222" s="33"/>
      <c r="Z222" s="33"/>
      <c r="AA222" s="33"/>
      <c r="AB222" s="33"/>
      <c r="AC222" s="33"/>
      <c r="AD222" s="33"/>
      <c r="AE222" s="33"/>
      <c r="AR222" s="163" t="s">
        <v>243</v>
      </c>
      <c r="AT222" s="163" t="s">
        <v>310</v>
      </c>
      <c r="AU222" s="163" t="s">
        <v>86</v>
      </c>
      <c r="AY222" s="18" t="s">
        <v>222</v>
      </c>
      <c r="BE222" s="164">
        <f>IF(N222="základní",J222,0)</f>
        <v>0</v>
      </c>
      <c r="BF222" s="164">
        <f>IF(N222="snížená",J222,0)</f>
        <v>0</v>
      </c>
      <c r="BG222" s="164">
        <f>IF(N222="zákl. přenesená",J222,0)</f>
        <v>0</v>
      </c>
      <c r="BH222" s="164">
        <f>IF(N222="sníž. přenesená",J222,0)</f>
        <v>0</v>
      </c>
      <c r="BI222" s="164">
        <f>IF(N222="nulová",J222,0)</f>
        <v>0</v>
      </c>
      <c r="BJ222" s="18" t="s">
        <v>84</v>
      </c>
      <c r="BK222" s="164">
        <f>ROUND(I222*H222,2)</f>
        <v>0</v>
      </c>
      <c r="BL222" s="18" t="s">
        <v>228</v>
      </c>
      <c r="BM222" s="163" t="s">
        <v>417</v>
      </c>
    </row>
    <row r="223" spans="1:65" s="2" customFormat="1" ht="19.5">
      <c r="A223" s="33"/>
      <c r="B223" s="34"/>
      <c r="C223" s="33"/>
      <c r="D223" s="166" t="s">
        <v>384</v>
      </c>
      <c r="E223" s="33"/>
      <c r="F223" s="208" t="s">
        <v>6790</v>
      </c>
      <c r="G223" s="33"/>
      <c r="H223" s="33"/>
      <c r="I223" s="209"/>
      <c r="J223" s="33"/>
      <c r="K223" s="33"/>
      <c r="L223" s="34"/>
      <c r="M223" s="210"/>
      <c r="N223" s="211"/>
      <c r="O223" s="59"/>
      <c r="P223" s="59"/>
      <c r="Q223" s="59"/>
      <c r="R223" s="59"/>
      <c r="S223" s="59"/>
      <c r="T223" s="60"/>
      <c r="U223" s="33"/>
      <c r="V223" s="33"/>
      <c r="W223" s="33"/>
      <c r="X223" s="33"/>
      <c r="Y223" s="33"/>
      <c r="Z223" s="33"/>
      <c r="AA223" s="33"/>
      <c r="AB223" s="33"/>
      <c r="AC223" s="33"/>
      <c r="AD223" s="33"/>
      <c r="AE223" s="33"/>
      <c r="AT223" s="18" t="s">
        <v>384</v>
      </c>
      <c r="AU223" s="18" t="s">
        <v>86</v>
      </c>
    </row>
    <row r="224" spans="1:65" s="12" customFormat="1" ht="22.9" customHeight="1">
      <c r="B224" s="137"/>
      <c r="D224" s="138" t="s">
        <v>76</v>
      </c>
      <c r="E224" s="148" t="s">
        <v>238</v>
      </c>
      <c r="F224" s="148" t="s">
        <v>1345</v>
      </c>
      <c r="I224" s="140"/>
      <c r="J224" s="149">
        <f>BK224</f>
        <v>0</v>
      </c>
      <c r="L224" s="137"/>
      <c r="M224" s="142"/>
      <c r="N224" s="143"/>
      <c r="O224" s="143"/>
      <c r="P224" s="144">
        <f>SUM(P225:P240)</f>
        <v>0</v>
      </c>
      <c r="Q224" s="143"/>
      <c r="R224" s="144">
        <f>SUM(R225:R240)</f>
        <v>5.7718094000000004</v>
      </c>
      <c r="S224" s="143"/>
      <c r="T224" s="145">
        <f>SUM(T225:T240)</f>
        <v>0</v>
      </c>
      <c r="AR224" s="138" t="s">
        <v>84</v>
      </c>
      <c r="AT224" s="146" t="s">
        <v>76</v>
      </c>
      <c r="AU224" s="146" t="s">
        <v>84</v>
      </c>
      <c r="AY224" s="138" t="s">
        <v>222</v>
      </c>
      <c r="BK224" s="147">
        <f>SUM(BK225:BK240)</f>
        <v>0</v>
      </c>
    </row>
    <row r="225" spans="1:65" s="2" customFormat="1" ht="21.75" customHeight="1">
      <c r="A225" s="33"/>
      <c r="B225" s="150"/>
      <c r="C225" s="151" t="s">
        <v>326</v>
      </c>
      <c r="D225" s="151" t="s">
        <v>224</v>
      </c>
      <c r="E225" s="152" t="s">
        <v>1487</v>
      </c>
      <c r="F225" s="153" t="s">
        <v>6791</v>
      </c>
      <c r="G225" s="154" t="s">
        <v>227</v>
      </c>
      <c r="H225" s="155">
        <v>266.49</v>
      </c>
      <c r="I225" s="156"/>
      <c r="J225" s="157">
        <f>ROUND(I225*H225,2)</f>
        <v>0</v>
      </c>
      <c r="K225" s="158"/>
      <c r="L225" s="34"/>
      <c r="M225" s="159" t="s">
        <v>1</v>
      </c>
      <c r="N225" s="160" t="s">
        <v>42</v>
      </c>
      <c r="O225" s="59"/>
      <c r="P225" s="161">
        <f>O225*H225</f>
        <v>0</v>
      </c>
      <c r="Q225" s="161">
        <v>2.5999999999999998E-4</v>
      </c>
      <c r="R225" s="161">
        <f>Q225*H225</f>
        <v>6.9287399999999999E-2</v>
      </c>
      <c r="S225" s="161">
        <v>0</v>
      </c>
      <c r="T225" s="162">
        <f>S225*H225</f>
        <v>0</v>
      </c>
      <c r="U225" s="33"/>
      <c r="V225" s="33"/>
      <c r="W225" s="33"/>
      <c r="X225" s="33"/>
      <c r="Y225" s="33"/>
      <c r="Z225" s="33"/>
      <c r="AA225" s="33"/>
      <c r="AB225" s="33"/>
      <c r="AC225" s="33"/>
      <c r="AD225" s="33"/>
      <c r="AE225" s="33"/>
      <c r="AR225" s="163" t="s">
        <v>228</v>
      </c>
      <c r="AT225" s="163" t="s">
        <v>224</v>
      </c>
      <c r="AU225" s="163" t="s">
        <v>86</v>
      </c>
      <c r="AY225" s="18" t="s">
        <v>222</v>
      </c>
      <c r="BE225" s="164">
        <f>IF(N225="základní",J225,0)</f>
        <v>0</v>
      </c>
      <c r="BF225" s="164">
        <f>IF(N225="snížená",J225,0)</f>
        <v>0</v>
      </c>
      <c r="BG225" s="164">
        <f>IF(N225="zákl. přenesená",J225,0)</f>
        <v>0</v>
      </c>
      <c r="BH225" s="164">
        <f>IF(N225="sníž. přenesená",J225,0)</f>
        <v>0</v>
      </c>
      <c r="BI225" s="164">
        <f>IF(N225="nulová",J225,0)</f>
        <v>0</v>
      </c>
      <c r="BJ225" s="18" t="s">
        <v>84</v>
      </c>
      <c r="BK225" s="164">
        <f>ROUND(I225*H225,2)</f>
        <v>0</v>
      </c>
      <c r="BL225" s="18" t="s">
        <v>228</v>
      </c>
      <c r="BM225" s="163" t="s">
        <v>420</v>
      </c>
    </row>
    <row r="226" spans="1:65" s="16" customFormat="1">
      <c r="B226" s="190"/>
      <c r="D226" s="166" t="s">
        <v>229</v>
      </c>
      <c r="E226" s="191" t="s">
        <v>1</v>
      </c>
      <c r="F226" s="192" t="s">
        <v>6792</v>
      </c>
      <c r="H226" s="191" t="s">
        <v>1</v>
      </c>
      <c r="I226" s="193"/>
      <c r="L226" s="190"/>
      <c r="M226" s="194"/>
      <c r="N226" s="195"/>
      <c r="O226" s="195"/>
      <c r="P226" s="195"/>
      <c r="Q226" s="195"/>
      <c r="R226" s="195"/>
      <c r="S226" s="195"/>
      <c r="T226" s="196"/>
      <c r="AT226" s="191" t="s">
        <v>229</v>
      </c>
      <c r="AU226" s="191" t="s">
        <v>86</v>
      </c>
      <c r="AV226" s="16" t="s">
        <v>84</v>
      </c>
      <c r="AW226" s="16" t="s">
        <v>32</v>
      </c>
      <c r="AX226" s="16" t="s">
        <v>77</v>
      </c>
      <c r="AY226" s="191" t="s">
        <v>222</v>
      </c>
    </row>
    <row r="227" spans="1:65" s="13" customFormat="1">
      <c r="B227" s="165"/>
      <c r="D227" s="166" t="s">
        <v>229</v>
      </c>
      <c r="E227" s="167" t="s">
        <v>1</v>
      </c>
      <c r="F227" s="168" t="s">
        <v>6793</v>
      </c>
      <c r="H227" s="169">
        <v>114.73</v>
      </c>
      <c r="I227" s="170"/>
      <c r="L227" s="165"/>
      <c r="M227" s="171"/>
      <c r="N227" s="172"/>
      <c r="O227" s="172"/>
      <c r="P227" s="172"/>
      <c r="Q227" s="172"/>
      <c r="R227" s="172"/>
      <c r="S227" s="172"/>
      <c r="T227" s="173"/>
      <c r="AT227" s="167" t="s">
        <v>229</v>
      </c>
      <c r="AU227" s="167" t="s">
        <v>86</v>
      </c>
      <c r="AV227" s="13" t="s">
        <v>86</v>
      </c>
      <c r="AW227" s="13" t="s">
        <v>32</v>
      </c>
      <c r="AX227" s="13" t="s">
        <v>77</v>
      </c>
      <c r="AY227" s="167" t="s">
        <v>222</v>
      </c>
    </row>
    <row r="228" spans="1:65" s="15" customFormat="1">
      <c r="B228" s="182"/>
      <c r="D228" s="166" t="s">
        <v>229</v>
      </c>
      <c r="E228" s="183" t="s">
        <v>1</v>
      </c>
      <c r="F228" s="184" t="s">
        <v>258</v>
      </c>
      <c r="H228" s="185">
        <v>114.73</v>
      </c>
      <c r="I228" s="186"/>
      <c r="L228" s="182"/>
      <c r="M228" s="187"/>
      <c r="N228" s="188"/>
      <c r="O228" s="188"/>
      <c r="P228" s="188"/>
      <c r="Q228" s="188"/>
      <c r="R228" s="188"/>
      <c r="S228" s="188"/>
      <c r="T228" s="189"/>
      <c r="AT228" s="183" t="s">
        <v>229</v>
      </c>
      <c r="AU228" s="183" t="s">
        <v>86</v>
      </c>
      <c r="AV228" s="15" t="s">
        <v>235</v>
      </c>
      <c r="AW228" s="15" t="s">
        <v>32</v>
      </c>
      <c r="AX228" s="15" t="s">
        <v>77</v>
      </c>
      <c r="AY228" s="183" t="s">
        <v>222</v>
      </c>
    </row>
    <row r="229" spans="1:65" s="16" customFormat="1">
      <c r="B229" s="190"/>
      <c r="D229" s="166" t="s">
        <v>229</v>
      </c>
      <c r="E229" s="191" t="s">
        <v>1</v>
      </c>
      <c r="F229" s="192" t="s">
        <v>6794</v>
      </c>
      <c r="H229" s="191" t="s">
        <v>1</v>
      </c>
      <c r="I229" s="193"/>
      <c r="L229" s="190"/>
      <c r="M229" s="194"/>
      <c r="N229" s="195"/>
      <c r="O229" s="195"/>
      <c r="P229" s="195"/>
      <c r="Q229" s="195"/>
      <c r="R229" s="195"/>
      <c r="S229" s="195"/>
      <c r="T229" s="196"/>
      <c r="AT229" s="191" t="s">
        <v>229</v>
      </c>
      <c r="AU229" s="191" t="s">
        <v>86</v>
      </c>
      <c r="AV229" s="16" t="s">
        <v>84</v>
      </c>
      <c r="AW229" s="16" t="s">
        <v>32</v>
      </c>
      <c r="AX229" s="16" t="s">
        <v>77</v>
      </c>
      <c r="AY229" s="191" t="s">
        <v>222</v>
      </c>
    </row>
    <row r="230" spans="1:65" s="13" customFormat="1">
      <c r="B230" s="165"/>
      <c r="D230" s="166" t="s">
        <v>229</v>
      </c>
      <c r="E230" s="167" t="s">
        <v>1</v>
      </c>
      <c r="F230" s="168" t="s">
        <v>6795</v>
      </c>
      <c r="H230" s="169">
        <v>130</v>
      </c>
      <c r="I230" s="170"/>
      <c r="L230" s="165"/>
      <c r="M230" s="171"/>
      <c r="N230" s="172"/>
      <c r="O230" s="172"/>
      <c r="P230" s="172"/>
      <c r="Q230" s="172"/>
      <c r="R230" s="172"/>
      <c r="S230" s="172"/>
      <c r="T230" s="173"/>
      <c r="AT230" s="167" t="s">
        <v>229</v>
      </c>
      <c r="AU230" s="167" t="s">
        <v>86</v>
      </c>
      <c r="AV230" s="13" t="s">
        <v>86</v>
      </c>
      <c r="AW230" s="13" t="s">
        <v>32</v>
      </c>
      <c r="AX230" s="13" t="s">
        <v>77</v>
      </c>
      <c r="AY230" s="167" t="s">
        <v>222</v>
      </c>
    </row>
    <row r="231" spans="1:65" s="13" customFormat="1">
      <c r="B231" s="165"/>
      <c r="D231" s="166" t="s">
        <v>229</v>
      </c>
      <c r="E231" s="167" t="s">
        <v>1</v>
      </c>
      <c r="F231" s="168" t="s">
        <v>6796</v>
      </c>
      <c r="H231" s="169">
        <v>14.28</v>
      </c>
      <c r="I231" s="170"/>
      <c r="L231" s="165"/>
      <c r="M231" s="171"/>
      <c r="N231" s="172"/>
      <c r="O231" s="172"/>
      <c r="P231" s="172"/>
      <c r="Q231" s="172"/>
      <c r="R231" s="172"/>
      <c r="S231" s="172"/>
      <c r="T231" s="173"/>
      <c r="AT231" s="167" t="s">
        <v>229</v>
      </c>
      <c r="AU231" s="167" t="s">
        <v>86</v>
      </c>
      <c r="AV231" s="13" t="s">
        <v>86</v>
      </c>
      <c r="AW231" s="13" t="s">
        <v>32</v>
      </c>
      <c r="AX231" s="13" t="s">
        <v>77</v>
      </c>
      <c r="AY231" s="167" t="s">
        <v>222</v>
      </c>
    </row>
    <row r="232" spans="1:65" s="13" customFormat="1">
      <c r="B232" s="165"/>
      <c r="D232" s="166" t="s">
        <v>229</v>
      </c>
      <c r="E232" s="167" t="s">
        <v>1</v>
      </c>
      <c r="F232" s="168" t="s">
        <v>6797</v>
      </c>
      <c r="H232" s="169">
        <v>7.48</v>
      </c>
      <c r="I232" s="170"/>
      <c r="L232" s="165"/>
      <c r="M232" s="171"/>
      <c r="N232" s="172"/>
      <c r="O232" s="172"/>
      <c r="P232" s="172"/>
      <c r="Q232" s="172"/>
      <c r="R232" s="172"/>
      <c r="S232" s="172"/>
      <c r="T232" s="173"/>
      <c r="AT232" s="167" t="s">
        <v>229</v>
      </c>
      <c r="AU232" s="167" t="s">
        <v>86</v>
      </c>
      <c r="AV232" s="13" t="s">
        <v>86</v>
      </c>
      <c r="AW232" s="13" t="s">
        <v>32</v>
      </c>
      <c r="AX232" s="13" t="s">
        <v>77</v>
      </c>
      <c r="AY232" s="167" t="s">
        <v>222</v>
      </c>
    </row>
    <row r="233" spans="1:65" s="15" customFormat="1">
      <c r="B233" s="182"/>
      <c r="D233" s="166" t="s">
        <v>229</v>
      </c>
      <c r="E233" s="183" t="s">
        <v>1</v>
      </c>
      <c r="F233" s="184" t="s">
        <v>258</v>
      </c>
      <c r="H233" s="185">
        <v>151.76</v>
      </c>
      <c r="I233" s="186"/>
      <c r="L233" s="182"/>
      <c r="M233" s="187"/>
      <c r="N233" s="188"/>
      <c r="O233" s="188"/>
      <c r="P233" s="188"/>
      <c r="Q233" s="188"/>
      <c r="R233" s="188"/>
      <c r="S233" s="188"/>
      <c r="T233" s="189"/>
      <c r="AT233" s="183" t="s">
        <v>229</v>
      </c>
      <c r="AU233" s="183" t="s">
        <v>86</v>
      </c>
      <c r="AV233" s="15" t="s">
        <v>235</v>
      </c>
      <c r="AW233" s="15" t="s">
        <v>32</v>
      </c>
      <c r="AX233" s="15" t="s">
        <v>77</v>
      </c>
      <c r="AY233" s="183" t="s">
        <v>222</v>
      </c>
    </row>
    <row r="234" spans="1:65" s="14" customFormat="1">
      <c r="B234" s="174"/>
      <c r="D234" s="166" t="s">
        <v>229</v>
      </c>
      <c r="E234" s="175" t="s">
        <v>1</v>
      </c>
      <c r="F234" s="176" t="s">
        <v>231</v>
      </c>
      <c r="H234" s="177">
        <v>266.49</v>
      </c>
      <c r="I234" s="178"/>
      <c r="L234" s="174"/>
      <c r="M234" s="179"/>
      <c r="N234" s="180"/>
      <c r="O234" s="180"/>
      <c r="P234" s="180"/>
      <c r="Q234" s="180"/>
      <c r="R234" s="180"/>
      <c r="S234" s="180"/>
      <c r="T234" s="181"/>
      <c r="AT234" s="175" t="s">
        <v>229</v>
      </c>
      <c r="AU234" s="175" t="s">
        <v>86</v>
      </c>
      <c r="AV234" s="14" t="s">
        <v>228</v>
      </c>
      <c r="AW234" s="14" t="s">
        <v>32</v>
      </c>
      <c r="AX234" s="14" t="s">
        <v>84</v>
      </c>
      <c r="AY234" s="175" t="s">
        <v>222</v>
      </c>
    </row>
    <row r="235" spans="1:65" s="2" customFormat="1" ht="24.2" customHeight="1">
      <c r="A235" s="33"/>
      <c r="B235" s="150"/>
      <c r="C235" s="151" t="s">
        <v>429</v>
      </c>
      <c r="D235" s="151" t="s">
        <v>224</v>
      </c>
      <c r="E235" s="152" t="s">
        <v>6798</v>
      </c>
      <c r="F235" s="153" t="s">
        <v>6799</v>
      </c>
      <c r="G235" s="154" t="s">
        <v>227</v>
      </c>
      <c r="H235" s="155">
        <v>151.76</v>
      </c>
      <c r="I235" s="156"/>
      <c r="J235" s="157">
        <f>ROUND(I235*H235,2)</f>
        <v>0</v>
      </c>
      <c r="K235" s="158"/>
      <c r="L235" s="34"/>
      <c r="M235" s="159" t="s">
        <v>1</v>
      </c>
      <c r="N235" s="160" t="s">
        <v>42</v>
      </c>
      <c r="O235" s="59"/>
      <c r="P235" s="161">
        <f>O235*H235</f>
        <v>0</v>
      </c>
      <c r="Q235" s="161">
        <v>2.1700000000000001E-2</v>
      </c>
      <c r="R235" s="161">
        <f>Q235*H235</f>
        <v>3.2931919999999999</v>
      </c>
      <c r="S235" s="161">
        <v>0</v>
      </c>
      <c r="T235" s="162">
        <f>S235*H235</f>
        <v>0</v>
      </c>
      <c r="U235" s="33"/>
      <c r="V235" s="33"/>
      <c r="W235" s="33"/>
      <c r="X235" s="33"/>
      <c r="Y235" s="33"/>
      <c r="Z235" s="33"/>
      <c r="AA235" s="33"/>
      <c r="AB235" s="33"/>
      <c r="AC235" s="33"/>
      <c r="AD235" s="33"/>
      <c r="AE235" s="33"/>
      <c r="AR235" s="163" t="s">
        <v>228</v>
      </c>
      <c r="AT235" s="163" t="s">
        <v>224</v>
      </c>
      <c r="AU235" s="163" t="s">
        <v>86</v>
      </c>
      <c r="AY235" s="18" t="s">
        <v>222</v>
      </c>
      <c r="BE235" s="164">
        <f>IF(N235="základní",J235,0)</f>
        <v>0</v>
      </c>
      <c r="BF235" s="164">
        <f>IF(N235="snížená",J235,0)</f>
        <v>0</v>
      </c>
      <c r="BG235" s="164">
        <f>IF(N235="zákl. přenesená",J235,0)</f>
        <v>0</v>
      </c>
      <c r="BH235" s="164">
        <f>IF(N235="sníž. přenesená",J235,0)</f>
        <v>0</v>
      </c>
      <c r="BI235" s="164">
        <f>IF(N235="nulová",J235,0)</f>
        <v>0</v>
      </c>
      <c r="BJ235" s="18" t="s">
        <v>84</v>
      </c>
      <c r="BK235" s="164">
        <f>ROUND(I235*H235,2)</f>
        <v>0</v>
      </c>
      <c r="BL235" s="18" t="s">
        <v>228</v>
      </c>
      <c r="BM235" s="163" t="s">
        <v>424</v>
      </c>
    </row>
    <row r="236" spans="1:65" s="2" customFormat="1" ht="24.2" customHeight="1">
      <c r="A236" s="33"/>
      <c r="B236" s="150"/>
      <c r="C236" s="151" t="s">
        <v>329</v>
      </c>
      <c r="D236" s="151" t="s">
        <v>224</v>
      </c>
      <c r="E236" s="152" t="s">
        <v>6677</v>
      </c>
      <c r="F236" s="153" t="s">
        <v>6678</v>
      </c>
      <c r="G236" s="154" t="s">
        <v>227</v>
      </c>
      <c r="H236" s="155">
        <v>114.73</v>
      </c>
      <c r="I236" s="156"/>
      <c r="J236" s="157">
        <f>ROUND(I236*H236,2)</f>
        <v>0</v>
      </c>
      <c r="K236" s="158"/>
      <c r="L236" s="34"/>
      <c r="M236" s="159" t="s">
        <v>1</v>
      </c>
      <c r="N236" s="160" t="s">
        <v>42</v>
      </c>
      <c r="O236" s="59"/>
      <c r="P236" s="161">
        <f>O236*H236</f>
        <v>0</v>
      </c>
      <c r="Q236" s="161">
        <v>0</v>
      </c>
      <c r="R236" s="161">
        <f>Q236*H236</f>
        <v>0</v>
      </c>
      <c r="S236" s="161">
        <v>0</v>
      </c>
      <c r="T236" s="162">
        <f>S236*H236</f>
        <v>0</v>
      </c>
      <c r="U236" s="33"/>
      <c r="V236" s="33"/>
      <c r="W236" s="33"/>
      <c r="X236" s="33"/>
      <c r="Y236" s="33"/>
      <c r="Z236" s="33"/>
      <c r="AA236" s="33"/>
      <c r="AB236" s="33"/>
      <c r="AC236" s="33"/>
      <c r="AD236" s="33"/>
      <c r="AE236" s="33"/>
      <c r="AR236" s="163" t="s">
        <v>228</v>
      </c>
      <c r="AT236" s="163" t="s">
        <v>224</v>
      </c>
      <c r="AU236" s="163" t="s">
        <v>86</v>
      </c>
      <c r="AY236" s="18" t="s">
        <v>222</v>
      </c>
      <c r="BE236" s="164">
        <f>IF(N236="základní",J236,0)</f>
        <v>0</v>
      </c>
      <c r="BF236" s="164">
        <f>IF(N236="snížená",J236,0)</f>
        <v>0</v>
      </c>
      <c r="BG236" s="164">
        <f>IF(N236="zákl. přenesená",J236,0)</f>
        <v>0</v>
      </c>
      <c r="BH236" s="164">
        <f>IF(N236="sníž. přenesená",J236,0)</f>
        <v>0</v>
      </c>
      <c r="BI236" s="164">
        <f>IF(N236="nulová",J236,0)</f>
        <v>0</v>
      </c>
      <c r="BJ236" s="18" t="s">
        <v>84</v>
      </c>
      <c r="BK236" s="164">
        <f>ROUND(I236*H236,2)</f>
        <v>0</v>
      </c>
      <c r="BL236" s="18" t="s">
        <v>228</v>
      </c>
      <c r="BM236" s="163" t="s">
        <v>427</v>
      </c>
    </row>
    <row r="237" spans="1:65" s="2" customFormat="1" ht="24.2" customHeight="1">
      <c r="A237" s="33"/>
      <c r="B237" s="150"/>
      <c r="C237" s="151" t="s">
        <v>438</v>
      </c>
      <c r="D237" s="151" t="s">
        <v>224</v>
      </c>
      <c r="E237" s="152" t="s">
        <v>6800</v>
      </c>
      <c r="F237" s="153" t="s">
        <v>6801</v>
      </c>
      <c r="G237" s="154" t="s">
        <v>227</v>
      </c>
      <c r="H237" s="155">
        <v>114.73</v>
      </c>
      <c r="I237" s="156"/>
      <c r="J237" s="157">
        <f>ROUND(I237*H237,2)</f>
        <v>0</v>
      </c>
      <c r="K237" s="158"/>
      <c r="L237" s="34"/>
      <c r="M237" s="159" t="s">
        <v>1</v>
      </c>
      <c r="N237" s="160" t="s">
        <v>42</v>
      </c>
      <c r="O237" s="59"/>
      <c r="P237" s="161">
        <f>O237*H237</f>
        <v>0</v>
      </c>
      <c r="Q237" s="161">
        <v>2.1000000000000001E-2</v>
      </c>
      <c r="R237" s="161">
        <f>Q237*H237</f>
        <v>2.4093300000000002</v>
      </c>
      <c r="S237" s="161">
        <v>0</v>
      </c>
      <c r="T237" s="162">
        <f>S237*H237</f>
        <v>0</v>
      </c>
      <c r="U237" s="33"/>
      <c r="V237" s="33"/>
      <c r="W237" s="33"/>
      <c r="X237" s="33"/>
      <c r="Y237" s="33"/>
      <c r="Z237" s="33"/>
      <c r="AA237" s="33"/>
      <c r="AB237" s="33"/>
      <c r="AC237" s="33"/>
      <c r="AD237" s="33"/>
      <c r="AE237" s="33"/>
      <c r="AR237" s="163" t="s">
        <v>228</v>
      </c>
      <c r="AT237" s="163" t="s">
        <v>224</v>
      </c>
      <c r="AU237" s="163" t="s">
        <v>86</v>
      </c>
      <c r="AY237" s="18" t="s">
        <v>222</v>
      </c>
      <c r="BE237" s="164">
        <f>IF(N237="základní",J237,0)</f>
        <v>0</v>
      </c>
      <c r="BF237" s="164">
        <f>IF(N237="snížená",J237,0)</f>
        <v>0</v>
      </c>
      <c r="BG237" s="164">
        <f>IF(N237="zákl. přenesená",J237,0)</f>
        <v>0</v>
      </c>
      <c r="BH237" s="164">
        <f>IF(N237="sníž. přenesená",J237,0)</f>
        <v>0</v>
      </c>
      <c r="BI237" s="164">
        <f>IF(N237="nulová",J237,0)</f>
        <v>0</v>
      </c>
      <c r="BJ237" s="18" t="s">
        <v>84</v>
      </c>
      <c r="BK237" s="164">
        <f>ROUND(I237*H237,2)</f>
        <v>0</v>
      </c>
      <c r="BL237" s="18" t="s">
        <v>228</v>
      </c>
      <c r="BM237" s="163" t="s">
        <v>432</v>
      </c>
    </row>
    <row r="238" spans="1:65" s="2" customFormat="1" ht="19.5">
      <c r="A238" s="33"/>
      <c r="B238" s="34"/>
      <c r="C238" s="33"/>
      <c r="D238" s="166" t="s">
        <v>384</v>
      </c>
      <c r="E238" s="33"/>
      <c r="F238" s="208" t="s">
        <v>6802</v>
      </c>
      <c r="G238" s="33"/>
      <c r="H238" s="33"/>
      <c r="I238" s="209"/>
      <c r="J238" s="33"/>
      <c r="K238" s="33"/>
      <c r="L238" s="34"/>
      <c r="M238" s="210"/>
      <c r="N238" s="211"/>
      <c r="O238" s="59"/>
      <c r="P238" s="59"/>
      <c r="Q238" s="59"/>
      <c r="R238" s="59"/>
      <c r="S238" s="59"/>
      <c r="T238" s="60"/>
      <c r="U238" s="33"/>
      <c r="V238" s="33"/>
      <c r="W238" s="33"/>
      <c r="X238" s="33"/>
      <c r="Y238" s="33"/>
      <c r="Z238" s="33"/>
      <c r="AA238" s="33"/>
      <c r="AB238" s="33"/>
      <c r="AC238" s="33"/>
      <c r="AD238" s="33"/>
      <c r="AE238" s="33"/>
      <c r="AT238" s="18" t="s">
        <v>384</v>
      </c>
      <c r="AU238" s="18" t="s">
        <v>86</v>
      </c>
    </row>
    <row r="239" spans="1:65" s="2" customFormat="1" ht="24.2" customHeight="1">
      <c r="A239" s="33"/>
      <c r="B239" s="150"/>
      <c r="C239" s="151" t="s">
        <v>340</v>
      </c>
      <c r="D239" s="151" t="s">
        <v>224</v>
      </c>
      <c r="E239" s="152" t="s">
        <v>6803</v>
      </c>
      <c r="F239" s="153" t="s">
        <v>6804</v>
      </c>
      <c r="G239" s="154" t="s">
        <v>227</v>
      </c>
      <c r="H239" s="155">
        <v>151.76</v>
      </c>
      <c r="I239" s="156"/>
      <c r="J239" s="157">
        <f>ROUND(I239*H239,2)</f>
        <v>0</v>
      </c>
      <c r="K239" s="158"/>
      <c r="L239" s="34"/>
      <c r="M239" s="159" t="s">
        <v>1</v>
      </c>
      <c r="N239" s="160" t="s">
        <v>42</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228</v>
      </c>
      <c r="AT239" s="163" t="s">
        <v>224</v>
      </c>
      <c r="AU239" s="163" t="s">
        <v>86</v>
      </c>
      <c r="AY239" s="18" t="s">
        <v>222</v>
      </c>
      <c r="BE239" s="164">
        <f>IF(N239="základní",J239,0)</f>
        <v>0</v>
      </c>
      <c r="BF239" s="164">
        <f>IF(N239="snížená",J239,0)</f>
        <v>0</v>
      </c>
      <c r="BG239" s="164">
        <f>IF(N239="zákl. přenesená",J239,0)</f>
        <v>0</v>
      </c>
      <c r="BH239" s="164">
        <f>IF(N239="sníž. přenesená",J239,0)</f>
        <v>0</v>
      </c>
      <c r="BI239" s="164">
        <f>IF(N239="nulová",J239,0)</f>
        <v>0</v>
      </c>
      <c r="BJ239" s="18" t="s">
        <v>84</v>
      </c>
      <c r="BK239" s="164">
        <f>ROUND(I239*H239,2)</f>
        <v>0</v>
      </c>
      <c r="BL239" s="18" t="s">
        <v>228</v>
      </c>
      <c r="BM239" s="163" t="s">
        <v>436</v>
      </c>
    </row>
    <row r="240" spans="1:65" s="2" customFormat="1" ht="16.5" customHeight="1">
      <c r="A240" s="33"/>
      <c r="B240" s="150"/>
      <c r="C240" s="151" t="s">
        <v>452</v>
      </c>
      <c r="D240" s="151" t="s">
        <v>224</v>
      </c>
      <c r="E240" s="152" t="s">
        <v>1513</v>
      </c>
      <c r="F240" s="153" t="s">
        <v>1514</v>
      </c>
      <c r="G240" s="154" t="s">
        <v>227</v>
      </c>
      <c r="H240" s="155">
        <v>266.49</v>
      </c>
      <c r="I240" s="156"/>
      <c r="J240" s="157">
        <f>ROUND(I240*H240,2)</f>
        <v>0</v>
      </c>
      <c r="K240" s="158"/>
      <c r="L240" s="34"/>
      <c r="M240" s="159" t="s">
        <v>1</v>
      </c>
      <c r="N240" s="160" t="s">
        <v>42</v>
      </c>
      <c r="O240" s="59"/>
      <c r="P240" s="161">
        <f>O240*H240</f>
        <v>0</v>
      </c>
      <c r="Q240" s="161">
        <v>0</v>
      </c>
      <c r="R240" s="161">
        <f>Q240*H240</f>
        <v>0</v>
      </c>
      <c r="S240" s="161">
        <v>0</v>
      </c>
      <c r="T240" s="162">
        <f>S240*H240</f>
        <v>0</v>
      </c>
      <c r="U240" s="33"/>
      <c r="V240" s="33"/>
      <c r="W240" s="33"/>
      <c r="X240" s="33"/>
      <c r="Y240" s="33"/>
      <c r="Z240" s="33"/>
      <c r="AA240" s="33"/>
      <c r="AB240" s="33"/>
      <c r="AC240" s="33"/>
      <c r="AD240" s="33"/>
      <c r="AE240" s="33"/>
      <c r="AR240" s="163" t="s">
        <v>228</v>
      </c>
      <c r="AT240" s="163" t="s">
        <v>224</v>
      </c>
      <c r="AU240" s="163" t="s">
        <v>86</v>
      </c>
      <c r="AY240" s="18" t="s">
        <v>222</v>
      </c>
      <c r="BE240" s="164">
        <f>IF(N240="základní",J240,0)</f>
        <v>0</v>
      </c>
      <c r="BF240" s="164">
        <f>IF(N240="snížená",J240,0)</f>
        <v>0</v>
      </c>
      <c r="BG240" s="164">
        <f>IF(N240="zákl. přenesená",J240,0)</f>
        <v>0</v>
      </c>
      <c r="BH240" s="164">
        <f>IF(N240="sníž. přenesená",J240,0)</f>
        <v>0</v>
      </c>
      <c r="BI240" s="164">
        <f>IF(N240="nulová",J240,0)</f>
        <v>0</v>
      </c>
      <c r="BJ240" s="18" t="s">
        <v>84</v>
      </c>
      <c r="BK240" s="164">
        <f>ROUND(I240*H240,2)</f>
        <v>0</v>
      </c>
      <c r="BL240" s="18" t="s">
        <v>228</v>
      </c>
      <c r="BM240" s="163" t="s">
        <v>441</v>
      </c>
    </row>
    <row r="241" spans="1:65" s="12" customFormat="1" ht="22.9" customHeight="1">
      <c r="B241" s="137"/>
      <c r="D241" s="138" t="s">
        <v>76</v>
      </c>
      <c r="E241" s="148" t="s">
        <v>279</v>
      </c>
      <c r="F241" s="148" t="s">
        <v>1818</v>
      </c>
      <c r="I241" s="140"/>
      <c r="J241" s="149">
        <f>BK241</f>
        <v>0</v>
      </c>
      <c r="L241" s="137"/>
      <c r="M241" s="142"/>
      <c r="N241" s="143"/>
      <c r="O241" s="143"/>
      <c r="P241" s="144">
        <f>SUM(P242:P278)</f>
        <v>0</v>
      </c>
      <c r="Q241" s="143"/>
      <c r="R241" s="144">
        <f>SUM(R242:R278)</f>
        <v>100.62471460999998</v>
      </c>
      <c r="S241" s="143"/>
      <c r="T241" s="145">
        <f>SUM(T242:T278)</f>
        <v>11.654569</v>
      </c>
      <c r="AR241" s="138" t="s">
        <v>84</v>
      </c>
      <c r="AT241" s="146" t="s">
        <v>76</v>
      </c>
      <c r="AU241" s="146" t="s">
        <v>84</v>
      </c>
      <c r="AY241" s="138" t="s">
        <v>222</v>
      </c>
      <c r="BK241" s="147">
        <f>SUM(BK242:BK278)</f>
        <v>0</v>
      </c>
    </row>
    <row r="242" spans="1:65" s="2" customFormat="1" ht="24.2" customHeight="1">
      <c r="A242" s="33"/>
      <c r="B242" s="150"/>
      <c r="C242" s="151" t="s">
        <v>344</v>
      </c>
      <c r="D242" s="151" t="s">
        <v>224</v>
      </c>
      <c r="E242" s="152" t="s">
        <v>6805</v>
      </c>
      <c r="F242" s="153" t="s">
        <v>6806</v>
      </c>
      <c r="G242" s="154" t="s">
        <v>242</v>
      </c>
      <c r="H242" s="155">
        <v>6.835</v>
      </c>
      <c r="I242" s="156"/>
      <c r="J242" s="157">
        <f>ROUND(I242*H242,2)</f>
        <v>0</v>
      </c>
      <c r="K242" s="158"/>
      <c r="L242" s="34"/>
      <c r="M242" s="159" t="s">
        <v>1</v>
      </c>
      <c r="N242" s="160" t="s">
        <v>42</v>
      </c>
      <c r="O242" s="59"/>
      <c r="P242" s="161">
        <f>O242*H242</f>
        <v>0</v>
      </c>
      <c r="Q242" s="161">
        <v>0.20219000000000001</v>
      </c>
      <c r="R242" s="161">
        <f>Q242*H242</f>
        <v>1.3819686500000001</v>
      </c>
      <c r="S242" s="161">
        <v>0</v>
      </c>
      <c r="T242" s="162">
        <f>S242*H242</f>
        <v>0</v>
      </c>
      <c r="U242" s="33"/>
      <c r="V242" s="33"/>
      <c r="W242" s="33"/>
      <c r="X242" s="33"/>
      <c r="Y242" s="33"/>
      <c r="Z242" s="33"/>
      <c r="AA242" s="33"/>
      <c r="AB242" s="33"/>
      <c r="AC242" s="33"/>
      <c r="AD242" s="33"/>
      <c r="AE242" s="33"/>
      <c r="AR242" s="163" t="s">
        <v>228</v>
      </c>
      <c r="AT242" s="163" t="s">
        <v>224</v>
      </c>
      <c r="AU242" s="163" t="s">
        <v>86</v>
      </c>
      <c r="AY242" s="18" t="s">
        <v>222</v>
      </c>
      <c r="BE242" s="164">
        <f>IF(N242="základní",J242,0)</f>
        <v>0</v>
      </c>
      <c r="BF242" s="164">
        <f>IF(N242="snížená",J242,0)</f>
        <v>0</v>
      </c>
      <c r="BG242" s="164">
        <f>IF(N242="zákl. přenesená",J242,0)</f>
        <v>0</v>
      </c>
      <c r="BH242" s="164">
        <f>IF(N242="sníž. přenesená",J242,0)</f>
        <v>0</v>
      </c>
      <c r="BI242" s="164">
        <f>IF(N242="nulová",J242,0)</f>
        <v>0</v>
      </c>
      <c r="BJ242" s="18" t="s">
        <v>84</v>
      </c>
      <c r="BK242" s="164">
        <f>ROUND(I242*H242,2)</f>
        <v>0</v>
      </c>
      <c r="BL242" s="18" t="s">
        <v>228</v>
      </c>
      <c r="BM242" s="163" t="s">
        <v>451</v>
      </c>
    </row>
    <row r="243" spans="1:65" s="13" customFormat="1">
      <c r="B243" s="165"/>
      <c r="D243" s="166" t="s">
        <v>229</v>
      </c>
      <c r="E243" s="167" t="s">
        <v>1</v>
      </c>
      <c r="F243" s="168" t="s">
        <v>6807</v>
      </c>
      <c r="H243" s="169">
        <v>1.075</v>
      </c>
      <c r="I243" s="170"/>
      <c r="L243" s="165"/>
      <c r="M243" s="171"/>
      <c r="N243" s="172"/>
      <c r="O243" s="172"/>
      <c r="P243" s="172"/>
      <c r="Q243" s="172"/>
      <c r="R243" s="172"/>
      <c r="S243" s="172"/>
      <c r="T243" s="173"/>
      <c r="AT243" s="167" t="s">
        <v>229</v>
      </c>
      <c r="AU243" s="167" t="s">
        <v>86</v>
      </c>
      <c r="AV243" s="13" t="s">
        <v>86</v>
      </c>
      <c r="AW243" s="13" t="s">
        <v>32</v>
      </c>
      <c r="AX243" s="13" t="s">
        <v>77</v>
      </c>
      <c r="AY243" s="167" t="s">
        <v>222</v>
      </c>
    </row>
    <row r="244" spans="1:65" s="13" customFormat="1">
      <c r="B244" s="165"/>
      <c r="D244" s="166" t="s">
        <v>229</v>
      </c>
      <c r="E244" s="167" t="s">
        <v>1</v>
      </c>
      <c r="F244" s="168" t="s">
        <v>6808</v>
      </c>
      <c r="H244" s="169">
        <v>5.76</v>
      </c>
      <c r="I244" s="170"/>
      <c r="L244" s="165"/>
      <c r="M244" s="171"/>
      <c r="N244" s="172"/>
      <c r="O244" s="172"/>
      <c r="P244" s="172"/>
      <c r="Q244" s="172"/>
      <c r="R244" s="172"/>
      <c r="S244" s="172"/>
      <c r="T244" s="173"/>
      <c r="AT244" s="167" t="s">
        <v>229</v>
      </c>
      <c r="AU244" s="167" t="s">
        <v>86</v>
      </c>
      <c r="AV244" s="13" t="s">
        <v>86</v>
      </c>
      <c r="AW244" s="13" t="s">
        <v>32</v>
      </c>
      <c r="AX244" s="13" t="s">
        <v>77</v>
      </c>
      <c r="AY244" s="167" t="s">
        <v>222</v>
      </c>
    </row>
    <row r="245" spans="1:65" s="14" customFormat="1">
      <c r="B245" s="174"/>
      <c r="D245" s="166" t="s">
        <v>229</v>
      </c>
      <c r="E245" s="175" t="s">
        <v>1</v>
      </c>
      <c r="F245" s="176" t="s">
        <v>231</v>
      </c>
      <c r="H245" s="177">
        <v>6.835</v>
      </c>
      <c r="I245" s="178"/>
      <c r="L245" s="174"/>
      <c r="M245" s="179"/>
      <c r="N245" s="180"/>
      <c r="O245" s="180"/>
      <c r="P245" s="180"/>
      <c r="Q245" s="180"/>
      <c r="R245" s="180"/>
      <c r="S245" s="180"/>
      <c r="T245" s="181"/>
      <c r="AT245" s="175" t="s">
        <v>229</v>
      </c>
      <c r="AU245" s="175" t="s">
        <v>86</v>
      </c>
      <c r="AV245" s="14" t="s">
        <v>228</v>
      </c>
      <c r="AW245" s="14" t="s">
        <v>32</v>
      </c>
      <c r="AX245" s="14" t="s">
        <v>84</v>
      </c>
      <c r="AY245" s="175" t="s">
        <v>222</v>
      </c>
    </row>
    <row r="246" spans="1:65" s="2" customFormat="1" ht="24.2" customHeight="1">
      <c r="A246" s="33"/>
      <c r="B246" s="150"/>
      <c r="C246" s="197" t="s">
        <v>462</v>
      </c>
      <c r="D246" s="197" t="s">
        <v>310</v>
      </c>
      <c r="E246" s="198" t="s">
        <v>6809</v>
      </c>
      <c r="F246" s="199" t="s">
        <v>6810</v>
      </c>
      <c r="G246" s="200" t="s">
        <v>348</v>
      </c>
      <c r="H246" s="201">
        <v>1</v>
      </c>
      <c r="I246" s="202"/>
      <c r="J246" s="203">
        <f>ROUND(I246*H246,2)</f>
        <v>0</v>
      </c>
      <c r="K246" s="204"/>
      <c r="L246" s="205"/>
      <c r="M246" s="206" t="s">
        <v>1</v>
      </c>
      <c r="N246" s="207" t="s">
        <v>42</v>
      </c>
      <c r="O246" s="59"/>
      <c r="P246" s="161">
        <f>O246*H246</f>
        <v>0</v>
      </c>
      <c r="Q246" s="161">
        <v>0</v>
      </c>
      <c r="R246" s="161">
        <f>Q246*H246</f>
        <v>0</v>
      </c>
      <c r="S246" s="161">
        <v>0</v>
      </c>
      <c r="T246" s="162">
        <f>S246*H246</f>
        <v>0</v>
      </c>
      <c r="U246" s="33"/>
      <c r="V246" s="33"/>
      <c r="W246" s="33"/>
      <c r="X246" s="33"/>
      <c r="Y246" s="33"/>
      <c r="Z246" s="33"/>
      <c r="AA246" s="33"/>
      <c r="AB246" s="33"/>
      <c r="AC246" s="33"/>
      <c r="AD246" s="33"/>
      <c r="AE246" s="33"/>
      <c r="AR246" s="163" t="s">
        <v>243</v>
      </c>
      <c r="AT246" s="163" t="s">
        <v>310</v>
      </c>
      <c r="AU246" s="163" t="s">
        <v>86</v>
      </c>
      <c r="AY246" s="18" t="s">
        <v>222</v>
      </c>
      <c r="BE246" s="164">
        <f>IF(N246="základní",J246,0)</f>
        <v>0</v>
      </c>
      <c r="BF246" s="164">
        <f>IF(N246="snížená",J246,0)</f>
        <v>0</v>
      </c>
      <c r="BG246" s="164">
        <f>IF(N246="zákl. přenesená",J246,0)</f>
        <v>0</v>
      </c>
      <c r="BH246" s="164">
        <f>IF(N246="sníž. přenesená",J246,0)</f>
        <v>0</v>
      </c>
      <c r="BI246" s="164">
        <f>IF(N246="nulová",J246,0)</f>
        <v>0</v>
      </c>
      <c r="BJ246" s="18" t="s">
        <v>84</v>
      </c>
      <c r="BK246" s="164">
        <f>ROUND(I246*H246,2)</f>
        <v>0</v>
      </c>
      <c r="BL246" s="18" t="s">
        <v>228</v>
      </c>
      <c r="BM246" s="163" t="s">
        <v>455</v>
      </c>
    </row>
    <row r="247" spans="1:65" s="2" customFormat="1" ht="24.2" customHeight="1">
      <c r="A247" s="33"/>
      <c r="B247" s="150"/>
      <c r="C247" s="197" t="s">
        <v>349</v>
      </c>
      <c r="D247" s="197" t="s">
        <v>310</v>
      </c>
      <c r="E247" s="198" t="s">
        <v>6811</v>
      </c>
      <c r="F247" s="199" t="s">
        <v>6812</v>
      </c>
      <c r="G247" s="200" t="s">
        <v>348</v>
      </c>
      <c r="H247" s="201">
        <v>3</v>
      </c>
      <c r="I247" s="202"/>
      <c r="J247" s="203">
        <f>ROUND(I247*H247,2)</f>
        <v>0</v>
      </c>
      <c r="K247" s="204"/>
      <c r="L247" s="205"/>
      <c r="M247" s="206" t="s">
        <v>1</v>
      </c>
      <c r="N247" s="207" t="s">
        <v>42</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243</v>
      </c>
      <c r="AT247" s="163" t="s">
        <v>310</v>
      </c>
      <c r="AU247" s="163" t="s">
        <v>86</v>
      </c>
      <c r="AY247" s="18" t="s">
        <v>222</v>
      </c>
      <c r="BE247" s="164">
        <f>IF(N247="základní",J247,0)</f>
        <v>0</v>
      </c>
      <c r="BF247" s="164">
        <f>IF(N247="snížená",J247,0)</f>
        <v>0</v>
      </c>
      <c r="BG247" s="164">
        <f>IF(N247="zákl. přenesená",J247,0)</f>
        <v>0</v>
      </c>
      <c r="BH247" s="164">
        <f>IF(N247="sníž. přenesená",J247,0)</f>
        <v>0</v>
      </c>
      <c r="BI247" s="164">
        <f>IF(N247="nulová",J247,0)</f>
        <v>0</v>
      </c>
      <c r="BJ247" s="18" t="s">
        <v>84</v>
      </c>
      <c r="BK247" s="164">
        <f>ROUND(I247*H247,2)</f>
        <v>0</v>
      </c>
      <c r="BL247" s="18" t="s">
        <v>228</v>
      </c>
      <c r="BM247" s="163" t="s">
        <v>459</v>
      </c>
    </row>
    <row r="248" spans="1:65" s="2" customFormat="1" ht="24.2" customHeight="1">
      <c r="A248" s="33"/>
      <c r="B248" s="150"/>
      <c r="C248" s="151" t="s">
        <v>472</v>
      </c>
      <c r="D248" s="151" t="s">
        <v>224</v>
      </c>
      <c r="E248" s="152" t="s">
        <v>6813</v>
      </c>
      <c r="F248" s="153" t="s">
        <v>6814</v>
      </c>
      <c r="G248" s="154" t="s">
        <v>242</v>
      </c>
      <c r="H248" s="155">
        <v>314.39999999999998</v>
      </c>
      <c r="I248" s="156"/>
      <c r="J248" s="157">
        <f>ROUND(I248*H248,2)</f>
        <v>0</v>
      </c>
      <c r="K248" s="158"/>
      <c r="L248" s="34"/>
      <c r="M248" s="159" t="s">
        <v>1</v>
      </c>
      <c r="N248" s="160" t="s">
        <v>42</v>
      </c>
      <c r="O248" s="59"/>
      <c r="P248" s="161">
        <f>O248*H248</f>
        <v>0</v>
      </c>
      <c r="Q248" s="161">
        <v>0.14066999999999999</v>
      </c>
      <c r="R248" s="161">
        <f>Q248*H248</f>
        <v>44.22664799999999</v>
      </c>
      <c r="S248" s="161">
        <v>0</v>
      </c>
      <c r="T248" s="162">
        <f>S248*H248</f>
        <v>0</v>
      </c>
      <c r="U248" s="33"/>
      <c r="V248" s="33"/>
      <c r="W248" s="33"/>
      <c r="X248" s="33"/>
      <c r="Y248" s="33"/>
      <c r="Z248" s="33"/>
      <c r="AA248" s="33"/>
      <c r="AB248" s="33"/>
      <c r="AC248" s="33"/>
      <c r="AD248" s="33"/>
      <c r="AE248" s="33"/>
      <c r="AR248" s="163" t="s">
        <v>228</v>
      </c>
      <c r="AT248" s="163" t="s">
        <v>224</v>
      </c>
      <c r="AU248" s="163" t="s">
        <v>86</v>
      </c>
      <c r="AY248" s="18" t="s">
        <v>222</v>
      </c>
      <c r="BE248" s="164">
        <f>IF(N248="základní",J248,0)</f>
        <v>0</v>
      </c>
      <c r="BF248" s="164">
        <f>IF(N248="snížená",J248,0)</f>
        <v>0</v>
      </c>
      <c r="BG248" s="164">
        <f>IF(N248="zákl. přenesená",J248,0)</f>
        <v>0</v>
      </c>
      <c r="BH248" s="164">
        <f>IF(N248="sníž. přenesená",J248,0)</f>
        <v>0</v>
      </c>
      <c r="BI248" s="164">
        <f>IF(N248="nulová",J248,0)</f>
        <v>0</v>
      </c>
      <c r="BJ248" s="18" t="s">
        <v>84</v>
      </c>
      <c r="BK248" s="164">
        <f>ROUND(I248*H248,2)</f>
        <v>0</v>
      </c>
      <c r="BL248" s="18" t="s">
        <v>228</v>
      </c>
      <c r="BM248" s="163" t="s">
        <v>465</v>
      </c>
    </row>
    <row r="249" spans="1:65" s="13" customFormat="1">
      <c r="B249" s="165"/>
      <c r="D249" s="166" t="s">
        <v>229</v>
      </c>
      <c r="E249" s="167" t="s">
        <v>1</v>
      </c>
      <c r="F249" s="168" t="s">
        <v>6815</v>
      </c>
      <c r="H249" s="169">
        <v>123.1</v>
      </c>
      <c r="I249" s="170"/>
      <c r="L249" s="165"/>
      <c r="M249" s="171"/>
      <c r="N249" s="172"/>
      <c r="O249" s="172"/>
      <c r="P249" s="172"/>
      <c r="Q249" s="172"/>
      <c r="R249" s="172"/>
      <c r="S249" s="172"/>
      <c r="T249" s="173"/>
      <c r="AT249" s="167" t="s">
        <v>229</v>
      </c>
      <c r="AU249" s="167" t="s">
        <v>86</v>
      </c>
      <c r="AV249" s="13" t="s">
        <v>86</v>
      </c>
      <c r="AW249" s="13" t="s">
        <v>32</v>
      </c>
      <c r="AX249" s="13" t="s">
        <v>77</v>
      </c>
      <c r="AY249" s="167" t="s">
        <v>222</v>
      </c>
    </row>
    <row r="250" spans="1:65" s="13" customFormat="1">
      <c r="B250" s="165"/>
      <c r="D250" s="166" t="s">
        <v>229</v>
      </c>
      <c r="E250" s="167" t="s">
        <v>1</v>
      </c>
      <c r="F250" s="168" t="s">
        <v>6816</v>
      </c>
      <c r="H250" s="169">
        <v>191.3</v>
      </c>
      <c r="I250" s="170"/>
      <c r="L250" s="165"/>
      <c r="M250" s="171"/>
      <c r="N250" s="172"/>
      <c r="O250" s="172"/>
      <c r="P250" s="172"/>
      <c r="Q250" s="172"/>
      <c r="R250" s="172"/>
      <c r="S250" s="172"/>
      <c r="T250" s="173"/>
      <c r="AT250" s="167" t="s">
        <v>229</v>
      </c>
      <c r="AU250" s="167" t="s">
        <v>86</v>
      </c>
      <c r="AV250" s="13" t="s">
        <v>86</v>
      </c>
      <c r="AW250" s="13" t="s">
        <v>32</v>
      </c>
      <c r="AX250" s="13" t="s">
        <v>77</v>
      </c>
      <c r="AY250" s="167" t="s">
        <v>222</v>
      </c>
    </row>
    <row r="251" spans="1:65" s="14" customFormat="1">
      <c r="B251" s="174"/>
      <c r="D251" s="166" t="s">
        <v>229</v>
      </c>
      <c r="E251" s="175" t="s">
        <v>1</v>
      </c>
      <c r="F251" s="176" t="s">
        <v>231</v>
      </c>
      <c r="H251" s="177">
        <v>314.39999999999998</v>
      </c>
      <c r="I251" s="178"/>
      <c r="L251" s="174"/>
      <c r="M251" s="179"/>
      <c r="N251" s="180"/>
      <c r="O251" s="180"/>
      <c r="P251" s="180"/>
      <c r="Q251" s="180"/>
      <c r="R251" s="180"/>
      <c r="S251" s="180"/>
      <c r="T251" s="181"/>
      <c r="AT251" s="175" t="s">
        <v>229</v>
      </c>
      <c r="AU251" s="175" t="s">
        <v>86</v>
      </c>
      <c r="AV251" s="14" t="s">
        <v>228</v>
      </c>
      <c r="AW251" s="14" t="s">
        <v>32</v>
      </c>
      <c r="AX251" s="14" t="s">
        <v>84</v>
      </c>
      <c r="AY251" s="175" t="s">
        <v>222</v>
      </c>
    </row>
    <row r="252" spans="1:65" s="2" customFormat="1" ht="21.75" customHeight="1">
      <c r="A252" s="33"/>
      <c r="B252" s="150"/>
      <c r="C252" s="197" t="s">
        <v>353</v>
      </c>
      <c r="D252" s="197" t="s">
        <v>310</v>
      </c>
      <c r="E252" s="198" t="s">
        <v>6817</v>
      </c>
      <c r="F252" s="199" t="s">
        <v>6818</v>
      </c>
      <c r="G252" s="200" t="s">
        <v>242</v>
      </c>
      <c r="H252" s="201">
        <v>129.255</v>
      </c>
      <c r="I252" s="202"/>
      <c r="J252" s="203">
        <f>ROUND(I252*H252,2)</f>
        <v>0</v>
      </c>
      <c r="K252" s="204"/>
      <c r="L252" s="205"/>
      <c r="M252" s="206" t="s">
        <v>1</v>
      </c>
      <c r="N252" s="207" t="s">
        <v>42</v>
      </c>
      <c r="O252" s="59"/>
      <c r="P252" s="161">
        <f>O252*H252</f>
        <v>0</v>
      </c>
      <c r="Q252" s="161">
        <v>0</v>
      </c>
      <c r="R252" s="161">
        <f>Q252*H252</f>
        <v>0</v>
      </c>
      <c r="S252" s="161">
        <v>0</v>
      </c>
      <c r="T252" s="162">
        <f>S252*H252</f>
        <v>0</v>
      </c>
      <c r="U252" s="33"/>
      <c r="V252" s="33"/>
      <c r="W252" s="33"/>
      <c r="X252" s="33"/>
      <c r="Y252" s="33"/>
      <c r="Z252" s="33"/>
      <c r="AA252" s="33"/>
      <c r="AB252" s="33"/>
      <c r="AC252" s="33"/>
      <c r="AD252" s="33"/>
      <c r="AE252" s="33"/>
      <c r="AR252" s="163" t="s">
        <v>243</v>
      </c>
      <c r="AT252" s="163" t="s">
        <v>310</v>
      </c>
      <c r="AU252" s="163" t="s">
        <v>86</v>
      </c>
      <c r="AY252" s="18" t="s">
        <v>222</v>
      </c>
      <c r="BE252" s="164">
        <f>IF(N252="základní",J252,0)</f>
        <v>0</v>
      </c>
      <c r="BF252" s="164">
        <f>IF(N252="snížená",J252,0)</f>
        <v>0</v>
      </c>
      <c r="BG252" s="164">
        <f>IF(N252="zákl. přenesená",J252,0)</f>
        <v>0</v>
      </c>
      <c r="BH252" s="164">
        <f>IF(N252="sníž. přenesená",J252,0)</f>
        <v>0</v>
      </c>
      <c r="BI252" s="164">
        <f>IF(N252="nulová",J252,0)</f>
        <v>0</v>
      </c>
      <c r="BJ252" s="18" t="s">
        <v>84</v>
      </c>
      <c r="BK252" s="164">
        <f>ROUND(I252*H252,2)</f>
        <v>0</v>
      </c>
      <c r="BL252" s="18" t="s">
        <v>228</v>
      </c>
      <c r="BM252" s="163" t="s">
        <v>468</v>
      </c>
    </row>
    <row r="253" spans="1:65" s="2" customFormat="1" ht="21.75" customHeight="1">
      <c r="A253" s="33"/>
      <c r="B253" s="150"/>
      <c r="C253" s="197" t="s">
        <v>486</v>
      </c>
      <c r="D253" s="197" t="s">
        <v>310</v>
      </c>
      <c r="E253" s="198" t="s">
        <v>6819</v>
      </c>
      <c r="F253" s="199" t="s">
        <v>6820</v>
      </c>
      <c r="G253" s="200" t="s">
        <v>242</v>
      </c>
      <c r="H253" s="201">
        <v>200.86500000000001</v>
      </c>
      <c r="I253" s="202"/>
      <c r="J253" s="203">
        <f>ROUND(I253*H253,2)</f>
        <v>0</v>
      </c>
      <c r="K253" s="204"/>
      <c r="L253" s="205"/>
      <c r="M253" s="206" t="s">
        <v>1</v>
      </c>
      <c r="N253" s="207" t="s">
        <v>42</v>
      </c>
      <c r="O253" s="59"/>
      <c r="P253" s="161">
        <f>O253*H253</f>
        <v>0</v>
      </c>
      <c r="Q253" s="161">
        <v>0</v>
      </c>
      <c r="R253" s="161">
        <f>Q253*H253</f>
        <v>0</v>
      </c>
      <c r="S253" s="161">
        <v>0</v>
      </c>
      <c r="T253" s="162">
        <f>S253*H253</f>
        <v>0</v>
      </c>
      <c r="U253" s="33"/>
      <c r="V253" s="33"/>
      <c r="W253" s="33"/>
      <c r="X253" s="33"/>
      <c r="Y253" s="33"/>
      <c r="Z253" s="33"/>
      <c r="AA253" s="33"/>
      <c r="AB253" s="33"/>
      <c r="AC253" s="33"/>
      <c r="AD253" s="33"/>
      <c r="AE253" s="33"/>
      <c r="AR253" s="163" t="s">
        <v>243</v>
      </c>
      <c r="AT253" s="163" t="s">
        <v>310</v>
      </c>
      <c r="AU253" s="163" t="s">
        <v>86</v>
      </c>
      <c r="AY253" s="18" t="s">
        <v>222</v>
      </c>
      <c r="BE253" s="164">
        <f>IF(N253="základní",J253,0)</f>
        <v>0</v>
      </c>
      <c r="BF253" s="164">
        <f>IF(N253="snížená",J253,0)</f>
        <v>0</v>
      </c>
      <c r="BG253" s="164">
        <f>IF(N253="zákl. přenesená",J253,0)</f>
        <v>0</v>
      </c>
      <c r="BH253" s="164">
        <f>IF(N253="sníž. přenesená",J253,0)</f>
        <v>0</v>
      </c>
      <c r="BI253" s="164">
        <f>IF(N253="nulová",J253,0)</f>
        <v>0</v>
      </c>
      <c r="BJ253" s="18" t="s">
        <v>84</v>
      </c>
      <c r="BK253" s="164">
        <f>ROUND(I253*H253,2)</f>
        <v>0</v>
      </c>
      <c r="BL253" s="18" t="s">
        <v>228</v>
      </c>
      <c r="BM253" s="163" t="s">
        <v>475</v>
      </c>
    </row>
    <row r="254" spans="1:65" s="2" customFormat="1" ht="24.2" customHeight="1">
      <c r="A254" s="33"/>
      <c r="B254" s="150"/>
      <c r="C254" s="151" t="s">
        <v>357</v>
      </c>
      <c r="D254" s="151" t="s">
        <v>224</v>
      </c>
      <c r="E254" s="152" t="s">
        <v>6821</v>
      </c>
      <c r="F254" s="153" t="s">
        <v>6822</v>
      </c>
      <c r="G254" s="154" t="s">
        <v>242</v>
      </c>
      <c r="H254" s="155">
        <v>74.099999999999994</v>
      </c>
      <c r="I254" s="156"/>
      <c r="J254" s="157">
        <f>ROUND(I254*H254,2)</f>
        <v>0</v>
      </c>
      <c r="K254" s="158"/>
      <c r="L254" s="34"/>
      <c r="M254" s="159" t="s">
        <v>1</v>
      </c>
      <c r="N254" s="160" t="s">
        <v>42</v>
      </c>
      <c r="O254" s="59"/>
      <c r="P254" s="161">
        <f>O254*H254</f>
        <v>0</v>
      </c>
      <c r="Q254" s="161">
        <v>0.10095</v>
      </c>
      <c r="R254" s="161">
        <f>Q254*H254</f>
        <v>7.4803949999999997</v>
      </c>
      <c r="S254" s="161">
        <v>0</v>
      </c>
      <c r="T254" s="162">
        <f>S254*H254</f>
        <v>0</v>
      </c>
      <c r="U254" s="33"/>
      <c r="V254" s="33"/>
      <c r="W254" s="33"/>
      <c r="X254" s="33"/>
      <c r="Y254" s="33"/>
      <c r="Z254" s="33"/>
      <c r="AA254" s="33"/>
      <c r="AB254" s="33"/>
      <c r="AC254" s="33"/>
      <c r="AD254" s="33"/>
      <c r="AE254" s="33"/>
      <c r="AR254" s="163" t="s">
        <v>228</v>
      </c>
      <c r="AT254" s="163" t="s">
        <v>224</v>
      </c>
      <c r="AU254" s="163" t="s">
        <v>86</v>
      </c>
      <c r="AY254" s="18" t="s">
        <v>222</v>
      </c>
      <c r="BE254" s="164">
        <f>IF(N254="základní",J254,0)</f>
        <v>0</v>
      </c>
      <c r="BF254" s="164">
        <f>IF(N254="snížená",J254,0)</f>
        <v>0</v>
      </c>
      <c r="BG254" s="164">
        <f>IF(N254="zákl. přenesená",J254,0)</f>
        <v>0</v>
      </c>
      <c r="BH254" s="164">
        <f>IF(N254="sníž. přenesená",J254,0)</f>
        <v>0</v>
      </c>
      <c r="BI254" s="164">
        <f>IF(N254="nulová",J254,0)</f>
        <v>0</v>
      </c>
      <c r="BJ254" s="18" t="s">
        <v>84</v>
      </c>
      <c r="BK254" s="164">
        <f>ROUND(I254*H254,2)</f>
        <v>0</v>
      </c>
      <c r="BL254" s="18" t="s">
        <v>228</v>
      </c>
      <c r="BM254" s="163" t="s">
        <v>485</v>
      </c>
    </row>
    <row r="255" spans="1:65" s="13" customFormat="1">
      <c r="B255" s="165"/>
      <c r="D255" s="166" t="s">
        <v>229</v>
      </c>
      <c r="E255" s="167" t="s">
        <v>1</v>
      </c>
      <c r="F255" s="168" t="s">
        <v>6823</v>
      </c>
      <c r="H255" s="169">
        <v>74.099999999999994</v>
      </c>
      <c r="I255" s="170"/>
      <c r="L255" s="165"/>
      <c r="M255" s="171"/>
      <c r="N255" s="172"/>
      <c r="O255" s="172"/>
      <c r="P255" s="172"/>
      <c r="Q255" s="172"/>
      <c r="R255" s="172"/>
      <c r="S255" s="172"/>
      <c r="T255" s="173"/>
      <c r="AT255" s="167" t="s">
        <v>229</v>
      </c>
      <c r="AU255" s="167" t="s">
        <v>86</v>
      </c>
      <c r="AV255" s="13" t="s">
        <v>86</v>
      </c>
      <c r="AW255" s="13" t="s">
        <v>32</v>
      </c>
      <c r="AX255" s="13" t="s">
        <v>77</v>
      </c>
      <c r="AY255" s="167" t="s">
        <v>222</v>
      </c>
    </row>
    <row r="256" spans="1:65" s="14" customFormat="1">
      <c r="B256" s="174"/>
      <c r="D256" s="166" t="s">
        <v>229</v>
      </c>
      <c r="E256" s="175" t="s">
        <v>1</v>
      </c>
      <c r="F256" s="176" t="s">
        <v>231</v>
      </c>
      <c r="H256" s="177">
        <v>74.099999999999994</v>
      </c>
      <c r="I256" s="178"/>
      <c r="L256" s="174"/>
      <c r="M256" s="179"/>
      <c r="N256" s="180"/>
      <c r="O256" s="180"/>
      <c r="P256" s="180"/>
      <c r="Q256" s="180"/>
      <c r="R256" s="180"/>
      <c r="S256" s="180"/>
      <c r="T256" s="181"/>
      <c r="AT256" s="175" t="s">
        <v>229</v>
      </c>
      <c r="AU256" s="175" t="s">
        <v>86</v>
      </c>
      <c r="AV256" s="14" t="s">
        <v>228</v>
      </c>
      <c r="AW256" s="14" t="s">
        <v>32</v>
      </c>
      <c r="AX256" s="14" t="s">
        <v>84</v>
      </c>
      <c r="AY256" s="175" t="s">
        <v>222</v>
      </c>
    </row>
    <row r="257" spans="1:65" s="2" customFormat="1" ht="21.75" customHeight="1">
      <c r="A257" s="33"/>
      <c r="B257" s="150"/>
      <c r="C257" s="197" t="s">
        <v>502</v>
      </c>
      <c r="D257" s="197" t="s">
        <v>310</v>
      </c>
      <c r="E257" s="198" t="s">
        <v>6824</v>
      </c>
      <c r="F257" s="199" t="s">
        <v>6825</v>
      </c>
      <c r="G257" s="200" t="s">
        <v>348</v>
      </c>
      <c r="H257" s="201">
        <v>77.805000000000007</v>
      </c>
      <c r="I257" s="202"/>
      <c r="J257" s="203">
        <f>ROUND(I257*H257,2)</f>
        <v>0</v>
      </c>
      <c r="K257" s="204"/>
      <c r="L257" s="205"/>
      <c r="M257" s="206" t="s">
        <v>1</v>
      </c>
      <c r="N257" s="207" t="s">
        <v>42</v>
      </c>
      <c r="O257" s="59"/>
      <c r="P257" s="161">
        <f>O257*H257</f>
        <v>0</v>
      </c>
      <c r="Q257" s="161">
        <v>2.8000000000000001E-2</v>
      </c>
      <c r="R257" s="161">
        <f>Q257*H257</f>
        <v>2.1785400000000004</v>
      </c>
      <c r="S257" s="161">
        <v>0</v>
      </c>
      <c r="T257" s="162">
        <f>S257*H257</f>
        <v>0</v>
      </c>
      <c r="U257" s="33"/>
      <c r="V257" s="33"/>
      <c r="W257" s="33"/>
      <c r="X257" s="33"/>
      <c r="Y257" s="33"/>
      <c r="Z257" s="33"/>
      <c r="AA257" s="33"/>
      <c r="AB257" s="33"/>
      <c r="AC257" s="33"/>
      <c r="AD257" s="33"/>
      <c r="AE257" s="33"/>
      <c r="AR257" s="163" t="s">
        <v>243</v>
      </c>
      <c r="AT257" s="163" t="s">
        <v>310</v>
      </c>
      <c r="AU257" s="163" t="s">
        <v>86</v>
      </c>
      <c r="AY257" s="18" t="s">
        <v>222</v>
      </c>
      <c r="BE257" s="164">
        <f>IF(N257="základní",J257,0)</f>
        <v>0</v>
      </c>
      <c r="BF257" s="164">
        <f>IF(N257="snížená",J257,0)</f>
        <v>0</v>
      </c>
      <c r="BG257" s="164">
        <f>IF(N257="zákl. přenesená",J257,0)</f>
        <v>0</v>
      </c>
      <c r="BH257" s="164">
        <f>IF(N257="sníž. přenesená",J257,0)</f>
        <v>0</v>
      </c>
      <c r="BI257" s="164">
        <f>IF(N257="nulová",J257,0)</f>
        <v>0</v>
      </c>
      <c r="BJ257" s="18" t="s">
        <v>84</v>
      </c>
      <c r="BK257" s="164">
        <f>ROUND(I257*H257,2)</f>
        <v>0</v>
      </c>
      <c r="BL257" s="18" t="s">
        <v>228</v>
      </c>
      <c r="BM257" s="163" t="s">
        <v>489</v>
      </c>
    </row>
    <row r="258" spans="1:65" s="2" customFormat="1" ht="24.2" customHeight="1">
      <c r="A258" s="33"/>
      <c r="B258" s="150"/>
      <c r="C258" s="151" t="s">
        <v>361</v>
      </c>
      <c r="D258" s="151" t="s">
        <v>224</v>
      </c>
      <c r="E258" s="152" t="s">
        <v>6826</v>
      </c>
      <c r="F258" s="153" t="s">
        <v>6827</v>
      </c>
      <c r="G258" s="154" t="s">
        <v>252</v>
      </c>
      <c r="H258" s="155">
        <v>17.664000000000001</v>
      </c>
      <c r="I258" s="156"/>
      <c r="J258" s="157">
        <f>ROUND(I258*H258,2)</f>
        <v>0</v>
      </c>
      <c r="K258" s="158"/>
      <c r="L258" s="34"/>
      <c r="M258" s="159" t="s">
        <v>1</v>
      </c>
      <c r="N258" s="160" t="s">
        <v>42</v>
      </c>
      <c r="O258" s="59"/>
      <c r="P258" s="161">
        <f>O258*H258</f>
        <v>0</v>
      </c>
      <c r="Q258" s="161">
        <v>2.2563399999999998</v>
      </c>
      <c r="R258" s="161">
        <f>Q258*H258</f>
        <v>39.85598976</v>
      </c>
      <c r="S258" s="161">
        <v>0</v>
      </c>
      <c r="T258" s="162">
        <f>S258*H258</f>
        <v>0</v>
      </c>
      <c r="U258" s="33"/>
      <c r="V258" s="33"/>
      <c r="W258" s="33"/>
      <c r="X258" s="33"/>
      <c r="Y258" s="33"/>
      <c r="Z258" s="33"/>
      <c r="AA258" s="33"/>
      <c r="AB258" s="33"/>
      <c r="AC258" s="33"/>
      <c r="AD258" s="33"/>
      <c r="AE258" s="33"/>
      <c r="AR258" s="163" t="s">
        <v>228</v>
      </c>
      <c r="AT258" s="163" t="s">
        <v>224</v>
      </c>
      <c r="AU258" s="163" t="s">
        <v>86</v>
      </c>
      <c r="AY258" s="18" t="s">
        <v>222</v>
      </c>
      <c r="BE258" s="164">
        <f>IF(N258="základní",J258,0)</f>
        <v>0</v>
      </c>
      <c r="BF258" s="164">
        <f>IF(N258="snížená",J258,0)</f>
        <v>0</v>
      </c>
      <c r="BG258" s="164">
        <f>IF(N258="zákl. přenesená",J258,0)</f>
        <v>0</v>
      </c>
      <c r="BH258" s="164">
        <f>IF(N258="sníž. přenesená",J258,0)</f>
        <v>0</v>
      </c>
      <c r="BI258" s="164">
        <f>IF(N258="nulová",J258,0)</f>
        <v>0</v>
      </c>
      <c r="BJ258" s="18" t="s">
        <v>84</v>
      </c>
      <c r="BK258" s="164">
        <f>ROUND(I258*H258,2)</f>
        <v>0</v>
      </c>
      <c r="BL258" s="18" t="s">
        <v>228</v>
      </c>
      <c r="BM258" s="163" t="s">
        <v>495</v>
      </c>
    </row>
    <row r="259" spans="1:65" s="16" customFormat="1">
      <c r="B259" s="190"/>
      <c r="D259" s="166" t="s">
        <v>229</v>
      </c>
      <c r="E259" s="191" t="s">
        <v>1</v>
      </c>
      <c r="F259" s="192" t="s">
        <v>6828</v>
      </c>
      <c r="H259" s="191" t="s">
        <v>1</v>
      </c>
      <c r="I259" s="193"/>
      <c r="L259" s="190"/>
      <c r="M259" s="194"/>
      <c r="N259" s="195"/>
      <c r="O259" s="195"/>
      <c r="P259" s="195"/>
      <c r="Q259" s="195"/>
      <c r="R259" s="195"/>
      <c r="S259" s="195"/>
      <c r="T259" s="196"/>
      <c r="AT259" s="191" t="s">
        <v>229</v>
      </c>
      <c r="AU259" s="191" t="s">
        <v>86</v>
      </c>
      <c r="AV259" s="16" t="s">
        <v>84</v>
      </c>
      <c r="AW259" s="16" t="s">
        <v>32</v>
      </c>
      <c r="AX259" s="16" t="s">
        <v>77</v>
      </c>
      <c r="AY259" s="191" t="s">
        <v>222</v>
      </c>
    </row>
    <row r="260" spans="1:65" s="13" customFormat="1">
      <c r="B260" s="165"/>
      <c r="D260" s="166" t="s">
        <v>229</v>
      </c>
      <c r="E260" s="167" t="s">
        <v>1</v>
      </c>
      <c r="F260" s="168" t="s">
        <v>6829</v>
      </c>
      <c r="H260" s="169">
        <v>17.664000000000001</v>
      </c>
      <c r="I260" s="170"/>
      <c r="L260" s="165"/>
      <c r="M260" s="171"/>
      <c r="N260" s="172"/>
      <c r="O260" s="172"/>
      <c r="P260" s="172"/>
      <c r="Q260" s="172"/>
      <c r="R260" s="172"/>
      <c r="S260" s="172"/>
      <c r="T260" s="173"/>
      <c r="AT260" s="167" t="s">
        <v>229</v>
      </c>
      <c r="AU260" s="167" t="s">
        <v>86</v>
      </c>
      <c r="AV260" s="13" t="s">
        <v>86</v>
      </c>
      <c r="AW260" s="13" t="s">
        <v>32</v>
      </c>
      <c r="AX260" s="13" t="s">
        <v>77</v>
      </c>
      <c r="AY260" s="167" t="s">
        <v>222</v>
      </c>
    </row>
    <row r="261" spans="1:65" s="14" customFormat="1">
      <c r="B261" s="174"/>
      <c r="D261" s="166" t="s">
        <v>229</v>
      </c>
      <c r="E261" s="175" t="s">
        <v>1</v>
      </c>
      <c r="F261" s="176" t="s">
        <v>231</v>
      </c>
      <c r="H261" s="177">
        <v>17.664000000000001</v>
      </c>
      <c r="I261" s="178"/>
      <c r="L261" s="174"/>
      <c r="M261" s="179"/>
      <c r="N261" s="180"/>
      <c r="O261" s="180"/>
      <c r="P261" s="180"/>
      <c r="Q261" s="180"/>
      <c r="R261" s="180"/>
      <c r="S261" s="180"/>
      <c r="T261" s="181"/>
      <c r="AT261" s="175" t="s">
        <v>229</v>
      </c>
      <c r="AU261" s="175" t="s">
        <v>86</v>
      </c>
      <c r="AV261" s="14" t="s">
        <v>228</v>
      </c>
      <c r="AW261" s="14" t="s">
        <v>32</v>
      </c>
      <c r="AX261" s="14" t="s">
        <v>84</v>
      </c>
      <c r="AY261" s="175" t="s">
        <v>222</v>
      </c>
    </row>
    <row r="262" spans="1:65" s="2" customFormat="1" ht="16.5" customHeight="1">
      <c r="A262" s="33"/>
      <c r="B262" s="150"/>
      <c r="C262" s="151" t="s">
        <v>517</v>
      </c>
      <c r="D262" s="151" t="s">
        <v>224</v>
      </c>
      <c r="E262" s="152" t="s">
        <v>6830</v>
      </c>
      <c r="F262" s="153" t="s">
        <v>6831</v>
      </c>
      <c r="G262" s="154" t="s">
        <v>242</v>
      </c>
      <c r="H262" s="155">
        <v>35.700000000000003</v>
      </c>
      <c r="I262" s="156"/>
      <c r="J262" s="157">
        <f>ROUND(I262*H262,2)</f>
        <v>0</v>
      </c>
      <c r="K262" s="158"/>
      <c r="L262" s="34"/>
      <c r="M262" s="159" t="s">
        <v>1</v>
      </c>
      <c r="N262" s="160" t="s">
        <v>42</v>
      </c>
      <c r="O262" s="59"/>
      <c r="P262" s="161">
        <f>O262*H262</f>
        <v>0</v>
      </c>
      <c r="Q262" s="161">
        <v>3.4000000000000002E-4</v>
      </c>
      <c r="R262" s="161">
        <f>Q262*H262</f>
        <v>1.2138000000000001E-2</v>
      </c>
      <c r="S262" s="161">
        <v>0</v>
      </c>
      <c r="T262" s="162">
        <f>S262*H262</f>
        <v>0</v>
      </c>
      <c r="U262" s="33"/>
      <c r="V262" s="33"/>
      <c r="W262" s="33"/>
      <c r="X262" s="33"/>
      <c r="Y262" s="33"/>
      <c r="Z262" s="33"/>
      <c r="AA262" s="33"/>
      <c r="AB262" s="33"/>
      <c r="AC262" s="33"/>
      <c r="AD262" s="33"/>
      <c r="AE262" s="33"/>
      <c r="AR262" s="163" t="s">
        <v>228</v>
      </c>
      <c r="AT262" s="163" t="s">
        <v>224</v>
      </c>
      <c r="AU262" s="163" t="s">
        <v>86</v>
      </c>
      <c r="AY262" s="18" t="s">
        <v>222</v>
      </c>
      <c r="BE262" s="164">
        <f>IF(N262="základní",J262,0)</f>
        <v>0</v>
      </c>
      <c r="BF262" s="164">
        <f>IF(N262="snížená",J262,0)</f>
        <v>0</v>
      </c>
      <c r="BG262" s="164">
        <f>IF(N262="zákl. přenesená",J262,0)</f>
        <v>0</v>
      </c>
      <c r="BH262" s="164">
        <f>IF(N262="sníž. přenesená",J262,0)</f>
        <v>0</v>
      </c>
      <c r="BI262" s="164">
        <f>IF(N262="nulová",J262,0)</f>
        <v>0</v>
      </c>
      <c r="BJ262" s="18" t="s">
        <v>84</v>
      </c>
      <c r="BK262" s="164">
        <f>ROUND(I262*H262,2)</f>
        <v>0</v>
      </c>
      <c r="BL262" s="18" t="s">
        <v>228</v>
      </c>
      <c r="BM262" s="163" t="s">
        <v>505</v>
      </c>
    </row>
    <row r="263" spans="1:65" s="13" customFormat="1">
      <c r="B263" s="165"/>
      <c r="D263" s="166" t="s">
        <v>229</v>
      </c>
      <c r="E263" s="167" t="s">
        <v>1</v>
      </c>
      <c r="F263" s="168" t="s">
        <v>6832</v>
      </c>
      <c r="H263" s="169">
        <v>35.700000000000003</v>
      </c>
      <c r="I263" s="170"/>
      <c r="L263" s="165"/>
      <c r="M263" s="171"/>
      <c r="N263" s="172"/>
      <c r="O263" s="172"/>
      <c r="P263" s="172"/>
      <c r="Q263" s="172"/>
      <c r="R263" s="172"/>
      <c r="S263" s="172"/>
      <c r="T263" s="173"/>
      <c r="AT263" s="167" t="s">
        <v>229</v>
      </c>
      <c r="AU263" s="167" t="s">
        <v>86</v>
      </c>
      <c r="AV263" s="13" t="s">
        <v>86</v>
      </c>
      <c r="AW263" s="13" t="s">
        <v>32</v>
      </c>
      <c r="AX263" s="13" t="s">
        <v>77</v>
      </c>
      <c r="AY263" s="167" t="s">
        <v>222</v>
      </c>
    </row>
    <row r="264" spans="1:65" s="14" customFormat="1">
      <c r="B264" s="174"/>
      <c r="D264" s="166" t="s">
        <v>229</v>
      </c>
      <c r="E264" s="175" t="s">
        <v>1</v>
      </c>
      <c r="F264" s="176" t="s">
        <v>231</v>
      </c>
      <c r="H264" s="177">
        <v>35.700000000000003</v>
      </c>
      <c r="I264" s="178"/>
      <c r="L264" s="174"/>
      <c r="M264" s="179"/>
      <c r="N264" s="180"/>
      <c r="O264" s="180"/>
      <c r="P264" s="180"/>
      <c r="Q264" s="180"/>
      <c r="R264" s="180"/>
      <c r="S264" s="180"/>
      <c r="T264" s="181"/>
      <c r="AT264" s="175" t="s">
        <v>229</v>
      </c>
      <c r="AU264" s="175" t="s">
        <v>86</v>
      </c>
      <c r="AV264" s="14" t="s">
        <v>228</v>
      </c>
      <c r="AW264" s="14" t="s">
        <v>32</v>
      </c>
      <c r="AX264" s="14" t="s">
        <v>84</v>
      </c>
      <c r="AY264" s="175" t="s">
        <v>222</v>
      </c>
    </row>
    <row r="265" spans="1:65" s="2" customFormat="1" ht="21.75" customHeight="1">
      <c r="A265" s="33"/>
      <c r="B265" s="150"/>
      <c r="C265" s="151" t="s">
        <v>366</v>
      </c>
      <c r="D265" s="151" t="s">
        <v>224</v>
      </c>
      <c r="E265" s="152" t="s">
        <v>6833</v>
      </c>
      <c r="F265" s="153" t="s">
        <v>6834</v>
      </c>
      <c r="G265" s="154" t="s">
        <v>242</v>
      </c>
      <c r="H265" s="155">
        <v>35.700000000000003</v>
      </c>
      <c r="I265" s="156"/>
      <c r="J265" s="157">
        <f>ROUND(I265*H265,2)</f>
        <v>0</v>
      </c>
      <c r="K265" s="158"/>
      <c r="L265" s="34"/>
      <c r="M265" s="159" t="s">
        <v>1</v>
      </c>
      <c r="N265" s="160" t="s">
        <v>42</v>
      </c>
      <c r="O265" s="59"/>
      <c r="P265" s="161">
        <f>O265*H265</f>
        <v>0</v>
      </c>
      <c r="Q265" s="161">
        <v>2.0000000000000002E-5</v>
      </c>
      <c r="R265" s="161">
        <f>Q265*H265</f>
        <v>7.1400000000000012E-4</v>
      </c>
      <c r="S265" s="161">
        <v>0</v>
      </c>
      <c r="T265" s="162">
        <f>S265*H265</f>
        <v>0</v>
      </c>
      <c r="U265" s="33"/>
      <c r="V265" s="33"/>
      <c r="W265" s="33"/>
      <c r="X265" s="33"/>
      <c r="Y265" s="33"/>
      <c r="Z265" s="33"/>
      <c r="AA265" s="33"/>
      <c r="AB265" s="33"/>
      <c r="AC265" s="33"/>
      <c r="AD265" s="33"/>
      <c r="AE265" s="33"/>
      <c r="AR265" s="163" t="s">
        <v>228</v>
      </c>
      <c r="AT265" s="163" t="s">
        <v>224</v>
      </c>
      <c r="AU265" s="163" t="s">
        <v>86</v>
      </c>
      <c r="AY265" s="18" t="s">
        <v>222</v>
      </c>
      <c r="BE265" s="164">
        <f>IF(N265="základní",J265,0)</f>
        <v>0</v>
      </c>
      <c r="BF265" s="164">
        <f>IF(N265="snížená",J265,0)</f>
        <v>0</v>
      </c>
      <c r="BG265" s="164">
        <f>IF(N265="zákl. přenesená",J265,0)</f>
        <v>0</v>
      </c>
      <c r="BH265" s="164">
        <f>IF(N265="sníž. přenesená",J265,0)</f>
        <v>0</v>
      </c>
      <c r="BI265" s="164">
        <f>IF(N265="nulová",J265,0)</f>
        <v>0</v>
      </c>
      <c r="BJ265" s="18" t="s">
        <v>84</v>
      </c>
      <c r="BK265" s="164">
        <f>ROUND(I265*H265,2)</f>
        <v>0</v>
      </c>
      <c r="BL265" s="18" t="s">
        <v>228</v>
      </c>
      <c r="BM265" s="163" t="s">
        <v>516</v>
      </c>
    </row>
    <row r="266" spans="1:65" s="13" customFormat="1">
      <c r="B266" s="165"/>
      <c r="D266" s="166" t="s">
        <v>229</v>
      </c>
      <c r="E266" s="167" t="s">
        <v>1</v>
      </c>
      <c r="F266" s="168" t="s">
        <v>6832</v>
      </c>
      <c r="H266" s="169">
        <v>35.700000000000003</v>
      </c>
      <c r="I266" s="170"/>
      <c r="L266" s="165"/>
      <c r="M266" s="171"/>
      <c r="N266" s="172"/>
      <c r="O266" s="172"/>
      <c r="P266" s="172"/>
      <c r="Q266" s="172"/>
      <c r="R266" s="172"/>
      <c r="S266" s="172"/>
      <c r="T266" s="173"/>
      <c r="AT266" s="167" t="s">
        <v>229</v>
      </c>
      <c r="AU266" s="167" t="s">
        <v>86</v>
      </c>
      <c r="AV266" s="13" t="s">
        <v>86</v>
      </c>
      <c r="AW266" s="13" t="s">
        <v>32</v>
      </c>
      <c r="AX266" s="13" t="s">
        <v>77</v>
      </c>
      <c r="AY266" s="167" t="s">
        <v>222</v>
      </c>
    </row>
    <row r="267" spans="1:65" s="14" customFormat="1">
      <c r="B267" s="174"/>
      <c r="D267" s="166" t="s">
        <v>229</v>
      </c>
      <c r="E267" s="175" t="s">
        <v>1</v>
      </c>
      <c r="F267" s="176" t="s">
        <v>231</v>
      </c>
      <c r="H267" s="177">
        <v>35.700000000000003</v>
      </c>
      <c r="I267" s="178"/>
      <c r="L267" s="174"/>
      <c r="M267" s="179"/>
      <c r="N267" s="180"/>
      <c r="O267" s="180"/>
      <c r="P267" s="180"/>
      <c r="Q267" s="180"/>
      <c r="R267" s="180"/>
      <c r="S267" s="180"/>
      <c r="T267" s="181"/>
      <c r="AT267" s="175" t="s">
        <v>229</v>
      </c>
      <c r="AU267" s="175" t="s">
        <v>86</v>
      </c>
      <c r="AV267" s="14" t="s">
        <v>228</v>
      </c>
      <c r="AW267" s="14" t="s">
        <v>32</v>
      </c>
      <c r="AX267" s="14" t="s">
        <v>84</v>
      </c>
      <c r="AY267" s="175" t="s">
        <v>222</v>
      </c>
    </row>
    <row r="268" spans="1:65" s="2" customFormat="1" ht="24.2" customHeight="1">
      <c r="A268" s="33"/>
      <c r="B268" s="150"/>
      <c r="C268" s="151" t="s">
        <v>543</v>
      </c>
      <c r="D268" s="151" t="s">
        <v>224</v>
      </c>
      <c r="E268" s="152" t="s">
        <v>6835</v>
      </c>
      <c r="F268" s="153" t="s">
        <v>6836</v>
      </c>
      <c r="G268" s="154" t="s">
        <v>242</v>
      </c>
      <c r="H268" s="155">
        <v>7.15</v>
      </c>
      <c r="I268" s="156"/>
      <c r="J268" s="157">
        <f>ROUND(I268*H268,2)</f>
        <v>0</v>
      </c>
      <c r="K268" s="158"/>
      <c r="L268" s="34"/>
      <c r="M268" s="159" t="s">
        <v>1</v>
      </c>
      <c r="N268" s="160" t="s">
        <v>42</v>
      </c>
      <c r="O268" s="59"/>
      <c r="P268" s="161">
        <f>O268*H268</f>
        <v>0</v>
      </c>
      <c r="Q268" s="161">
        <v>0.11808</v>
      </c>
      <c r="R268" s="161">
        <f>Q268*H268</f>
        <v>0.84427200000000002</v>
      </c>
      <c r="S268" s="161">
        <v>0</v>
      </c>
      <c r="T268" s="162">
        <f>S268*H268</f>
        <v>0</v>
      </c>
      <c r="U268" s="33"/>
      <c r="V268" s="33"/>
      <c r="W268" s="33"/>
      <c r="X268" s="33"/>
      <c r="Y268" s="33"/>
      <c r="Z268" s="33"/>
      <c r="AA268" s="33"/>
      <c r="AB268" s="33"/>
      <c r="AC268" s="33"/>
      <c r="AD268" s="33"/>
      <c r="AE268" s="33"/>
      <c r="AR268" s="163" t="s">
        <v>228</v>
      </c>
      <c r="AT268" s="163" t="s">
        <v>224</v>
      </c>
      <c r="AU268" s="163" t="s">
        <v>86</v>
      </c>
      <c r="AY268" s="18" t="s">
        <v>222</v>
      </c>
      <c r="BE268" s="164">
        <f>IF(N268="základní",J268,0)</f>
        <v>0</v>
      </c>
      <c r="BF268" s="164">
        <f>IF(N268="snížená",J268,0)</f>
        <v>0</v>
      </c>
      <c r="BG268" s="164">
        <f>IF(N268="zákl. přenesená",J268,0)</f>
        <v>0</v>
      </c>
      <c r="BH268" s="164">
        <f>IF(N268="sníž. přenesená",J268,0)</f>
        <v>0</v>
      </c>
      <c r="BI268" s="164">
        <f>IF(N268="nulová",J268,0)</f>
        <v>0</v>
      </c>
      <c r="BJ268" s="18" t="s">
        <v>84</v>
      </c>
      <c r="BK268" s="164">
        <f>ROUND(I268*H268,2)</f>
        <v>0</v>
      </c>
      <c r="BL268" s="18" t="s">
        <v>228</v>
      </c>
      <c r="BM268" s="163" t="s">
        <v>520</v>
      </c>
    </row>
    <row r="269" spans="1:65" s="13" customFormat="1">
      <c r="B269" s="165"/>
      <c r="D269" s="166" t="s">
        <v>229</v>
      </c>
      <c r="E269" s="167" t="s">
        <v>1</v>
      </c>
      <c r="F269" s="168" t="s">
        <v>6837</v>
      </c>
      <c r="H269" s="169">
        <v>5.15</v>
      </c>
      <c r="I269" s="170"/>
      <c r="L269" s="165"/>
      <c r="M269" s="171"/>
      <c r="N269" s="172"/>
      <c r="O269" s="172"/>
      <c r="P269" s="172"/>
      <c r="Q269" s="172"/>
      <c r="R269" s="172"/>
      <c r="S269" s="172"/>
      <c r="T269" s="173"/>
      <c r="AT269" s="167" t="s">
        <v>229</v>
      </c>
      <c r="AU269" s="167" t="s">
        <v>86</v>
      </c>
      <c r="AV269" s="13" t="s">
        <v>86</v>
      </c>
      <c r="AW269" s="13" t="s">
        <v>32</v>
      </c>
      <c r="AX269" s="13" t="s">
        <v>77</v>
      </c>
      <c r="AY269" s="167" t="s">
        <v>222</v>
      </c>
    </row>
    <row r="270" spans="1:65" s="13" customFormat="1">
      <c r="B270" s="165"/>
      <c r="D270" s="166" t="s">
        <v>229</v>
      </c>
      <c r="E270" s="167" t="s">
        <v>1</v>
      </c>
      <c r="F270" s="168" t="s">
        <v>6838</v>
      </c>
      <c r="H270" s="169">
        <v>2</v>
      </c>
      <c r="I270" s="170"/>
      <c r="L270" s="165"/>
      <c r="M270" s="171"/>
      <c r="N270" s="172"/>
      <c r="O270" s="172"/>
      <c r="P270" s="172"/>
      <c r="Q270" s="172"/>
      <c r="R270" s="172"/>
      <c r="S270" s="172"/>
      <c r="T270" s="173"/>
      <c r="AT270" s="167" t="s">
        <v>229</v>
      </c>
      <c r="AU270" s="167" t="s">
        <v>86</v>
      </c>
      <c r="AV270" s="13" t="s">
        <v>86</v>
      </c>
      <c r="AW270" s="13" t="s">
        <v>32</v>
      </c>
      <c r="AX270" s="13" t="s">
        <v>77</v>
      </c>
      <c r="AY270" s="167" t="s">
        <v>222</v>
      </c>
    </row>
    <row r="271" spans="1:65" s="14" customFormat="1">
      <c r="B271" s="174"/>
      <c r="D271" s="166" t="s">
        <v>229</v>
      </c>
      <c r="E271" s="175" t="s">
        <v>1</v>
      </c>
      <c r="F271" s="176" t="s">
        <v>231</v>
      </c>
      <c r="H271" s="177">
        <v>7.15</v>
      </c>
      <c r="I271" s="178"/>
      <c r="L271" s="174"/>
      <c r="M271" s="179"/>
      <c r="N271" s="180"/>
      <c r="O271" s="180"/>
      <c r="P271" s="180"/>
      <c r="Q271" s="180"/>
      <c r="R271" s="180"/>
      <c r="S271" s="180"/>
      <c r="T271" s="181"/>
      <c r="AT271" s="175" t="s">
        <v>229</v>
      </c>
      <c r="AU271" s="175" t="s">
        <v>86</v>
      </c>
      <c r="AV271" s="14" t="s">
        <v>228</v>
      </c>
      <c r="AW271" s="14" t="s">
        <v>32</v>
      </c>
      <c r="AX271" s="14" t="s">
        <v>84</v>
      </c>
      <c r="AY271" s="175" t="s">
        <v>222</v>
      </c>
    </row>
    <row r="272" spans="1:65" s="2" customFormat="1" ht="21.75" customHeight="1">
      <c r="A272" s="33"/>
      <c r="B272" s="150"/>
      <c r="C272" s="197" t="s">
        <v>547</v>
      </c>
      <c r="D272" s="197" t="s">
        <v>310</v>
      </c>
      <c r="E272" s="198" t="s">
        <v>6839</v>
      </c>
      <c r="F272" s="199" t="s">
        <v>6840</v>
      </c>
      <c r="G272" s="200" t="s">
        <v>242</v>
      </c>
      <c r="H272" s="201">
        <v>7.508</v>
      </c>
      <c r="I272" s="202"/>
      <c r="J272" s="203">
        <f>ROUND(I272*H272,2)</f>
        <v>0</v>
      </c>
      <c r="K272" s="204"/>
      <c r="L272" s="205"/>
      <c r="M272" s="206" t="s">
        <v>1</v>
      </c>
      <c r="N272" s="207" t="s">
        <v>42</v>
      </c>
      <c r="O272" s="59"/>
      <c r="P272" s="161">
        <f>O272*H272</f>
        <v>0</v>
      </c>
      <c r="Q272" s="161">
        <v>0</v>
      </c>
      <c r="R272" s="161">
        <f>Q272*H272</f>
        <v>0</v>
      </c>
      <c r="S272" s="161">
        <v>0</v>
      </c>
      <c r="T272" s="162">
        <f>S272*H272</f>
        <v>0</v>
      </c>
      <c r="U272" s="33"/>
      <c r="V272" s="33"/>
      <c r="W272" s="33"/>
      <c r="X272" s="33"/>
      <c r="Y272" s="33"/>
      <c r="Z272" s="33"/>
      <c r="AA272" s="33"/>
      <c r="AB272" s="33"/>
      <c r="AC272" s="33"/>
      <c r="AD272" s="33"/>
      <c r="AE272" s="33"/>
      <c r="AR272" s="163" t="s">
        <v>243</v>
      </c>
      <c r="AT272" s="163" t="s">
        <v>310</v>
      </c>
      <c r="AU272" s="163" t="s">
        <v>86</v>
      </c>
      <c r="AY272" s="18" t="s">
        <v>222</v>
      </c>
      <c r="BE272" s="164">
        <f>IF(N272="základní",J272,0)</f>
        <v>0</v>
      </c>
      <c r="BF272" s="164">
        <f>IF(N272="snížená",J272,0)</f>
        <v>0</v>
      </c>
      <c r="BG272" s="164">
        <f>IF(N272="zákl. přenesená",J272,0)</f>
        <v>0</v>
      </c>
      <c r="BH272" s="164">
        <f>IF(N272="sníž. přenesená",J272,0)</f>
        <v>0</v>
      </c>
      <c r="BI272" s="164">
        <f>IF(N272="nulová",J272,0)</f>
        <v>0</v>
      </c>
      <c r="BJ272" s="18" t="s">
        <v>84</v>
      </c>
      <c r="BK272" s="164">
        <f>ROUND(I272*H272,2)</f>
        <v>0</v>
      </c>
      <c r="BL272" s="18" t="s">
        <v>228</v>
      </c>
      <c r="BM272" s="163" t="s">
        <v>532</v>
      </c>
    </row>
    <row r="273" spans="1:65" s="2" customFormat="1" ht="24.2" customHeight="1">
      <c r="A273" s="33"/>
      <c r="B273" s="150"/>
      <c r="C273" s="151" t="s">
        <v>559</v>
      </c>
      <c r="D273" s="151" t="s">
        <v>224</v>
      </c>
      <c r="E273" s="152" t="s">
        <v>6841</v>
      </c>
      <c r="F273" s="153" t="s">
        <v>6842</v>
      </c>
      <c r="G273" s="154" t="s">
        <v>227</v>
      </c>
      <c r="H273" s="155">
        <v>114.73</v>
      </c>
      <c r="I273" s="156"/>
      <c r="J273" s="157">
        <f>ROUND(I273*H273,2)</f>
        <v>0</v>
      </c>
      <c r="K273" s="158"/>
      <c r="L273" s="34"/>
      <c r="M273" s="159" t="s">
        <v>1</v>
      </c>
      <c r="N273" s="160" t="s">
        <v>42</v>
      </c>
      <c r="O273" s="59"/>
      <c r="P273" s="161">
        <f>O273*H273</f>
        <v>0</v>
      </c>
      <c r="Q273" s="161">
        <v>0</v>
      </c>
      <c r="R273" s="161">
        <f>Q273*H273</f>
        <v>0</v>
      </c>
      <c r="S273" s="161">
        <v>6.0999999999999999E-2</v>
      </c>
      <c r="T273" s="162">
        <f>S273*H273</f>
        <v>6.9985299999999997</v>
      </c>
      <c r="U273" s="33"/>
      <c r="V273" s="33"/>
      <c r="W273" s="33"/>
      <c r="X273" s="33"/>
      <c r="Y273" s="33"/>
      <c r="Z273" s="33"/>
      <c r="AA273" s="33"/>
      <c r="AB273" s="33"/>
      <c r="AC273" s="33"/>
      <c r="AD273" s="33"/>
      <c r="AE273" s="33"/>
      <c r="AR273" s="163" t="s">
        <v>228</v>
      </c>
      <c r="AT273" s="163" t="s">
        <v>224</v>
      </c>
      <c r="AU273" s="163" t="s">
        <v>86</v>
      </c>
      <c r="AY273" s="18" t="s">
        <v>222</v>
      </c>
      <c r="BE273" s="164">
        <f>IF(N273="základní",J273,0)</f>
        <v>0</v>
      </c>
      <c r="BF273" s="164">
        <f>IF(N273="snížená",J273,0)</f>
        <v>0</v>
      </c>
      <c r="BG273" s="164">
        <f>IF(N273="zákl. přenesená",J273,0)</f>
        <v>0</v>
      </c>
      <c r="BH273" s="164">
        <f>IF(N273="sníž. přenesená",J273,0)</f>
        <v>0</v>
      </c>
      <c r="BI273" s="164">
        <f>IF(N273="nulová",J273,0)</f>
        <v>0</v>
      </c>
      <c r="BJ273" s="18" t="s">
        <v>84</v>
      </c>
      <c r="BK273" s="164">
        <f>ROUND(I273*H273,2)</f>
        <v>0</v>
      </c>
      <c r="BL273" s="18" t="s">
        <v>228</v>
      </c>
      <c r="BM273" s="163" t="s">
        <v>546</v>
      </c>
    </row>
    <row r="274" spans="1:65" s="2" customFormat="1" ht="24.2" customHeight="1">
      <c r="A274" s="33"/>
      <c r="B274" s="150"/>
      <c r="C274" s="151" t="s">
        <v>369</v>
      </c>
      <c r="D274" s="151" t="s">
        <v>224</v>
      </c>
      <c r="E274" s="152" t="s">
        <v>6843</v>
      </c>
      <c r="F274" s="153" t="s">
        <v>6844</v>
      </c>
      <c r="G274" s="154" t="s">
        <v>227</v>
      </c>
      <c r="H274" s="155">
        <v>199.83</v>
      </c>
      <c r="I274" s="156"/>
      <c r="J274" s="157">
        <f>ROUND(I274*H274,2)</f>
        <v>0</v>
      </c>
      <c r="K274" s="158"/>
      <c r="L274" s="34"/>
      <c r="M274" s="159" t="s">
        <v>1</v>
      </c>
      <c r="N274" s="160" t="s">
        <v>42</v>
      </c>
      <c r="O274" s="59"/>
      <c r="P274" s="161">
        <f>O274*H274</f>
        <v>0</v>
      </c>
      <c r="Q274" s="161">
        <v>0</v>
      </c>
      <c r="R274" s="161">
        <f>Q274*H274</f>
        <v>0</v>
      </c>
      <c r="S274" s="161">
        <v>2.3300000000000001E-2</v>
      </c>
      <c r="T274" s="162">
        <f>S274*H274</f>
        <v>4.6560390000000007</v>
      </c>
      <c r="U274" s="33"/>
      <c r="V274" s="33"/>
      <c r="W274" s="33"/>
      <c r="X274" s="33"/>
      <c r="Y274" s="33"/>
      <c r="Z274" s="33"/>
      <c r="AA274" s="33"/>
      <c r="AB274" s="33"/>
      <c r="AC274" s="33"/>
      <c r="AD274" s="33"/>
      <c r="AE274" s="33"/>
      <c r="AR274" s="163" t="s">
        <v>228</v>
      </c>
      <c r="AT274" s="163" t="s">
        <v>224</v>
      </c>
      <c r="AU274" s="163" t="s">
        <v>86</v>
      </c>
      <c r="AY274" s="18" t="s">
        <v>222</v>
      </c>
      <c r="BE274" s="164">
        <f>IF(N274="základní",J274,0)</f>
        <v>0</v>
      </c>
      <c r="BF274" s="164">
        <f>IF(N274="snížená",J274,0)</f>
        <v>0</v>
      </c>
      <c r="BG274" s="164">
        <f>IF(N274="zákl. přenesená",J274,0)</f>
        <v>0</v>
      </c>
      <c r="BH274" s="164">
        <f>IF(N274="sníž. přenesená",J274,0)</f>
        <v>0</v>
      </c>
      <c r="BI274" s="164">
        <f>IF(N274="nulová",J274,0)</f>
        <v>0</v>
      </c>
      <c r="BJ274" s="18" t="s">
        <v>84</v>
      </c>
      <c r="BK274" s="164">
        <f>ROUND(I274*H274,2)</f>
        <v>0</v>
      </c>
      <c r="BL274" s="18" t="s">
        <v>228</v>
      </c>
      <c r="BM274" s="163" t="s">
        <v>550</v>
      </c>
    </row>
    <row r="275" spans="1:65" s="2" customFormat="1" ht="24.2" customHeight="1">
      <c r="A275" s="33"/>
      <c r="B275" s="150"/>
      <c r="C275" s="151" t="s">
        <v>568</v>
      </c>
      <c r="D275" s="151" t="s">
        <v>224</v>
      </c>
      <c r="E275" s="152" t="s">
        <v>6845</v>
      </c>
      <c r="F275" s="153" t="s">
        <v>6846</v>
      </c>
      <c r="G275" s="154" t="s">
        <v>227</v>
      </c>
      <c r="H275" s="155">
        <v>199.83</v>
      </c>
      <c r="I275" s="156"/>
      <c r="J275" s="157">
        <f>ROUND(I275*H275,2)</f>
        <v>0</v>
      </c>
      <c r="K275" s="158"/>
      <c r="L275" s="34"/>
      <c r="M275" s="159" t="s">
        <v>1</v>
      </c>
      <c r="N275" s="160" t="s">
        <v>42</v>
      </c>
      <c r="O275" s="59"/>
      <c r="P275" s="161">
        <f>O275*H275</f>
        <v>0</v>
      </c>
      <c r="Q275" s="161">
        <v>2.324E-2</v>
      </c>
      <c r="R275" s="161">
        <f>Q275*H275</f>
        <v>4.6440492000000004</v>
      </c>
      <c r="S275" s="161">
        <v>0</v>
      </c>
      <c r="T275" s="162">
        <f>S275*H275</f>
        <v>0</v>
      </c>
      <c r="U275" s="33"/>
      <c r="V275" s="33"/>
      <c r="W275" s="33"/>
      <c r="X275" s="33"/>
      <c r="Y275" s="33"/>
      <c r="Z275" s="33"/>
      <c r="AA275" s="33"/>
      <c r="AB275" s="33"/>
      <c r="AC275" s="33"/>
      <c r="AD275" s="33"/>
      <c r="AE275" s="33"/>
      <c r="AR275" s="163" t="s">
        <v>228</v>
      </c>
      <c r="AT275" s="163" t="s">
        <v>224</v>
      </c>
      <c r="AU275" s="163" t="s">
        <v>86</v>
      </c>
      <c r="AY275" s="18" t="s">
        <v>222</v>
      </c>
      <c r="BE275" s="164">
        <f>IF(N275="základní",J275,0)</f>
        <v>0</v>
      </c>
      <c r="BF275" s="164">
        <f>IF(N275="snížená",J275,0)</f>
        <v>0</v>
      </c>
      <c r="BG275" s="164">
        <f>IF(N275="zákl. přenesená",J275,0)</f>
        <v>0</v>
      </c>
      <c r="BH275" s="164">
        <f>IF(N275="sníž. přenesená",J275,0)</f>
        <v>0</v>
      </c>
      <c r="BI275" s="164">
        <f>IF(N275="nulová",J275,0)</f>
        <v>0</v>
      </c>
      <c r="BJ275" s="18" t="s">
        <v>84</v>
      </c>
      <c r="BK275" s="164">
        <f>ROUND(I275*H275,2)</f>
        <v>0</v>
      </c>
      <c r="BL275" s="18" t="s">
        <v>228</v>
      </c>
      <c r="BM275" s="163" t="s">
        <v>562</v>
      </c>
    </row>
    <row r="276" spans="1:65" s="2" customFormat="1" ht="24.2" customHeight="1">
      <c r="A276" s="33"/>
      <c r="B276" s="150"/>
      <c r="C276" s="151" t="s">
        <v>373</v>
      </c>
      <c r="D276" s="151" t="s">
        <v>224</v>
      </c>
      <c r="E276" s="152" t="s">
        <v>6847</v>
      </c>
      <c r="F276" s="153" t="s">
        <v>6848</v>
      </c>
      <c r="G276" s="154" t="s">
        <v>242</v>
      </c>
      <c r="H276" s="155">
        <v>200</v>
      </c>
      <c r="I276" s="156"/>
      <c r="J276" s="157">
        <f>ROUND(I276*H276,2)</f>
        <v>0</v>
      </c>
      <c r="K276" s="158"/>
      <c r="L276" s="34"/>
      <c r="M276" s="159" t="s">
        <v>1</v>
      </c>
      <c r="N276" s="160" t="s">
        <v>42</v>
      </c>
      <c r="O276" s="59"/>
      <c r="P276" s="161">
        <f>O276*H276</f>
        <v>0</v>
      </c>
      <c r="Q276" s="161">
        <v>0</v>
      </c>
      <c r="R276" s="161">
        <f>Q276*H276</f>
        <v>0</v>
      </c>
      <c r="S276" s="161">
        <v>0</v>
      </c>
      <c r="T276" s="162">
        <f>S276*H276</f>
        <v>0</v>
      </c>
      <c r="U276" s="33"/>
      <c r="V276" s="33"/>
      <c r="W276" s="33"/>
      <c r="X276" s="33"/>
      <c r="Y276" s="33"/>
      <c r="Z276" s="33"/>
      <c r="AA276" s="33"/>
      <c r="AB276" s="33"/>
      <c r="AC276" s="33"/>
      <c r="AD276" s="33"/>
      <c r="AE276" s="33"/>
      <c r="AR276" s="163" t="s">
        <v>228</v>
      </c>
      <c r="AT276" s="163" t="s">
        <v>224</v>
      </c>
      <c r="AU276" s="163" t="s">
        <v>86</v>
      </c>
      <c r="AY276" s="18" t="s">
        <v>222</v>
      </c>
      <c r="BE276" s="164">
        <f>IF(N276="základní",J276,0)</f>
        <v>0</v>
      </c>
      <c r="BF276" s="164">
        <f>IF(N276="snížená",J276,0)</f>
        <v>0</v>
      </c>
      <c r="BG276" s="164">
        <f>IF(N276="zákl. přenesená",J276,0)</f>
        <v>0</v>
      </c>
      <c r="BH276" s="164">
        <f>IF(N276="sníž. přenesená",J276,0)</f>
        <v>0</v>
      </c>
      <c r="BI276" s="164">
        <f>IF(N276="nulová",J276,0)</f>
        <v>0</v>
      </c>
      <c r="BJ276" s="18" t="s">
        <v>84</v>
      </c>
      <c r="BK276" s="164">
        <f>ROUND(I276*H276,2)</f>
        <v>0</v>
      </c>
      <c r="BL276" s="18" t="s">
        <v>228</v>
      </c>
      <c r="BM276" s="163" t="s">
        <v>565</v>
      </c>
    </row>
    <row r="277" spans="1:65" s="13" customFormat="1">
      <c r="B277" s="165"/>
      <c r="D277" s="166" t="s">
        <v>229</v>
      </c>
      <c r="E277" s="167" t="s">
        <v>1</v>
      </c>
      <c r="F277" s="168" t="s">
        <v>6849</v>
      </c>
      <c r="H277" s="169">
        <v>200</v>
      </c>
      <c r="I277" s="170"/>
      <c r="L277" s="165"/>
      <c r="M277" s="171"/>
      <c r="N277" s="172"/>
      <c r="O277" s="172"/>
      <c r="P277" s="172"/>
      <c r="Q277" s="172"/>
      <c r="R277" s="172"/>
      <c r="S277" s="172"/>
      <c r="T277" s="173"/>
      <c r="AT277" s="167" t="s">
        <v>229</v>
      </c>
      <c r="AU277" s="167" t="s">
        <v>86</v>
      </c>
      <c r="AV277" s="13" t="s">
        <v>86</v>
      </c>
      <c r="AW277" s="13" t="s">
        <v>32</v>
      </c>
      <c r="AX277" s="13" t="s">
        <v>77</v>
      </c>
      <c r="AY277" s="167" t="s">
        <v>222</v>
      </c>
    </row>
    <row r="278" spans="1:65" s="14" customFormat="1">
      <c r="B278" s="174"/>
      <c r="D278" s="166" t="s">
        <v>229</v>
      </c>
      <c r="E278" s="175" t="s">
        <v>1</v>
      </c>
      <c r="F278" s="176" t="s">
        <v>231</v>
      </c>
      <c r="H278" s="177">
        <v>200</v>
      </c>
      <c r="I278" s="178"/>
      <c r="L278" s="174"/>
      <c r="M278" s="179"/>
      <c r="N278" s="180"/>
      <c r="O278" s="180"/>
      <c r="P278" s="180"/>
      <c r="Q278" s="180"/>
      <c r="R278" s="180"/>
      <c r="S278" s="180"/>
      <c r="T278" s="181"/>
      <c r="AT278" s="175" t="s">
        <v>229</v>
      </c>
      <c r="AU278" s="175" t="s">
        <v>86</v>
      </c>
      <c r="AV278" s="14" t="s">
        <v>228</v>
      </c>
      <c r="AW278" s="14" t="s">
        <v>32</v>
      </c>
      <c r="AX278" s="14" t="s">
        <v>84</v>
      </c>
      <c r="AY278" s="175" t="s">
        <v>222</v>
      </c>
    </row>
    <row r="279" spans="1:65" s="12" customFormat="1" ht="22.9" customHeight="1">
      <c r="B279" s="137"/>
      <c r="D279" s="138" t="s">
        <v>76</v>
      </c>
      <c r="E279" s="148" t="s">
        <v>845</v>
      </c>
      <c r="F279" s="148" t="s">
        <v>2091</v>
      </c>
      <c r="I279" s="140"/>
      <c r="J279" s="149">
        <f>BK279</f>
        <v>0</v>
      </c>
      <c r="L279" s="137"/>
      <c r="M279" s="142"/>
      <c r="N279" s="143"/>
      <c r="O279" s="143"/>
      <c r="P279" s="144">
        <f>SUM(P280:P291)</f>
        <v>0</v>
      </c>
      <c r="Q279" s="143"/>
      <c r="R279" s="144">
        <f>SUM(R280:R291)</f>
        <v>0</v>
      </c>
      <c r="S279" s="143"/>
      <c r="T279" s="145">
        <f>SUM(T280:T291)</f>
        <v>0</v>
      </c>
      <c r="AR279" s="138" t="s">
        <v>84</v>
      </c>
      <c r="AT279" s="146" t="s">
        <v>76</v>
      </c>
      <c r="AU279" s="146" t="s">
        <v>84</v>
      </c>
      <c r="AY279" s="138" t="s">
        <v>222</v>
      </c>
      <c r="BK279" s="147">
        <f>SUM(BK280:BK291)</f>
        <v>0</v>
      </c>
    </row>
    <row r="280" spans="1:65" s="2" customFormat="1" ht="33" customHeight="1">
      <c r="A280" s="33"/>
      <c r="B280" s="150"/>
      <c r="C280" s="151" t="s">
        <v>580</v>
      </c>
      <c r="D280" s="151" t="s">
        <v>224</v>
      </c>
      <c r="E280" s="152" t="s">
        <v>2092</v>
      </c>
      <c r="F280" s="153" t="s">
        <v>6698</v>
      </c>
      <c r="G280" s="154" t="s">
        <v>313</v>
      </c>
      <c r="H280" s="155">
        <v>129.203</v>
      </c>
      <c r="I280" s="156"/>
      <c r="J280" s="157">
        <f>ROUND(I280*H280,2)</f>
        <v>0</v>
      </c>
      <c r="K280" s="158"/>
      <c r="L280" s="34"/>
      <c r="M280" s="159" t="s">
        <v>1</v>
      </c>
      <c r="N280" s="160" t="s">
        <v>42</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228</v>
      </c>
      <c r="AT280" s="163" t="s">
        <v>224</v>
      </c>
      <c r="AU280" s="163" t="s">
        <v>86</v>
      </c>
      <c r="AY280" s="18" t="s">
        <v>222</v>
      </c>
      <c r="BE280" s="164">
        <f>IF(N280="základní",J280,0)</f>
        <v>0</v>
      </c>
      <c r="BF280" s="164">
        <f>IF(N280="snížená",J280,0)</f>
        <v>0</v>
      </c>
      <c r="BG280" s="164">
        <f>IF(N280="zákl. přenesená",J280,0)</f>
        <v>0</v>
      </c>
      <c r="BH280" s="164">
        <f>IF(N280="sníž. přenesená",J280,0)</f>
        <v>0</v>
      </c>
      <c r="BI280" s="164">
        <f>IF(N280="nulová",J280,0)</f>
        <v>0</v>
      </c>
      <c r="BJ280" s="18" t="s">
        <v>84</v>
      </c>
      <c r="BK280" s="164">
        <f>ROUND(I280*H280,2)</f>
        <v>0</v>
      </c>
      <c r="BL280" s="18" t="s">
        <v>228</v>
      </c>
      <c r="BM280" s="163" t="s">
        <v>571</v>
      </c>
    </row>
    <row r="281" spans="1:65" s="2" customFormat="1" ht="33" customHeight="1">
      <c r="A281" s="33"/>
      <c r="B281" s="150"/>
      <c r="C281" s="151" t="s">
        <v>376</v>
      </c>
      <c r="D281" s="151" t="s">
        <v>224</v>
      </c>
      <c r="E281" s="152" t="s">
        <v>6850</v>
      </c>
      <c r="F281" s="153" t="s">
        <v>6851</v>
      </c>
      <c r="G281" s="154" t="s">
        <v>313</v>
      </c>
      <c r="H281" s="155">
        <v>12.625</v>
      </c>
      <c r="I281" s="156"/>
      <c r="J281" s="157">
        <f>ROUND(I281*H281,2)</f>
        <v>0</v>
      </c>
      <c r="K281" s="158"/>
      <c r="L281" s="34"/>
      <c r="M281" s="159" t="s">
        <v>1</v>
      </c>
      <c r="N281" s="160" t="s">
        <v>42</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228</v>
      </c>
      <c r="AT281" s="163" t="s">
        <v>224</v>
      </c>
      <c r="AU281" s="163" t="s">
        <v>86</v>
      </c>
      <c r="AY281" s="18" t="s">
        <v>222</v>
      </c>
      <c r="BE281" s="164">
        <f>IF(N281="základní",J281,0)</f>
        <v>0</v>
      </c>
      <c r="BF281" s="164">
        <f>IF(N281="snížená",J281,0)</f>
        <v>0</v>
      </c>
      <c r="BG281" s="164">
        <f>IF(N281="zákl. přenesená",J281,0)</f>
        <v>0</v>
      </c>
      <c r="BH281" s="164">
        <f>IF(N281="sníž. přenesená",J281,0)</f>
        <v>0</v>
      </c>
      <c r="BI281" s="164">
        <f>IF(N281="nulová",J281,0)</f>
        <v>0</v>
      </c>
      <c r="BJ281" s="18" t="s">
        <v>84</v>
      </c>
      <c r="BK281" s="164">
        <f>ROUND(I281*H281,2)</f>
        <v>0</v>
      </c>
      <c r="BL281" s="18" t="s">
        <v>228</v>
      </c>
      <c r="BM281" s="163" t="s">
        <v>577</v>
      </c>
    </row>
    <row r="282" spans="1:65" s="13" customFormat="1">
      <c r="B282" s="165"/>
      <c r="D282" s="166" t="s">
        <v>229</v>
      </c>
      <c r="E282" s="167" t="s">
        <v>1</v>
      </c>
      <c r="F282" s="168" t="s">
        <v>6852</v>
      </c>
      <c r="H282" s="169">
        <v>12.625</v>
      </c>
      <c r="I282" s="170"/>
      <c r="L282" s="165"/>
      <c r="M282" s="171"/>
      <c r="N282" s="172"/>
      <c r="O282" s="172"/>
      <c r="P282" s="172"/>
      <c r="Q282" s="172"/>
      <c r="R282" s="172"/>
      <c r="S282" s="172"/>
      <c r="T282" s="173"/>
      <c r="AT282" s="167" t="s">
        <v>229</v>
      </c>
      <c r="AU282" s="167" t="s">
        <v>86</v>
      </c>
      <c r="AV282" s="13" t="s">
        <v>86</v>
      </c>
      <c r="AW282" s="13" t="s">
        <v>32</v>
      </c>
      <c r="AX282" s="13" t="s">
        <v>77</v>
      </c>
      <c r="AY282" s="167" t="s">
        <v>222</v>
      </c>
    </row>
    <row r="283" spans="1:65" s="14" customFormat="1">
      <c r="B283" s="174"/>
      <c r="D283" s="166" t="s">
        <v>229</v>
      </c>
      <c r="E283" s="175" t="s">
        <v>1</v>
      </c>
      <c r="F283" s="176" t="s">
        <v>231</v>
      </c>
      <c r="H283" s="177">
        <v>12.625</v>
      </c>
      <c r="I283" s="178"/>
      <c r="L283" s="174"/>
      <c r="M283" s="179"/>
      <c r="N283" s="180"/>
      <c r="O283" s="180"/>
      <c r="P283" s="180"/>
      <c r="Q283" s="180"/>
      <c r="R283" s="180"/>
      <c r="S283" s="180"/>
      <c r="T283" s="181"/>
      <c r="AT283" s="175" t="s">
        <v>229</v>
      </c>
      <c r="AU283" s="175" t="s">
        <v>86</v>
      </c>
      <c r="AV283" s="14" t="s">
        <v>228</v>
      </c>
      <c r="AW283" s="14" t="s">
        <v>32</v>
      </c>
      <c r="AX283" s="14" t="s">
        <v>84</v>
      </c>
      <c r="AY283" s="175" t="s">
        <v>222</v>
      </c>
    </row>
    <row r="284" spans="1:65" s="2" customFormat="1" ht="24.2" customHeight="1">
      <c r="A284" s="33"/>
      <c r="B284" s="150"/>
      <c r="C284" s="151" t="s">
        <v>609</v>
      </c>
      <c r="D284" s="151" t="s">
        <v>224</v>
      </c>
      <c r="E284" s="152" t="s">
        <v>2100</v>
      </c>
      <c r="F284" s="153" t="s">
        <v>2101</v>
      </c>
      <c r="G284" s="154" t="s">
        <v>313</v>
      </c>
      <c r="H284" s="155">
        <v>129.203</v>
      </c>
      <c r="I284" s="156"/>
      <c r="J284" s="157">
        <f>ROUND(I284*H284,2)</f>
        <v>0</v>
      </c>
      <c r="K284" s="158"/>
      <c r="L284" s="34"/>
      <c r="M284" s="159" t="s">
        <v>1</v>
      </c>
      <c r="N284" s="160" t="s">
        <v>42</v>
      </c>
      <c r="O284" s="59"/>
      <c r="P284" s="161">
        <f>O284*H284</f>
        <v>0</v>
      </c>
      <c r="Q284" s="161">
        <v>0</v>
      </c>
      <c r="R284" s="161">
        <f>Q284*H284</f>
        <v>0</v>
      </c>
      <c r="S284" s="161">
        <v>0</v>
      </c>
      <c r="T284" s="162">
        <f>S284*H284</f>
        <v>0</v>
      </c>
      <c r="U284" s="33"/>
      <c r="V284" s="33"/>
      <c r="W284" s="33"/>
      <c r="X284" s="33"/>
      <c r="Y284" s="33"/>
      <c r="Z284" s="33"/>
      <c r="AA284" s="33"/>
      <c r="AB284" s="33"/>
      <c r="AC284" s="33"/>
      <c r="AD284" s="33"/>
      <c r="AE284" s="33"/>
      <c r="AR284" s="163" t="s">
        <v>228</v>
      </c>
      <c r="AT284" s="163" t="s">
        <v>224</v>
      </c>
      <c r="AU284" s="163" t="s">
        <v>86</v>
      </c>
      <c r="AY284" s="18" t="s">
        <v>222</v>
      </c>
      <c r="BE284" s="164">
        <f>IF(N284="základní",J284,0)</f>
        <v>0</v>
      </c>
      <c r="BF284" s="164">
        <f>IF(N284="snížená",J284,0)</f>
        <v>0</v>
      </c>
      <c r="BG284" s="164">
        <f>IF(N284="zákl. přenesená",J284,0)</f>
        <v>0</v>
      </c>
      <c r="BH284" s="164">
        <f>IF(N284="sníž. přenesená",J284,0)</f>
        <v>0</v>
      </c>
      <c r="BI284" s="164">
        <f>IF(N284="nulová",J284,0)</f>
        <v>0</v>
      </c>
      <c r="BJ284" s="18" t="s">
        <v>84</v>
      </c>
      <c r="BK284" s="164">
        <f>ROUND(I284*H284,2)</f>
        <v>0</v>
      </c>
      <c r="BL284" s="18" t="s">
        <v>228</v>
      </c>
      <c r="BM284" s="163" t="s">
        <v>583</v>
      </c>
    </row>
    <row r="285" spans="1:65" s="2" customFormat="1" ht="16.5" customHeight="1">
      <c r="A285" s="33"/>
      <c r="B285" s="150"/>
      <c r="C285" s="151" t="s">
        <v>380</v>
      </c>
      <c r="D285" s="151" t="s">
        <v>224</v>
      </c>
      <c r="E285" s="152" t="s">
        <v>2104</v>
      </c>
      <c r="F285" s="153" t="s">
        <v>2105</v>
      </c>
      <c r="G285" s="154" t="s">
        <v>313</v>
      </c>
      <c r="H285" s="155">
        <v>1292.03</v>
      </c>
      <c r="I285" s="156"/>
      <c r="J285" s="157">
        <f>ROUND(I285*H285,2)</f>
        <v>0</v>
      </c>
      <c r="K285" s="158"/>
      <c r="L285" s="34"/>
      <c r="M285" s="159" t="s">
        <v>1</v>
      </c>
      <c r="N285" s="160" t="s">
        <v>42</v>
      </c>
      <c r="O285" s="59"/>
      <c r="P285" s="161">
        <f>O285*H285</f>
        <v>0</v>
      </c>
      <c r="Q285" s="161">
        <v>0</v>
      </c>
      <c r="R285" s="161">
        <f>Q285*H285</f>
        <v>0</v>
      </c>
      <c r="S285" s="161">
        <v>0</v>
      </c>
      <c r="T285" s="162">
        <f>S285*H285</f>
        <v>0</v>
      </c>
      <c r="U285" s="33"/>
      <c r="V285" s="33"/>
      <c r="W285" s="33"/>
      <c r="X285" s="33"/>
      <c r="Y285" s="33"/>
      <c r="Z285" s="33"/>
      <c r="AA285" s="33"/>
      <c r="AB285" s="33"/>
      <c r="AC285" s="33"/>
      <c r="AD285" s="33"/>
      <c r="AE285" s="33"/>
      <c r="AR285" s="163" t="s">
        <v>228</v>
      </c>
      <c r="AT285" s="163" t="s">
        <v>224</v>
      </c>
      <c r="AU285" s="163" t="s">
        <v>86</v>
      </c>
      <c r="AY285" s="18" t="s">
        <v>222</v>
      </c>
      <c r="BE285" s="164">
        <f>IF(N285="základní",J285,0)</f>
        <v>0</v>
      </c>
      <c r="BF285" s="164">
        <f>IF(N285="snížená",J285,0)</f>
        <v>0</v>
      </c>
      <c r="BG285" s="164">
        <f>IF(N285="zákl. přenesená",J285,0)</f>
        <v>0</v>
      </c>
      <c r="BH285" s="164">
        <f>IF(N285="sníž. přenesená",J285,0)</f>
        <v>0</v>
      </c>
      <c r="BI285" s="164">
        <f>IF(N285="nulová",J285,0)</f>
        <v>0</v>
      </c>
      <c r="BJ285" s="18" t="s">
        <v>84</v>
      </c>
      <c r="BK285" s="164">
        <f>ROUND(I285*H285,2)</f>
        <v>0</v>
      </c>
      <c r="BL285" s="18" t="s">
        <v>228</v>
      </c>
      <c r="BM285" s="163" t="s">
        <v>599</v>
      </c>
    </row>
    <row r="286" spans="1:65" s="2" customFormat="1" ht="33" customHeight="1">
      <c r="A286" s="33"/>
      <c r="B286" s="150"/>
      <c r="C286" s="151" t="s">
        <v>636</v>
      </c>
      <c r="D286" s="151" t="s">
        <v>224</v>
      </c>
      <c r="E286" s="152" t="s">
        <v>6853</v>
      </c>
      <c r="F286" s="153" t="s">
        <v>6854</v>
      </c>
      <c r="G286" s="154" t="s">
        <v>313</v>
      </c>
      <c r="H286" s="155">
        <v>15.18</v>
      </c>
      <c r="I286" s="156"/>
      <c r="J286" s="157">
        <f>ROUND(I286*H286,2)</f>
        <v>0</v>
      </c>
      <c r="K286" s="158"/>
      <c r="L286" s="34"/>
      <c r="M286" s="159" t="s">
        <v>1</v>
      </c>
      <c r="N286" s="160" t="s">
        <v>42</v>
      </c>
      <c r="O286" s="59"/>
      <c r="P286" s="161">
        <f>O286*H286</f>
        <v>0</v>
      </c>
      <c r="Q286" s="161">
        <v>0</v>
      </c>
      <c r="R286" s="161">
        <f>Q286*H286</f>
        <v>0</v>
      </c>
      <c r="S286" s="161">
        <v>0</v>
      </c>
      <c r="T286" s="162">
        <f>S286*H286</f>
        <v>0</v>
      </c>
      <c r="U286" s="33"/>
      <c r="V286" s="33"/>
      <c r="W286" s="33"/>
      <c r="X286" s="33"/>
      <c r="Y286" s="33"/>
      <c r="Z286" s="33"/>
      <c r="AA286" s="33"/>
      <c r="AB286" s="33"/>
      <c r="AC286" s="33"/>
      <c r="AD286" s="33"/>
      <c r="AE286" s="33"/>
      <c r="AR286" s="163" t="s">
        <v>228</v>
      </c>
      <c r="AT286" s="163" t="s">
        <v>224</v>
      </c>
      <c r="AU286" s="163" t="s">
        <v>86</v>
      </c>
      <c r="AY286" s="18" t="s">
        <v>222</v>
      </c>
      <c r="BE286" s="164">
        <f>IF(N286="základní",J286,0)</f>
        <v>0</v>
      </c>
      <c r="BF286" s="164">
        <f>IF(N286="snížená",J286,0)</f>
        <v>0</v>
      </c>
      <c r="BG286" s="164">
        <f>IF(N286="zákl. přenesená",J286,0)</f>
        <v>0</v>
      </c>
      <c r="BH286" s="164">
        <f>IF(N286="sníž. přenesená",J286,0)</f>
        <v>0</v>
      </c>
      <c r="BI286" s="164">
        <f>IF(N286="nulová",J286,0)</f>
        <v>0</v>
      </c>
      <c r="BJ286" s="18" t="s">
        <v>84</v>
      </c>
      <c r="BK286" s="164">
        <f>ROUND(I286*H286,2)</f>
        <v>0</v>
      </c>
      <c r="BL286" s="18" t="s">
        <v>228</v>
      </c>
      <c r="BM286" s="163" t="s">
        <v>612</v>
      </c>
    </row>
    <row r="287" spans="1:65" s="13" customFormat="1">
      <c r="B287" s="165"/>
      <c r="D287" s="166" t="s">
        <v>229</v>
      </c>
      <c r="E287" s="167" t="s">
        <v>1</v>
      </c>
      <c r="F287" s="168" t="s">
        <v>6855</v>
      </c>
      <c r="H287" s="169">
        <v>15.18</v>
      </c>
      <c r="I287" s="170"/>
      <c r="L287" s="165"/>
      <c r="M287" s="171"/>
      <c r="N287" s="172"/>
      <c r="O287" s="172"/>
      <c r="P287" s="172"/>
      <c r="Q287" s="172"/>
      <c r="R287" s="172"/>
      <c r="S287" s="172"/>
      <c r="T287" s="173"/>
      <c r="AT287" s="167" t="s">
        <v>229</v>
      </c>
      <c r="AU287" s="167" t="s">
        <v>86</v>
      </c>
      <c r="AV287" s="13" t="s">
        <v>86</v>
      </c>
      <c r="AW287" s="13" t="s">
        <v>32</v>
      </c>
      <c r="AX287" s="13" t="s">
        <v>77</v>
      </c>
      <c r="AY287" s="167" t="s">
        <v>222</v>
      </c>
    </row>
    <row r="288" spans="1:65" s="14" customFormat="1">
      <c r="B288" s="174"/>
      <c r="D288" s="166" t="s">
        <v>229</v>
      </c>
      <c r="E288" s="175" t="s">
        <v>1</v>
      </c>
      <c r="F288" s="176" t="s">
        <v>231</v>
      </c>
      <c r="H288" s="177">
        <v>15.18</v>
      </c>
      <c r="I288" s="178"/>
      <c r="L288" s="174"/>
      <c r="M288" s="179"/>
      <c r="N288" s="180"/>
      <c r="O288" s="180"/>
      <c r="P288" s="180"/>
      <c r="Q288" s="180"/>
      <c r="R288" s="180"/>
      <c r="S288" s="180"/>
      <c r="T288" s="181"/>
      <c r="AT288" s="175" t="s">
        <v>229</v>
      </c>
      <c r="AU288" s="175" t="s">
        <v>86</v>
      </c>
      <c r="AV288" s="14" t="s">
        <v>228</v>
      </c>
      <c r="AW288" s="14" t="s">
        <v>32</v>
      </c>
      <c r="AX288" s="14" t="s">
        <v>84</v>
      </c>
      <c r="AY288" s="175" t="s">
        <v>222</v>
      </c>
    </row>
    <row r="289" spans="1:65" s="2" customFormat="1" ht="24.2" customHeight="1">
      <c r="A289" s="33"/>
      <c r="B289" s="150"/>
      <c r="C289" s="151" t="s">
        <v>383</v>
      </c>
      <c r="D289" s="151" t="s">
        <v>224</v>
      </c>
      <c r="E289" s="152" t="s">
        <v>6856</v>
      </c>
      <c r="F289" s="153" t="s">
        <v>392</v>
      </c>
      <c r="G289" s="154" t="s">
        <v>313</v>
      </c>
      <c r="H289" s="155">
        <v>101.4</v>
      </c>
      <c r="I289" s="156"/>
      <c r="J289" s="157">
        <f>ROUND(I289*H289,2)</f>
        <v>0</v>
      </c>
      <c r="K289" s="158"/>
      <c r="L289" s="34"/>
      <c r="M289" s="159" t="s">
        <v>1</v>
      </c>
      <c r="N289" s="160" t="s">
        <v>42</v>
      </c>
      <c r="O289" s="59"/>
      <c r="P289" s="161">
        <f>O289*H289</f>
        <v>0</v>
      </c>
      <c r="Q289" s="161">
        <v>0</v>
      </c>
      <c r="R289" s="161">
        <f>Q289*H289</f>
        <v>0</v>
      </c>
      <c r="S289" s="161">
        <v>0</v>
      </c>
      <c r="T289" s="162">
        <f>S289*H289</f>
        <v>0</v>
      </c>
      <c r="U289" s="33"/>
      <c r="V289" s="33"/>
      <c r="W289" s="33"/>
      <c r="X289" s="33"/>
      <c r="Y289" s="33"/>
      <c r="Z289" s="33"/>
      <c r="AA289" s="33"/>
      <c r="AB289" s="33"/>
      <c r="AC289" s="33"/>
      <c r="AD289" s="33"/>
      <c r="AE289" s="33"/>
      <c r="AR289" s="163" t="s">
        <v>228</v>
      </c>
      <c r="AT289" s="163" t="s">
        <v>224</v>
      </c>
      <c r="AU289" s="163" t="s">
        <v>86</v>
      </c>
      <c r="AY289" s="18" t="s">
        <v>222</v>
      </c>
      <c r="BE289" s="164">
        <f>IF(N289="základní",J289,0)</f>
        <v>0</v>
      </c>
      <c r="BF289" s="164">
        <f>IF(N289="snížená",J289,0)</f>
        <v>0</v>
      </c>
      <c r="BG289" s="164">
        <f>IF(N289="zákl. přenesená",J289,0)</f>
        <v>0</v>
      </c>
      <c r="BH289" s="164">
        <f>IF(N289="sníž. přenesená",J289,0)</f>
        <v>0</v>
      </c>
      <c r="BI289" s="164">
        <f>IF(N289="nulová",J289,0)</f>
        <v>0</v>
      </c>
      <c r="BJ289" s="18" t="s">
        <v>84</v>
      </c>
      <c r="BK289" s="164">
        <f>ROUND(I289*H289,2)</f>
        <v>0</v>
      </c>
      <c r="BL289" s="18" t="s">
        <v>228</v>
      </c>
      <c r="BM289" s="163" t="s">
        <v>616</v>
      </c>
    </row>
    <row r="290" spans="1:65" s="2" customFormat="1" ht="21.75" customHeight="1">
      <c r="A290" s="33"/>
      <c r="B290" s="150"/>
      <c r="C290" s="151" t="s">
        <v>660</v>
      </c>
      <c r="D290" s="151" t="s">
        <v>224</v>
      </c>
      <c r="E290" s="152" t="s">
        <v>2133</v>
      </c>
      <c r="F290" s="153" t="s">
        <v>2134</v>
      </c>
      <c r="G290" s="154" t="s">
        <v>313</v>
      </c>
      <c r="H290" s="155">
        <v>129.203</v>
      </c>
      <c r="I290" s="156"/>
      <c r="J290" s="157">
        <f>ROUND(I290*H290,2)</f>
        <v>0</v>
      </c>
      <c r="K290" s="158"/>
      <c r="L290" s="34"/>
      <c r="M290" s="159" t="s">
        <v>1</v>
      </c>
      <c r="N290" s="160" t="s">
        <v>42</v>
      </c>
      <c r="O290" s="59"/>
      <c r="P290" s="161">
        <f>O290*H290</f>
        <v>0</v>
      </c>
      <c r="Q290" s="161">
        <v>0</v>
      </c>
      <c r="R290" s="161">
        <f>Q290*H290</f>
        <v>0</v>
      </c>
      <c r="S290" s="161">
        <v>0</v>
      </c>
      <c r="T290" s="162">
        <f>S290*H290</f>
        <v>0</v>
      </c>
      <c r="U290" s="33"/>
      <c r="V290" s="33"/>
      <c r="W290" s="33"/>
      <c r="X290" s="33"/>
      <c r="Y290" s="33"/>
      <c r="Z290" s="33"/>
      <c r="AA290" s="33"/>
      <c r="AB290" s="33"/>
      <c r="AC290" s="33"/>
      <c r="AD290" s="33"/>
      <c r="AE290" s="33"/>
      <c r="AR290" s="163" t="s">
        <v>228</v>
      </c>
      <c r="AT290" s="163" t="s">
        <v>224</v>
      </c>
      <c r="AU290" s="163" t="s">
        <v>86</v>
      </c>
      <c r="AY290" s="18" t="s">
        <v>222</v>
      </c>
      <c r="BE290" s="164">
        <f>IF(N290="základní",J290,0)</f>
        <v>0</v>
      </c>
      <c r="BF290" s="164">
        <f>IF(N290="snížená",J290,0)</f>
        <v>0</v>
      </c>
      <c r="BG290" s="164">
        <f>IF(N290="zákl. přenesená",J290,0)</f>
        <v>0</v>
      </c>
      <c r="BH290" s="164">
        <f>IF(N290="sníž. přenesená",J290,0)</f>
        <v>0</v>
      </c>
      <c r="BI290" s="164">
        <f>IF(N290="nulová",J290,0)</f>
        <v>0</v>
      </c>
      <c r="BJ290" s="18" t="s">
        <v>84</v>
      </c>
      <c r="BK290" s="164">
        <f>ROUND(I290*H290,2)</f>
        <v>0</v>
      </c>
      <c r="BL290" s="18" t="s">
        <v>228</v>
      </c>
      <c r="BM290" s="163" t="s">
        <v>639</v>
      </c>
    </row>
    <row r="291" spans="1:65" s="2" customFormat="1" ht="16.5" customHeight="1">
      <c r="A291" s="33"/>
      <c r="B291" s="150"/>
      <c r="C291" s="151" t="s">
        <v>390</v>
      </c>
      <c r="D291" s="151" t="s">
        <v>224</v>
      </c>
      <c r="E291" s="152" t="s">
        <v>6857</v>
      </c>
      <c r="F291" s="153" t="s">
        <v>6858</v>
      </c>
      <c r="G291" s="154" t="s">
        <v>313</v>
      </c>
      <c r="H291" s="155">
        <v>289.56900000000002</v>
      </c>
      <c r="I291" s="156"/>
      <c r="J291" s="157">
        <f>ROUND(I291*H291,2)</f>
        <v>0</v>
      </c>
      <c r="K291" s="158"/>
      <c r="L291" s="34"/>
      <c r="M291" s="159" t="s">
        <v>1</v>
      </c>
      <c r="N291" s="160" t="s">
        <v>42</v>
      </c>
      <c r="O291" s="59"/>
      <c r="P291" s="161">
        <f>O291*H291</f>
        <v>0</v>
      </c>
      <c r="Q291" s="161">
        <v>0</v>
      </c>
      <c r="R291" s="161">
        <f>Q291*H291</f>
        <v>0</v>
      </c>
      <c r="S291" s="161">
        <v>0</v>
      </c>
      <c r="T291" s="162">
        <f>S291*H291</f>
        <v>0</v>
      </c>
      <c r="U291" s="33"/>
      <c r="V291" s="33"/>
      <c r="W291" s="33"/>
      <c r="X291" s="33"/>
      <c r="Y291" s="33"/>
      <c r="Z291" s="33"/>
      <c r="AA291" s="33"/>
      <c r="AB291" s="33"/>
      <c r="AC291" s="33"/>
      <c r="AD291" s="33"/>
      <c r="AE291" s="33"/>
      <c r="AR291" s="163" t="s">
        <v>228</v>
      </c>
      <c r="AT291" s="163" t="s">
        <v>224</v>
      </c>
      <c r="AU291" s="163" t="s">
        <v>86</v>
      </c>
      <c r="AY291" s="18" t="s">
        <v>222</v>
      </c>
      <c r="BE291" s="164">
        <f>IF(N291="základní",J291,0)</f>
        <v>0</v>
      </c>
      <c r="BF291" s="164">
        <f>IF(N291="snížená",J291,0)</f>
        <v>0</v>
      </c>
      <c r="BG291" s="164">
        <f>IF(N291="zákl. přenesená",J291,0)</f>
        <v>0</v>
      </c>
      <c r="BH291" s="164">
        <f>IF(N291="sníž. přenesená",J291,0)</f>
        <v>0</v>
      </c>
      <c r="BI291" s="164">
        <f>IF(N291="nulová",J291,0)</f>
        <v>0</v>
      </c>
      <c r="BJ291" s="18" t="s">
        <v>84</v>
      </c>
      <c r="BK291" s="164">
        <f>ROUND(I291*H291,2)</f>
        <v>0</v>
      </c>
      <c r="BL291" s="18" t="s">
        <v>228</v>
      </c>
      <c r="BM291" s="163" t="s">
        <v>656</v>
      </c>
    </row>
    <row r="292" spans="1:65" s="12" customFormat="1" ht="25.9" customHeight="1">
      <c r="B292" s="137"/>
      <c r="D292" s="138" t="s">
        <v>76</v>
      </c>
      <c r="E292" s="139" t="s">
        <v>2143</v>
      </c>
      <c r="F292" s="139" t="s">
        <v>2144</v>
      </c>
      <c r="I292" s="140"/>
      <c r="J292" s="141">
        <f>BK292</f>
        <v>0</v>
      </c>
      <c r="L292" s="137"/>
      <c r="M292" s="142"/>
      <c r="N292" s="143"/>
      <c r="O292" s="143"/>
      <c r="P292" s="144">
        <f>P293+P298+P303+P306+P314</f>
        <v>0</v>
      </c>
      <c r="Q292" s="143"/>
      <c r="R292" s="144">
        <f>R293+R298+R303+R306+R314</f>
        <v>2.8901600000000006E-3</v>
      </c>
      <c r="S292" s="143"/>
      <c r="T292" s="145">
        <f>T293+T298+T303+T306+T314</f>
        <v>0.96884000000000003</v>
      </c>
      <c r="AR292" s="138" t="s">
        <v>86</v>
      </c>
      <c r="AT292" s="146" t="s">
        <v>76</v>
      </c>
      <c r="AU292" s="146" t="s">
        <v>77</v>
      </c>
      <c r="AY292" s="138" t="s">
        <v>222</v>
      </c>
      <c r="BK292" s="147">
        <f>BK293+BK298+BK303+BK306+BK314</f>
        <v>0</v>
      </c>
    </row>
    <row r="293" spans="1:65" s="12" customFormat="1" ht="22.9" customHeight="1">
      <c r="B293" s="137"/>
      <c r="D293" s="138" t="s">
        <v>76</v>
      </c>
      <c r="E293" s="148" t="s">
        <v>2145</v>
      </c>
      <c r="F293" s="148" t="s">
        <v>2146</v>
      </c>
      <c r="I293" s="140"/>
      <c r="J293" s="149">
        <f>BK293</f>
        <v>0</v>
      </c>
      <c r="L293" s="137"/>
      <c r="M293" s="142"/>
      <c r="N293" s="143"/>
      <c r="O293" s="143"/>
      <c r="P293" s="144">
        <f>SUM(P294:P297)</f>
        <v>0</v>
      </c>
      <c r="Q293" s="143"/>
      <c r="R293" s="144">
        <f>SUM(R294:R297)</f>
        <v>2.8901600000000006E-3</v>
      </c>
      <c r="S293" s="143"/>
      <c r="T293" s="145">
        <f>SUM(T294:T297)</f>
        <v>0</v>
      </c>
      <c r="AR293" s="138" t="s">
        <v>86</v>
      </c>
      <c r="AT293" s="146" t="s">
        <v>76</v>
      </c>
      <c r="AU293" s="146" t="s">
        <v>84</v>
      </c>
      <c r="AY293" s="138" t="s">
        <v>222</v>
      </c>
      <c r="BK293" s="147">
        <f>SUM(BK294:BK297)</f>
        <v>0</v>
      </c>
    </row>
    <row r="294" spans="1:65" s="2" customFormat="1" ht="24.2" customHeight="1">
      <c r="A294" s="33"/>
      <c r="B294" s="150"/>
      <c r="C294" s="151" t="s">
        <v>700</v>
      </c>
      <c r="D294" s="151" t="s">
        <v>224</v>
      </c>
      <c r="E294" s="152" t="s">
        <v>2155</v>
      </c>
      <c r="F294" s="153" t="s">
        <v>2156</v>
      </c>
      <c r="G294" s="154" t="s">
        <v>227</v>
      </c>
      <c r="H294" s="155">
        <v>72.254000000000005</v>
      </c>
      <c r="I294" s="156"/>
      <c r="J294" s="157">
        <f>ROUND(I294*H294,2)</f>
        <v>0</v>
      </c>
      <c r="K294" s="158"/>
      <c r="L294" s="34"/>
      <c r="M294" s="159" t="s">
        <v>1</v>
      </c>
      <c r="N294" s="160" t="s">
        <v>42</v>
      </c>
      <c r="O294" s="59"/>
      <c r="P294" s="161">
        <f>O294*H294</f>
        <v>0</v>
      </c>
      <c r="Q294" s="161">
        <v>4.0000000000000003E-5</v>
      </c>
      <c r="R294" s="161">
        <f>Q294*H294</f>
        <v>2.8901600000000006E-3</v>
      </c>
      <c r="S294" s="161">
        <v>0</v>
      </c>
      <c r="T294" s="162">
        <f>S294*H294</f>
        <v>0</v>
      </c>
      <c r="U294" s="33"/>
      <c r="V294" s="33"/>
      <c r="W294" s="33"/>
      <c r="X294" s="33"/>
      <c r="Y294" s="33"/>
      <c r="Z294" s="33"/>
      <c r="AA294" s="33"/>
      <c r="AB294" s="33"/>
      <c r="AC294" s="33"/>
      <c r="AD294" s="33"/>
      <c r="AE294" s="33"/>
      <c r="AR294" s="163" t="s">
        <v>264</v>
      </c>
      <c r="AT294" s="163" t="s">
        <v>224</v>
      </c>
      <c r="AU294" s="163" t="s">
        <v>86</v>
      </c>
      <c r="AY294" s="18" t="s">
        <v>222</v>
      </c>
      <c r="BE294" s="164">
        <f>IF(N294="základní",J294,0)</f>
        <v>0</v>
      </c>
      <c r="BF294" s="164">
        <f>IF(N294="snížená",J294,0)</f>
        <v>0</v>
      </c>
      <c r="BG294" s="164">
        <f>IF(N294="zákl. přenesená",J294,0)</f>
        <v>0</v>
      </c>
      <c r="BH294" s="164">
        <f>IF(N294="sníž. přenesená",J294,0)</f>
        <v>0</v>
      </c>
      <c r="BI294" s="164">
        <f>IF(N294="nulová",J294,0)</f>
        <v>0</v>
      </c>
      <c r="BJ294" s="18" t="s">
        <v>84</v>
      </c>
      <c r="BK294" s="164">
        <f>ROUND(I294*H294,2)</f>
        <v>0</v>
      </c>
      <c r="BL294" s="18" t="s">
        <v>264</v>
      </c>
      <c r="BM294" s="163" t="s">
        <v>663</v>
      </c>
    </row>
    <row r="295" spans="1:65" s="13" customFormat="1">
      <c r="B295" s="165"/>
      <c r="D295" s="166" t="s">
        <v>229</v>
      </c>
      <c r="E295" s="167" t="s">
        <v>1</v>
      </c>
      <c r="F295" s="168" t="s">
        <v>6859</v>
      </c>
      <c r="H295" s="169">
        <v>72.254000000000005</v>
      </c>
      <c r="I295" s="170"/>
      <c r="L295" s="165"/>
      <c r="M295" s="171"/>
      <c r="N295" s="172"/>
      <c r="O295" s="172"/>
      <c r="P295" s="172"/>
      <c r="Q295" s="172"/>
      <c r="R295" s="172"/>
      <c r="S295" s="172"/>
      <c r="T295" s="173"/>
      <c r="AT295" s="167" t="s">
        <v>229</v>
      </c>
      <c r="AU295" s="167" t="s">
        <v>86</v>
      </c>
      <c r="AV295" s="13" t="s">
        <v>86</v>
      </c>
      <c r="AW295" s="13" t="s">
        <v>32</v>
      </c>
      <c r="AX295" s="13" t="s">
        <v>77</v>
      </c>
      <c r="AY295" s="167" t="s">
        <v>222</v>
      </c>
    </row>
    <row r="296" spans="1:65" s="14" customFormat="1">
      <c r="B296" s="174"/>
      <c r="D296" s="166" t="s">
        <v>229</v>
      </c>
      <c r="E296" s="175" t="s">
        <v>1</v>
      </c>
      <c r="F296" s="176" t="s">
        <v>231</v>
      </c>
      <c r="H296" s="177">
        <v>72.254000000000005</v>
      </c>
      <c r="I296" s="178"/>
      <c r="L296" s="174"/>
      <c r="M296" s="179"/>
      <c r="N296" s="180"/>
      <c r="O296" s="180"/>
      <c r="P296" s="180"/>
      <c r="Q296" s="180"/>
      <c r="R296" s="180"/>
      <c r="S296" s="180"/>
      <c r="T296" s="181"/>
      <c r="AT296" s="175" t="s">
        <v>229</v>
      </c>
      <c r="AU296" s="175" t="s">
        <v>86</v>
      </c>
      <c r="AV296" s="14" t="s">
        <v>228</v>
      </c>
      <c r="AW296" s="14" t="s">
        <v>32</v>
      </c>
      <c r="AX296" s="14" t="s">
        <v>84</v>
      </c>
      <c r="AY296" s="175" t="s">
        <v>222</v>
      </c>
    </row>
    <row r="297" spans="1:65" s="2" customFormat="1" ht="24.2" customHeight="1">
      <c r="A297" s="33"/>
      <c r="B297" s="150"/>
      <c r="C297" s="151" t="s">
        <v>393</v>
      </c>
      <c r="D297" s="151" t="s">
        <v>224</v>
      </c>
      <c r="E297" s="152" t="s">
        <v>6860</v>
      </c>
      <c r="F297" s="153" t="s">
        <v>6861</v>
      </c>
      <c r="G297" s="154" t="s">
        <v>2233</v>
      </c>
      <c r="H297" s="212"/>
      <c r="I297" s="156"/>
      <c r="J297" s="157">
        <f>ROUND(I297*H297,2)</f>
        <v>0</v>
      </c>
      <c r="K297" s="158"/>
      <c r="L297" s="34"/>
      <c r="M297" s="159" t="s">
        <v>1</v>
      </c>
      <c r="N297" s="160" t="s">
        <v>42</v>
      </c>
      <c r="O297" s="59"/>
      <c r="P297" s="161">
        <f>O297*H297</f>
        <v>0</v>
      </c>
      <c r="Q297" s="161">
        <v>0</v>
      </c>
      <c r="R297" s="161">
        <f>Q297*H297</f>
        <v>0</v>
      </c>
      <c r="S297" s="161">
        <v>0</v>
      </c>
      <c r="T297" s="162">
        <f>S297*H297</f>
        <v>0</v>
      </c>
      <c r="U297" s="33"/>
      <c r="V297" s="33"/>
      <c r="W297" s="33"/>
      <c r="X297" s="33"/>
      <c r="Y297" s="33"/>
      <c r="Z297" s="33"/>
      <c r="AA297" s="33"/>
      <c r="AB297" s="33"/>
      <c r="AC297" s="33"/>
      <c r="AD297" s="33"/>
      <c r="AE297" s="33"/>
      <c r="AR297" s="163" t="s">
        <v>264</v>
      </c>
      <c r="AT297" s="163" t="s">
        <v>224</v>
      </c>
      <c r="AU297" s="163" t="s">
        <v>86</v>
      </c>
      <c r="AY297" s="18" t="s">
        <v>222</v>
      </c>
      <c r="BE297" s="164">
        <f>IF(N297="základní",J297,0)</f>
        <v>0</v>
      </c>
      <c r="BF297" s="164">
        <f>IF(N297="snížená",J297,0)</f>
        <v>0</v>
      </c>
      <c r="BG297" s="164">
        <f>IF(N297="zákl. přenesená",J297,0)</f>
        <v>0</v>
      </c>
      <c r="BH297" s="164">
        <f>IF(N297="sníž. přenesená",J297,0)</f>
        <v>0</v>
      </c>
      <c r="BI297" s="164">
        <f>IF(N297="nulová",J297,0)</f>
        <v>0</v>
      </c>
      <c r="BJ297" s="18" t="s">
        <v>84</v>
      </c>
      <c r="BK297" s="164">
        <f>ROUND(I297*H297,2)</f>
        <v>0</v>
      </c>
      <c r="BL297" s="18" t="s">
        <v>264</v>
      </c>
      <c r="BM297" s="163" t="s">
        <v>699</v>
      </c>
    </row>
    <row r="298" spans="1:65" s="12" customFormat="1" ht="22.9" customHeight="1">
      <c r="B298" s="137"/>
      <c r="D298" s="138" t="s">
        <v>76</v>
      </c>
      <c r="E298" s="148" t="s">
        <v>2396</v>
      </c>
      <c r="F298" s="148" t="s">
        <v>2471</v>
      </c>
      <c r="I298" s="140"/>
      <c r="J298" s="149">
        <f>BK298</f>
        <v>0</v>
      </c>
      <c r="L298" s="137"/>
      <c r="M298" s="142"/>
      <c r="N298" s="143"/>
      <c r="O298" s="143"/>
      <c r="P298" s="144">
        <f>SUM(P299:P302)</f>
        <v>0</v>
      </c>
      <c r="Q298" s="143"/>
      <c r="R298" s="144">
        <f>SUM(R299:R302)</f>
        <v>0</v>
      </c>
      <c r="S298" s="143"/>
      <c r="T298" s="145">
        <f>SUM(T299:T302)</f>
        <v>0</v>
      </c>
      <c r="AR298" s="138" t="s">
        <v>86</v>
      </c>
      <c r="AT298" s="146" t="s">
        <v>76</v>
      </c>
      <c r="AU298" s="146" t="s">
        <v>84</v>
      </c>
      <c r="AY298" s="138" t="s">
        <v>222</v>
      </c>
      <c r="BK298" s="147">
        <f>SUM(BK299:BK302)</f>
        <v>0</v>
      </c>
    </row>
    <row r="299" spans="1:65" s="2" customFormat="1" ht="21.75" customHeight="1">
      <c r="A299" s="33"/>
      <c r="B299" s="150"/>
      <c r="C299" s="151" t="s">
        <v>710</v>
      </c>
      <c r="D299" s="151" t="s">
        <v>224</v>
      </c>
      <c r="E299" s="152" t="s">
        <v>6862</v>
      </c>
      <c r="F299" s="153" t="s">
        <v>6863</v>
      </c>
      <c r="G299" s="154" t="s">
        <v>227</v>
      </c>
      <c r="H299" s="155">
        <v>545.5</v>
      </c>
      <c r="I299" s="156"/>
      <c r="J299" s="157">
        <f>ROUND(I299*H299,2)</f>
        <v>0</v>
      </c>
      <c r="K299" s="158"/>
      <c r="L299" s="34"/>
      <c r="M299" s="159" t="s">
        <v>1</v>
      </c>
      <c r="N299" s="160" t="s">
        <v>42</v>
      </c>
      <c r="O299" s="59"/>
      <c r="P299" s="161">
        <f>O299*H299</f>
        <v>0</v>
      </c>
      <c r="Q299" s="161">
        <v>0</v>
      </c>
      <c r="R299" s="161">
        <f>Q299*H299</f>
        <v>0</v>
      </c>
      <c r="S299" s="161">
        <v>0</v>
      </c>
      <c r="T299" s="162">
        <f>S299*H299</f>
        <v>0</v>
      </c>
      <c r="U299" s="33"/>
      <c r="V299" s="33"/>
      <c r="W299" s="33"/>
      <c r="X299" s="33"/>
      <c r="Y299" s="33"/>
      <c r="Z299" s="33"/>
      <c r="AA299" s="33"/>
      <c r="AB299" s="33"/>
      <c r="AC299" s="33"/>
      <c r="AD299" s="33"/>
      <c r="AE299" s="33"/>
      <c r="AR299" s="163" t="s">
        <v>264</v>
      </c>
      <c r="AT299" s="163" t="s">
        <v>224</v>
      </c>
      <c r="AU299" s="163" t="s">
        <v>86</v>
      </c>
      <c r="AY299" s="18" t="s">
        <v>222</v>
      </c>
      <c r="BE299" s="164">
        <f>IF(N299="základní",J299,0)</f>
        <v>0</v>
      </c>
      <c r="BF299" s="164">
        <f>IF(N299="snížená",J299,0)</f>
        <v>0</v>
      </c>
      <c r="BG299" s="164">
        <f>IF(N299="zákl. přenesená",J299,0)</f>
        <v>0</v>
      </c>
      <c r="BH299" s="164">
        <f>IF(N299="sníž. přenesená",J299,0)</f>
        <v>0</v>
      </c>
      <c r="BI299" s="164">
        <f>IF(N299="nulová",J299,0)</f>
        <v>0</v>
      </c>
      <c r="BJ299" s="18" t="s">
        <v>84</v>
      </c>
      <c r="BK299" s="164">
        <f>ROUND(I299*H299,2)</f>
        <v>0</v>
      </c>
      <c r="BL299" s="18" t="s">
        <v>264</v>
      </c>
      <c r="BM299" s="163" t="s">
        <v>703</v>
      </c>
    </row>
    <row r="300" spans="1:65" s="13" customFormat="1">
      <c r="B300" s="165"/>
      <c r="D300" s="166" t="s">
        <v>229</v>
      </c>
      <c r="E300" s="167" t="s">
        <v>1</v>
      </c>
      <c r="F300" s="168" t="s">
        <v>6864</v>
      </c>
      <c r="H300" s="169">
        <v>545.5</v>
      </c>
      <c r="I300" s="170"/>
      <c r="L300" s="165"/>
      <c r="M300" s="171"/>
      <c r="N300" s="172"/>
      <c r="O300" s="172"/>
      <c r="P300" s="172"/>
      <c r="Q300" s="172"/>
      <c r="R300" s="172"/>
      <c r="S300" s="172"/>
      <c r="T300" s="173"/>
      <c r="AT300" s="167" t="s">
        <v>229</v>
      </c>
      <c r="AU300" s="167" t="s">
        <v>86</v>
      </c>
      <c r="AV300" s="13" t="s">
        <v>86</v>
      </c>
      <c r="AW300" s="13" t="s">
        <v>32</v>
      </c>
      <c r="AX300" s="13" t="s">
        <v>77</v>
      </c>
      <c r="AY300" s="167" t="s">
        <v>222</v>
      </c>
    </row>
    <row r="301" spans="1:65" s="14" customFormat="1">
      <c r="B301" s="174"/>
      <c r="D301" s="166" t="s">
        <v>229</v>
      </c>
      <c r="E301" s="175" t="s">
        <v>1</v>
      </c>
      <c r="F301" s="176" t="s">
        <v>231</v>
      </c>
      <c r="H301" s="177">
        <v>545.5</v>
      </c>
      <c r="I301" s="178"/>
      <c r="L301" s="174"/>
      <c r="M301" s="179"/>
      <c r="N301" s="180"/>
      <c r="O301" s="180"/>
      <c r="P301" s="180"/>
      <c r="Q301" s="180"/>
      <c r="R301" s="180"/>
      <c r="S301" s="180"/>
      <c r="T301" s="181"/>
      <c r="AT301" s="175" t="s">
        <v>229</v>
      </c>
      <c r="AU301" s="175" t="s">
        <v>86</v>
      </c>
      <c r="AV301" s="14" t="s">
        <v>228</v>
      </c>
      <c r="AW301" s="14" t="s">
        <v>32</v>
      </c>
      <c r="AX301" s="14" t="s">
        <v>84</v>
      </c>
      <c r="AY301" s="175" t="s">
        <v>222</v>
      </c>
    </row>
    <row r="302" spans="1:65" s="2" customFormat="1" ht="24.2" customHeight="1">
      <c r="A302" s="33"/>
      <c r="B302" s="150"/>
      <c r="C302" s="151" t="s">
        <v>397</v>
      </c>
      <c r="D302" s="151" t="s">
        <v>224</v>
      </c>
      <c r="E302" s="152" t="s">
        <v>6865</v>
      </c>
      <c r="F302" s="153" t="s">
        <v>6866</v>
      </c>
      <c r="G302" s="154" t="s">
        <v>2233</v>
      </c>
      <c r="H302" s="212"/>
      <c r="I302" s="156"/>
      <c r="J302" s="157">
        <f>ROUND(I302*H302,2)</f>
        <v>0</v>
      </c>
      <c r="K302" s="158"/>
      <c r="L302" s="34"/>
      <c r="M302" s="159" t="s">
        <v>1</v>
      </c>
      <c r="N302" s="160" t="s">
        <v>42</v>
      </c>
      <c r="O302" s="59"/>
      <c r="P302" s="161">
        <f>O302*H302</f>
        <v>0</v>
      </c>
      <c r="Q302" s="161">
        <v>0</v>
      </c>
      <c r="R302" s="161">
        <f>Q302*H302</f>
        <v>0</v>
      </c>
      <c r="S302" s="161">
        <v>0</v>
      </c>
      <c r="T302" s="162">
        <f>S302*H302</f>
        <v>0</v>
      </c>
      <c r="U302" s="33"/>
      <c r="V302" s="33"/>
      <c r="W302" s="33"/>
      <c r="X302" s="33"/>
      <c r="Y302" s="33"/>
      <c r="Z302" s="33"/>
      <c r="AA302" s="33"/>
      <c r="AB302" s="33"/>
      <c r="AC302" s="33"/>
      <c r="AD302" s="33"/>
      <c r="AE302" s="33"/>
      <c r="AR302" s="163" t="s">
        <v>264</v>
      </c>
      <c r="AT302" s="163" t="s">
        <v>224</v>
      </c>
      <c r="AU302" s="163" t="s">
        <v>86</v>
      </c>
      <c r="AY302" s="18" t="s">
        <v>222</v>
      </c>
      <c r="BE302" s="164">
        <f>IF(N302="základní",J302,0)</f>
        <v>0</v>
      </c>
      <c r="BF302" s="164">
        <f>IF(N302="snížená",J302,0)</f>
        <v>0</v>
      </c>
      <c r="BG302" s="164">
        <f>IF(N302="zákl. přenesená",J302,0)</f>
        <v>0</v>
      </c>
      <c r="BH302" s="164">
        <f>IF(N302="sníž. přenesená",J302,0)</f>
        <v>0</v>
      </c>
      <c r="BI302" s="164">
        <f>IF(N302="nulová",J302,0)</f>
        <v>0</v>
      </c>
      <c r="BJ302" s="18" t="s">
        <v>84</v>
      </c>
      <c r="BK302" s="164">
        <f>ROUND(I302*H302,2)</f>
        <v>0</v>
      </c>
      <c r="BL302" s="18" t="s">
        <v>264</v>
      </c>
      <c r="BM302" s="163" t="s">
        <v>706</v>
      </c>
    </row>
    <row r="303" spans="1:65" s="12" customFormat="1" ht="22.9" customHeight="1">
      <c r="B303" s="137"/>
      <c r="D303" s="138" t="s">
        <v>76</v>
      </c>
      <c r="E303" s="148" t="s">
        <v>2399</v>
      </c>
      <c r="F303" s="148" t="s">
        <v>2596</v>
      </c>
      <c r="I303" s="140"/>
      <c r="J303" s="149">
        <f>BK303</f>
        <v>0</v>
      </c>
      <c r="L303" s="137"/>
      <c r="M303" s="142"/>
      <c r="N303" s="143"/>
      <c r="O303" s="143"/>
      <c r="P303" s="144">
        <f>SUM(P304:P305)</f>
        <v>0</v>
      </c>
      <c r="Q303" s="143"/>
      <c r="R303" s="144">
        <f>SUM(R304:R305)</f>
        <v>0</v>
      </c>
      <c r="S303" s="143"/>
      <c r="T303" s="145">
        <f>SUM(T304:T305)</f>
        <v>0</v>
      </c>
      <c r="AR303" s="138" t="s">
        <v>86</v>
      </c>
      <c r="AT303" s="146" t="s">
        <v>76</v>
      </c>
      <c r="AU303" s="146" t="s">
        <v>84</v>
      </c>
      <c r="AY303" s="138" t="s">
        <v>222</v>
      </c>
      <c r="BK303" s="147">
        <f>SUM(BK304:BK305)</f>
        <v>0</v>
      </c>
    </row>
    <row r="304" spans="1:65" s="2" customFormat="1" ht="24.2" customHeight="1">
      <c r="A304" s="33"/>
      <c r="B304" s="150"/>
      <c r="C304" s="151" t="s">
        <v>719</v>
      </c>
      <c r="D304" s="151" t="s">
        <v>224</v>
      </c>
      <c r="E304" s="152" t="s">
        <v>6867</v>
      </c>
      <c r="F304" s="153" t="s">
        <v>6868</v>
      </c>
      <c r="G304" s="154" t="s">
        <v>242</v>
      </c>
      <c r="H304" s="155">
        <v>79.5</v>
      </c>
      <c r="I304" s="156"/>
      <c r="J304" s="157">
        <f>ROUND(I304*H304,2)</f>
        <v>0</v>
      </c>
      <c r="K304" s="158"/>
      <c r="L304" s="34"/>
      <c r="M304" s="159" t="s">
        <v>1</v>
      </c>
      <c r="N304" s="160" t="s">
        <v>42</v>
      </c>
      <c r="O304" s="59"/>
      <c r="P304" s="161">
        <f>O304*H304</f>
        <v>0</v>
      </c>
      <c r="Q304" s="161">
        <v>0</v>
      </c>
      <c r="R304" s="161">
        <f>Q304*H304</f>
        <v>0</v>
      </c>
      <c r="S304" s="161">
        <v>0</v>
      </c>
      <c r="T304" s="162">
        <f>S304*H304</f>
        <v>0</v>
      </c>
      <c r="U304" s="33"/>
      <c r="V304" s="33"/>
      <c r="W304" s="33"/>
      <c r="X304" s="33"/>
      <c r="Y304" s="33"/>
      <c r="Z304" s="33"/>
      <c r="AA304" s="33"/>
      <c r="AB304" s="33"/>
      <c r="AC304" s="33"/>
      <c r="AD304" s="33"/>
      <c r="AE304" s="33"/>
      <c r="AR304" s="163" t="s">
        <v>264</v>
      </c>
      <c r="AT304" s="163" t="s">
        <v>224</v>
      </c>
      <c r="AU304" s="163" t="s">
        <v>86</v>
      </c>
      <c r="AY304" s="18" t="s">
        <v>222</v>
      </c>
      <c r="BE304" s="164">
        <f>IF(N304="základní",J304,0)</f>
        <v>0</v>
      </c>
      <c r="BF304" s="164">
        <f>IF(N304="snížená",J304,0)</f>
        <v>0</v>
      </c>
      <c r="BG304" s="164">
        <f>IF(N304="zákl. přenesená",J304,0)</f>
        <v>0</v>
      </c>
      <c r="BH304" s="164">
        <f>IF(N304="sníž. přenesená",J304,0)</f>
        <v>0</v>
      </c>
      <c r="BI304" s="164">
        <f>IF(N304="nulová",J304,0)</f>
        <v>0</v>
      </c>
      <c r="BJ304" s="18" t="s">
        <v>84</v>
      </c>
      <c r="BK304" s="164">
        <f>ROUND(I304*H304,2)</f>
        <v>0</v>
      </c>
      <c r="BL304" s="18" t="s">
        <v>264</v>
      </c>
      <c r="BM304" s="163" t="s">
        <v>713</v>
      </c>
    </row>
    <row r="305" spans="1:65" s="2" customFormat="1" ht="24.2" customHeight="1">
      <c r="A305" s="33"/>
      <c r="B305" s="150"/>
      <c r="C305" s="151" t="s">
        <v>404</v>
      </c>
      <c r="D305" s="151" t="s">
        <v>224</v>
      </c>
      <c r="E305" s="152" t="s">
        <v>6869</v>
      </c>
      <c r="F305" s="153" t="s">
        <v>6870</v>
      </c>
      <c r="G305" s="154" t="s">
        <v>2233</v>
      </c>
      <c r="H305" s="212"/>
      <c r="I305" s="156"/>
      <c r="J305" s="157">
        <f>ROUND(I305*H305,2)</f>
        <v>0</v>
      </c>
      <c r="K305" s="158"/>
      <c r="L305" s="34"/>
      <c r="M305" s="159" t="s">
        <v>1</v>
      </c>
      <c r="N305" s="160" t="s">
        <v>42</v>
      </c>
      <c r="O305" s="59"/>
      <c r="P305" s="161">
        <f>O305*H305</f>
        <v>0</v>
      </c>
      <c r="Q305" s="161">
        <v>0</v>
      </c>
      <c r="R305" s="161">
        <f>Q305*H305</f>
        <v>0</v>
      </c>
      <c r="S305" s="161">
        <v>0</v>
      </c>
      <c r="T305" s="162">
        <f>S305*H305</f>
        <v>0</v>
      </c>
      <c r="U305" s="33"/>
      <c r="V305" s="33"/>
      <c r="W305" s="33"/>
      <c r="X305" s="33"/>
      <c r="Y305" s="33"/>
      <c r="Z305" s="33"/>
      <c r="AA305" s="33"/>
      <c r="AB305" s="33"/>
      <c r="AC305" s="33"/>
      <c r="AD305" s="33"/>
      <c r="AE305" s="33"/>
      <c r="AR305" s="163" t="s">
        <v>264</v>
      </c>
      <c r="AT305" s="163" t="s">
        <v>224</v>
      </c>
      <c r="AU305" s="163" t="s">
        <v>86</v>
      </c>
      <c r="AY305" s="18" t="s">
        <v>222</v>
      </c>
      <c r="BE305" s="164">
        <f>IF(N305="základní",J305,0)</f>
        <v>0</v>
      </c>
      <c r="BF305" s="164">
        <f>IF(N305="snížená",J305,0)</f>
        <v>0</v>
      </c>
      <c r="BG305" s="164">
        <f>IF(N305="zákl. přenesená",J305,0)</f>
        <v>0</v>
      </c>
      <c r="BH305" s="164">
        <f>IF(N305="sníž. přenesená",J305,0)</f>
        <v>0</v>
      </c>
      <c r="BI305" s="164">
        <f>IF(N305="nulová",J305,0)</f>
        <v>0</v>
      </c>
      <c r="BJ305" s="18" t="s">
        <v>84</v>
      </c>
      <c r="BK305" s="164">
        <f>ROUND(I305*H305,2)</f>
        <v>0</v>
      </c>
      <c r="BL305" s="18" t="s">
        <v>264</v>
      </c>
      <c r="BM305" s="163" t="s">
        <v>717</v>
      </c>
    </row>
    <row r="306" spans="1:65" s="12" customFormat="1" ht="22.9" customHeight="1">
      <c r="B306" s="137"/>
      <c r="D306" s="138" t="s">
        <v>76</v>
      </c>
      <c r="E306" s="148" t="s">
        <v>3930</v>
      </c>
      <c r="F306" s="148" t="s">
        <v>6871</v>
      </c>
      <c r="I306" s="140"/>
      <c r="J306" s="149">
        <f>BK306</f>
        <v>0</v>
      </c>
      <c r="L306" s="137"/>
      <c r="M306" s="142"/>
      <c r="N306" s="143"/>
      <c r="O306" s="143"/>
      <c r="P306" s="144">
        <f>SUM(P307:P313)</f>
        <v>0</v>
      </c>
      <c r="Q306" s="143"/>
      <c r="R306" s="144">
        <f>SUM(R307:R313)</f>
        <v>0</v>
      </c>
      <c r="S306" s="143"/>
      <c r="T306" s="145">
        <f>SUM(T307:T313)</f>
        <v>0.96884000000000003</v>
      </c>
      <c r="AR306" s="138" t="s">
        <v>86</v>
      </c>
      <c r="AT306" s="146" t="s">
        <v>76</v>
      </c>
      <c r="AU306" s="146" t="s">
        <v>84</v>
      </c>
      <c r="AY306" s="138" t="s">
        <v>222</v>
      </c>
      <c r="BK306" s="147">
        <f>SUM(BK307:BK313)</f>
        <v>0</v>
      </c>
    </row>
    <row r="307" spans="1:65" s="2" customFormat="1" ht="37.9" customHeight="1">
      <c r="A307" s="33"/>
      <c r="B307" s="150"/>
      <c r="C307" s="151" t="s">
        <v>729</v>
      </c>
      <c r="D307" s="151" t="s">
        <v>224</v>
      </c>
      <c r="E307" s="152" t="s">
        <v>6872</v>
      </c>
      <c r="F307" s="153" t="s">
        <v>6873</v>
      </c>
      <c r="G307" s="154" t="s">
        <v>227</v>
      </c>
      <c r="H307" s="155">
        <v>45.7</v>
      </c>
      <c r="I307" s="156"/>
      <c r="J307" s="157">
        <f>ROUND(I307*H307,2)</f>
        <v>0</v>
      </c>
      <c r="K307" s="158"/>
      <c r="L307" s="34"/>
      <c r="M307" s="159" t="s">
        <v>1</v>
      </c>
      <c r="N307" s="160" t="s">
        <v>42</v>
      </c>
      <c r="O307" s="59"/>
      <c r="P307" s="161">
        <f>O307*H307</f>
        <v>0</v>
      </c>
      <c r="Q307" s="161">
        <v>0</v>
      </c>
      <c r="R307" s="161">
        <f>Q307*H307</f>
        <v>0</v>
      </c>
      <c r="S307" s="161">
        <v>2.12E-2</v>
      </c>
      <c r="T307" s="162">
        <f>S307*H307</f>
        <v>0.96884000000000003</v>
      </c>
      <c r="U307" s="33"/>
      <c r="V307" s="33"/>
      <c r="W307" s="33"/>
      <c r="X307" s="33"/>
      <c r="Y307" s="33"/>
      <c r="Z307" s="33"/>
      <c r="AA307" s="33"/>
      <c r="AB307" s="33"/>
      <c r="AC307" s="33"/>
      <c r="AD307" s="33"/>
      <c r="AE307" s="33"/>
      <c r="AR307" s="163" t="s">
        <v>264</v>
      </c>
      <c r="AT307" s="163" t="s">
        <v>224</v>
      </c>
      <c r="AU307" s="163" t="s">
        <v>86</v>
      </c>
      <c r="AY307" s="18" t="s">
        <v>222</v>
      </c>
      <c r="BE307" s="164">
        <f>IF(N307="základní",J307,0)</f>
        <v>0</v>
      </c>
      <c r="BF307" s="164">
        <f>IF(N307="snížená",J307,0)</f>
        <v>0</v>
      </c>
      <c r="BG307" s="164">
        <f>IF(N307="zákl. přenesená",J307,0)</f>
        <v>0</v>
      </c>
      <c r="BH307" s="164">
        <f>IF(N307="sníž. přenesená",J307,0)</f>
        <v>0</v>
      </c>
      <c r="BI307" s="164">
        <f>IF(N307="nulová",J307,0)</f>
        <v>0</v>
      </c>
      <c r="BJ307" s="18" t="s">
        <v>84</v>
      </c>
      <c r="BK307" s="164">
        <f>ROUND(I307*H307,2)</f>
        <v>0</v>
      </c>
      <c r="BL307" s="18" t="s">
        <v>264</v>
      </c>
      <c r="BM307" s="163" t="s">
        <v>722</v>
      </c>
    </row>
    <row r="308" spans="1:65" s="16" customFormat="1">
      <c r="B308" s="190"/>
      <c r="D308" s="166" t="s">
        <v>229</v>
      </c>
      <c r="E308" s="191" t="s">
        <v>1</v>
      </c>
      <c r="F308" s="192" t="s">
        <v>6794</v>
      </c>
      <c r="H308" s="191" t="s">
        <v>1</v>
      </c>
      <c r="I308" s="193"/>
      <c r="L308" s="190"/>
      <c r="M308" s="194"/>
      <c r="N308" s="195"/>
      <c r="O308" s="195"/>
      <c r="P308" s="195"/>
      <c r="Q308" s="195"/>
      <c r="R308" s="195"/>
      <c r="S308" s="195"/>
      <c r="T308" s="196"/>
      <c r="AT308" s="191" t="s">
        <v>229</v>
      </c>
      <c r="AU308" s="191" t="s">
        <v>86</v>
      </c>
      <c r="AV308" s="16" t="s">
        <v>84</v>
      </c>
      <c r="AW308" s="16" t="s">
        <v>32</v>
      </c>
      <c r="AX308" s="16" t="s">
        <v>77</v>
      </c>
      <c r="AY308" s="191" t="s">
        <v>222</v>
      </c>
    </row>
    <row r="309" spans="1:65" s="13" customFormat="1">
      <c r="B309" s="165"/>
      <c r="D309" s="166" t="s">
        <v>229</v>
      </c>
      <c r="E309" s="167" t="s">
        <v>1</v>
      </c>
      <c r="F309" s="168" t="s">
        <v>6874</v>
      </c>
      <c r="H309" s="169">
        <v>36</v>
      </c>
      <c r="I309" s="170"/>
      <c r="L309" s="165"/>
      <c r="M309" s="171"/>
      <c r="N309" s="172"/>
      <c r="O309" s="172"/>
      <c r="P309" s="172"/>
      <c r="Q309" s="172"/>
      <c r="R309" s="172"/>
      <c r="S309" s="172"/>
      <c r="T309" s="173"/>
      <c r="AT309" s="167" t="s">
        <v>229</v>
      </c>
      <c r="AU309" s="167" t="s">
        <v>86</v>
      </c>
      <c r="AV309" s="13" t="s">
        <v>86</v>
      </c>
      <c r="AW309" s="13" t="s">
        <v>32</v>
      </c>
      <c r="AX309" s="13" t="s">
        <v>77</v>
      </c>
      <c r="AY309" s="167" t="s">
        <v>222</v>
      </c>
    </row>
    <row r="310" spans="1:65" s="13" customFormat="1">
      <c r="B310" s="165"/>
      <c r="D310" s="166" t="s">
        <v>229</v>
      </c>
      <c r="E310" s="167" t="s">
        <v>1</v>
      </c>
      <c r="F310" s="168" t="s">
        <v>6875</v>
      </c>
      <c r="H310" s="169">
        <v>5.4</v>
      </c>
      <c r="I310" s="170"/>
      <c r="L310" s="165"/>
      <c r="M310" s="171"/>
      <c r="N310" s="172"/>
      <c r="O310" s="172"/>
      <c r="P310" s="172"/>
      <c r="Q310" s="172"/>
      <c r="R310" s="172"/>
      <c r="S310" s="172"/>
      <c r="T310" s="173"/>
      <c r="AT310" s="167" t="s">
        <v>229</v>
      </c>
      <c r="AU310" s="167" t="s">
        <v>86</v>
      </c>
      <c r="AV310" s="13" t="s">
        <v>86</v>
      </c>
      <c r="AW310" s="13" t="s">
        <v>32</v>
      </c>
      <c r="AX310" s="13" t="s">
        <v>77</v>
      </c>
      <c r="AY310" s="167" t="s">
        <v>222</v>
      </c>
    </row>
    <row r="311" spans="1:65" s="13" customFormat="1">
      <c r="B311" s="165"/>
      <c r="D311" s="166" t="s">
        <v>229</v>
      </c>
      <c r="E311" s="167" t="s">
        <v>1</v>
      </c>
      <c r="F311" s="168" t="s">
        <v>6876</v>
      </c>
      <c r="H311" s="169">
        <v>4.3</v>
      </c>
      <c r="I311" s="170"/>
      <c r="L311" s="165"/>
      <c r="M311" s="171"/>
      <c r="N311" s="172"/>
      <c r="O311" s="172"/>
      <c r="P311" s="172"/>
      <c r="Q311" s="172"/>
      <c r="R311" s="172"/>
      <c r="S311" s="172"/>
      <c r="T311" s="173"/>
      <c r="AT311" s="167" t="s">
        <v>229</v>
      </c>
      <c r="AU311" s="167" t="s">
        <v>86</v>
      </c>
      <c r="AV311" s="13" t="s">
        <v>86</v>
      </c>
      <c r="AW311" s="13" t="s">
        <v>32</v>
      </c>
      <c r="AX311" s="13" t="s">
        <v>77</v>
      </c>
      <c r="AY311" s="167" t="s">
        <v>222</v>
      </c>
    </row>
    <row r="312" spans="1:65" s="14" customFormat="1">
      <c r="B312" s="174"/>
      <c r="D312" s="166" t="s">
        <v>229</v>
      </c>
      <c r="E312" s="175" t="s">
        <v>1</v>
      </c>
      <c r="F312" s="176" t="s">
        <v>231</v>
      </c>
      <c r="H312" s="177">
        <v>45.7</v>
      </c>
      <c r="I312" s="178"/>
      <c r="L312" s="174"/>
      <c r="M312" s="179"/>
      <c r="N312" s="180"/>
      <c r="O312" s="180"/>
      <c r="P312" s="180"/>
      <c r="Q312" s="180"/>
      <c r="R312" s="180"/>
      <c r="S312" s="180"/>
      <c r="T312" s="181"/>
      <c r="AT312" s="175" t="s">
        <v>229</v>
      </c>
      <c r="AU312" s="175" t="s">
        <v>86</v>
      </c>
      <c r="AV312" s="14" t="s">
        <v>228</v>
      </c>
      <c r="AW312" s="14" t="s">
        <v>32</v>
      </c>
      <c r="AX312" s="14" t="s">
        <v>84</v>
      </c>
      <c r="AY312" s="175" t="s">
        <v>222</v>
      </c>
    </row>
    <row r="313" spans="1:65" s="2" customFormat="1" ht="24.2" customHeight="1">
      <c r="A313" s="33"/>
      <c r="B313" s="150"/>
      <c r="C313" s="151" t="s">
        <v>417</v>
      </c>
      <c r="D313" s="151" t="s">
        <v>224</v>
      </c>
      <c r="E313" s="152" t="s">
        <v>6877</v>
      </c>
      <c r="F313" s="153" t="s">
        <v>6878</v>
      </c>
      <c r="G313" s="154" t="s">
        <v>2233</v>
      </c>
      <c r="H313" s="212"/>
      <c r="I313" s="156"/>
      <c r="J313" s="157">
        <f>ROUND(I313*H313,2)</f>
        <v>0</v>
      </c>
      <c r="K313" s="158"/>
      <c r="L313" s="34"/>
      <c r="M313" s="159" t="s">
        <v>1</v>
      </c>
      <c r="N313" s="160" t="s">
        <v>42</v>
      </c>
      <c r="O313" s="59"/>
      <c r="P313" s="161">
        <f>O313*H313</f>
        <v>0</v>
      </c>
      <c r="Q313" s="161">
        <v>0</v>
      </c>
      <c r="R313" s="161">
        <f>Q313*H313</f>
        <v>0</v>
      </c>
      <c r="S313" s="161">
        <v>0</v>
      </c>
      <c r="T313" s="162">
        <f>S313*H313</f>
        <v>0</v>
      </c>
      <c r="U313" s="33"/>
      <c r="V313" s="33"/>
      <c r="W313" s="33"/>
      <c r="X313" s="33"/>
      <c r="Y313" s="33"/>
      <c r="Z313" s="33"/>
      <c r="AA313" s="33"/>
      <c r="AB313" s="33"/>
      <c r="AC313" s="33"/>
      <c r="AD313" s="33"/>
      <c r="AE313" s="33"/>
      <c r="AR313" s="163" t="s">
        <v>264</v>
      </c>
      <c r="AT313" s="163" t="s">
        <v>224</v>
      </c>
      <c r="AU313" s="163" t="s">
        <v>86</v>
      </c>
      <c r="AY313" s="18" t="s">
        <v>222</v>
      </c>
      <c r="BE313" s="164">
        <f>IF(N313="základní",J313,0)</f>
        <v>0</v>
      </c>
      <c r="BF313" s="164">
        <f>IF(N313="snížená",J313,0)</f>
        <v>0</v>
      </c>
      <c r="BG313" s="164">
        <f>IF(N313="zákl. přenesená",J313,0)</f>
        <v>0</v>
      </c>
      <c r="BH313" s="164">
        <f>IF(N313="sníž. přenesená",J313,0)</f>
        <v>0</v>
      </c>
      <c r="BI313" s="164">
        <f>IF(N313="nulová",J313,0)</f>
        <v>0</v>
      </c>
      <c r="BJ313" s="18" t="s">
        <v>84</v>
      </c>
      <c r="BK313" s="164">
        <f>ROUND(I313*H313,2)</f>
        <v>0</v>
      </c>
      <c r="BL313" s="18" t="s">
        <v>264</v>
      </c>
      <c r="BM313" s="163" t="s">
        <v>726</v>
      </c>
    </row>
    <row r="314" spans="1:65" s="12" customFormat="1" ht="22.9" customHeight="1">
      <c r="B314" s="137"/>
      <c r="D314" s="138" t="s">
        <v>76</v>
      </c>
      <c r="E314" s="148" t="s">
        <v>3256</v>
      </c>
      <c r="F314" s="148" t="s">
        <v>3257</v>
      </c>
      <c r="I314" s="140"/>
      <c r="J314" s="149">
        <f>BK314</f>
        <v>0</v>
      </c>
      <c r="L314" s="137"/>
      <c r="M314" s="142"/>
      <c r="N314" s="143"/>
      <c r="O314" s="143"/>
      <c r="P314" s="144">
        <f>SUM(P315:P324)</f>
        <v>0</v>
      </c>
      <c r="Q314" s="143"/>
      <c r="R314" s="144">
        <f>SUM(R315:R324)</f>
        <v>0</v>
      </c>
      <c r="S314" s="143"/>
      <c r="T314" s="145">
        <f>SUM(T315:T324)</f>
        <v>0</v>
      </c>
      <c r="AR314" s="138" t="s">
        <v>86</v>
      </c>
      <c r="AT314" s="146" t="s">
        <v>76</v>
      </c>
      <c r="AU314" s="146" t="s">
        <v>84</v>
      </c>
      <c r="AY314" s="138" t="s">
        <v>222</v>
      </c>
      <c r="BK314" s="147">
        <f>SUM(BK315:BK324)</f>
        <v>0</v>
      </c>
    </row>
    <row r="315" spans="1:65" s="2" customFormat="1" ht="24.2" customHeight="1">
      <c r="A315" s="33"/>
      <c r="B315" s="150"/>
      <c r="C315" s="151" t="s">
        <v>736</v>
      </c>
      <c r="D315" s="151" t="s">
        <v>224</v>
      </c>
      <c r="E315" s="152" t="s">
        <v>6879</v>
      </c>
      <c r="F315" s="153" t="s">
        <v>6880</v>
      </c>
      <c r="G315" s="154" t="s">
        <v>2233</v>
      </c>
      <c r="H315" s="212"/>
      <c r="I315" s="156"/>
      <c r="J315" s="157">
        <f t="shared" ref="J315:J324" si="10">ROUND(I315*H315,2)</f>
        <v>0</v>
      </c>
      <c r="K315" s="158"/>
      <c r="L315" s="34"/>
      <c r="M315" s="159" t="s">
        <v>1</v>
      </c>
      <c r="N315" s="160" t="s">
        <v>42</v>
      </c>
      <c r="O315" s="59"/>
      <c r="P315" s="161">
        <f t="shared" ref="P315:P324" si="11">O315*H315</f>
        <v>0</v>
      </c>
      <c r="Q315" s="161">
        <v>0</v>
      </c>
      <c r="R315" s="161">
        <f t="shared" ref="R315:R324" si="12">Q315*H315</f>
        <v>0</v>
      </c>
      <c r="S315" s="161">
        <v>0</v>
      </c>
      <c r="T315" s="162">
        <f t="shared" ref="T315:T324" si="13">S315*H315</f>
        <v>0</v>
      </c>
      <c r="U315" s="33"/>
      <c r="V315" s="33"/>
      <c r="W315" s="33"/>
      <c r="X315" s="33"/>
      <c r="Y315" s="33"/>
      <c r="Z315" s="33"/>
      <c r="AA315" s="33"/>
      <c r="AB315" s="33"/>
      <c r="AC315" s="33"/>
      <c r="AD315" s="33"/>
      <c r="AE315" s="33"/>
      <c r="AR315" s="163" t="s">
        <v>264</v>
      </c>
      <c r="AT315" s="163" t="s">
        <v>224</v>
      </c>
      <c r="AU315" s="163" t="s">
        <v>86</v>
      </c>
      <c r="AY315" s="18" t="s">
        <v>222</v>
      </c>
      <c r="BE315" s="164">
        <f t="shared" ref="BE315:BE324" si="14">IF(N315="základní",J315,0)</f>
        <v>0</v>
      </c>
      <c r="BF315" s="164">
        <f t="shared" ref="BF315:BF324" si="15">IF(N315="snížená",J315,0)</f>
        <v>0</v>
      </c>
      <c r="BG315" s="164">
        <f t="shared" ref="BG315:BG324" si="16">IF(N315="zákl. přenesená",J315,0)</f>
        <v>0</v>
      </c>
      <c r="BH315" s="164">
        <f t="shared" ref="BH315:BH324" si="17">IF(N315="sníž. přenesená",J315,0)</f>
        <v>0</v>
      </c>
      <c r="BI315" s="164">
        <f t="shared" ref="BI315:BI324" si="18">IF(N315="nulová",J315,0)</f>
        <v>0</v>
      </c>
      <c r="BJ315" s="18" t="s">
        <v>84</v>
      </c>
      <c r="BK315" s="164">
        <f t="shared" ref="BK315:BK324" si="19">ROUND(I315*H315,2)</f>
        <v>0</v>
      </c>
      <c r="BL315" s="18" t="s">
        <v>264</v>
      </c>
      <c r="BM315" s="163" t="s">
        <v>732</v>
      </c>
    </row>
    <row r="316" spans="1:65" s="2" customFormat="1" ht="44.25" customHeight="1">
      <c r="A316" s="33"/>
      <c r="B316" s="150"/>
      <c r="C316" s="151" t="s">
        <v>420</v>
      </c>
      <c r="D316" s="151" t="s">
        <v>224</v>
      </c>
      <c r="E316" s="152" t="s">
        <v>6881</v>
      </c>
      <c r="F316" s="153" t="s">
        <v>6882</v>
      </c>
      <c r="G316" s="154" t="s">
        <v>348</v>
      </c>
      <c r="H316" s="155">
        <v>1</v>
      </c>
      <c r="I316" s="156"/>
      <c r="J316" s="157">
        <f t="shared" si="10"/>
        <v>0</v>
      </c>
      <c r="K316" s="158"/>
      <c r="L316" s="34"/>
      <c r="M316" s="159" t="s">
        <v>1</v>
      </c>
      <c r="N316" s="160" t="s">
        <v>42</v>
      </c>
      <c r="O316" s="59"/>
      <c r="P316" s="161">
        <f t="shared" si="11"/>
        <v>0</v>
      </c>
      <c r="Q316" s="161">
        <v>0</v>
      </c>
      <c r="R316" s="161">
        <f t="shared" si="12"/>
        <v>0</v>
      </c>
      <c r="S316" s="161">
        <v>0</v>
      </c>
      <c r="T316" s="162">
        <f t="shared" si="13"/>
        <v>0</v>
      </c>
      <c r="U316" s="33"/>
      <c r="V316" s="33"/>
      <c r="W316" s="33"/>
      <c r="X316" s="33"/>
      <c r="Y316" s="33"/>
      <c r="Z316" s="33"/>
      <c r="AA316" s="33"/>
      <c r="AB316" s="33"/>
      <c r="AC316" s="33"/>
      <c r="AD316" s="33"/>
      <c r="AE316" s="33"/>
      <c r="AR316" s="163" t="s">
        <v>264</v>
      </c>
      <c r="AT316" s="163" t="s">
        <v>224</v>
      </c>
      <c r="AU316" s="163" t="s">
        <v>86</v>
      </c>
      <c r="AY316" s="18" t="s">
        <v>222</v>
      </c>
      <c r="BE316" s="164">
        <f t="shared" si="14"/>
        <v>0</v>
      </c>
      <c r="BF316" s="164">
        <f t="shared" si="15"/>
        <v>0</v>
      </c>
      <c r="BG316" s="164">
        <f t="shared" si="16"/>
        <v>0</v>
      </c>
      <c r="BH316" s="164">
        <f t="shared" si="17"/>
        <v>0</v>
      </c>
      <c r="BI316" s="164">
        <f t="shared" si="18"/>
        <v>0</v>
      </c>
      <c r="BJ316" s="18" t="s">
        <v>84</v>
      </c>
      <c r="BK316" s="164">
        <f t="shared" si="19"/>
        <v>0</v>
      </c>
      <c r="BL316" s="18" t="s">
        <v>264</v>
      </c>
      <c r="BM316" s="163" t="s">
        <v>735</v>
      </c>
    </row>
    <row r="317" spans="1:65" s="2" customFormat="1" ht="44.25" customHeight="1">
      <c r="A317" s="33"/>
      <c r="B317" s="150"/>
      <c r="C317" s="151" t="s">
        <v>743</v>
      </c>
      <c r="D317" s="151" t="s">
        <v>224</v>
      </c>
      <c r="E317" s="152" t="s">
        <v>6883</v>
      </c>
      <c r="F317" s="153" t="s">
        <v>6884</v>
      </c>
      <c r="G317" s="154" t="s">
        <v>348</v>
      </c>
      <c r="H317" s="155">
        <v>1</v>
      </c>
      <c r="I317" s="156"/>
      <c r="J317" s="157">
        <f t="shared" si="10"/>
        <v>0</v>
      </c>
      <c r="K317" s="158"/>
      <c r="L317" s="34"/>
      <c r="M317" s="159" t="s">
        <v>1</v>
      </c>
      <c r="N317" s="160" t="s">
        <v>42</v>
      </c>
      <c r="O317" s="59"/>
      <c r="P317" s="161">
        <f t="shared" si="11"/>
        <v>0</v>
      </c>
      <c r="Q317" s="161">
        <v>0</v>
      </c>
      <c r="R317" s="161">
        <f t="shared" si="12"/>
        <v>0</v>
      </c>
      <c r="S317" s="161">
        <v>0</v>
      </c>
      <c r="T317" s="162">
        <f t="shared" si="13"/>
        <v>0</v>
      </c>
      <c r="U317" s="33"/>
      <c r="V317" s="33"/>
      <c r="W317" s="33"/>
      <c r="X317" s="33"/>
      <c r="Y317" s="33"/>
      <c r="Z317" s="33"/>
      <c r="AA317" s="33"/>
      <c r="AB317" s="33"/>
      <c r="AC317" s="33"/>
      <c r="AD317" s="33"/>
      <c r="AE317" s="33"/>
      <c r="AR317" s="163" t="s">
        <v>264</v>
      </c>
      <c r="AT317" s="163" t="s">
        <v>224</v>
      </c>
      <c r="AU317" s="163" t="s">
        <v>86</v>
      </c>
      <c r="AY317" s="18" t="s">
        <v>222</v>
      </c>
      <c r="BE317" s="164">
        <f t="shared" si="14"/>
        <v>0</v>
      </c>
      <c r="BF317" s="164">
        <f t="shared" si="15"/>
        <v>0</v>
      </c>
      <c r="BG317" s="164">
        <f t="shared" si="16"/>
        <v>0</v>
      </c>
      <c r="BH317" s="164">
        <f t="shared" si="17"/>
        <v>0</v>
      </c>
      <c r="BI317" s="164">
        <f t="shared" si="18"/>
        <v>0</v>
      </c>
      <c r="BJ317" s="18" t="s">
        <v>84</v>
      </c>
      <c r="BK317" s="164">
        <f t="shared" si="19"/>
        <v>0</v>
      </c>
      <c r="BL317" s="18" t="s">
        <v>264</v>
      </c>
      <c r="BM317" s="163" t="s">
        <v>739</v>
      </c>
    </row>
    <row r="318" spans="1:65" s="2" customFormat="1" ht="44.25" customHeight="1">
      <c r="A318" s="33"/>
      <c r="B318" s="150"/>
      <c r="C318" s="151" t="s">
        <v>424</v>
      </c>
      <c r="D318" s="151" t="s">
        <v>224</v>
      </c>
      <c r="E318" s="152" t="s">
        <v>6885</v>
      </c>
      <c r="F318" s="153" t="s">
        <v>6886</v>
      </c>
      <c r="G318" s="154" t="s">
        <v>348</v>
      </c>
      <c r="H318" s="155">
        <v>1</v>
      </c>
      <c r="I318" s="156"/>
      <c r="J318" s="157">
        <f t="shared" si="10"/>
        <v>0</v>
      </c>
      <c r="K318" s="158"/>
      <c r="L318" s="34"/>
      <c r="M318" s="159" t="s">
        <v>1</v>
      </c>
      <c r="N318" s="160" t="s">
        <v>42</v>
      </c>
      <c r="O318" s="59"/>
      <c r="P318" s="161">
        <f t="shared" si="11"/>
        <v>0</v>
      </c>
      <c r="Q318" s="161">
        <v>0</v>
      </c>
      <c r="R318" s="161">
        <f t="shared" si="12"/>
        <v>0</v>
      </c>
      <c r="S318" s="161">
        <v>0</v>
      </c>
      <c r="T318" s="162">
        <f t="shared" si="13"/>
        <v>0</v>
      </c>
      <c r="U318" s="33"/>
      <c r="V318" s="33"/>
      <c r="W318" s="33"/>
      <c r="X318" s="33"/>
      <c r="Y318" s="33"/>
      <c r="Z318" s="33"/>
      <c r="AA318" s="33"/>
      <c r="AB318" s="33"/>
      <c r="AC318" s="33"/>
      <c r="AD318" s="33"/>
      <c r="AE318" s="33"/>
      <c r="AR318" s="163" t="s">
        <v>264</v>
      </c>
      <c r="AT318" s="163" t="s">
        <v>224</v>
      </c>
      <c r="AU318" s="163" t="s">
        <v>86</v>
      </c>
      <c r="AY318" s="18" t="s">
        <v>222</v>
      </c>
      <c r="BE318" s="164">
        <f t="shared" si="14"/>
        <v>0</v>
      </c>
      <c r="BF318" s="164">
        <f t="shared" si="15"/>
        <v>0</v>
      </c>
      <c r="BG318" s="164">
        <f t="shared" si="16"/>
        <v>0</v>
      </c>
      <c r="BH318" s="164">
        <f t="shared" si="17"/>
        <v>0</v>
      </c>
      <c r="BI318" s="164">
        <f t="shared" si="18"/>
        <v>0</v>
      </c>
      <c r="BJ318" s="18" t="s">
        <v>84</v>
      </c>
      <c r="BK318" s="164">
        <f t="shared" si="19"/>
        <v>0</v>
      </c>
      <c r="BL318" s="18" t="s">
        <v>264</v>
      </c>
      <c r="BM318" s="163" t="s">
        <v>742</v>
      </c>
    </row>
    <row r="319" spans="1:65" s="2" customFormat="1" ht="49.15" customHeight="1">
      <c r="A319" s="33"/>
      <c r="B319" s="150"/>
      <c r="C319" s="151" t="s">
        <v>750</v>
      </c>
      <c r="D319" s="151" t="s">
        <v>224</v>
      </c>
      <c r="E319" s="152" t="s">
        <v>6887</v>
      </c>
      <c r="F319" s="153" t="s">
        <v>6888</v>
      </c>
      <c r="G319" s="154" t="s">
        <v>348</v>
      </c>
      <c r="H319" s="155">
        <v>1</v>
      </c>
      <c r="I319" s="156"/>
      <c r="J319" s="157">
        <f t="shared" si="10"/>
        <v>0</v>
      </c>
      <c r="K319" s="158"/>
      <c r="L319" s="34"/>
      <c r="M319" s="159" t="s">
        <v>1</v>
      </c>
      <c r="N319" s="160" t="s">
        <v>42</v>
      </c>
      <c r="O319" s="59"/>
      <c r="P319" s="161">
        <f t="shared" si="11"/>
        <v>0</v>
      </c>
      <c r="Q319" s="161">
        <v>0</v>
      </c>
      <c r="R319" s="161">
        <f t="shared" si="12"/>
        <v>0</v>
      </c>
      <c r="S319" s="161">
        <v>0</v>
      </c>
      <c r="T319" s="162">
        <f t="shared" si="13"/>
        <v>0</v>
      </c>
      <c r="U319" s="33"/>
      <c r="V319" s="33"/>
      <c r="W319" s="33"/>
      <c r="X319" s="33"/>
      <c r="Y319" s="33"/>
      <c r="Z319" s="33"/>
      <c r="AA319" s="33"/>
      <c r="AB319" s="33"/>
      <c r="AC319" s="33"/>
      <c r="AD319" s="33"/>
      <c r="AE319" s="33"/>
      <c r="AR319" s="163" t="s">
        <v>264</v>
      </c>
      <c r="AT319" s="163" t="s">
        <v>224</v>
      </c>
      <c r="AU319" s="163" t="s">
        <v>86</v>
      </c>
      <c r="AY319" s="18" t="s">
        <v>222</v>
      </c>
      <c r="BE319" s="164">
        <f t="shared" si="14"/>
        <v>0</v>
      </c>
      <c r="BF319" s="164">
        <f t="shared" si="15"/>
        <v>0</v>
      </c>
      <c r="BG319" s="164">
        <f t="shared" si="16"/>
        <v>0</v>
      </c>
      <c r="BH319" s="164">
        <f t="shared" si="17"/>
        <v>0</v>
      </c>
      <c r="BI319" s="164">
        <f t="shared" si="18"/>
        <v>0</v>
      </c>
      <c r="BJ319" s="18" t="s">
        <v>84</v>
      </c>
      <c r="BK319" s="164">
        <f t="shared" si="19"/>
        <v>0</v>
      </c>
      <c r="BL319" s="18" t="s">
        <v>264</v>
      </c>
      <c r="BM319" s="163" t="s">
        <v>746</v>
      </c>
    </row>
    <row r="320" spans="1:65" s="2" customFormat="1" ht="37.9" customHeight="1">
      <c r="A320" s="33"/>
      <c r="B320" s="150"/>
      <c r="C320" s="151" t="s">
        <v>427</v>
      </c>
      <c r="D320" s="151" t="s">
        <v>224</v>
      </c>
      <c r="E320" s="152" t="s">
        <v>6889</v>
      </c>
      <c r="F320" s="153" t="s">
        <v>6890</v>
      </c>
      <c r="G320" s="154" t="s">
        <v>348</v>
      </c>
      <c r="H320" s="155">
        <v>1</v>
      </c>
      <c r="I320" s="156"/>
      <c r="J320" s="157">
        <f t="shared" si="10"/>
        <v>0</v>
      </c>
      <c r="K320" s="158"/>
      <c r="L320" s="34"/>
      <c r="M320" s="159" t="s">
        <v>1</v>
      </c>
      <c r="N320" s="160" t="s">
        <v>42</v>
      </c>
      <c r="O320" s="59"/>
      <c r="P320" s="161">
        <f t="shared" si="11"/>
        <v>0</v>
      </c>
      <c r="Q320" s="161">
        <v>0</v>
      </c>
      <c r="R320" s="161">
        <f t="shared" si="12"/>
        <v>0</v>
      </c>
      <c r="S320" s="161">
        <v>0</v>
      </c>
      <c r="T320" s="162">
        <f t="shared" si="13"/>
        <v>0</v>
      </c>
      <c r="U320" s="33"/>
      <c r="V320" s="33"/>
      <c r="W320" s="33"/>
      <c r="X320" s="33"/>
      <c r="Y320" s="33"/>
      <c r="Z320" s="33"/>
      <c r="AA320" s="33"/>
      <c r="AB320" s="33"/>
      <c r="AC320" s="33"/>
      <c r="AD320" s="33"/>
      <c r="AE320" s="33"/>
      <c r="AR320" s="163" t="s">
        <v>264</v>
      </c>
      <c r="AT320" s="163" t="s">
        <v>224</v>
      </c>
      <c r="AU320" s="163" t="s">
        <v>86</v>
      </c>
      <c r="AY320" s="18" t="s">
        <v>222</v>
      </c>
      <c r="BE320" s="164">
        <f t="shared" si="14"/>
        <v>0</v>
      </c>
      <c r="BF320" s="164">
        <f t="shared" si="15"/>
        <v>0</v>
      </c>
      <c r="BG320" s="164">
        <f t="shared" si="16"/>
        <v>0</v>
      </c>
      <c r="BH320" s="164">
        <f t="shared" si="17"/>
        <v>0</v>
      </c>
      <c r="BI320" s="164">
        <f t="shared" si="18"/>
        <v>0</v>
      </c>
      <c r="BJ320" s="18" t="s">
        <v>84</v>
      </c>
      <c r="BK320" s="164">
        <f t="shared" si="19"/>
        <v>0</v>
      </c>
      <c r="BL320" s="18" t="s">
        <v>264</v>
      </c>
      <c r="BM320" s="163" t="s">
        <v>753</v>
      </c>
    </row>
    <row r="321" spans="1:65" s="2" customFormat="1" ht="37.9" customHeight="1">
      <c r="A321" s="33"/>
      <c r="B321" s="150"/>
      <c r="C321" s="151" t="s">
        <v>757</v>
      </c>
      <c r="D321" s="151" t="s">
        <v>224</v>
      </c>
      <c r="E321" s="152" t="s">
        <v>6891</v>
      </c>
      <c r="F321" s="153" t="s">
        <v>6892</v>
      </c>
      <c r="G321" s="154" t="s">
        <v>348</v>
      </c>
      <c r="H321" s="155">
        <v>20</v>
      </c>
      <c r="I321" s="156"/>
      <c r="J321" s="157">
        <f t="shared" si="10"/>
        <v>0</v>
      </c>
      <c r="K321" s="158"/>
      <c r="L321" s="34"/>
      <c r="M321" s="159" t="s">
        <v>1</v>
      </c>
      <c r="N321" s="160" t="s">
        <v>42</v>
      </c>
      <c r="O321" s="59"/>
      <c r="P321" s="161">
        <f t="shared" si="11"/>
        <v>0</v>
      </c>
      <c r="Q321" s="161">
        <v>0</v>
      </c>
      <c r="R321" s="161">
        <f t="shared" si="12"/>
        <v>0</v>
      </c>
      <c r="S321" s="161">
        <v>0</v>
      </c>
      <c r="T321" s="162">
        <f t="shared" si="13"/>
        <v>0</v>
      </c>
      <c r="U321" s="33"/>
      <c r="V321" s="33"/>
      <c r="W321" s="33"/>
      <c r="X321" s="33"/>
      <c r="Y321" s="33"/>
      <c r="Z321" s="33"/>
      <c r="AA321" s="33"/>
      <c r="AB321" s="33"/>
      <c r="AC321" s="33"/>
      <c r="AD321" s="33"/>
      <c r="AE321" s="33"/>
      <c r="AR321" s="163" t="s">
        <v>264</v>
      </c>
      <c r="AT321" s="163" t="s">
        <v>224</v>
      </c>
      <c r="AU321" s="163" t="s">
        <v>86</v>
      </c>
      <c r="AY321" s="18" t="s">
        <v>222</v>
      </c>
      <c r="BE321" s="164">
        <f t="shared" si="14"/>
        <v>0</v>
      </c>
      <c r="BF321" s="164">
        <f t="shared" si="15"/>
        <v>0</v>
      </c>
      <c r="BG321" s="164">
        <f t="shared" si="16"/>
        <v>0</v>
      </c>
      <c r="BH321" s="164">
        <f t="shared" si="17"/>
        <v>0</v>
      </c>
      <c r="BI321" s="164">
        <f t="shared" si="18"/>
        <v>0</v>
      </c>
      <c r="BJ321" s="18" t="s">
        <v>84</v>
      </c>
      <c r="BK321" s="164">
        <f t="shared" si="19"/>
        <v>0</v>
      </c>
      <c r="BL321" s="18" t="s">
        <v>264</v>
      </c>
      <c r="BM321" s="163" t="s">
        <v>749</v>
      </c>
    </row>
    <row r="322" spans="1:65" s="2" customFormat="1" ht="33" customHeight="1">
      <c r="A322" s="33"/>
      <c r="B322" s="150"/>
      <c r="C322" s="151" t="s">
        <v>432</v>
      </c>
      <c r="D322" s="151" t="s">
        <v>224</v>
      </c>
      <c r="E322" s="152" t="s">
        <v>6893</v>
      </c>
      <c r="F322" s="153" t="s">
        <v>6894</v>
      </c>
      <c r="G322" s="154" t="s">
        <v>348</v>
      </c>
      <c r="H322" s="155">
        <v>8</v>
      </c>
      <c r="I322" s="156"/>
      <c r="J322" s="157">
        <f t="shared" si="10"/>
        <v>0</v>
      </c>
      <c r="K322" s="158"/>
      <c r="L322" s="34"/>
      <c r="M322" s="159" t="s">
        <v>1</v>
      </c>
      <c r="N322" s="160" t="s">
        <v>42</v>
      </c>
      <c r="O322" s="59"/>
      <c r="P322" s="161">
        <f t="shared" si="11"/>
        <v>0</v>
      </c>
      <c r="Q322" s="161">
        <v>0</v>
      </c>
      <c r="R322" s="161">
        <f t="shared" si="12"/>
        <v>0</v>
      </c>
      <c r="S322" s="161">
        <v>0</v>
      </c>
      <c r="T322" s="162">
        <f t="shared" si="13"/>
        <v>0</v>
      </c>
      <c r="U322" s="33"/>
      <c r="V322" s="33"/>
      <c r="W322" s="33"/>
      <c r="X322" s="33"/>
      <c r="Y322" s="33"/>
      <c r="Z322" s="33"/>
      <c r="AA322" s="33"/>
      <c r="AB322" s="33"/>
      <c r="AC322" s="33"/>
      <c r="AD322" s="33"/>
      <c r="AE322" s="33"/>
      <c r="AR322" s="163" t="s">
        <v>264</v>
      </c>
      <c r="AT322" s="163" t="s">
        <v>224</v>
      </c>
      <c r="AU322" s="163" t="s">
        <v>86</v>
      </c>
      <c r="AY322" s="18" t="s">
        <v>222</v>
      </c>
      <c r="BE322" s="164">
        <f t="shared" si="14"/>
        <v>0</v>
      </c>
      <c r="BF322" s="164">
        <f t="shared" si="15"/>
        <v>0</v>
      </c>
      <c r="BG322" s="164">
        <f t="shared" si="16"/>
        <v>0</v>
      </c>
      <c r="BH322" s="164">
        <f t="shared" si="17"/>
        <v>0</v>
      </c>
      <c r="BI322" s="164">
        <f t="shared" si="18"/>
        <v>0</v>
      </c>
      <c r="BJ322" s="18" t="s">
        <v>84</v>
      </c>
      <c r="BK322" s="164">
        <f t="shared" si="19"/>
        <v>0</v>
      </c>
      <c r="BL322" s="18" t="s">
        <v>264</v>
      </c>
      <c r="BM322" s="163" t="s">
        <v>756</v>
      </c>
    </row>
    <row r="323" spans="1:65" s="2" customFormat="1" ht="33" customHeight="1">
      <c r="A323" s="33"/>
      <c r="B323" s="150"/>
      <c r="C323" s="151" t="s">
        <v>764</v>
      </c>
      <c r="D323" s="151" t="s">
        <v>224</v>
      </c>
      <c r="E323" s="152" t="s">
        <v>6895</v>
      </c>
      <c r="F323" s="153" t="s">
        <v>6896</v>
      </c>
      <c r="G323" s="154" t="s">
        <v>348</v>
      </c>
      <c r="H323" s="155">
        <v>29</v>
      </c>
      <c r="I323" s="156"/>
      <c r="J323" s="157">
        <f t="shared" si="10"/>
        <v>0</v>
      </c>
      <c r="K323" s="158"/>
      <c r="L323" s="34"/>
      <c r="M323" s="159" t="s">
        <v>1</v>
      </c>
      <c r="N323" s="160" t="s">
        <v>42</v>
      </c>
      <c r="O323" s="59"/>
      <c r="P323" s="161">
        <f t="shared" si="11"/>
        <v>0</v>
      </c>
      <c r="Q323" s="161">
        <v>0</v>
      </c>
      <c r="R323" s="161">
        <f t="shared" si="12"/>
        <v>0</v>
      </c>
      <c r="S323" s="161">
        <v>0</v>
      </c>
      <c r="T323" s="162">
        <f t="shared" si="13"/>
        <v>0</v>
      </c>
      <c r="U323" s="33"/>
      <c r="V323" s="33"/>
      <c r="W323" s="33"/>
      <c r="X323" s="33"/>
      <c r="Y323" s="33"/>
      <c r="Z323" s="33"/>
      <c r="AA323" s="33"/>
      <c r="AB323" s="33"/>
      <c r="AC323" s="33"/>
      <c r="AD323" s="33"/>
      <c r="AE323" s="33"/>
      <c r="AR323" s="163" t="s">
        <v>264</v>
      </c>
      <c r="AT323" s="163" t="s">
        <v>224</v>
      </c>
      <c r="AU323" s="163" t="s">
        <v>86</v>
      </c>
      <c r="AY323" s="18" t="s">
        <v>222</v>
      </c>
      <c r="BE323" s="164">
        <f t="shared" si="14"/>
        <v>0</v>
      </c>
      <c r="BF323" s="164">
        <f t="shared" si="15"/>
        <v>0</v>
      </c>
      <c r="BG323" s="164">
        <f t="shared" si="16"/>
        <v>0</v>
      </c>
      <c r="BH323" s="164">
        <f t="shared" si="17"/>
        <v>0</v>
      </c>
      <c r="BI323" s="164">
        <f t="shared" si="18"/>
        <v>0</v>
      </c>
      <c r="BJ323" s="18" t="s">
        <v>84</v>
      </c>
      <c r="BK323" s="164">
        <f t="shared" si="19"/>
        <v>0</v>
      </c>
      <c r="BL323" s="18" t="s">
        <v>264</v>
      </c>
      <c r="BM323" s="163" t="s">
        <v>760</v>
      </c>
    </row>
    <row r="324" spans="1:65" s="2" customFormat="1" ht="24.2" customHeight="1">
      <c r="A324" s="33"/>
      <c r="B324" s="150"/>
      <c r="C324" s="151" t="s">
        <v>436</v>
      </c>
      <c r="D324" s="151" t="s">
        <v>224</v>
      </c>
      <c r="E324" s="152" t="s">
        <v>6879</v>
      </c>
      <c r="F324" s="153" t="s">
        <v>6880</v>
      </c>
      <c r="G324" s="154" t="s">
        <v>2233</v>
      </c>
      <c r="H324" s="212"/>
      <c r="I324" s="156"/>
      <c r="J324" s="157">
        <f t="shared" si="10"/>
        <v>0</v>
      </c>
      <c r="K324" s="158"/>
      <c r="L324" s="34"/>
      <c r="M324" s="213" t="s">
        <v>1</v>
      </c>
      <c r="N324" s="214" t="s">
        <v>42</v>
      </c>
      <c r="O324" s="215"/>
      <c r="P324" s="216">
        <f t="shared" si="11"/>
        <v>0</v>
      </c>
      <c r="Q324" s="216">
        <v>0</v>
      </c>
      <c r="R324" s="216">
        <f t="shared" si="12"/>
        <v>0</v>
      </c>
      <c r="S324" s="216">
        <v>0</v>
      </c>
      <c r="T324" s="217">
        <f t="shared" si="13"/>
        <v>0</v>
      </c>
      <c r="U324" s="33"/>
      <c r="V324" s="33"/>
      <c r="W324" s="33"/>
      <c r="X324" s="33"/>
      <c r="Y324" s="33"/>
      <c r="Z324" s="33"/>
      <c r="AA324" s="33"/>
      <c r="AB324" s="33"/>
      <c r="AC324" s="33"/>
      <c r="AD324" s="33"/>
      <c r="AE324" s="33"/>
      <c r="AR324" s="163" t="s">
        <v>264</v>
      </c>
      <c r="AT324" s="163" t="s">
        <v>224</v>
      </c>
      <c r="AU324" s="163" t="s">
        <v>86</v>
      </c>
      <c r="AY324" s="18" t="s">
        <v>222</v>
      </c>
      <c r="BE324" s="164">
        <f t="shared" si="14"/>
        <v>0</v>
      </c>
      <c r="BF324" s="164">
        <f t="shared" si="15"/>
        <v>0</v>
      </c>
      <c r="BG324" s="164">
        <f t="shared" si="16"/>
        <v>0</v>
      </c>
      <c r="BH324" s="164">
        <f t="shared" si="17"/>
        <v>0</v>
      </c>
      <c r="BI324" s="164">
        <f t="shared" si="18"/>
        <v>0</v>
      </c>
      <c r="BJ324" s="18" t="s">
        <v>84</v>
      </c>
      <c r="BK324" s="164">
        <f t="shared" si="19"/>
        <v>0</v>
      </c>
      <c r="BL324" s="18" t="s">
        <v>264</v>
      </c>
      <c r="BM324" s="163" t="s">
        <v>763</v>
      </c>
    </row>
    <row r="325" spans="1:65" s="2" customFormat="1" ht="6.95" customHeight="1">
      <c r="A325" s="33"/>
      <c r="B325" s="48"/>
      <c r="C325" s="49"/>
      <c r="D325" s="49"/>
      <c r="E325" s="49"/>
      <c r="F325" s="49"/>
      <c r="G325" s="49"/>
      <c r="H325" s="49"/>
      <c r="I325" s="49"/>
      <c r="J325" s="49"/>
      <c r="K325" s="49"/>
      <c r="L325" s="34"/>
      <c r="M325" s="33"/>
      <c r="O325" s="33"/>
      <c r="P325" s="33"/>
      <c r="Q325" s="33"/>
      <c r="R325" s="33"/>
      <c r="S325" s="33"/>
      <c r="T325" s="33"/>
      <c r="U325" s="33"/>
      <c r="V325" s="33"/>
      <c r="W325" s="33"/>
      <c r="X325" s="33"/>
      <c r="Y325" s="33"/>
      <c r="Z325" s="33"/>
      <c r="AA325" s="33"/>
      <c r="AB325" s="33"/>
      <c r="AC325" s="33"/>
      <c r="AD325" s="33"/>
      <c r="AE325" s="33"/>
    </row>
  </sheetData>
  <autoFilter ref="C134:K324"/>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137</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6897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6897</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ROUND(J132,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ROUND((SUM(BE132:BE200)),  2)</f>
        <v>0</v>
      </c>
      <c r="G35" s="33"/>
      <c r="H35" s="33"/>
      <c r="I35" s="106">
        <v>0.21</v>
      </c>
      <c r="J35" s="105">
        <f>ROUND(((SUM(BE132:BE200))*I35),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ROUND((SUM(BF132:BF200)),  2)</f>
        <v>0</v>
      </c>
      <c r="G36" s="33"/>
      <c r="H36" s="33"/>
      <c r="I36" s="106">
        <v>0.15</v>
      </c>
      <c r="J36" s="105">
        <f>ROUND(((SUM(BF132:BF200))*I36),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ROUND((SUM(BG132:BG200)),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ROUND((SUM(BH132:BH200)),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ROUND((SUM(BI132:BI200)),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6897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SO-04 - Úprava vjezdu u Pernerovy ulice</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J132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J133</f>
        <v>0</v>
      </c>
      <c r="L99" s="118"/>
    </row>
    <row r="100" spans="1:47" s="10" customFormat="1" ht="19.899999999999999" customHeight="1">
      <c r="B100" s="122"/>
      <c r="D100" s="123" t="s">
        <v>6898</v>
      </c>
      <c r="E100" s="124"/>
      <c r="F100" s="124"/>
      <c r="G100" s="124"/>
      <c r="H100" s="124"/>
      <c r="I100" s="124"/>
      <c r="J100" s="125">
        <f>J134</f>
        <v>0</v>
      </c>
      <c r="L100" s="122"/>
    </row>
    <row r="101" spans="1:47" s="10" customFormat="1" ht="19.899999999999999" customHeight="1">
      <c r="B101" s="122"/>
      <c r="D101" s="123" t="s">
        <v>6899</v>
      </c>
      <c r="E101" s="124"/>
      <c r="F101" s="124"/>
      <c r="G101" s="124"/>
      <c r="H101" s="124"/>
      <c r="I101" s="124"/>
      <c r="J101" s="125">
        <f>J139</f>
        <v>0</v>
      </c>
      <c r="L101" s="122"/>
    </row>
    <row r="102" spans="1:47" s="10" customFormat="1" ht="19.899999999999999" customHeight="1">
      <c r="B102" s="122"/>
      <c r="D102" s="123" t="s">
        <v>6900</v>
      </c>
      <c r="E102" s="124"/>
      <c r="F102" s="124"/>
      <c r="G102" s="124"/>
      <c r="H102" s="124"/>
      <c r="I102" s="124"/>
      <c r="J102" s="125">
        <f>J141</f>
        <v>0</v>
      </c>
      <c r="L102" s="122"/>
    </row>
    <row r="103" spans="1:47" s="10" customFormat="1" ht="19.899999999999999" customHeight="1">
      <c r="B103" s="122"/>
      <c r="D103" s="123" t="s">
        <v>6901</v>
      </c>
      <c r="E103" s="124"/>
      <c r="F103" s="124"/>
      <c r="G103" s="124"/>
      <c r="H103" s="124"/>
      <c r="I103" s="124"/>
      <c r="J103" s="125">
        <f>J146</f>
        <v>0</v>
      </c>
      <c r="L103" s="122"/>
    </row>
    <row r="104" spans="1:47" s="10" customFormat="1" ht="19.899999999999999" customHeight="1">
      <c r="B104" s="122"/>
      <c r="D104" s="123" t="s">
        <v>6902</v>
      </c>
      <c r="E104" s="124"/>
      <c r="F104" s="124"/>
      <c r="G104" s="124"/>
      <c r="H104" s="124"/>
      <c r="I104" s="124"/>
      <c r="J104" s="125">
        <f>J152</f>
        <v>0</v>
      </c>
      <c r="L104" s="122"/>
    </row>
    <row r="105" spans="1:47" s="10" customFormat="1" ht="19.899999999999999" customHeight="1">
      <c r="B105" s="122"/>
      <c r="D105" s="123" t="s">
        <v>6903</v>
      </c>
      <c r="E105" s="124"/>
      <c r="F105" s="124"/>
      <c r="G105" s="124"/>
      <c r="H105" s="124"/>
      <c r="I105" s="124"/>
      <c r="J105" s="125">
        <f>J160</f>
        <v>0</v>
      </c>
      <c r="L105" s="122"/>
    </row>
    <row r="106" spans="1:47" s="10" customFormat="1" ht="19.899999999999999" customHeight="1">
      <c r="B106" s="122"/>
      <c r="D106" s="123" t="s">
        <v>6904</v>
      </c>
      <c r="E106" s="124"/>
      <c r="F106" s="124"/>
      <c r="G106" s="124"/>
      <c r="H106" s="124"/>
      <c r="I106" s="124"/>
      <c r="J106" s="125">
        <f>J170</f>
        <v>0</v>
      </c>
      <c r="L106" s="122"/>
    </row>
    <row r="107" spans="1:47" s="10" customFormat="1" ht="19.899999999999999" customHeight="1">
      <c r="B107" s="122"/>
      <c r="D107" s="123" t="s">
        <v>6905</v>
      </c>
      <c r="E107" s="124"/>
      <c r="F107" s="124"/>
      <c r="G107" s="124"/>
      <c r="H107" s="124"/>
      <c r="I107" s="124"/>
      <c r="J107" s="125">
        <f>J175</f>
        <v>0</v>
      </c>
      <c r="L107" s="122"/>
    </row>
    <row r="108" spans="1:47" s="10" customFormat="1" ht="19.899999999999999" customHeight="1">
      <c r="B108" s="122"/>
      <c r="D108" s="123" t="s">
        <v>183</v>
      </c>
      <c r="E108" s="124"/>
      <c r="F108" s="124"/>
      <c r="G108" s="124"/>
      <c r="H108" s="124"/>
      <c r="I108" s="124"/>
      <c r="J108" s="125">
        <f>J180</f>
        <v>0</v>
      </c>
      <c r="L108" s="122"/>
    </row>
    <row r="109" spans="1:47" s="10" customFormat="1" ht="19.899999999999999" customHeight="1">
      <c r="B109" s="122"/>
      <c r="D109" s="123" t="s">
        <v>6906</v>
      </c>
      <c r="E109" s="124"/>
      <c r="F109" s="124"/>
      <c r="G109" s="124"/>
      <c r="H109" s="124"/>
      <c r="I109" s="124"/>
      <c r="J109" s="125">
        <f>J189</f>
        <v>0</v>
      </c>
      <c r="L109" s="122"/>
    </row>
    <row r="110" spans="1:47" s="10" customFormat="1" ht="19.899999999999999" customHeight="1">
      <c r="B110" s="122"/>
      <c r="D110" s="123" t="s">
        <v>6907</v>
      </c>
      <c r="E110" s="124"/>
      <c r="F110" s="124"/>
      <c r="G110" s="124"/>
      <c r="H110" s="124"/>
      <c r="I110" s="124"/>
      <c r="J110" s="125">
        <f>J199</f>
        <v>0</v>
      </c>
      <c r="L110" s="122"/>
    </row>
    <row r="111" spans="1:47" s="2" customFormat="1" ht="21.7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49"/>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51"/>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207</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6.5" customHeight="1">
      <c r="A120" s="33"/>
      <c r="B120" s="34"/>
      <c r="C120" s="33"/>
      <c r="D120" s="33"/>
      <c r="E120" s="265" t="str">
        <f>E7</f>
        <v>Přístavba tělocvičny, školní jídelny a kuchyně</v>
      </c>
      <c r="F120" s="266"/>
      <c r="G120" s="266"/>
      <c r="H120" s="266"/>
      <c r="I120" s="3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166</v>
      </c>
      <c r="L121" s="21"/>
    </row>
    <row r="122" spans="1:31" s="2" customFormat="1" ht="16.5" customHeight="1">
      <c r="A122" s="33"/>
      <c r="B122" s="34"/>
      <c r="C122" s="33"/>
      <c r="D122" s="33"/>
      <c r="E122" s="265" t="s">
        <v>6897</v>
      </c>
      <c r="F122" s="264"/>
      <c r="G122" s="264"/>
      <c r="H122" s="264"/>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168</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41" t="str">
        <f>E11</f>
        <v>SO-04 - Úprava vjezdu u Pernerovy ulice</v>
      </c>
      <c r="F124" s="264"/>
      <c r="G124" s="264"/>
      <c r="H124" s="264"/>
      <c r="I124" s="3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F14</f>
        <v>ZŠ Lyčkovo nám. 6/460, Praha 8</v>
      </c>
      <c r="G126" s="33"/>
      <c r="H126" s="33"/>
      <c r="I126" s="28" t="s">
        <v>22</v>
      </c>
      <c r="J126" s="56" t="str">
        <f>IF(J14="","",J14)</f>
        <v>25. 9. 2023</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25.7" customHeight="1">
      <c r="A128" s="33"/>
      <c r="B128" s="34"/>
      <c r="C128" s="28" t="s">
        <v>24</v>
      </c>
      <c r="D128" s="33"/>
      <c r="E128" s="33"/>
      <c r="F128" s="26" t="str">
        <f>E17</f>
        <v>Městská část Praha 8</v>
      </c>
      <c r="G128" s="33"/>
      <c r="H128" s="33"/>
      <c r="I128" s="28" t="s">
        <v>30</v>
      </c>
      <c r="J128" s="31" t="str">
        <f>E23</f>
        <v>ARCHITEKTONICKÝ ATELIER ALEŠ, s.r.o.</v>
      </c>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28</v>
      </c>
      <c r="D129" s="33"/>
      <c r="E129" s="33"/>
      <c r="F129" s="26" t="str">
        <f>IF(E20="","",E20)</f>
        <v>Vyplň údaj</v>
      </c>
      <c r="G129" s="33"/>
      <c r="H129" s="33"/>
      <c r="I129" s="28" t="s">
        <v>33</v>
      </c>
      <c r="J129" s="31" t="str">
        <f>E26</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11" customFormat="1" ht="29.25" customHeight="1">
      <c r="A131" s="126"/>
      <c r="B131" s="127"/>
      <c r="C131" s="128" t="s">
        <v>208</v>
      </c>
      <c r="D131" s="129" t="s">
        <v>62</v>
      </c>
      <c r="E131" s="129" t="s">
        <v>58</v>
      </c>
      <c r="F131" s="129" t="s">
        <v>59</v>
      </c>
      <c r="G131" s="129" t="s">
        <v>209</v>
      </c>
      <c r="H131" s="129" t="s">
        <v>210</v>
      </c>
      <c r="I131" s="129" t="s">
        <v>211</v>
      </c>
      <c r="J131" s="130" t="s">
        <v>172</v>
      </c>
      <c r="K131" s="131" t="s">
        <v>212</v>
      </c>
      <c r="L131" s="132"/>
      <c r="M131" s="63" t="s">
        <v>1</v>
      </c>
      <c r="N131" s="64" t="s">
        <v>41</v>
      </c>
      <c r="O131" s="64" t="s">
        <v>213</v>
      </c>
      <c r="P131" s="64" t="s">
        <v>214</v>
      </c>
      <c r="Q131" s="64" t="s">
        <v>215</v>
      </c>
      <c r="R131" s="64" t="s">
        <v>216</v>
      </c>
      <c r="S131" s="64" t="s">
        <v>217</v>
      </c>
      <c r="T131" s="65" t="s">
        <v>218</v>
      </c>
      <c r="U131" s="126"/>
      <c r="V131" s="126"/>
      <c r="W131" s="126"/>
      <c r="X131" s="126"/>
      <c r="Y131" s="126"/>
      <c r="Z131" s="126"/>
      <c r="AA131" s="126"/>
      <c r="AB131" s="126"/>
      <c r="AC131" s="126"/>
      <c r="AD131" s="126"/>
      <c r="AE131" s="126"/>
    </row>
    <row r="132" spans="1:65" s="2" customFormat="1" ht="22.9" customHeight="1">
      <c r="A132" s="33"/>
      <c r="B132" s="34"/>
      <c r="C132" s="70" t="s">
        <v>219</v>
      </c>
      <c r="D132" s="33"/>
      <c r="E132" s="33"/>
      <c r="F132" s="33"/>
      <c r="G132" s="33"/>
      <c r="H132" s="33"/>
      <c r="I132" s="33"/>
      <c r="J132" s="133">
        <f>BK132</f>
        <v>0</v>
      </c>
      <c r="K132" s="33"/>
      <c r="L132" s="34"/>
      <c r="M132" s="66"/>
      <c r="N132" s="57"/>
      <c r="O132" s="67"/>
      <c r="P132" s="134">
        <f>P133</f>
        <v>0</v>
      </c>
      <c r="Q132" s="67"/>
      <c r="R132" s="134">
        <f>R133</f>
        <v>37.494919500000002</v>
      </c>
      <c r="S132" s="67"/>
      <c r="T132" s="135">
        <f>T133</f>
        <v>10.638960000000001</v>
      </c>
      <c r="U132" s="33"/>
      <c r="V132" s="33"/>
      <c r="W132" s="33"/>
      <c r="X132" s="33"/>
      <c r="Y132" s="33"/>
      <c r="Z132" s="33"/>
      <c r="AA132" s="33"/>
      <c r="AB132" s="33"/>
      <c r="AC132" s="33"/>
      <c r="AD132" s="33"/>
      <c r="AE132" s="33"/>
      <c r="AT132" s="18" t="s">
        <v>76</v>
      </c>
      <c r="AU132" s="18" t="s">
        <v>174</v>
      </c>
      <c r="BK132" s="136">
        <f>BK133</f>
        <v>0</v>
      </c>
    </row>
    <row r="133" spans="1:65" s="12" customFormat="1" ht="25.9" customHeight="1">
      <c r="B133" s="137"/>
      <c r="D133" s="138" t="s">
        <v>76</v>
      </c>
      <c r="E133" s="139" t="s">
        <v>220</v>
      </c>
      <c r="F133" s="139" t="s">
        <v>221</v>
      </c>
      <c r="I133" s="140"/>
      <c r="J133" s="141">
        <f>BK133</f>
        <v>0</v>
      </c>
      <c r="L133" s="137"/>
      <c r="M133" s="142"/>
      <c r="N133" s="143"/>
      <c r="O133" s="143"/>
      <c r="P133" s="144">
        <f>P134+P139+P141+P146+P152+P160+P170+P175+P180+P189+P199</f>
        <v>0</v>
      </c>
      <c r="Q133" s="143"/>
      <c r="R133" s="144">
        <f>R134+R139+R141+R146+R152+R160+R170+R175+R180+R189+R199</f>
        <v>37.494919500000002</v>
      </c>
      <c r="S133" s="143"/>
      <c r="T133" s="145">
        <f>T134+T139+T141+T146+T152+T160+T170+T175+T180+T189+T199</f>
        <v>10.638960000000001</v>
      </c>
      <c r="AR133" s="138" t="s">
        <v>84</v>
      </c>
      <c r="AT133" s="146" t="s">
        <v>76</v>
      </c>
      <c r="AU133" s="146" t="s">
        <v>77</v>
      </c>
      <c r="AY133" s="138" t="s">
        <v>222</v>
      </c>
      <c r="BK133" s="147">
        <f>BK134+BK139+BK141+BK146+BK152+BK160+BK170+BK175+BK180+BK189+BK199</f>
        <v>0</v>
      </c>
    </row>
    <row r="134" spans="1:65" s="12" customFormat="1" ht="22.9" customHeight="1">
      <c r="B134" s="137"/>
      <c r="D134" s="138" t="s">
        <v>76</v>
      </c>
      <c r="E134" s="148" t="s">
        <v>299</v>
      </c>
      <c r="F134" s="148" t="s">
        <v>6908</v>
      </c>
      <c r="I134" s="140"/>
      <c r="J134" s="149">
        <f>BK134</f>
        <v>0</v>
      </c>
      <c r="L134" s="137"/>
      <c r="M134" s="142"/>
      <c r="N134" s="143"/>
      <c r="O134" s="143"/>
      <c r="P134" s="144">
        <f>SUM(P135:P138)</f>
        <v>0</v>
      </c>
      <c r="Q134" s="143"/>
      <c r="R134" s="144">
        <f>SUM(R135:R138)</f>
        <v>0</v>
      </c>
      <c r="S134" s="143"/>
      <c r="T134" s="145">
        <f>SUM(T135:T138)</f>
        <v>10.638960000000001</v>
      </c>
      <c r="AR134" s="138" t="s">
        <v>84</v>
      </c>
      <c r="AT134" s="146" t="s">
        <v>76</v>
      </c>
      <c r="AU134" s="146" t="s">
        <v>84</v>
      </c>
      <c r="AY134" s="138" t="s">
        <v>222</v>
      </c>
      <c r="BK134" s="147">
        <f>SUM(BK135:BK138)</f>
        <v>0</v>
      </c>
    </row>
    <row r="135" spans="1:65" s="2" customFormat="1" ht="24.2" customHeight="1">
      <c r="A135" s="33"/>
      <c r="B135" s="150"/>
      <c r="C135" s="151" t="s">
        <v>84</v>
      </c>
      <c r="D135" s="151" t="s">
        <v>224</v>
      </c>
      <c r="E135" s="152" t="s">
        <v>6909</v>
      </c>
      <c r="F135" s="153" t="s">
        <v>6910</v>
      </c>
      <c r="G135" s="154" t="s">
        <v>227</v>
      </c>
      <c r="H135" s="155">
        <v>27.42</v>
      </c>
      <c r="I135" s="156"/>
      <c r="J135" s="157">
        <f>ROUND(I135*H135,2)</f>
        <v>0</v>
      </c>
      <c r="K135" s="158"/>
      <c r="L135" s="34"/>
      <c r="M135" s="159" t="s">
        <v>1</v>
      </c>
      <c r="N135" s="160" t="s">
        <v>42</v>
      </c>
      <c r="O135" s="59"/>
      <c r="P135" s="161">
        <f>O135*H135</f>
        <v>0</v>
      </c>
      <c r="Q135" s="161">
        <v>0</v>
      </c>
      <c r="R135" s="161">
        <f>Q135*H135</f>
        <v>0</v>
      </c>
      <c r="S135" s="161">
        <v>0.28999999999999998</v>
      </c>
      <c r="T135" s="162">
        <f>S135*H135</f>
        <v>7.9517999999999995</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86</v>
      </c>
    </row>
    <row r="136" spans="1:65" s="2" customFormat="1" ht="19.5">
      <c r="A136" s="33"/>
      <c r="B136" s="34"/>
      <c r="C136" s="33"/>
      <c r="D136" s="166" t="s">
        <v>384</v>
      </c>
      <c r="E136" s="33"/>
      <c r="F136" s="208" t="s">
        <v>6911</v>
      </c>
      <c r="G136" s="33"/>
      <c r="H136" s="33"/>
      <c r="I136" s="209"/>
      <c r="J136" s="33"/>
      <c r="K136" s="33"/>
      <c r="L136" s="34"/>
      <c r="M136" s="210"/>
      <c r="N136" s="211"/>
      <c r="O136" s="59"/>
      <c r="P136" s="59"/>
      <c r="Q136" s="59"/>
      <c r="R136" s="59"/>
      <c r="S136" s="59"/>
      <c r="T136" s="60"/>
      <c r="U136" s="33"/>
      <c r="V136" s="33"/>
      <c r="W136" s="33"/>
      <c r="X136" s="33"/>
      <c r="Y136" s="33"/>
      <c r="Z136" s="33"/>
      <c r="AA136" s="33"/>
      <c r="AB136" s="33"/>
      <c r="AC136" s="33"/>
      <c r="AD136" s="33"/>
      <c r="AE136" s="33"/>
      <c r="AT136" s="18" t="s">
        <v>384</v>
      </c>
      <c r="AU136" s="18" t="s">
        <v>86</v>
      </c>
    </row>
    <row r="137" spans="1:65" s="2" customFormat="1" ht="24.2" customHeight="1">
      <c r="A137" s="33"/>
      <c r="B137" s="150"/>
      <c r="C137" s="151" t="s">
        <v>86</v>
      </c>
      <c r="D137" s="151" t="s">
        <v>224</v>
      </c>
      <c r="E137" s="152" t="s">
        <v>6912</v>
      </c>
      <c r="F137" s="153" t="s">
        <v>6913</v>
      </c>
      <c r="G137" s="154" t="s">
        <v>227</v>
      </c>
      <c r="H137" s="155">
        <v>27.42</v>
      </c>
      <c r="I137" s="156"/>
      <c r="J137" s="157">
        <f>ROUND(I137*H137,2)</f>
        <v>0</v>
      </c>
      <c r="K137" s="158"/>
      <c r="L137" s="34"/>
      <c r="M137" s="159" t="s">
        <v>1</v>
      </c>
      <c r="N137" s="160" t="s">
        <v>42</v>
      </c>
      <c r="O137" s="59"/>
      <c r="P137" s="161">
        <f>O137*H137</f>
        <v>0</v>
      </c>
      <c r="Q137" s="161">
        <v>0</v>
      </c>
      <c r="R137" s="161">
        <f>Q137*H137</f>
        <v>0</v>
      </c>
      <c r="S137" s="161">
        <v>9.8000000000000004E-2</v>
      </c>
      <c r="T137" s="162">
        <f>S137*H137</f>
        <v>2.6871600000000004</v>
      </c>
      <c r="U137" s="33"/>
      <c r="V137" s="33"/>
      <c r="W137" s="33"/>
      <c r="X137" s="33"/>
      <c r="Y137" s="33"/>
      <c r="Z137" s="33"/>
      <c r="AA137" s="33"/>
      <c r="AB137" s="33"/>
      <c r="AC137" s="33"/>
      <c r="AD137" s="33"/>
      <c r="AE137" s="33"/>
      <c r="AR137" s="163" t="s">
        <v>228</v>
      </c>
      <c r="AT137" s="163" t="s">
        <v>224</v>
      </c>
      <c r="AU137" s="163" t="s">
        <v>86</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228</v>
      </c>
    </row>
    <row r="138" spans="1:65" s="2" customFormat="1" ht="16.5" customHeight="1">
      <c r="A138" s="33"/>
      <c r="B138" s="150"/>
      <c r="C138" s="151" t="s">
        <v>235</v>
      </c>
      <c r="D138" s="151" t="s">
        <v>224</v>
      </c>
      <c r="E138" s="152" t="s">
        <v>6914</v>
      </c>
      <c r="F138" s="153" t="s">
        <v>6915</v>
      </c>
      <c r="G138" s="154" t="s">
        <v>242</v>
      </c>
      <c r="H138" s="155">
        <v>12.3</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238</v>
      </c>
    </row>
    <row r="139" spans="1:65" s="12" customFormat="1" ht="22.9" customHeight="1">
      <c r="B139" s="137"/>
      <c r="D139" s="138" t="s">
        <v>76</v>
      </c>
      <c r="E139" s="148" t="s">
        <v>14</v>
      </c>
      <c r="F139" s="148" t="s">
        <v>6916</v>
      </c>
      <c r="I139" s="140"/>
      <c r="J139" s="149">
        <f>BK139</f>
        <v>0</v>
      </c>
      <c r="L139" s="137"/>
      <c r="M139" s="142"/>
      <c r="N139" s="143"/>
      <c r="O139" s="143"/>
      <c r="P139" s="144">
        <f>P140</f>
        <v>0</v>
      </c>
      <c r="Q139" s="143"/>
      <c r="R139" s="144">
        <f>R140</f>
        <v>0</v>
      </c>
      <c r="S139" s="143"/>
      <c r="T139" s="145">
        <f>T140</f>
        <v>0</v>
      </c>
      <c r="AR139" s="138" t="s">
        <v>84</v>
      </c>
      <c r="AT139" s="146" t="s">
        <v>76</v>
      </c>
      <c r="AU139" s="146" t="s">
        <v>84</v>
      </c>
      <c r="AY139" s="138" t="s">
        <v>222</v>
      </c>
      <c r="BK139" s="147">
        <f>BK140</f>
        <v>0</v>
      </c>
    </row>
    <row r="140" spans="1:65" s="2" customFormat="1" ht="37.9" customHeight="1">
      <c r="A140" s="33"/>
      <c r="B140" s="150"/>
      <c r="C140" s="151" t="s">
        <v>228</v>
      </c>
      <c r="D140" s="151" t="s">
        <v>224</v>
      </c>
      <c r="E140" s="152" t="s">
        <v>6917</v>
      </c>
      <c r="F140" s="153" t="s">
        <v>6918</v>
      </c>
      <c r="G140" s="154" t="s">
        <v>252</v>
      </c>
      <c r="H140" s="155">
        <v>5.48</v>
      </c>
      <c r="I140" s="156"/>
      <c r="J140" s="157">
        <f>ROUND(I140*H140,2)</f>
        <v>0</v>
      </c>
      <c r="K140" s="158"/>
      <c r="L140" s="34"/>
      <c r="M140" s="159" t="s">
        <v>1</v>
      </c>
      <c r="N140" s="160" t="s">
        <v>42</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228</v>
      </c>
      <c r="AT140" s="163" t="s">
        <v>224</v>
      </c>
      <c r="AU140" s="163" t="s">
        <v>86</v>
      </c>
      <c r="AY140" s="18" t="s">
        <v>222</v>
      </c>
      <c r="BE140" s="164">
        <f>IF(N140="základní",J140,0)</f>
        <v>0</v>
      </c>
      <c r="BF140" s="164">
        <f>IF(N140="snížená",J140,0)</f>
        <v>0</v>
      </c>
      <c r="BG140" s="164">
        <f>IF(N140="zákl. přenesená",J140,0)</f>
        <v>0</v>
      </c>
      <c r="BH140" s="164">
        <f>IF(N140="sníž. přenesená",J140,0)</f>
        <v>0</v>
      </c>
      <c r="BI140" s="164">
        <f>IF(N140="nulová",J140,0)</f>
        <v>0</v>
      </c>
      <c r="BJ140" s="18" t="s">
        <v>84</v>
      </c>
      <c r="BK140" s="164">
        <f>ROUND(I140*H140,2)</f>
        <v>0</v>
      </c>
      <c r="BL140" s="18" t="s">
        <v>228</v>
      </c>
      <c r="BM140" s="163" t="s">
        <v>243</v>
      </c>
    </row>
    <row r="141" spans="1:65" s="12" customFormat="1" ht="22.9" customHeight="1">
      <c r="B141" s="137"/>
      <c r="D141" s="138" t="s">
        <v>76</v>
      </c>
      <c r="E141" s="148" t="s">
        <v>264</v>
      </c>
      <c r="F141" s="148" t="s">
        <v>6919</v>
      </c>
      <c r="I141" s="140"/>
      <c r="J141" s="149">
        <f>BK141</f>
        <v>0</v>
      </c>
      <c r="L141" s="137"/>
      <c r="M141" s="142"/>
      <c r="N141" s="143"/>
      <c r="O141" s="143"/>
      <c r="P141" s="144">
        <f>SUM(P142:P145)</f>
        <v>0</v>
      </c>
      <c r="Q141" s="143"/>
      <c r="R141" s="144">
        <f>SUM(R142:R145)</f>
        <v>0</v>
      </c>
      <c r="S141" s="143"/>
      <c r="T141" s="145">
        <f>SUM(T142:T145)</f>
        <v>0</v>
      </c>
      <c r="AR141" s="138" t="s">
        <v>84</v>
      </c>
      <c r="AT141" s="146" t="s">
        <v>76</v>
      </c>
      <c r="AU141" s="146" t="s">
        <v>84</v>
      </c>
      <c r="AY141" s="138" t="s">
        <v>222</v>
      </c>
      <c r="BK141" s="147">
        <f>SUM(BK142:BK145)</f>
        <v>0</v>
      </c>
    </row>
    <row r="142" spans="1:65" s="2" customFormat="1" ht="24.2" customHeight="1">
      <c r="A142" s="33"/>
      <c r="B142" s="150"/>
      <c r="C142" s="151" t="s">
        <v>245</v>
      </c>
      <c r="D142" s="151" t="s">
        <v>224</v>
      </c>
      <c r="E142" s="152" t="s">
        <v>6920</v>
      </c>
      <c r="F142" s="153" t="s">
        <v>6921</v>
      </c>
      <c r="G142" s="154" t="s">
        <v>252</v>
      </c>
      <c r="H142" s="155">
        <v>5.48</v>
      </c>
      <c r="I142" s="156"/>
      <c r="J142" s="157">
        <f>ROUND(I142*H142,2)</f>
        <v>0</v>
      </c>
      <c r="K142" s="158"/>
      <c r="L142" s="34"/>
      <c r="M142" s="159" t="s">
        <v>1</v>
      </c>
      <c r="N142" s="160" t="s">
        <v>42</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228</v>
      </c>
      <c r="AT142" s="163" t="s">
        <v>224</v>
      </c>
      <c r="AU142" s="163" t="s">
        <v>86</v>
      </c>
      <c r="AY142" s="18" t="s">
        <v>222</v>
      </c>
      <c r="BE142" s="164">
        <f>IF(N142="základní",J142,0)</f>
        <v>0</v>
      </c>
      <c r="BF142" s="164">
        <f>IF(N142="snížená",J142,0)</f>
        <v>0</v>
      </c>
      <c r="BG142" s="164">
        <f>IF(N142="zákl. přenesená",J142,0)</f>
        <v>0</v>
      </c>
      <c r="BH142" s="164">
        <f>IF(N142="sníž. přenesená",J142,0)</f>
        <v>0</v>
      </c>
      <c r="BI142" s="164">
        <f>IF(N142="nulová",J142,0)</f>
        <v>0</v>
      </c>
      <c r="BJ142" s="18" t="s">
        <v>84</v>
      </c>
      <c r="BK142" s="164">
        <f>ROUND(I142*H142,2)</f>
        <v>0</v>
      </c>
      <c r="BL142" s="18" t="s">
        <v>228</v>
      </c>
      <c r="BM142" s="163" t="s">
        <v>321</v>
      </c>
    </row>
    <row r="143" spans="1:65" s="2" customFormat="1" ht="37.9" customHeight="1">
      <c r="A143" s="33"/>
      <c r="B143" s="150"/>
      <c r="C143" s="151" t="s">
        <v>238</v>
      </c>
      <c r="D143" s="151" t="s">
        <v>224</v>
      </c>
      <c r="E143" s="152" t="s">
        <v>374</v>
      </c>
      <c r="F143" s="153" t="s">
        <v>375</v>
      </c>
      <c r="G143" s="154" t="s">
        <v>252</v>
      </c>
      <c r="H143" s="155">
        <v>5.48</v>
      </c>
      <c r="I143" s="156"/>
      <c r="J143" s="157">
        <f>ROUND(I143*H143,2)</f>
        <v>0</v>
      </c>
      <c r="K143" s="158"/>
      <c r="L143" s="34"/>
      <c r="M143" s="159" t="s">
        <v>1</v>
      </c>
      <c r="N143" s="160" t="s">
        <v>42</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228</v>
      </c>
      <c r="AT143" s="163" t="s">
        <v>224</v>
      </c>
      <c r="AU143" s="163" t="s">
        <v>86</v>
      </c>
      <c r="AY143" s="18" t="s">
        <v>222</v>
      </c>
      <c r="BE143" s="164">
        <f>IF(N143="základní",J143,0)</f>
        <v>0</v>
      </c>
      <c r="BF143" s="164">
        <f>IF(N143="snížená",J143,0)</f>
        <v>0</v>
      </c>
      <c r="BG143" s="164">
        <f>IF(N143="zákl. přenesená",J143,0)</f>
        <v>0</v>
      </c>
      <c r="BH143" s="164">
        <f>IF(N143="sníž. přenesená",J143,0)</f>
        <v>0</v>
      </c>
      <c r="BI143" s="164">
        <f>IF(N143="nulová",J143,0)</f>
        <v>0</v>
      </c>
      <c r="BJ143" s="18" t="s">
        <v>84</v>
      </c>
      <c r="BK143" s="164">
        <f>ROUND(I143*H143,2)</f>
        <v>0</v>
      </c>
      <c r="BL143" s="18" t="s">
        <v>228</v>
      </c>
      <c r="BM143" s="163" t="s">
        <v>264</v>
      </c>
    </row>
    <row r="144" spans="1:65" s="2" customFormat="1" ht="16.5" customHeight="1">
      <c r="A144" s="33"/>
      <c r="B144" s="150"/>
      <c r="C144" s="151" t="s">
        <v>261</v>
      </c>
      <c r="D144" s="151" t="s">
        <v>224</v>
      </c>
      <c r="E144" s="152" t="s">
        <v>388</v>
      </c>
      <c r="F144" s="153" t="s">
        <v>389</v>
      </c>
      <c r="G144" s="154" t="s">
        <v>252</v>
      </c>
      <c r="H144" s="155">
        <v>5.48</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86</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341</v>
      </c>
    </row>
    <row r="145" spans="1:65" s="2" customFormat="1" ht="33" customHeight="1">
      <c r="A145" s="33"/>
      <c r="B145" s="150"/>
      <c r="C145" s="151" t="s">
        <v>243</v>
      </c>
      <c r="D145" s="151" t="s">
        <v>224</v>
      </c>
      <c r="E145" s="152" t="s">
        <v>6922</v>
      </c>
      <c r="F145" s="153" t="s">
        <v>6923</v>
      </c>
      <c r="G145" s="154" t="s">
        <v>313</v>
      </c>
      <c r="H145" s="155">
        <v>9.86</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86</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273</v>
      </c>
    </row>
    <row r="146" spans="1:65" s="12" customFormat="1" ht="22.9" customHeight="1">
      <c r="B146" s="137"/>
      <c r="D146" s="138" t="s">
        <v>76</v>
      </c>
      <c r="E146" s="148" t="s">
        <v>341</v>
      </c>
      <c r="F146" s="148" t="s">
        <v>6924</v>
      </c>
      <c r="I146" s="140"/>
      <c r="J146" s="149">
        <f>BK146</f>
        <v>0</v>
      </c>
      <c r="L146" s="137"/>
      <c r="M146" s="142"/>
      <c r="N146" s="143"/>
      <c r="O146" s="143"/>
      <c r="P146" s="144">
        <f>SUM(P147:P151)</f>
        <v>0</v>
      </c>
      <c r="Q146" s="143"/>
      <c r="R146" s="144">
        <f>SUM(R147:R151)</f>
        <v>2.0000000000000001E-4</v>
      </c>
      <c r="S146" s="143"/>
      <c r="T146" s="145">
        <f>SUM(T147:T151)</f>
        <v>0</v>
      </c>
      <c r="AR146" s="138" t="s">
        <v>84</v>
      </c>
      <c r="AT146" s="146" t="s">
        <v>76</v>
      </c>
      <c r="AU146" s="146" t="s">
        <v>84</v>
      </c>
      <c r="AY146" s="138" t="s">
        <v>222</v>
      </c>
      <c r="BK146" s="147">
        <f>SUM(BK147:BK151)</f>
        <v>0</v>
      </c>
    </row>
    <row r="147" spans="1:65" s="2" customFormat="1" ht="24.2" customHeight="1">
      <c r="A147" s="33"/>
      <c r="B147" s="150"/>
      <c r="C147" s="151" t="s">
        <v>279</v>
      </c>
      <c r="D147" s="151" t="s">
        <v>224</v>
      </c>
      <c r="E147" s="152" t="s">
        <v>6925</v>
      </c>
      <c r="F147" s="153" t="s">
        <v>6926</v>
      </c>
      <c r="G147" s="154" t="s">
        <v>227</v>
      </c>
      <c r="H147" s="155">
        <v>4.05</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86</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358</v>
      </c>
    </row>
    <row r="148" spans="1:65" s="2" customFormat="1" ht="37.9" customHeight="1">
      <c r="A148" s="33"/>
      <c r="B148" s="150"/>
      <c r="C148" s="151" t="s">
        <v>248</v>
      </c>
      <c r="D148" s="151" t="s">
        <v>224</v>
      </c>
      <c r="E148" s="152" t="s">
        <v>6927</v>
      </c>
      <c r="F148" s="153" t="s">
        <v>6928</v>
      </c>
      <c r="G148" s="154" t="s">
        <v>227</v>
      </c>
      <c r="H148" s="155">
        <v>4.05</v>
      </c>
      <c r="I148" s="156"/>
      <c r="J148" s="157">
        <f>ROUND(I148*H148,2)</f>
        <v>0</v>
      </c>
      <c r="K148" s="158"/>
      <c r="L148" s="34"/>
      <c r="M148" s="159" t="s">
        <v>1</v>
      </c>
      <c r="N148" s="160" t="s">
        <v>42</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228</v>
      </c>
      <c r="AT148" s="163" t="s">
        <v>224</v>
      </c>
      <c r="AU148" s="163" t="s">
        <v>86</v>
      </c>
      <c r="AY148" s="18" t="s">
        <v>222</v>
      </c>
      <c r="BE148" s="164">
        <f>IF(N148="základní",J148,0)</f>
        <v>0</v>
      </c>
      <c r="BF148" s="164">
        <f>IF(N148="snížená",J148,0)</f>
        <v>0</v>
      </c>
      <c r="BG148" s="164">
        <f>IF(N148="zákl. přenesená",J148,0)</f>
        <v>0</v>
      </c>
      <c r="BH148" s="164">
        <f>IF(N148="sníž. přenesená",J148,0)</f>
        <v>0</v>
      </c>
      <c r="BI148" s="164">
        <f>IF(N148="nulová",J148,0)</f>
        <v>0</v>
      </c>
      <c r="BJ148" s="18" t="s">
        <v>84</v>
      </c>
      <c r="BK148" s="164">
        <f>ROUND(I148*H148,2)</f>
        <v>0</v>
      </c>
      <c r="BL148" s="18" t="s">
        <v>228</v>
      </c>
      <c r="BM148" s="163" t="s">
        <v>282</v>
      </c>
    </row>
    <row r="149" spans="1:65" s="2" customFormat="1" ht="16.5" customHeight="1">
      <c r="A149" s="33"/>
      <c r="B149" s="150"/>
      <c r="C149" s="197" t="s">
        <v>299</v>
      </c>
      <c r="D149" s="197" t="s">
        <v>310</v>
      </c>
      <c r="E149" s="198" t="s">
        <v>6929</v>
      </c>
      <c r="F149" s="199" t="s">
        <v>6930</v>
      </c>
      <c r="G149" s="200" t="s">
        <v>3271</v>
      </c>
      <c r="H149" s="201">
        <v>0.2</v>
      </c>
      <c r="I149" s="202"/>
      <c r="J149" s="203">
        <f>ROUND(I149*H149,2)</f>
        <v>0</v>
      </c>
      <c r="K149" s="204"/>
      <c r="L149" s="205"/>
      <c r="M149" s="206" t="s">
        <v>1</v>
      </c>
      <c r="N149" s="207" t="s">
        <v>42</v>
      </c>
      <c r="O149" s="59"/>
      <c r="P149" s="161">
        <f>O149*H149</f>
        <v>0</v>
      </c>
      <c r="Q149" s="161">
        <v>1E-3</v>
      </c>
      <c r="R149" s="161">
        <f>Q149*H149</f>
        <v>2.0000000000000001E-4</v>
      </c>
      <c r="S149" s="161">
        <v>0</v>
      </c>
      <c r="T149" s="162">
        <f>S149*H149</f>
        <v>0</v>
      </c>
      <c r="U149" s="33"/>
      <c r="V149" s="33"/>
      <c r="W149" s="33"/>
      <c r="X149" s="33"/>
      <c r="Y149" s="33"/>
      <c r="Z149" s="33"/>
      <c r="AA149" s="33"/>
      <c r="AB149" s="33"/>
      <c r="AC149" s="33"/>
      <c r="AD149" s="33"/>
      <c r="AE149" s="33"/>
      <c r="AR149" s="163" t="s">
        <v>243</v>
      </c>
      <c r="AT149" s="163" t="s">
        <v>310</v>
      </c>
      <c r="AU149" s="163" t="s">
        <v>86</v>
      </c>
      <c r="AY149" s="18" t="s">
        <v>222</v>
      </c>
      <c r="BE149" s="164">
        <f>IF(N149="základní",J149,0)</f>
        <v>0</v>
      </c>
      <c r="BF149" s="164">
        <f>IF(N149="snížená",J149,0)</f>
        <v>0</v>
      </c>
      <c r="BG149" s="164">
        <f>IF(N149="zákl. přenesená",J149,0)</f>
        <v>0</v>
      </c>
      <c r="BH149" s="164">
        <f>IF(N149="sníž. přenesená",J149,0)</f>
        <v>0</v>
      </c>
      <c r="BI149" s="164">
        <f>IF(N149="nulová",J149,0)</f>
        <v>0</v>
      </c>
      <c r="BJ149" s="18" t="s">
        <v>84</v>
      </c>
      <c r="BK149" s="164">
        <f>ROUND(I149*H149,2)</f>
        <v>0</v>
      </c>
      <c r="BL149" s="18" t="s">
        <v>228</v>
      </c>
      <c r="BM149" s="163" t="s">
        <v>292</v>
      </c>
    </row>
    <row r="150" spans="1:65" s="2" customFormat="1" ht="21.75" customHeight="1">
      <c r="A150" s="33"/>
      <c r="B150" s="150"/>
      <c r="C150" s="197" t="s">
        <v>14</v>
      </c>
      <c r="D150" s="197" t="s">
        <v>310</v>
      </c>
      <c r="E150" s="198" t="s">
        <v>6931</v>
      </c>
      <c r="F150" s="199" t="s">
        <v>6932</v>
      </c>
      <c r="G150" s="200" t="s">
        <v>252</v>
      </c>
      <c r="H150" s="201">
        <v>0.6</v>
      </c>
      <c r="I150" s="202"/>
      <c r="J150" s="203">
        <f>ROUND(I150*H150,2)</f>
        <v>0</v>
      </c>
      <c r="K150" s="204"/>
      <c r="L150" s="205"/>
      <c r="M150" s="206" t="s">
        <v>1</v>
      </c>
      <c r="N150" s="207" t="s">
        <v>42</v>
      </c>
      <c r="O150" s="59"/>
      <c r="P150" s="161">
        <f>O150*H150</f>
        <v>0</v>
      </c>
      <c r="Q150" s="161">
        <v>0</v>
      </c>
      <c r="R150" s="161">
        <f>Q150*H150</f>
        <v>0</v>
      </c>
      <c r="S150" s="161">
        <v>0</v>
      </c>
      <c r="T150" s="162">
        <f>S150*H150</f>
        <v>0</v>
      </c>
      <c r="U150" s="33"/>
      <c r="V150" s="33"/>
      <c r="W150" s="33"/>
      <c r="X150" s="33"/>
      <c r="Y150" s="33"/>
      <c r="Z150" s="33"/>
      <c r="AA150" s="33"/>
      <c r="AB150" s="33"/>
      <c r="AC150" s="33"/>
      <c r="AD150" s="33"/>
      <c r="AE150" s="33"/>
      <c r="AR150" s="163" t="s">
        <v>243</v>
      </c>
      <c r="AT150" s="163" t="s">
        <v>310</v>
      </c>
      <c r="AU150" s="163" t="s">
        <v>86</v>
      </c>
      <c r="AY150" s="18" t="s">
        <v>222</v>
      </c>
      <c r="BE150" s="164">
        <f>IF(N150="základní",J150,0)</f>
        <v>0</v>
      </c>
      <c r="BF150" s="164">
        <f>IF(N150="snížená",J150,0)</f>
        <v>0</v>
      </c>
      <c r="BG150" s="164">
        <f>IF(N150="zákl. přenesená",J150,0)</f>
        <v>0</v>
      </c>
      <c r="BH150" s="164">
        <f>IF(N150="sníž. přenesená",J150,0)</f>
        <v>0</v>
      </c>
      <c r="BI150" s="164">
        <f>IF(N150="nulová",J150,0)</f>
        <v>0</v>
      </c>
      <c r="BJ150" s="18" t="s">
        <v>84</v>
      </c>
      <c r="BK150" s="164">
        <f>ROUND(I150*H150,2)</f>
        <v>0</v>
      </c>
      <c r="BL150" s="18" t="s">
        <v>228</v>
      </c>
      <c r="BM150" s="163" t="s">
        <v>302</v>
      </c>
    </row>
    <row r="151" spans="1:65" s="2" customFormat="1" ht="24.2" customHeight="1">
      <c r="A151" s="33"/>
      <c r="B151" s="150"/>
      <c r="C151" s="151" t="s">
        <v>315</v>
      </c>
      <c r="D151" s="151" t="s">
        <v>224</v>
      </c>
      <c r="E151" s="152" t="s">
        <v>6933</v>
      </c>
      <c r="F151" s="153" t="s">
        <v>6934</v>
      </c>
      <c r="G151" s="154" t="s">
        <v>227</v>
      </c>
      <c r="H151" s="155">
        <v>27.42</v>
      </c>
      <c r="I151" s="156"/>
      <c r="J151" s="157">
        <f>ROUND(I151*H151,2)</f>
        <v>0</v>
      </c>
      <c r="K151" s="158"/>
      <c r="L151" s="34"/>
      <c r="M151" s="159" t="s">
        <v>1</v>
      </c>
      <c r="N151" s="160" t="s">
        <v>42</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228</v>
      </c>
      <c r="AT151" s="163" t="s">
        <v>224</v>
      </c>
      <c r="AU151" s="163" t="s">
        <v>86</v>
      </c>
      <c r="AY151" s="18" t="s">
        <v>222</v>
      </c>
      <c r="BE151" s="164">
        <f>IF(N151="základní",J151,0)</f>
        <v>0</v>
      </c>
      <c r="BF151" s="164">
        <f>IF(N151="snížená",J151,0)</f>
        <v>0</v>
      </c>
      <c r="BG151" s="164">
        <f>IF(N151="zákl. přenesená",J151,0)</f>
        <v>0</v>
      </c>
      <c r="BH151" s="164">
        <f>IF(N151="sníž. přenesená",J151,0)</f>
        <v>0</v>
      </c>
      <c r="BI151" s="164">
        <f>IF(N151="nulová",J151,0)</f>
        <v>0</v>
      </c>
      <c r="BJ151" s="18" t="s">
        <v>84</v>
      </c>
      <c r="BK151" s="164">
        <f>ROUND(I151*H151,2)</f>
        <v>0</v>
      </c>
      <c r="BL151" s="18" t="s">
        <v>228</v>
      </c>
      <c r="BM151" s="163" t="s">
        <v>314</v>
      </c>
    </row>
    <row r="152" spans="1:65" s="12" customFormat="1" ht="22.9" customHeight="1">
      <c r="B152" s="137"/>
      <c r="D152" s="138" t="s">
        <v>76</v>
      </c>
      <c r="E152" s="148" t="s">
        <v>6935</v>
      </c>
      <c r="F152" s="148" t="s">
        <v>6936</v>
      </c>
      <c r="I152" s="140"/>
      <c r="J152" s="149">
        <f>BK152</f>
        <v>0</v>
      </c>
      <c r="L152" s="137"/>
      <c r="M152" s="142"/>
      <c r="N152" s="143"/>
      <c r="O152" s="143"/>
      <c r="P152" s="144">
        <f>SUM(P153:P159)</f>
        <v>0</v>
      </c>
      <c r="Q152" s="143"/>
      <c r="R152" s="144">
        <f>SUM(R153:R159)</f>
        <v>3.413821</v>
      </c>
      <c r="S152" s="143"/>
      <c r="T152" s="145">
        <f>SUM(T153:T159)</f>
        <v>0</v>
      </c>
      <c r="AR152" s="138" t="s">
        <v>84</v>
      </c>
      <c r="AT152" s="146" t="s">
        <v>76</v>
      </c>
      <c r="AU152" s="146" t="s">
        <v>84</v>
      </c>
      <c r="AY152" s="138" t="s">
        <v>222</v>
      </c>
      <c r="BK152" s="147">
        <f>SUM(BK153:BK159)</f>
        <v>0</v>
      </c>
    </row>
    <row r="153" spans="1:65" s="2" customFormat="1" ht="16.5" customHeight="1">
      <c r="A153" s="33"/>
      <c r="B153" s="150"/>
      <c r="C153" s="151" t="s">
        <v>321</v>
      </c>
      <c r="D153" s="151" t="s">
        <v>224</v>
      </c>
      <c r="E153" s="152" t="s">
        <v>1328</v>
      </c>
      <c r="F153" s="153" t="s">
        <v>6937</v>
      </c>
      <c r="G153" s="154" t="s">
        <v>227</v>
      </c>
      <c r="H153" s="155">
        <v>2.2999999999999998</v>
      </c>
      <c r="I153" s="156"/>
      <c r="J153" s="157">
        <f>ROUND(I153*H153,2)</f>
        <v>0</v>
      </c>
      <c r="K153" s="158"/>
      <c r="L153" s="34"/>
      <c r="M153" s="159" t="s">
        <v>1</v>
      </c>
      <c r="N153" s="160" t="s">
        <v>42</v>
      </c>
      <c r="O153" s="59"/>
      <c r="P153" s="161">
        <f>O153*H153</f>
        <v>0</v>
      </c>
      <c r="Q153" s="161">
        <v>0.46</v>
      </c>
      <c r="R153" s="161">
        <f>Q153*H153</f>
        <v>1.0580000000000001</v>
      </c>
      <c r="S153" s="161">
        <v>0</v>
      </c>
      <c r="T153" s="162">
        <f>S153*H153</f>
        <v>0</v>
      </c>
      <c r="U153" s="33"/>
      <c r="V153" s="33"/>
      <c r="W153" s="33"/>
      <c r="X153" s="33"/>
      <c r="Y153" s="33"/>
      <c r="Z153" s="33"/>
      <c r="AA153" s="33"/>
      <c r="AB153" s="33"/>
      <c r="AC153" s="33"/>
      <c r="AD153" s="33"/>
      <c r="AE153" s="33"/>
      <c r="AR153" s="163" t="s">
        <v>228</v>
      </c>
      <c r="AT153" s="163" t="s">
        <v>224</v>
      </c>
      <c r="AU153" s="163" t="s">
        <v>86</v>
      </c>
      <c r="AY153" s="18" t="s">
        <v>222</v>
      </c>
      <c r="BE153" s="164">
        <f>IF(N153="základní",J153,0)</f>
        <v>0</v>
      </c>
      <c r="BF153" s="164">
        <f>IF(N153="snížená",J153,0)</f>
        <v>0</v>
      </c>
      <c r="BG153" s="164">
        <f>IF(N153="zákl. přenesená",J153,0)</f>
        <v>0</v>
      </c>
      <c r="BH153" s="164">
        <f>IF(N153="sníž. přenesená",J153,0)</f>
        <v>0</v>
      </c>
      <c r="BI153" s="164">
        <f>IF(N153="nulová",J153,0)</f>
        <v>0</v>
      </c>
      <c r="BJ153" s="18" t="s">
        <v>84</v>
      </c>
      <c r="BK153" s="164">
        <f>ROUND(I153*H153,2)</f>
        <v>0</v>
      </c>
      <c r="BL153" s="18" t="s">
        <v>228</v>
      </c>
      <c r="BM153" s="163" t="s">
        <v>318</v>
      </c>
    </row>
    <row r="154" spans="1:65" s="2" customFormat="1" ht="19.5">
      <c r="A154" s="33"/>
      <c r="B154" s="34"/>
      <c r="C154" s="33"/>
      <c r="D154" s="166" t="s">
        <v>384</v>
      </c>
      <c r="E154" s="33"/>
      <c r="F154" s="208" t="s">
        <v>6938</v>
      </c>
      <c r="G154" s="33"/>
      <c r="H154" s="33"/>
      <c r="I154" s="209"/>
      <c r="J154" s="33"/>
      <c r="K154" s="33"/>
      <c r="L154" s="34"/>
      <c r="M154" s="210"/>
      <c r="N154" s="211"/>
      <c r="O154" s="59"/>
      <c r="P154" s="59"/>
      <c r="Q154" s="59"/>
      <c r="R154" s="59"/>
      <c r="S154" s="59"/>
      <c r="T154" s="60"/>
      <c r="U154" s="33"/>
      <c r="V154" s="33"/>
      <c r="W154" s="33"/>
      <c r="X154" s="33"/>
      <c r="Y154" s="33"/>
      <c r="Z154" s="33"/>
      <c r="AA154" s="33"/>
      <c r="AB154" s="33"/>
      <c r="AC154" s="33"/>
      <c r="AD154" s="33"/>
      <c r="AE154" s="33"/>
      <c r="AT154" s="18" t="s">
        <v>384</v>
      </c>
      <c r="AU154" s="18" t="s">
        <v>86</v>
      </c>
    </row>
    <row r="155" spans="1:65" s="2" customFormat="1" ht="24.2" customHeight="1">
      <c r="A155" s="33"/>
      <c r="B155" s="150"/>
      <c r="C155" s="151" t="s">
        <v>8</v>
      </c>
      <c r="D155" s="151" t="s">
        <v>224</v>
      </c>
      <c r="E155" s="152" t="s">
        <v>6939</v>
      </c>
      <c r="F155" s="153" t="s">
        <v>6940</v>
      </c>
      <c r="G155" s="154" t="s">
        <v>227</v>
      </c>
      <c r="H155" s="155">
        <v>2.2999999999999998</v>
      </c>
      <c r="I155" s="156"/>
      <c r="J155" s="157">
        <f>ROUND(I155*H155,2)</f>
        <v>0</v>
      </c>
      <c r="K155" s="158"/>
      <c r="L155" s="34"/>
      <c r="M155" s="159" t="s">
        <v>1</v>
      </c>
      <c r="N155" s="160" t="s">
        <v>42</v>
      </c>
      <c r="O155" s="59"/>
      <c r="P155" s="161">
        <f>O155*H155</f>
        <v>0</v>
      </c>
      <c r="Q155" s="161">
        <v>0.38313999999999998</v>
      </c>
      <c r="R155" s="161">
        <f>Q155*H155</f>
        <v>0.88122199999999984</v>
      </c>
      <c r="S155" s="161">
        <v>0</v>
      </c>
      <c r="T155" s="162">
        <f>S155*H155</f>
        <v>0</v>
      </c>
      <c r="U155" s="33"/>
      <c r="V155" s="33"/>
      <c r="W155" s="33"/>
      <c r="X155" s="33"/>
      <c r="Y155" s="33"/>
      <c r="Z155" s="33"/>
      <c r="AA155" s="33"/>
      <c r="AB155" s="33"/>
      <c r="AC155" s="33"/>
      <c r="AD155" s="33"/>
      <c r="AE155" s="33"/>
      <c r="AR155" s="163" t="s">
        <v>228</v>
      </c>
      <c r="AT155" s="163" t="s">
        <v>224</v>
      </c>
      <c r="AU155" s="163" t="s">
        <v>86</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322</v>
      </c>
    </row>
    <row r="156" spans="1:65" s="2" customFormat="1" ht="16.5" customHeight="1">
      <c r="A156" s="33"/>
      <c r="B156" s="150"/>
      <c r="C156" s="151" t="s">
        <v>264</v>
      </c>
      <c r="D156" s="151" t="s">
        <v>224</v>
      </c>
      <c r="E156" s="152" t="s">
        <v>6941</v>
      </c>
      <c r="F156" s="153" t="s">
        <v>6942</v>
      </c>
      <c r="G156" s="154" t="s">
        <v>227</v>
      </c>
      <c r="H156" s="155">
        <v>2.2999999999999998</v>
      </c>
      <c r="I156" s="156"/>
      <c r="J156" s="157">
        <f>ROUND(I156*H156,2)</f>
        <v>0</v>
      </c>
      <c r="K156" s="158"/>
      <c r="L156" s="34"/>
      <c r="M156" s="159" t="s">
        <v>1</v>
      </c>
      <c r="N156" s="160" t="s">
        <v>42</v>
      </c>
      <c r="O156" s="59"/>
      <c r="P156" s="161">
        <f>O156*H156</f>
        <v>0</v>
      </c>
      <c r="Q156" s="161">
        <v>0.37863000000000002</v>
      </c>
      <c r="R156" s="161">
        <f>Q156*H156</f>
        <v>0.87084899999999998</v>
      </c>
      <c r="S156" s="161">
        <v>0</v>
      </c>
      <c r="T156" s="162">
        <f>S156*H156</f>
        <v>0</v>
      </c>
      <c r="U156" s="33"/>
      <c r="V156" s="33"/>
      <c r="W156" s="33"/>
      <c r="X156" s="33"/>
      <c r="Y156" s="33"/>
      <c r="Z156" s="33"/>
      <c r="AA156" s="33"/>
      <c r="AB156" s="33"/>
      <c r="AC156" s="33"/>
      <c r="AD156" s="33"/>
      <c r="AE156" s="33"/>
      <c r="AR156" s="163" t="s">
        <v>228</v>
      </c>
      <c r="AT156" s="163" t="s">
        <v>224</v>
      </c>
      <c r="AU156" s="163" t="s">
        <v>86</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228</v>
      </c>
      <c r="BM156" s="163" t="s">
        <v>326</v>
      </c>
    </row>
    <row r="157" spans="1:65" s="2" customFormat="1" ht="24.2" customHeight="1">
      <c r="A157" s="33"/>
      <c r="B157" s="150"/>
      <c r="C157" s="151" t="s">
        <v>337</v>
      </c>
      <c r="D157" s="151" t="s">
        <v>224</v>
      </c>
      <c r="E157" s="152" t="s">
        <v>6943</v>
      </c>
      <c r="F157" s="153" t="s">
        <v>6944</v>
      </c>
      <c r="G157" s="154" t="s">
        <v>227</v>
      </c>
      <c r="H157" s="155">
        <v>2.2999999999999998</v>
      </c>
      <c r="I157" s="156"/>
      <c r="J157" s="157">
        <f>ROUND(I157*H157,2)</f>
        <v>0</v>
      </c>
      <c r="K157" s="158"/>
      <c r="L157" s="34"/>
      <c r="M157" s="159" t="s">
        <v>1</v>
      </c>
      <c r="N157" s="160" t="s">
        <v>42</v>
      </c>
      <c r="O157" s="59"/>
      <c r="P157" s="161">
        <f>O157*H157</f>
        <v>0</v>
      </c>
      <c r="Q157" s="161">
        <v>0.15826000000000001</v>
      </c>
      <c r="R157" s="161">
        <f>Q157*H157</f>
        <v>0.36399799999999999</v>
      </c>
      <c r="S157" s="161">
        <v>0</v>
      </c>
      <c r="T157" s="162">
        <f>S157*H157</f>
        <v>0</v>
      </c>
      <c r="U157" s="33"/>
      <c r="V157" s="33"/>
      <c r="W157" s="33"/>
      <c r="X157" s="33"/>
      <c r="Y157" s="33"/>
      <c r="Z157" s="33"/>
      <c r="AA157" s="33"/>
      <c r="AB157" s="33"/>
      <c r="AC157" s="33"/>
      <c r="AD157" s="33"/>
      <c r="AE157" s="33"/>
      <c r="AR157" s="163" t="s">
        <v>228</v>
      </c>
      <c r="AT157" s="163" t="s">
        <v>224</v>
      </c>
      <c r="AU157" s="163" t="s">
        <v>86</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228</v>
      </c>
      <c r="BM157" s="163" t="s">
        <v>329</v>
      </c>
    </row>
    <row r="158" spans="1:65" s="2" customFormat="1" ht="16.5" customHeight="1">
      <c r="A158" s="33"/>
      <c r="B158" s="150"/>
      <c r="C158" s="151" t="s">
        <v>341</v>
      </c>
      <c r="D158" s="151" t="s">
        <v>224</v>
      </c>
      <c r="E158" s="152" t="s">
        <v>6945</v>
      </c>
      <c r="F158" s="153" t="s">
        <v>6946</v>
      </c>
      <c r="G158" s="154" t="s">
        <v>227</v>
      </c>
      <c r="H158" s="155">
        <v>2.2999999999999998</v>
      </c>
      <c r="I158" s="156"/>
      <c r="J158" s="157">
        <f>ROUND(I158*H158,2)</f>
        <v>0</v>
      </c>
      <c r="K158" s="158"/>
      <c r="L158" s="34"/>
      <c r="M158" s="159" t="s">
        <v>1</v>
      </c>
      <c r="N158" s="160" t="s">
        <v>42</v>
      </c>
      <c r="O158" s="59"/>
      <c r="P158" s="161">
        <f>O158*H158</f>
        <v>0</v>
      </c>
      <c r="Q158" s="161">
        <v>5.1000000000000004E-4</v>
      </c>
      <c r="R158" s="161">
        <f>Q158*H158</f>
        <v>1.173E-3</v>
      </c>
      <c r="S158" s="161">
        <v>0</v>
      </c>
      <c r="T158" s="162">
        <f>S158*H158</f>
        <v>0</v>
      </c>
      <c r="U158" s="33"/>
      <c r="V158" s="33"/>
      <c r="W158" s="33"/>
      <c r="X158" s="33"/>
      <c r="Y158" s="33"/>
      <c r="Z158" s="33"/>
      <c r="AA158" s="33"/>
      <c r="AB158" s="33"/>
      <c r="AC158" s="33"/>
      <c r="AD158" s="33"/>
      <c r="AE158" s="33"/>
      <c r="AR158" s="163" t="s">
        <v>228</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340</v>
      </c>
    </row>
    <row r="159" spans="1:65" s="2" customFormat="1" ht="24.2" customHeight="1">
      <c r="A159" s="33"/>
      <c r="B159" s="150"/>
      <c r="C159" s="151" t="s">
        <v>345</v>
      </c>
      <c r="D159" s="151" t="s">
        <v>224</v>
      </c>
      <c r="E159" s="152" t="s">
        <v>6761</v>
      </c>
      <c r="F159" s="153" t="s">
        <v>6947</v>
      </c>
      <c r="G159" s="154" t="s">
        <v>227</v>
      </c>
      <c r="H159" s="155">
        <v>2.2999999999999998</v>
      </c>
      <c r="I159" s="156"/>
      <c r="J159" s="157">
        <f>ROUND(I159*H159,2)</f>
        <v>0</v>
      </c>
      <c r="K159" s="158"/>
      <c r="L159" s="34"/>
      <c r="M159" s="159" t="s">
        <v>1</v>
      </c>
      <c r="N159" s="160" t="s">
        <v>42</v>
      </c>
      <c r="O159" s="59"/>
      <c r="P159" s="161">
        <f>O159*H159</f>
        <v>0</v>
      </c>
      <c r="Q159" s="161">
        <v>0.10373</v>
      </c>
      <c r="R159" s="161">
        <f>Q159*H159</f>
        <v>0.23857899999999999</v>
      </c>
      <c r="S159" s="161">
        <v>0</v>
      </c>
      <c r="T159" s="162">
        <f>S159*H159</f>
        <v>0</v>
      </c>
      <c r="U159" s="33"/>
      <c r="V159" s="33"/>
      <c r="W159" s="33"/>
      <c r="X159" s="33"/>
      <c r="Y159" s="33"/>
      <c r="Z159" s="33"/>
      <c r="AA159" s="33"/>
      <c r="AB159" s="33"/>
      <c r="AC159" s="33"/>
      <c r="AD159" s="33"/>
      <c r="AE159" s="33"/>
      <c r="AR159" s="163" t="s">
        <v>228</v>
      </c>
      <c r="AT159" s="163" t="s">
        <v>224</v>
      </c>
      <c r="AU159" s="163" t="s">
        <v>86</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344</v>
      </c>
    </row>
    <row r="160" spans="1:65" s="12" customFormat="1" ht="22.9" customHeight="1">
      <c r="B160" s="137"/>
      <c r="D160" s="138" t="s">
        <v>76</v>
      </c>
      <c r="E160" s="148" t="s">
        <v>6948</v>
      </c>
      <c r="F160" s="148" t="s">
        <v>6949</v>
      </c>
      <c r="I160" s="140"/>
      <c r="J160" s="149">
        <f>BK160</f>
        <v>0</v>
      </c>
      <c r="L160" s="137"/>
      <c r="M160" s="142"/>
      <c r="N160" s="143"/>
      <c r="O160" s="143"/>
      <c r="P160" s="144">
        <f>SUM(P161:P169)</f>
        <v>0</v>
      </c>
      <c r="Q160" s="143"/>
      <c r="R160" s="144">
        <f>SUM(R161:R169)</f>
        <v>33.066861000000003</v>
      </c>
      <c r="S160" s="143"/>
      <c r="T160" s="145">
        <f>SUM(T161:T169)</f>
        <v>0</v>
      </c>
      <c r="AR160" s="138" t="s">
        <v>84</v>
      </c>
      <c r="AT160" s="146" t="s">
        <v>76</v>
      </c>
      <c r="AU160" s="146" t="s">
        <v>84</v>
      </c>
      <c r="AY160" s="138" t="s">
        <v>222</v>
      </c>
      <c r="BK160" s="147">
        <f>SUM(BK161:BK169)</f>
        <v>0</v>
      </c>
    </row>
    <row r="161" spans="1:65" s="2" customFormat="1" ht="16.5" customHeight="1">
      <c r="A161" s="33"/>
      <c r="B161" s="150"/>
      <c r="C161" s="151" t="s">
        <v>273</v>
      </c>
      <c r="D161" s="151" t="s">
        <v>224</v>
      </c>
      <c r="E161" s="152" t="s">
        <v>1328</v>
      </c>
      <c r="F161" s="153" t="s">
        <v>6937</v>
      </c>
      <c r="G161" s="154" t="s">
        <v>227</v>
      </c>
      <c r="H161" s="155">
        <v>27.69</v>
      </c>
      <c r="I161" s="156"/>
      <c r="J161" s="157">
        <f>ROUND(I161*H161,2)</f>
        <v>0</v>
      </c>
      <c r="K161" s="158"/>
      <c r="L161" s="34"/>
      <c r="M161" s="159" t="s">
        <v>1</v>
      </c>
      <c r="N161" s="160" t="s">
        <v>42</v>
      </c>
      <c r="O161" s="59"/>
      <c r="P161" s="161">
        <f>O161*H161</f>
        <v>0</v>
      </c>
      <c r="Q161" s="161">
        <v>0.46</v>
      </c>
      <c r="R161" s="161">
        <f>Q161*H161</f>
        <v>12.737400000000001</v>
      </c>
      <c r="S161" s="161">
        <v>0</v>
      </c>
      <c r="T161" s="162">
        <f>S161*H161</f>
        <v>0</v>
      </c>
      <c r="U161" s="33"/>
      <c r="V161" s="33"/>
      <c r="W161" s="33"/>
      <c r="X161" s="33"/>
      <c r="Y161" s="33"/>
      <c r="Z161" s="33"/>
      <c r="AA161" s="33"/>
      <c r="AB161" s="33"/>
      <c r="AC161" s="33"/>
      <c r="AD161" s="33"/>
      <c r="AE161" s="33"/>
      <c r="AR161" s="163" t="s">
        <v>228</v>
      </c>
      <c r="AT161" s="163" t="s">
        <v>224</v>
      </c>
      <c r="AU161" s="163" t="s">
        <v>86</v>
      </c>
      <c r="AY161" s="18" t="s">
        <v>222</v>
      </c>
      <c r="BE161" s="164">
        <f>IF(N161="základní",J161,0)</f>
        <v>0</v>
      </c>
      <c r="BF161" s="164">
        <f>IF(N161="snížená",J161,0)</f>
        <v>0</v>
      </c>
      <c r="BG161" s="164">
        <f>IF(N161="zákl. přenesená",J161,0)</f>
        <v>0</v>
      </c>
      <c r="BH161" s="164">
        <f>IF(N161="sníž. přenesená",J161,0)</f>
        <v>0</v>
      </c>
      <c r="BI161" s="164">
        <f>IF(N161="nulová",J161,0)</f>
        <v>0</v>
      </c>
      <c r="BJ161" s="18" t="s">
        <v>84</v>
      </c>
      <c r="BK161" s="164">
        <f>ROUND(I161*H161,2)</f>
        <v>0</v>
      </c>
      <c r="BL161" s="18" t="s">
        <v>228</v>
      </c>
      <c r="BM161" s="163" t="s">
        <v>349</v>
      </c>
    </row>
    <row r="162" spans="1:65" s="2" customFormat="1" ht="19.5">
      <c r="A162" s="33"/>
      <c r="B162" s="34"/>
      <c r="C162" s="33"/>
      <c r="D162" s="166" t="s">
        <v>384</v>
      </c>
      <c r="E162" s="33"/>
      <c r="F162" s="208" t="s">
        <v>6950</v>
      </c>
      <c r="G162" s="33"/>
      <c r="H162" s="33"/>
      <c r="I162" s="209"/>
      <c r="J162" s="33"/>
      <c r="K162" s="33"/>
      <c r="L162" s="34"/>
      <c r="M162" s="210"/>
      <c r="N162" s="211"/>
      <c r="O162" s="59"/>
      <c r="P162" s="59"/>
      <c r="Q162" s="59"/>
      <c r="R162" s="59"/>
      <c r="S162" s="59"/>
      <c r="T162" s="60"/>
      <c r="U162" s="33"/>
      <c r="V162" s="33"/>
      <c r="W162" s="33"/>
      <c r="X162" s="33"/>
      <c r="Y162" s="33"/>
      <c r="Z162" s="33"/>
      <c r="AA162" s="33"/>
      <c r="AB162" s="33"/>
      <c r="AC162" s="33"/>
      <c r="AD162" s="33"/>
      <c r="AE162" s="33"/>
      <c r="AT162" s="18" t="s">
        <v>384</v>
      </c>
      <c r="AU162" s="18" t="s">
        <v>86</v>
      </c>
    </row>
    <row r="163" spans="1:65" s="2" customFormat="1" ht="24.2" customHeight="1">
      <c r="A163" s="33"/>
      <c r="B163" s="150"/>
      <c r="C163" s="151" t="s">
        <v>7</v>
      </c>
      <c r="D163" s="151" t="s">
        <v>224</v>
      </c>
      <c r="E163" s="152" t="s">
        <v>6939</v>
      </c>
      <c r="F163" s="153" t="s">
        <v>6940</v>
      </c>
      <c r="G163" s="154" t="s">
        <v>227</v>
      </c>
      <c r="H163" s="155">
        <v>27.69</v>
      </c>
      <c r="I163" s="156"/>
      <c r="J163" s="157">
        <f t="shared" ref="J163:J169" si="0">ROUND(I163*H163,2)</f>
        <v>0</v>
      </c>
      <c r="K163" s="158"/>
      <c r="L163" s="34"/>
      <c r="M163" s="159" t="s">
        <v>1</v>
      </c>
      <c r="N163" s="160" t="s">
        <v>42</v>
      </c>
      <c r="O163" s="59"/>
      <c r="P163" s="161">
        <f t="shared" ref="P163:P169" si="1">O163*H163</f>
        <v>0</v>
      </c>
      <c r="Q163" s="161">
        <v>0.38313999999999998</v>
      </c>
      <c r="R163" s="161">
        <f t="shared" ref="R163:R169" si="2">Q163*H163</f>
        <v>10.609146600000001</v>
      </c>
      <c r="S163" s="161">
        <v>0</v>
      </c>
      <c r="T163" s="162">
        <f t="shared" ref="T163:T169" si="3">S163*H163</f>
        <v>0</v>
      </c>
      <c r="U163" s="33"/>
      <c r="V163" s="33"/>
      <c r="W163" s="33"/>
      <c r="X163" s="33"/>
      <c r="Y163" s="33"/>
      <c r="Z163" s="33"/>
      <c r="AA163" s="33"/>
      <c r="AB163" s="33"/>
      <c r="AC163" s="33"/>
      <c r="AD163" s="33"/>
      <c r="AE163" s="33"/>
      <c r="AR163" s="163" t="s">
        <v>228</v>
      </c>
      <c r="AT163" s="163" t="s">
        <v>224</v>
      </c>
      <c r="AU163" s="163" t="s">
        <v>86</v>
      </c>
      <c r="AY163" s="18" t="s">
        <v>222</v>
      </c>
      <c r="BE163" s="164">
        <f t="shared" ref="BE163:BE169" si="4">IF(N163="základní",J163,0)</f>
        <v>0</v>
      </c>
      <c r="BF163" s="164">
        <f t="shared" ref="BF163:BF169" si="5">IF(N163="snížená",J163,0)</f>
        <v>0</v>
      </c>
      <c r="BG163" s="164">
        <f t="shared" ref="BG163:BG169" si="6">IF(N163="zákl. přenesená",J163,0)</f>
        <v>0</v>
      </c>
      <c r="BH163" s="164">
        <f t="shared" ref="BH163:BH169" si="7">IF(N163="sníž. přenesená",J163,0)</f>
        <v>0</v>
      </c>
      <c r="BI163" s="164">
        <f t="shared" ref="BI163:BI169" si="8">IF(N163="nulová",J163,0)</f>
        <v>0</v>
      </c>
      <c r="BJ163" s="18" t="s">
        <v>84</v>
      </c>
      <c r="BK163" s="164">
        <f t="shared" ref="BK163:BK169" si="9">ROUND(I163*H163,2)</f>
        <v>0</v>
      </c>
      <c r="BL163" s="18" t="s">
        <v>228</v>
      </c>
      <c r="BM163" s="163" t="s">
        <v>353</v>
      </c>
    </row>
    <row r="164" spans="1:65" s="2" customFormat="1" ht="21.75" customHeight="1">
      <c r="A164" s="33"/>
      <c r="B164" s="150"/>
      <c r="C164" s="151" t="s">
        <v>358</v>
      </c>
      <c r="D164" s="151" t="s">
        <v>224</v>
      </c>
      <c r="E164" s="152" t="s">
        <v>6951</v>
      </c>
      <c r="F164" s="153" t="s">
        <v>6952</v>
      </c>
      <c r="G164" s="154" t="s">
        <v>227</v>
      </c>
      <c r="H164" s="155">
        <v>23.29</v>
      </c>
      <c r="I164" s="156"/>
      <c r="J164" s="157">
        <f t="shared" si="0"/>
        <v>0</v>
      </c>
      <c r="K164" s="158"/>
      <c r="L164" s="34"/>
      <c r="M164" s="159" t="s">
        <v>1</v>
      </c>
      <c r="N164" s="160" t="s">
        <v>42</v>
      </c>
      <c r="O164" s="59"/>
      <c r="P164" s="161">
        <f t="shared" si="1"/>
        <v>0</v>
      </c>
      <c r="Q164" s="161">
        <v>0.19536000000000001</v>
      </c>
      <c r="R164" s="161">
        <f t="shared" si="2"/>
        <v>4.5499343999999997</v>
      </c>
      <c r="S164" s="161">
        <v>0</v>
      </c>
      <c r="T164" s="162">
        <f t="shared" si="3"/>
        <v>0</v>
      </c>
      <c r="U164" s="33"/>
      <c r="V164" s="33"/>
      <c r="W164" s="33"/>
      <c r="X164" s="33"/>
      <c r="Y164" s="33"/>
      <c r="Z164" s="33"/>
      <c r="AA164" s="33"/>
      <c r="AB164" s="33"/>
      <c r="AC164" s="33"/>
      <c r="AD164" s="33"/>
      <c r="AE164" s="33"/>
      <c r="AR164" s="163" t="s">
        <v>228</v>
      </c>
      <c r="AT164" s="163" t="s">
        <v>224</v>
      </c>
      <c r="AU164" s="163" t="s">
        <v>86</v>
      </c>
      <c r="AY164" s="18" t="s">
        <v>222</v>
      </c>
      <c r="BE164" s="164">
        <f t="shared" si="4"/>
        <v>0</v>
      </c>
      <c r="BF164" s="164">
        <f t="shared" si="5"/>
        <v>0</v>
      </c>
      <c r="BG164" s="164">
        <f t="shared" si="6"/>
        <v>0</v>
      </c>
      <c r="BH164" s="164">
        <f t="shared" si="7"/>
        <v>0</v>
      </c>
      <c r="BI164" s="164">
        <f t="shared" si="8"/>
        <v>0</v>
      </c>
      <c r="BJ164" s="18" t="s">
        <v>84</v>
      </c>
      <c r="BK164" s="164">
        <f t="shared" si="9"/>
        <v>0</v>
      </c>
      <c r="BL164" s="18" t="s">
        <v>228</v>
      </c>
      <c r="BM164" s="163" t="s">
        <v>357</v>
      </c>
    </row>
    <row r="165" spans="1:65" s="2" customFormat="1" ht="16.5" customHeight="1">
      <c r="A165" s="33"/>
      <c r="B165" s="150"/>
      <c r="C165" s="151" t="s">
        <v>363</v>
      </c>
      <c r="D165" s="151" t="s">
        <v>224</v>
      </c>
      <c r="E165" s="152" t="s">
        <v>6953</v>
      </c>
      <c r="F165" s="153" t="s">
        <v>6954</v>
      </c>
      <c r="G165" s="154" t="s">
        <v>227</v>
      </c>
      <c r="H165" s="155">
        <v>23.29</v>
      </c>
      <c r="I165" s="156"/>
      <c r="J165" s="157">
        <f t="shared" si="0"/>
        <v>0</v>
      </c>
      <c r="K165" s="158"/>
      <c r="L165" s="34"/>
      <c r="M165" s="159" t="s">
        <v>1</v>
      </c>
      <c r="N165" s="160" t="s">
        <v>42</v>
      </c>
      <c r="O165" s="59"/>
      <c r="P165" s="161">
        <f t="shared" si="1"/>
        <v>0</v>
      </c>
      <c r="Q165" s="161">
        <v>0</v>
      </c>
      <c r="R165" s="161">
        <f t="shared" si="2"/>
        <v>0</v>
      </c>
      <c r="S165" s="161">
        <v>0</v>
      </c>
      <c r="T165" s="162">
        <f t="shared" si="3"/>
        <v>0</v>
      </c>
      <c r="U165" s="33"/>
      <c r="V165" s="33"/>
      <c r="W165" s="33"/>
      <c r="X165" s="33"/>
      <c r="Y165" s="33"/>
      <c r="Z165" s="33"/>
      <c r="AA165" s="33"/>
      <c r="AB165" s="33"/>
      <c r="AC165" s="33"/>
      <c r="AD165" s="33"/>
      <c r="AE165" s="33"/>
      <c r="AR165" s="163" t="s">
        <v>228</v>
      </c>
      <c r="AT165" s="163" t="s">
        <v>224</v>
      </c>
      <c r="AU165" s="163" t="s">
        <v>86</v>
      </c>
      <c r="AY165" s="18" t="s">
        <v>222</v>
      </c>
      <c r="BE165" s="164">
        <f t="shared" si="4"/>
        <v>0</v>
      </c>
      <c r="BF165" s="164">
        <f t="shared" si="5"/>
        <v>0</v>
      </c>
      <c r="BG165" s="164">
        <f t="shared" si="6"/>
        <v>0</v>
      </c>
      <c r="BH165" s="164">
        <f t="shared" si="7"/>
        <v>0</v>
      </c>
      <c r="BI165" s="164">
        <f t="shared" si="8"/>
        <v>0</v>
      </c>
      <c r="BJ165" s="18" t="s">
        <v>84</v>
      </c>
      <c r="BK165" s="164">
        <f t="shared" si="9"/>
        <v>0</v>
      </c>
      <c r="BL165" s="18" t="s">
        <v>228</v>
      </c>
      <c r="BM165" s="163" t="s">
        <v>361</v>
      </c>
    </row>
    <row r="166" spans="1:65" s="2" customFormat="1" ht="16.5" customHeight="1">
      <c r="A166" s="33"/>
      <c r="B166" s="150"/>
      <c r="C166" s="197" t="s">
        <v>282</v>
      </c>
      <c r="D166" s="197" t="s">
        <v>310</v>
      </c>
      <c r="E166" s="198" t="s">
        <v>6955</v>
      </c>
      <c r="F166" s="199" t="s">
        <v>6956</v>
      </c>
      <c r="G166" s="200" t="s">
        <v>227</v>
      </c>
      <c r="H166" s="201">
        <v>23.29</v>
      </c>
      <c r="I166" s="202"/>
      <c r="J166" s="203">
        <f t="shared" si="0"/>
        <v>0</v>
      </c>
      <c r="K166" s="204"/>
      <c r="L166" s="205"/>
      <c r="M166" s="206" t="s">
        <v>1</v>
      </c>
      <c r="N166" s="207" t="s">
        <v>42</v>
      </c>
      <c r="O166" s="59"/>
      <c r="P166" s="161">
        <f t="shared" si="1"/>
        <v>0</v>
      </c>
      <c r="Q166" s="161">
        <v>0.222</v>
      </c>
      <c r="R166" s="161">
        <f t="shared" si="2"/>
        <v>5.1703799999999998</v>
      </c>
      <c r="S166" s="161">
        <v>0</v>
      </c>
      <c r="T166" s="162">
        <f t="shared" si="3"/>
        <v>0</v>
      </c>
      <c r="U166" s="33"/>
      <c r="V166" s="33"/>
      <c r="W166" s="33"/>
      <c r="X166" s="33"/>
      <c r="Y166" s="33"/>
      <c r="Z166" s="33"/>
      <c r="AA166" s="33"/>
      <c r="AB166" s="33"/>
      <c r="AC166" s="33"/>
      <c r="AD166" s="33"/>
      <c r="AE166" s="33"/>
      <c r="AR166" s="163" t="s">
        <v>243</v>
      </c>
      <c r="AT166" s="163" t="s">
        <v>310</v>
      </c>
      <c r="AU166" s="163" t="s">
        <v>86</v>
      </c>
      <c r="AY166" s="18" t="s">
        <v>222</v>
      </c>
      <c r="BE166" s="164">
        <f t="shared" si="4"/>
        <v>0</v>
      </c>
      <c r="BF166" s="164">
        <f t="shared" si="5"/>
        <v>0</v>
      </c>
      <c r="BG166" s="164">
        <f t="shared" si="6"/>
        <v>0</v>
      </c>
      <c r="BH166" s="164">
        <f t="shared" si="7"/>
        <v>0</v>
      </c>
      <c r="BI166" s="164">
        <f t="shared" si="8"/>
        <v>0</v>
      </c>
      <c r="BJ166" s="18" t="s">
        <v>84</v>
      </c>
      <c r="BK166" s="164">
        <f t="shared" si="9"/>
        <v>0</v>
      </c>
      <c r="BL166" s="18" t="s">
        <v>228</v>
      </c>
      <c r="BM166" s="163" t="s">
        <v>366</v>
      </c>
    </row>
    <row r="167" spans="1:65" s="2" customFormat="1" ht="24.2" customHeight="1">
      <c r="A167" s="33"/>
      <c r="B167" s="150"/>
      <c r="C167" s="151" t="s">
        <v>370</v>
      </c>
      <c r="D167" s="151" t="s">
        <v>224</v>
      </c>
      <c r="E167" s="152" t="s">
        <v>6957</v>
      </c>
      <c r="F167" s="153" t="s">
        <v>6958</v>
      </c>
      <c r="G167" s="154" t="s">
        <v>227</v>
      </c>
      <c r="H167" s="155">
        <v>4.4000000000000004</v>
      </c>
      <c r="I167" s="156"/>
      <c r="J167" s="157">
        <f t="shared" si="0"/>
        <v>0</v>
      </c>
      <c r="K167" s="158"/>
      <c r="L167" s="34"/>
      <c r="M167" s="159" t="s">
        <v>1</v>
      </c>
      <c r="N167" s="160" t="s">
        <v>42</v>
      </c>
      <c r="O167" s="59"/>
      <c r="P167" s="161">
        <f t="shared" si="1"/>
        <v>0</v>
      </c>
      <c r="Q167" s="161">
        <v>0</v>
      </c>
      <c r="R167" s="161">
        <f t="shared" si="2"/>
        <v>0</v>
      </c>
      <c r="S167" s="161">
        <v>0</v>
      </c>
      <c r="T167" s="162">
        <f t="shared" si="3"/>
        <v>0</v>
      </c>
      <c r="U167" s="33"/>
      <c r="V167" s="33"/>
      <c r="W167" s="33"/>
      <c r="X167" s="33"/>
      <c r="Y167" s="33"/>
      <c r="Z167" s="33"/>
      <c r="AA167" s="33"/>
      <c r="AB167" s="33"/>
      <c r="AC167" s="33"/>
      <c r="AD167" s="33"/>
      <c r="AE167" s="33"/>
      <c r="AR167" s="163" t="s">
        <v>228</v>
      </c>
      <c r="AT167" s="163" t="s">
        <v>224</v>
      </c>
      <c r="AU167" s="163" t="s">
        <v>86</v>
      </c>
      <c r="AY167" s="18" t="s">
        <v>222</v>
      </c>
      <c r="BE167" s="164">
        <f t="shared" si="4"/>
        <v>0</v>
      </c>
      <c r="BF167" s="164">
        <f t="shared" si="5"/>
        <v>0</v>
      </c>
      <c r="BG167" s="164">
        <f t="shared" si="6"/>
        <v>0</v>
      </c>
      <c r="BH167" s="164">
        <f t="shared" si="7"/>
        <v>0</v>
      </c>
      <c r="BI167" s="164">
        <f t="shared" si="8"/>
        <v>0</v>
      </c>
      <c r="BJ167" s="18" t="s">
        <v>84</v>
      </c>
      <c r="BK167" s="164">
        <f t="shared" si="9"/>
        <v>0</v>
      </c>
      <c r="BL167" s="18" t="s">
        <v>228</v>
      </c>
      <c r="BM167" s="163" t="s">
        <v>547</v>
      </c>
    </row>
    <row r="168" spans="1:65" s="2" customFormat="1" ht="16.5" customHeight="1">
      <c r="A168" s="33"/>
      <c r="B168" s="150"/>
      <c r="C168" s="197" t="s">
        <v>292</v>
      </c>
      <c r="D168" s="197" t="s">
        <v>310</v>
      </c>
      <c r="E168" s="198" t="s">
        <v>6959</v>
      </c>
      <c r="F168" s="199" t="s">
        <v>6960</v>
      </c>
      <c r="G168" s="200" t="s">
        <v>227</v>
      </c>
      <c r="H168" s="201">
        <v>2</v>
      </c>
      <c r="I168" s="202"/>
      <c r="J168" s="203">
        <f t="shared" si="0"/>
        <v>0</v>
      </c>
      <c r="K168" s="204"/>
      <c r="L168" s="205"/>
      <c r="M168" s="206" t="s">
        <v>1</v>
      </c>
      <c r="N168" s="207" t="s">
        <v>42</v>
      </c>
      <c r="O168" s="59"/>
      <c r="P168" s="161">
        <f t="shared" si="1"/>
        <v>0</v>
      </c>
      <c r="Q168" s="161">
        <v>0</v>
      </c>
      <c r="R168" s="161">
        <f t="shared" si="2"/>
        <v>0</v>
      </c>
      <c r="S168" s="161">
        <v>0</v>
      </c>
      <c r="T168" s="162">
        <f t="shared" si="3"/>
        <v>0</v>
      </c>
      <c r="U168" s="33"/>
      <c r="V168" s="33"/>
      <c r="W168" s="33"/>
      <c r="X168" s="33"/>
      <c r="Y168" s="33"/>
      <c r="Z168" s="33"/>
      <c r="AA168" s="33"/>
      <c r="AB168" s="33"/>
      <c r="AC168" s="33"/>
      <c r="AD168" s="33"/>
      <c r="AE168" s="33"/>
      <c r="AR168" s="163" t="s">
        <v>243</v>
      </c>
      <c r="AT168" s="163" t="s">
        <v>310</v>
      </c>
      <c r="AU168" s="163" t="s">
        <v>86</v>
      </c>
      <c r="AY168" s="18" t="s">
        <v>222</v>
      </c>
      <c r="BE168" s="164">
        <f t="shared" si="4"/>
        <v>0</v>
      </c>
      <c r="BF168" s="164">
        <f t="shared" si="5"/>
        <v>0</v>
      </c>
      <c r="BG168" s="164">
        <f t="shared" si="6"/>
        <v>0</v>
      </c>
      <c r="BH168" s="164">
        <f t="shared" si="7"/>
        <v>0</v>
      </c>
      <c r="BI168" s="164">
        <f t="shared" si="8"/>
        <v>0</v>
      </c>
      <c r="BJ168" s="18" t="s">
        <v>84</v>
      </c>
      <c r="BK168" s="164">
        <f t="shared" si="9"/>
        <v>0</v>
      </c>
      <c r="BL168" s="18" t="s">
        <v>228</v>
      </c>
      <c r="BM168" s="163" t="s">
        <v>369</v>
      </c>
    </row>
    <row r="169" spans="1:65" s="2" customFormat="1" ht="16.5" customHeight="1">
      <c r="A169" s="33"/>
      <c r="B169" s="150"/>
      <c r="C169" s="197" t="s">
        <v>377</v>
      </c>
      <c r="D169" s="197" t="s">
        <v>310</v>
      </c>
      <c r="E169" s="198" t="s">
        <v>6961</v>
      </c>
      <c r="F169" s="199" t="s">
        <v>6962</v>
      </c>
      <c r="G169" s="200" t="s">
        <v>4342</v>
      </c>
      <c r="H169" s="201">
        <v>23</v>
      </c>
      <c r="I169" s="202"/>
      <c r="J169" s="203">
        <f t="shared" si="0"/>
        <v>0</v>
      </c>
      <c r="K169" s="204"/>
      <c r="L169" s="205"/>
      <c r="M169" s="206" t="s">
        <v>1</v>
      </c>
      <c r="N169" s="207" t="s">
        <v>42</v>
      </c>
      <c r="O169" s="59"/>
      <c r="P169" s="161">
        <f t="shared" si="1"/>
        <v>0</v>
      </c>
      <c r="Q169" s="161">
        <v>0</v>
      </c>
      <c r="R169" s="161">
        <f t="shared" si="2"/>
        <v>0</v>
      </c>
      <c r="S169" s="161">
        <v>0</v>
      </c>
      <c r="T169" s="162">
        <f t="shared" si="3"/>
        <v>0</v>
      </c>
      <c r="U169" s="33"/>
      <c r="V169" s="33"/>
      <c r="W169" s="33"/>
      <c r="X169" s="33"/>
      <c r="Y169" s="33"/>
      <c r="Z169" s="33"/>
      <c r="AA169" s="33"/>
      <c r="AB169" s="33"/>
      <c r="AC169" s="33"/>
      <c r="AD169" s="33"/>
      <c r="AE169" s="33"/>
      <c r="AR169" s="163" t="s">
        <v>243</v>
      </c>
      <c r="AT169" s="163" t="s">
        <v>310</v>
      </c>
      <c r="AU169" s="163" t="s">
        <v>86</v>
      </c>
      <c r="AY169" s="18" t="s">
        <v>222</v>
      </c>
      <c r="BE169" s="164">
        <f t="shared" si="4"/>
        <v>0</v>
      </c>
      <c r="BF169" s="164">
        <f t="shared" si="5"/>
        <v>0</v>
      </c>
      <c r="BG169" s="164">
        <f t="shared" si="6"/>
        <v>0</v>
      </c>
      <c r="BH169" s="164">
        <f t="shared" si="7"/>
        <v>0</v>
      </c>
      <c r="BI169" s="164">
        <f t="shared" si="8"/>
        <v>0</v>
      </c>
      <c r="BJ169" s="18" t="s">
        <v>84</v>
      </c>
      <c r="BK169" s="164">
        <f t="shared" si="9"/>
        <v>0</v>
      </c>
      <c r="BL169" s="18" t="s">
        <v>228</v>
      </c>
      <c r="BM169" s="163" t="s">
        <v>373</v>
      </c>
    </row>
    <row r="170" spans="1:65" s="12" customFormat="1" ht="22.9" customHeight="1">
      <c r="B170" s="137"/>
      <c r="D170" s="138" t="s">
        <v>76</v>
      </c>
      <c r="E170" s="148" t="s">
        <v>6963</v>
      </c>
      <c r="F170" s="148" t="s">
        <v>6964</v>
      </c>
      <c r="I170" s="140"/>
      <c r="J170" s="149">
        <f>BK170</f>
        <v>0</v>
      </c>
      <c r="L170" s="137"/>
      <c r="M170" s="142"/>
      <c r="N170" s="143"/>
      <c r="O170" s="143"/>
      <c r="P170" s="144">
        <f>SUM(P171:P174)</f>
        <v>0</v>
      </c>
      <c r="Q170" s="143"/>
      <c r="R170" s="144">
        <f>SUM(R171:R174)</f>
        <v>1.0109399999999999</v>
      </c>
      <c r="S170" s="143"/>
      <c r="T170" s="145">
        <f>SUM(T171:T174)</f>
        <v>0</v>
      </c>
      <c r="AR170" s="138" t="s">
        <v>84</v>
      </c>
      <c r="AT170" s="146" t="s">
        <v>76</v>
      </c>
      <c r="AU170" s="146" t="s">
        <v>84</v>
      </c>
      <c r="AY170" s="138" t="s">
        <v>222</v>
      </c>
      <c r="BK170" s="147">
        <f>SUM(BK171:BK174)</f>
        <v>0</v>
      </c>
    </row>
    <row r="171" spans="1:65" s="2" customFormat="1" ht="24.2" customHeight="1">
      <c r="A171" s="33"/>
      <c r="B171" s="150"/>
      <c r="C171" s="151" t="s">
        <v>302</v>
      </c>
      <c r="D171" s="151" t="s">
        <v>224</v>
      </c>
      <c r="E171" s="152" t="s">
        <v>6965</v>
      </c>
      <c r="F171" s="153" t="s">
        <v>6966</v>
      </c>
      <c r="G171" s="154" t="s">
        <v>242</v>
      </c>
      <c r="H171" s="155">
        <v>6</v>
      </c>
      <c r="I171" s="156"/>
      <c r="J171" s="157">
        <f>ROUND(I171*H171,2)</f>
        <v>0</v>
      </c>
      <c r="K171" s="158"/>
      <c r="L171" s="34"/>
      <c r="M171" s="159" t="s">
        <v>1</v>
      </c>
      <c r="N171" s="160" t="s">
        <v>42</v>
      </c>
      <c r="O171" s="59"/>
      <c r="P171" s="161">
        <f>O171*H171</f>
        <v>0</v>
      </c>
      <c r="Q171" s="161">
        <v>0.16849</v>
      </c>
      <c r="R171" s="161">
        <f>Q171*H171</f>
        <v>1.0109399999999999</v>
      </c>
      <c r="S171" s="161">
        <v>0</v>
      </c>
      <c r="T171" s="162">
        <f>S171*H171</f>
        <v>0</v>
      </c>
      <c r="U171" s="33"/>
      <c r="V171" s="33"/>
      <c r="W171" s="33"/>
      <c r="X171" s="33"/>
      <c r="Y171" s="33"/>
      <c r="Z171" s="33"/>
      <c r="AA171" s="33"/>
      <c r="AB171" s="33"/>
      <c r="AC171" s="33"/>
      <c r="AD171" s="33"/>
      <c r="AE171" s="33"/>
      <c r="AR171" s="163" t="s">
        <v>228</v>
      </c>
      <c r="AT171" s="163" t="s">
        <v>224</v>
      </c>
      <c r="AU171" s="163" t="s">
        <v>86</v>
      </c>
      <c r="AY171" s="18" t="s">
        <v>222</v>
      </c>
      <c r="BE171" s="164">
        <f>IF(N171="základní",J171,0)</f>
        <v>0</v>
      </c>
      <c r="BF171" s="164">
        <f>IF(N171="snížená",J171,0)</f>
        <v>0</v>
      </c>
      <c r="BG171" s="164">
        <f>IF(N171="zákl. přenesená",J171,0)</f>
        <v>0</v>
      </c>
      <c r="BH171" s="164">
        <f>IF(N171="sníž. přenesená",J171,0)</f>
        <v>0</v>
      </c>
      <c r="BI171" s="164">
        <f>IF(N171="nulová",J171,0)</f>
        <v>0</v>
      </c>
      <c r="BJ171" s="18" t="s">
        <v>84</v>
      </c>
      <c r="BK171" s="164">
        <f>ROUND(I171*H171,2)</f>
        <v>0</v>
      </c>
      <c r="BL171" s="18" t="s">
        <v>228</v>
      </c>
      <c r="BM171" s="163" t="s">
        <v>376</v>
      </c>
    </row>
    <row r="172" spans="1:65" s="2" customFormat="1" ht="16.5" customHeight="1">
      <c r="A172" s="33"/>
      <c r="B172" s="150"/>
      <c r="C172" s="197" t="s">
        <v>387</v>
      </c>
      <c r="D172" s="197" t="s">
        <v>310</v>
      </c>
      <c r="E172" s="198" t="s">
        <v>6967</v>
      </c>
      <c r="F172" s="199" t="s">
        <v>6968</v>
      </c>
      <c r="G172" s="200" t="s">
        <v>242</v>
      </c>
      <c r="H172" s="201">
        <v>6.5</v>
      </c>
      <c r="I172" s="202"/>
      <c r="J172" s="203">
        <f>ROUND(I172*H172,2)</f>
        <v>0</v>
      </c>
      <c r="K172" s="204"/>
      <c r="L172" s="205"/>
      <c r="M172" s="206" t="s">
        <v>1</v>
      </c>
      <c r="N172" s="207" t="s">
        <v>42</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243</v>
      </c>
      <c r="AT172" s="163" t="s">
        <v>310</v>
      </c>
      <c r="AU172" s="163" t="s">
        <v>86</v>
      </c>
      <c r="AY172" s="18" t="s">
        <v>222</v>
      </c>
      <c r="BE172" s="164">
        <f>IF(N172="základní",J172,0)</f>
        <v>0</v>
      </c>
      <c r="BF172" s="164">
        <f>IF(N172="snížená",J172,0)</f>
        <v>0</v>
      </c>
      <c r="BG172" s="164">
        <f>IF(N172="zákl. přenesená",J172,0)</f>
        <v>0</v>
      </c>
      <c r="BH172" s="164">
        <f>IF(N172="sníž. přenesená",J172,0)</f>
        <v>0</v>
      </c>
      <c r="BI172" s="164">
        <f>IF(N172="nulová",J172,0)</f>
        <v>0</v>
      </c>
      <c r="BJ172" s="18" t="s">
        <v>84</v>
      </c>
      <c r="BK172" s="164">
        <f>ROUND(I172*H172,2)</f>
        <v>0</v>
      </c>
      <c r="BL172" s="18" t="s">
        <v>228</v>
      </c>
      <c r="BM172" s="163" t="s">
        <v>380</v>
      </c>
    </row>
    <row r="173" spans="1:65" s="2" customFormat="1" ht="24.2" customHeight="1">
      <c r="A173" s="33"/>
      <c r="B173" s="150"/>
      <c r="C173" s="151" t="s">
        <v>314</v>
      </c>
      <c r="D173" s="151" t="s">
        <v>224</v>
      </c>
      <c r="E173" s="152" t="s">
        <v>6969</v>
      </c>
      <c r="F173" s="153" t="s">
        <v>6970</v>
      </c>
      <c r="G173" s="154" t="s">
        <v>242</v>
      </c>
      <c r="H173" s="155">
        <v>6</v>
      </c>
      <c r="I173" s="156"/>
      <c r="J173" s="157">
        <f>ROUND(I173*H173,2)</f>
        <v>0</v>
      </c>
      <c r="K173" s="158"/>
      <c r="L173" s="34"/>
      <c r="M173" s="159" t="s">
        <v>1</v>
      </c>
      <c r="N173" s="160" t="s">
        <v>42</v>
      </c>
      <c r="O173" s="59"/>
      <c r="P173" s="161">
        <f>O173*H173</f>
        <v>0</v>
      </c>
      <c r="Q173" s="161">
        <v>0</v>
      </c>
      <c r="R173" s="161">
        <f>Q173*H173</f>
        <v>0</v>
      </c>
      <c r="S173" s="161">
        <v>0</v>
      </c>
      <c r="T173" s="162">
        <f>S173*H173</f>
        <v>0</v>
      </c>
      <c r="U173" s="33"/>
      <c r="V173" s="33"/>
      <c r="W173" s="33"/>
      <c r="X173" s="33"/>
      <c r="Y173" s="33"/>
      <c r="Z173" s="33"/>
      <c r="AA173" s="33"/>
      <c r="AB173" s="33"/>
      <c r="AC173" s="33"/>
      <c r="AD173" s="33"/>
      <c r="AE173" s="33"/>
      <c r="AR173" s="163" t="s">
        <v>228</v>
      </c>
      <c r="AT173" s="163" t="s">
        <v>224</v>
      </c>
      <c r="AU173" s="163" t="s">
        <v>86</v>
      </c>
      <c r="AY173" s="18" t="s">
        <v>222</v>
      </c>
      <c r="BE173" s="164">
        <f>IF(N173="základní",J173,0)</f>
        <v>0</v>
      </c>
      <c r="BF173" s="164">
        <f>IF(N173="snížená",J173,0)</f>
        <v>0</v>
      </c>
      <c r="BG173" s="164">
        <f>IF(N173="zákl. přenesená",J173,0)</f>
        <v>0</v>
      </c>
      <c r="BH173" s="164">
        <f>IF(N173="sníž. přenesená",J173,0)</f>
        <v>0</v>
      </c>
      <c r="BI173" s="164">
        <f>IF(N173="nulová",J173,0)</f>
        <v>0</v>
      </c>
      <c r="BJ173" s="18" t="s">
        <v>84</v>
      </c>
      <c r="BK173" s="164">
        <f>ROUND(I173*H173,2)</f>
        <v>0</v>
      </c>
      <c r="BL173" s="18" t="s">
        <v>228</v>
      </c>
      <c r="BM173" s="163" t="s">
        <v>383</v>
      </c>
    </row>
    <row r="174" spans="1:65" s="2" customFormat="1" ht="19.5">
      <c r="A174" s="33"/>
      <c r="B174" s="34"/>
      <c r="C174" s="33"/>
      <c r="D174" s="166" t="s">
        <v>384</v>
      </c>
      <c r="E174" s="33"/>
      <c r="F174" s="208" t="s">
        <v>6971</v>
      </c>
      <c r="G174" s="33"/>
      <c r="H174" s="33"/>
      <c r="I174" s="209"/>
      <c r="J174" s="33"/>
      <c r="K174" s="33"/>
      <c r="L174" s="34"/>
      <c r="M174" s="210"/>
      <c r="N174" s="211"/>
      <c r="O174" s="59"/>
      <c r="P174" s="59"/>
      <c r="Q174" s="59"/>
      <c r="R174" s="59"/>
      <c r="S174" s="59"/>
      <c r="T174" s="60"/>
      <c r="U174" s="33"/>
      <c r="V174" s="33"/>
      <c r="W174" s="33"/>
      <c r="X174" s="33"/>
      <c r="Y174" s="33"/>
      <c r="Z174" s="33"/>
      <c r="AA174" s="33"/>
      <c r="AB174" s="33"/>
      <c r="AC174" s="33"/>
      <c r="AD174" s="33"/>
      <c r="AE174" s="33"/>
      <c r="AT174" s="18" t="s">
        <v>384</v>
      </c>
      <c r="AU174" s="18" t="s">
        <v>86</v>
      </c>
    </row>
    <row r="175" spans="1:65" s="12" customFormat="1" ht="22.9" customHeight="1">
      <c r="B175" s="137"/>
      <c r="D175" s="138" t="s">
        <v>76</v>
      </c>
      <c r="E175" s="148" t="s">
        <v>793</v>
      </c>
      <c r="F175" s="148" t="s">
        <v>6972</v>
      </c>
      <c r="I175" s="140"/>
      <c r="J175" s="149">
        <f>BK175</f>
        <v>0</v>
      </c>
      <c r="L175" s="137"/>
      <c r="M175" s="142"/>
      <c r="N175" s="143"/>
      <c r="O175" s="143"/>
      <c r="P175" s="144">
        <f>SUM(P176:P179)</f>
        <v>0</v>
      </c>
      <c r="Q175" s="143"/>
      <c r="R175" s="144">
        <f>SUM(R176:R179)</f>
        <v>3.0975E-3</v>
      </c>
      <c r="S175" s="143"/>
      <c r="T175" s="145">
        <f>SUM(T176:T179)</f>
        <v>0</v>
      </c>
      <c r="AR175" s="138" t="s">
        <v>84</v>
      </c>
      <c r="AT175" s="146" t="s">
        <v>76</v>
      </c>
      <c r="AU175" s="146" t="s">
        <v>84</v>
      </c>
      <c r="AY175" s="138" t="s">
        <v>222</v>
      </c>
      <c r="BK175" s="147">
        <f>SUM(BK176:BK179)</f>
        <v>0</v>
      </c>
    </row>
    <row r="176" spans="1:65" s="2" customFormat="1" ht="24.2" customHeight="1">
      <c r="A176" s="33"/>
      <c r="B176" s="150"/>
      <c r="C176" s="151" t="s">
        <v>394</v>
      </c>
      <c r="D176" s="151" t="s">
        <v>224</v>
      </c>
      <c r="E176" s="152" t="s">
        <v>6973</v>
      </c>
      <c r="F176" s="153" t="s">
        <v>6974</v>
      </c>
      <c r="G176" s="154" t="s">
        <v>242</v>
      </c>
      <c r="H176" s="155">
        <v>18.75</v>
      </c>
      <c r="I176" s="156"/>
      <c r="J176" s="157">
        <f>ROUND(I176*H176,2)</f>
        <v>0</v>
      </c>
      <c r="K176" s="158"/>
      <c r="L176" s="34"/>
      <c r="M176" s="159" t="s">
        <v>1</v>
      </c>
      <c r="N176" s="160" t="s">
        <v>42</v>
      </c>
      <c r="O176" s="59"/>
      <c r="P176" s="161">
        <f>O176*H176</f>
        <v>0</v>
      </c>
      <c r="Q176" s="161">
        <v>1.2999999999999999E-4</v>
      </c>
      <c r="R176" s="161">
        <f>Q176*H176</f>
        <v>2.4375E-3</v>
      </c>
      <c r="S176" s="161">
        <v>0</v>
      </c>
      <c r="T176" s="162">
        <f>S176*H176</f>
        <v>0</v>
      </c>
      <c r="U176" s="33"/>
      <c r="V176" s="33"/>
      <c r="W176" s="33"/>
      <c r="X176" s="33"/>
      <c r="Y176" s="33"/>
      <c r="Z176" s="33"/>
      <c r="AA176" s="33"/>
      <c r="AB176" s="33"/>
      <c r="AC176" s="33"/>
      <c r="AD176" s="33"/>
      <c r="AE176" s="33"/>
      <c r="AR176" s="163" t="s">
        <v>228</v>
      </c>
      <c r="AT176" s="163" t="s">
        <v>224</v>
      </c>
      <c r="AU176" s="163" t="s">
        <v>86</v>
      </c>
      <c r="AY176" s="18" t="s">
        <v>222</v>
      </c>
      <c r="BE176" s="164">
        <f>IF(N176="základní",J176,0)</f>
        <v>0</v>
      </c>
      <c r="BF176" s="164">
        <f>IF(N176="snížená",J176,0)</f>
        <v>0</v>
      </c>
      <c r="BG176" s="164">
        <f>IF(N176="zákl. přenesená",J176,0)</f>
        <v>0</v>
      </c>
      <c r="BH176" s="164">
        <f>IF(N176="sníž. přenesená",J176,0)</f>
        <v>0</v>
      </c>
      <c r="BI176" s="164">
        <f>IF(N176="nulová",J176,0)</f>
        <v>0</v>
      </c>
      <c r="BJ176" s="18" t="s">
        <v>84</v>
      </c>
      <c r="BK176" s="164">
        <f>ROUND(I176*H176,2)</f>
        <v>0</v>
      </c>
      <c r="BL176" s="18" t="s">
        <v>228</v>
      </c>
      <c r="BM176" s="163" t="s">
        <v>390</v>
      </c>
    </row>
    <row r="177" spans="1:65" s="2" customFormat="1" ht="16.5" customHeight="1">
      <c r="A177" s="33"/>
      <c r="B177" s="150"/>
      <c r="C177" s="151" t="s">
        <v>318</v>
      </c>
      <c r="D177" s="151" t="s">
        <v>224</v>
      </c>
      <c r="E177" s="152" t="s">
        <v>6975</v>
      </c>
      <c r="F177" s="153" t="s">
        <v>6976</v>
      </c>
      <c r="G177" s="154" t="s">
        <v>242</v>
      </c>
      <c r="H177" s="155">
        <v>18.75</v>
      </c>
      <c r="I177" s="156"/>
      <c r="J177" s="157">
        <f>ROUND(I177*H177,2)</f>
        <v>0</v>
      </c>
      <c r="K177" s="158"/>
      <c r="L177" s="34"/>
      <c r="M177" s="159" t="s">
        <v>1</v>
      </c>
      <c r="N177" s="160" t="s">
        <v>42</v>
      </c>
      <c r="O177" s="59"/>
      <c r="P177" s="161">
        <f>O177*H177</f>
        <v>0</v>
      </c>
      <c r="Q177" s="161">
        <v>0</v>
      </c>
      <c r="R177" s="161">
        <f>Q177*H177</f>
        <v>0</v>
      </c>
      <c r="S177" s="161">
        <v>0</v>
      </c>
      <c r="T177" s="162">
        <f>S177*H177</f>
        <v>0</v>
      </c>
      <c r="U177" s="33"/>
      <c r="V177" s="33"/>
      <c r="W177" s="33"/>
      <c r="X177" s="33"/>
      <c r="Y177" s="33"/>
      <c r="Z177" s="33"/>
      <c r="AA177" s="33"/>
      <c r="AB177" s="33"/>
      <c r="AC177" s="33"/>
      <c r="AD177" s="33"/>
      <c r="AE177" s="33"/>
      <c r="AR177" s="163" t="s">
        <v>228</v>
      </c>
      <c r="AT177" s="163" t="s">
        <v>224</v>
      </c>
      <c r="AU177" s="163" t="s">
        <v>86</v>
      </c>
      <c r="AY177" s="18" t="s">
        <v>222</v>
      </c>
      <c r="BE177" s="164">
        <f>IF(N177="základní",J177,0)</f>
        <v>0</v>
      </c>
      <c r="BF177" s="164">
        <f>IF(N177="snížená",J177,0)</f>
        <v>0</v>
      </c>
      <c r="BG177" s="164">
        <f>IF(N177="zákl. přenesená",J177,0)</f>
        <v>0</v>
      </c>
      <c r="BH177" s="164">
        <f>IF(N177="sníž. přenesená",J177,0)</f>
        <v>0</v>
      </c>
      <c r="BI177" s="164">
        <f>IF(N177="nulová",J177,0)</f>
        <v>0</v>
      </c>
      <c r="BJ177" s="18" t="s">
        <v>84</v>
      </c>
      <c r="BK177" s="164">
        <f>ROUND(I177*H177,2)</f>
        <v>0</v>
      </c>
      <c r="BL177" s="18" t="s">
        <v>228</v>
      </c>
      <c r="BM177" s="163" t="s">
        <v>393</v>
      </c>
    </row>
    <row r="178" spans="1:65" s="2" customFormat="1" ht="24.2" customHeight="1">
      <c r="A178" s="33"/>
      <c r="B178" s="150"/>
      <c r="C178" s="151" t="s">
        <v>414</v>
      </c>
      <c r="D178" s="151" t="s">
        <v>224</v>
      </c>
      <c r="E178" s="152" t="s">
        <v>6977</v>
      </c>
      <c r="F178" s="153" t="s">
        <v>6978</v>
      </c>
      <c r="G178" s="154" t="s">
        <v>242</v>
      </c>
      <c r="H178" s="155">
        <v>13.2</v>
      </c>
      <c r="I178" s="156"/>
      <c r="J178" s="157">
        <f>ROUND(I178*H178,2)</f>
        <v>0</v>
      </c>
      <c r="K178" s="158"/>
      <c r="L178" s="34"/>
      <c r="M178" s="159" t="s">
        <v>1</v>
      </c>
      <c r="N178" s="160" t="s">
        <v>42</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228</v>
      </c>
      <c r="AT178" s="163" t="s">
        <v>224</v>
      </c>
      <c r="AU178" s="163" t="s">
        <v>86</v>
      </c>
      <c r="AY178" s="18" t="s">
        <v>222</v>
      </c>
      <c r="BE178" s="164">
        <f>IF(N178="základní",J178,0)</f>
        <v>0</v>
      </c>
      <c r="BF178" s="164">
        <f>IF(N178="snížená",J178,0)</f>
        <v>0</v>
      </c>
      <c r="BG178" s="164">
        <f>IF(N178="zákl. přenesená",J178,0)</f>
        <v>0</v>
      </c>
      <c r="BH178" s="164">
        <f>IF(N178="sníž. přenesená",J178,0)</f>
        <v>0</v>
      </c>
      <c r="BI178" s="164">
        <f>IF(N178="nulová",J178,0)</f>
        <v>0</v>
      </c>
      <c r="BJ178" s="18" t="s">
        <v>84</v>
      </c>
      <c r="BK178" s="164">
        <f>ROUND(I178*H178,2)</f>
        <v>0</v>
      </c>
      <c r="BL178" s="18" t="s">
        <v>228</v>
      </c>
      <c r="BM178" s="163" t="s">
        <v>397</v>
      </c>
    </row>
    <row r="179" spans="1:65" s="2" customFormat="1" ht="24.2" customHeight="1">
      <c r="A179" s="33"/>
      <c r="B179" s="150"/>
      <c r="C179" s="151" t="s">
        <v>322</v>
      </c>
      <c r="D179" s="151" t="s">
        <v>224</v>
      </c>
      <c r="E179" s="152" t="s">
        <v>6979</v>
      </c>
      <c r="F179" s="153" t="s">
        <v>6980</v>
      </c>
      <c r="G179" s="154" t="s">
        <v>242</v>
      </c>
      <c r="H179" s="155">
        <v>13.2</v>
      </c>
      <c r="I179" s="156"/>
      <c r="J179" s="157">
        <f>ROUND(I179*H179,2)</f>
        <v>0</v>
      </c>
      <c r="K179" s="158"/>
      <c r="L179" s="34"/>
      <c r="M179" s="159" t="s">
        <v>1</v>
      </c>
      <c r="N179" s="160" t="s">
        <v>42</v>
      </c>
      <c r="O179" s="59"/>
      <c r="P179" s="161">
        <f>O179*H179</f>
        <v>0</v>
      </c>
      <c r="Q179" s="161">
        <v>5.0000000000000002E-5</v>
      </c>
      <c r="R179" s="161">
        <f>Q179*H179</f>
        <v>6.6E-4</v>
      </c>
      <c r="S179" s="161">
        <v>0</v>
      </c>
      <c r="T179" s="162">
        <f>S179*H179</f>
        <v>0</v>
      </c>
      <c r="U179" s="33"/>
      <c r="V179" s="33"/>
      <c r="W179" s="33"/>
      <c r="X179" s="33"/>
      <c r="Y179" s="33"/>
      <c r="Z179" s="33"/>
      <c r="AA179" s="33"/>
      <c r="AB179" s="33"/>
      <c r="AC179" s="33"/>
      <c r="AD179" s="33"/>
      <c r="AE179" s="33"/>
      <c r="AR179" s="163" t="s">
        <v>228</v>
      </c>
      <c r="AT179" s="163" t="s">
        <v>224</v>
      </c>
      <c r="AU179" s="163" t="s">
        <v>86</v>
      </c>
      <c r="AY179" s="18" t="s">
        <v>222</v>
      </c>
      <c r="BE179" s="164">
        <f>IF(N179="základní",J179,0)</f>
        <v>0</v>
      </c>
      <c r="BF179" s="164">
        <f>IF(N179="snížená",J179,0)</f>
        <v>0</v>
      </c>
      <c r="BG179" s="164">
        <f>IF(N179="zákl. přenesená",J179,0)</f>
        <v>0</v>
      </c>
      <c r="BH179" s="164">
        <f>IF(N179="sníž. přenesená",J179,0)</f>
        <v>0</v>
      </c>
      <c r="BI179" s="164">
        <f>IF(N179="nulová",J179,0)</f>
        <v>0</v>
      </c>
      <c r="BJ179" s="18" t="s">
        <v>84</v>
      </c>
      <c r="BK179" s="164">
        <f>ROUND(I179*H179,2)</f>
        <v>0</v>
      </c>
      <c r="BL179" s="18" t="s">
        <v>228</v>
      </c>
      <c r="BM179" s="163" t="s">
        <v>404</v>
      </c>
    </row>
    <row r="180" spans="1:65" s="12" customFormat="1" ht="22.9" customHeight="1">
      <c r="B180" s="137"/>
      <c r="D180" s="138" t="s">
        <v>76</v>
      </c>
      <c r="E180" s="148" t="s">
        <v>845</v>
      </c>
      <c r="F180" s="148" t="s">
        <v>2091</v>
      </c>
      <c r="I180" s="140"/>
      <c r="J180" s="149">
        <f>BK180</f>
        <v>0</v>
      </c>
      <c r="L180" s="137"/>
      <c r="M180" s="142"/>
      <c r="N180" s="143"/>
      <c r="O180" s="143"/>
      <c r="P180" s="144">
        <f>SUM(P181:P188)</f>
        <v>0</v>
      </c>
      <c r="Q180" s="143"/>
      <c r="R180" s="144">
        <f>SUM(R181:R188)</f>
        <v>0</v>
      </c>
      <c r="S180" s="143"/>
      <c r="T180" s="145">
        <f>SUM(T181:T188)</f>
        <v>0</v>
      </c>
      <c r="AR180" s="138" t="s">
        <v>84</v>
      </c>
      <c r="AT180" s="146" t="s">
        <v>76</v>
      </c>
      <c r="AU180" s="146" t="s">
        <v>84</v>
      </c>
      <c r="AY180" s="138" t="s">
        <v>222</v>
      </c>
      <c r="BK180" s="147">
        <f>SUM(BK181:BK188)</f>
        <v>0</v>
      </c>
    </row>
    <row r="181" spans="1:65" s="2" customFormat="1" ht="24.2" customHeight="1">
      <c r="A181" s="33"/>
      <c r="B181" s="150"/>
      <c r="C181" s="151" t="s">
        <v>421</v>
      </c>
      <c r="D181" s="151" t="s">
        <v>224</v>
      </c>
      <c r="E181" s="152" t="s">
        <v>6981</v>
      </c>
      <c r="F181" s="153" t="s">
        <v>6982</v>
      </c>
      <c r="G181" s="154" t="s">
        <v>313</v>
      </c>
      <c r="H181" s="155">
        <v>13.97</v>
      </c>
      <c r="I181" s="156"/>
      <c r="J181" s="157">
        <f t="shared" ref="J181:J188" si="10">ROUND(I181*H181,2)</f>
        <v>0</v>
      </c>
      <c r="K181" s="158"/>
      <c r="L181" s="34"/>
      <c r="M181" s="159" t="s">
        <v>1</v>
      </c>
      <c r="N181" s="160" t="s">
        <v>42</v>
      </c>
      <c r="O181" s="59"/>
      <c r="P181" s="161">
        <f t="shared" ref="P181:P188" si="11">O181*H181</f>
        <v>0</v>
      </c>
      <c r="Q181" s="161">
        <v>0</v>
      </c>
      <c r="R181" s="161">
        <f t="shared" ref="R181:R188" si="12">Q181*H181</f>
        <v>0</v>
      </c>
      <c r="S181" s="161">
        <v>0</v>
      </c>
      <c r="T181" s="162">
        <f t="shared" ref="T181:T188" si="13">S181*H181</f>
        <v>0</v>
      </c>
      <c r="U181" s="33"/>
      <c r="V181" s="33"/>
      <c r="W181" s="33"/>
      <c r="X181" s="33"/>
      <c r="Y181" s="33"/>
      <c r="Z181" s="33"/>
      <c r="AA181" s="33"/>
      <c r="AB181" s="33"/>
      <c r="AC181" s="33"/>
      <c r="AD181" s="33"/>
      <c r="AE181" s="33"/>
      <c r="AR181" s="163" t="s">
        <v>228</v>
      </c>
      <c r="AT181" s="163" t="s">
        <v>224</v>
      </c>
      <c r="AU181" s="163" t="s">
        <v>86</v>
      </c>
      <c r="AY181" s="18" t="s">
        <v>222</v>
      </c>
      <c r="BE181" s="164">
        <f t="shared" ref="BE181:BE188" si="14">IF(N181="základní",J181,0)</f>
        <v>0</v>
      </c>
      <c r="BF181" s="164">
        <f t="shared" ref="BF181:BF188" si="15">IF(N181="snížená",J181,0)</f>
        <v>0</v>
      </c>
      <c r="BG181" s="164">
        <f t="shared" ref="BG181:BG188" si="16">IF(N181="zákl. přenesená",J181,0)</f>
        <v>0</v>
      </c>
      <c r="BH181" s="164">
        <f t="shared" ref="BH181:BH188" si="17">IF(N181="sníž. přenesená",J181,0)</f>
        <v>0</v>
      </c>
      <c r="BI181" s="164">
        <f t="shared" ref="BI181:BI188" si="18">IF(N181="nulová",J181,0)</f>
        <v>0</v>
      </c>
      <c r="BJ181" s="18" t="s">
        <v>84</v>
      </c>
      <c r="BK181" s="164">
        <f t="shared" ref="BK181:BK188" si="19">ROUND(I181*H181,2)</f>
        <v>0</v>
      </c>
      <c r="BL181" s="18" t="s">
        <v>228</v>
      </c>
      <c r="BM181" s="163" t="s">
        <v>417</v>
      </c>
    </row>
    <row r="182" spans="1:65" s="2" customFormat="1" ht="21.75" customHeight="1">
      <c r="A182" s="33"/>
      <c r="B182" s="150"/>
      <c r="C182" s="151" t="s">
        <v>326</v>
      </c>
      <c r="D182" s="151" t="s">
        <v>224</v>
      </c>
      <c r="E182" s="152" t="s">
        <v>6983</v>
      </c>
      <c r="F182" s="153" t="s">
        <v>6984</v>
      </c>
      <c r="G182" s="154" t="s">
        <v>313</v>
      </c>
      <c r="H182" s="155">
        <v>10.96</v>
      </c>
      <c r="I182" s="156"/>
      <c r="J182" s="157">
        <f t="shared" si="10"/>
        <v>0</v>
      </c>
      <c r="K182" s="158"/>
      <c r="L182" s="34"/>
      <c r="M182" s="159" t="s">
        <v>1</v>
      </c>
      <c r="N182" s="160" t="s">
        <v>42</v>
      </c>
      <c r="O182" s="59"/>
      <c r="P182" s="161">
        <f t="shared" si="11"/>
        <v>0</v>
      </c>
      <c r="Q182" s="161">
        <v>0</v>
      </c>
      <c r="R182" s="161">
        <f t="shared" si="12"/>
        <v>0</v>
      </c>
      <c r="S182" s="161">
        <v>0</v>
      </c>
      <c r="T182" s="162">
        <f t="shared" si="13"/>
        <v>0</v>
      </c>
      <c r="U182" s="33"/>
      <c r="V182" s="33"/>
      <c r="W182" s="33"/>
      <c r="X182" s="33"/>
      <c r="Y182" s="33"/>
      <c r="Z182" s="33"/>
      <c r="AA182" s="33"/>
      <c r="AB182" s="33"/>
      <c r="AC182" s="33"/>
      <c r="AD182" s="33"/>
      <c r="AE182" s="33"/>
      <c r="AR182" s="163" t="s">
        <v>228</v>
      </c>
      <c r="AT182" s="163" t="s">
        <v>224</v>
      </c>
      <c r="AU182" s="163" t="s">
        <v>86</v>
      </c>
      <c r="AY182" s="18" t="s">
        <v>222</v>
      </c>
      <c r="BE182" s="164">
        <f t="shared" si="14"/>
        <v>0</v>
      </c>
      <c r="BF182" s="164">
        <f t="shared" si="15"/>
        <v>0</v>
      </c>
      <c r="BG182" s="164">
        <f t="shared" si="16"/>
        <v>0</v>
      </c>
      <c r="BH182" s="164">
        <f t="shared" si="17"/>
        <v>0</v>
      </c>
      <c r="BI182" s="164">
        <f t="shared" si="18"/>
        <v>0</v>
      </c>
      <c r="BJ182" s="18" t="s">
        <v>84</v>
      </c>
      <c r="BK182" s="164">
        <f t="shared" si="19"/>
        <v>0</v>
      </c>
      <c r="BL182" s="18" t="s">
        <v>228</v>
      </c>
      <c r="BM182" s="163" t="s">
        <v>420</v>
      </c>
    </row>
    <row r="183" spans="1:65" s="2" customFormat="1" ht="24.2" customHeight="1">
      <c r="A183" s="33"/>
      <c r="B183" s="150"/>
      <c r="C183" s="151" t="s">
        <v>429</v>
      </c>
      <c r="D183" s="151" t="s">
        <v>224</v>
      </c>
      <c r="E183" s="152" t="s">
        <v>6985</v>
      </c>
      <c r="F183" s="153" t="s">
        <v>6986</v>
      </c>
      <c r="G183" s="154" t="s">
        <v>313</v>
      </c>
      <c r="H183" s="155">
        <v>109.6</v>
      </c>
      <c r="I183" s="156"/>
      <c r="J183" s="157">
        <f t="shared" si="10"/>
        <v>0</v>
      </c>
      <c r="K183" s="158"/>
      <c r="L183" s="34"/>
      <c r="M183" s="159" t="s">
        <v>1</v>
      </c>
      <c r="N183" s="160" t="s">
        <v>42</v>
      </c>
      <c r="O183" s="59"/>
      <c r="P183" s="161">
        <f t="shared" si="11"/>
        <v>0</v>
      </c>
      <c r="Q183" s="161">
        <v>0</v>
      </c>
      <c r="R183" s="161">
        <f t="shared" si="12"/>
        <v>0</v>
      </c>
      <c r="S183" s="161">
        <v>0</v>
      </c>
      <c r="T183" s="162">
        <f t="shared" si="13"/>
        <v>0</v>
      </c>
      <c r="U183" s="33"/>
      <c r="V183" s="33"/>
      <c r="W183" s="33"/>
      <c r="X183" s="33"/>
      <c r="Y183" s="33"/>
      <c r="Z183" s="33"/>
      <c r="AA183" s="33"/>
      <c r="AB183" s="33"/>
      <c r="AC183" s="33"/>
      <c r="AD183" s="33"/>
      <c r="AE183" s="33"/>
      <c r="AR183" s="163" t="s">
        <v>228</v>
      </c>
      <c r="AT183" s="163" t="s">
        <v>224</v>
      </c>
      <c r="AU183" s="163" t="s">
        <v>86</v>
      </c>
      <c r="AY183" s="18" t="s">
        <v>222</v>
      </c>
      <c r="BE183" s="164">
        <f t="shared" si="14"/>
        <v>0</v>
      </c>
      <c r="BF183" s="164">
        <f t="shared" si="15"/>
        <v>0</v>
      </c>
      <c r="BG183" s="164">
        <f t="shared" si="16"/>
        <v>0</v>
      </c>
      <c r="BH183" s="164">
        <f t="shared" si="17"/>
        <v>0</v>
      </c>
      <c r="BI183" s="164">
        <f t="shared" si="18"/>
        <v>0</v>
      </c>
      <c r="BJ183" s="18" t="s">
        <v>84</v>
      </c>
      <c r="BK183" s="164">
        <f t="shared" si="19"/>
        <v>0</v>
      </c>
      <c r="BL183" s="18" t="s">
        <v>228</v>
      </c>
      <c r="BM183" s="163" t="s">
        <v>424</v>
      </c>
    </row>
    <row r="184" spans="1:65" s="2" customFormat="1" ht="21.75" customHeight="1">
      <c r="A184" s="33"/>
      <c r="B184" s="150"/>
      <c r="C184" s="151" t="s">
        <v>329</v>
      </c>
      <c r="D184" s="151" t="s">
        <v>224</v>
      </c>
      <c r="E184" s="152" t="s">
        <v>6987</v>
      </c>
      <c r="F184" s="153" t="s">
        <v>6988</v>
      </c>
      <c r="G184" s="154" t="s">
        <v>313</v>
      </c>
      <c r="H184" s="155">
        <v>3.01</v>
      </c>
      <c r="I184" s="156"/>
      <c r="J184" s="157">
        <f t="shared" si="10"/>
        <v>0</v>
      </c>
      <c r="K184" s="158"/>
      <c r="L184" s="34"/>
      <c r="M184" s="159" t="s">
        <v>1</v>
      </c>
      <c r="N184" s="160" t="s">
        <v>42</v>
      </c>
      <c r="O184" s="59"/>
      <c r="P184" s="161">
        <f t="shared" si="11"/>
        <v>0</v>
      </c>
      <c r="Q184" s="161">
        <v>0</v>
      </c>
      <c r="R184" s="161">
        <f t="shared" si="12"/>
        <v>0</v>
      </c>
      <c r="S184" s="161">
        <v>0</v>
      </c>
      <c r="T184" s="162">
        <f t="shared" si="13"/>
        <v>0</v>
      </c>
      <c r="U184" s="33"/>
      <c r="V184" s="33"/>
      <c r="W184" s="33"/>
      <c r="X184" s="33"/>
      <c r="Y184" s="33"/>
      <c r="Z184" s="33"/>
      <c r="AA184" s="33"/>
      <c r="AB184" s="33"/>
      <c r="AC184" s="33"/>
      <c r="AD184" s="33"/>
      <c r="AE184" s="33"/>
      <c r="AR184" s="163" t="s">
        <v>228</v>
      </c>
      <c r="AT184" s="163" t="s">
        <v>224</v>
      </c>
      <c r="AU184" s="163" t="s">
        <v>86</v>
      </c>
      <c r="AY184" s="18" t="s">
        <v>222</v>
      </c>
      <c r="BE184" s="164">
        <f t="shared" si="14"/>
        <v>0</v>
      </c>
      <c r="BF184" s="164">
        <f t="shared" si="15"/>
        <v>0</v>
      </c>
      <c r="BG184" s="164">
        <f t="shared" si="16"/>
        <v>0</v>
      </c>
      <c r="BH184" s="164">
        <f t="shared" si="17"/>
        <v>0</v>
      </c>
      <c r="BI184" s="164">
        <f t="shared" si="18"/>
        <v>0</v>
      </c>
      <c r="BJ184" s="18" t="s">
        <v>84</v>
      </c>
      <c r="BK184" s="164">
        <f t="shared" si="19"/>
        <v>0</v>
      </c>
      <c r="BL184" s="18" t="s">
        <v>228</v>
      </c>
      <c r="BM184" s="163" t="s">
        <v>427</v>
      </c>
    </row>
    <row r="185" spans="1:65" s="2" customFormat="1" ht="24.2" customHeight="1">
      <c r="A185" s="33"/>
      <c r="B185" s="150"/>
      <c r="C185" s="151" t="s">
        <v>438</v>
      </c>
      <c r="D185" s="151" t="s">
        <v>224</v>
      </c>
      <c r="E185" s="152" t="s">
        <v>6989</v>
      </c>
      <c r="F185" s="153" t="s">
        <v>6990</v>
      </c>
      <c r="G185" s="154" t="s">
        <v>313</v>
      </c>
      <c r="H185" s="155">
        <v>30.1</v>
      </c>
      <c r="I185" s="156"/>
      <c r="J185" s="157">
        <f t="shared" si="10"/>
        <v>0</v>
      </c>
      <c r="K185" s="158"/>
      <c r="L185" s="34"/>
      <c r="M185" s="159" t="s">
        <v>1</v>
      </c>
      <c r="N185" s="160" t="s">
        <v>42</v>
      </c>
      <c r="O185" s="59"/>
      <c r="P185" s="161">
        <f t="shared" si="11"/>
        <v>0</v>
      </c>
      <c r="Q185" s="161">
        <v>0</v>
      </c>
      <c r="R185" s="161">
        <f t="shared" si="12"/>
        <v>0</v>
      </c>
      <c r="S185" s="161">
        <v>0</v>
      </c>
      <c r="T185" s="162">
        <f t="shared" si="13"/>
        <v>0</v>
      </c>
      <c r="U185" s="33"/>
      <c r="V185" s="33"/>
      <c r="W185" s="33"/>
      <c r="X185" s="33"/>
      <c r="Y185" s="33"/>
      <c r="Z185" s="33"/>
      <c r="AA185" s="33"/>
      <c r="AB185" s="33"/>
      <c r="AC185" s="33"/>
      <c r="AD185" s="33"/>
      <c r="AE185" s="33"/>
      <c r="AR185" s="163" t="s">
        <v>228</v>
      </c>
      <c r="AT185" s="163" t="s">
        <v>224</v>
      </c>
      <c r="AU185" s="163" t="s">
        <v>86</v>
      </c>
      <c r="AY185" s="18" t="s">
        <v>222</v>
      </c>
      <c r="BE185" s="164">
        <f t="shared" si="14"/>
        <v>0</v>
      </c>
      <c r="BF185" s="164">
        <f t="shared" si="15"/>
        <v>0</v>
      </c>
      <c r="BG185" s="164">
        <f t="shared" si="16"/>
        <v>0</v>
      </c>
      <c r="BH185" s="164">
        <f t="shared" si="17"/>
        <v>0</v>
      </c>
      <c r="BI185" s="164">
        <f t="shared" si="18"/>
        <v>0</v>
      </c>
      <c r="BJ185" s="18" t="s">
        <v>84</v>
      </c>
      <c r="BK185" s="164">
        <f t="shared" si="19"/>
        <v>0</v>
      </c>
      <c r="BL185" s="18" t="s">
        <v>228</v>
      </c>
      <c r="BM185" s="163" t="s">
        <v>432</v>
      </c>
    </row>
    <row r="186" spans="1:65" s="2" customFormat="1" ht="33" customHeight="1">
      <c r="A186" s="33"/>
      <c r="B186" s="150"/>
      <c r="C186" s="151" t="s">
        <v>340</v>
      </c>
      <c r="D186" s="151" t="s">
        <v>224</v>
      </c>
      <c r="E186" s="152" t="s">
        <v>6991</v>
      </c>
      <c r="F186" s="153" t="s">
        <v>6992</v>
      </c>
      <c r="G186" s="154" t="s">
        <v>313</v>
      </c>
      <c r="H186" s="155">
        <v>3.01</v>
      </c>
      <c r="I186" s="156"/>
      <c r="J186" s="157">
        <f t="shared" si="10"/>
        <v>0</v>
      </c>
      <c r="K186" s="158"/>
      <c r="L186" s="34"/>
      <c r="M186" s="159" t="s">
        <v>1</v>
      </c>
      <c r="N186" s="160" t="s">
        <v>42</v>
      </c>
      <c r="O186" s="59"/>
      <c r="P186" s="161">
        <f t="shared" si="11"/>
        <v>0</v>
      </c>
      <c r="Q186" s="161">
        <v>0</v>
      </c>
      <c r="R186" s="161">
        <f t="shared" si="12"/>
        <v>0</v>
      </c>
      <c r="S186" s="161">
        <v>0</v>
      </c>
      <c r="T186" s="162">
        <f t="shared" si="13"/>
        <v>0</v>
      </c>
      <c r="U186" s="33"/>
      <c r="V186" s="33"/>
      <c r="W186" s="33"/>
      <c r="X186" s="33"/>
      <c r="Y186" s="33"/>
      <c r="Z186" s="33"/>
      <c r="AA186" s="33"/>
      <c r="AB186" s="33"/>
      <c r="AC186" s="33"/>
      <c r="AD186" s="33"/>
      <c r="AE186" s="33"/>
      <c r="AR186" s="163" t="s">
        <v>228</v>
      </c>
      <c r="AT186" s="163" t="s">
        <v>224</v>
      </c>
      <c r="AU186" s="163" t="s">
        <v>86</v>
      </c>
      <c r="AY186" s="18" t="s">
        <v>222</v>
      </c>
      <c r="BE186" s="164">
        <f t="shared" si="14"/>
        <v>0</v>
      </c>
      <c r="BF186" s="164">
        <f t="shared" si="15"/>
        <v>0</v>
      </c>
      <c r="BG186" s="164">
        <f t="shared" si="16"/>
        <v>0</v>
      </c>
      <c r="BH186" s="164">
        <f t="shared" si="17"/>
        <v>0</v>
      </c>
      <c r="BI186" s="164">
        <f t="shared" si="18"/>
        <v>0</v>
      </c>
      <c r="BJ186" s="18" t="s">
        <v>84</v>
      </c>
      <c r="BK186" s="164">
        <f t="shared" si="19"/>
        <v>0</v>
      </c>
      <c r="BL186" s="18" t="s">
        <v>228</v>
      </c>
      <c r="BM186" s="163" t="s">
        <v>436</v>
      </c>
    </row>
    <row r="187" spans="1:65" s="2" customFormat="1" ht="24.2" customHeight="1">
      <c r="A187" s="33"/>
      <c r="B187" s="150"/>
      <c r="C187" s="151" t="s">
        <v>452</v>
      </c>
      <c r="D187" s="151" t="s">
        <v>224</v>
      </c>
      <c r="E187" s="152" t="s">
        <v>6856</v>
      </c>
      <c r="F187" s="153" t="s">
        <v>392</v>
      </c>
      <c r="G187" s="154" t="s">
        <v>313</v>
      </c>
      <c r="H187" s="155">
        <v>10.96</v>
      </c>
      <c r="I187" s="156"/>
      <c r="J187" s="157">
        <f t="shared" si="10"/>
        <v>0</v>
      </c>
      <c r="K187" s="158"/>
      <c r="L187" s="34"/>
      <c r="M187" s="159" t="s">
        <v>1</v>
      </c>
      <c r="N187" s="160" t="s">
        <v>42</v>
      </c>
      <c r="O187" s="59"/>
      <c r="P187" s="161">
        <f t="shared" si="11"/>
        <v>0</v>
      </c>
      <c r="Q187" s="161">
        <v>0</v>
      </c>
      <c r="R187" s="161">
        <f t="shared" si="12"/>
        <v>0</v>
      </c>
      <c r="S187" s="161">
        <v>0</v>
      </c>
      <c r="T187" s="162">
        <f t="shared" si="13"/>
        <v>0</v>
      </c>
      <c r="U187" s="33"/>
      <c r="V187" s="33"/>
      <c r="W187" s="33"/>
      <c r="X187" s="33"/>
      <c r="Y187" s="33"/>
      <c r="Z187" s="33"/>
      <c r="AA187" s="33"/>
      <c r="AB187" s="33"/>
      <c r="AC187" s="33"/>
      <c r="AD187" s="33"/>
      <c r="AE187" s="33"/>
      <c r="AR187" s="163" t="s">
        <v>228</v>
      </c>
      <c r="AT187" s="163" t="s">
        <v>224</v>
      </c>
      <c r="AU187" s="163" t="s">
        <v>86</v>
      </c>
      <c r="AY187" s="18" t="s">
        <v>222</v>
      </c>
      <c r="BE187" s="164">
        <f t="shared" si="14"/>
        <v>0</v>
      </c>
      <c r="BF187" s="164">
        <f t="shared" si="15"/>
        <v>0</v>
      </c>
      <c r="BG187" s="164">
        <f t="shared" si="16"/>
        <v>0</v>
      </c>
      <c r="BH187" s="164">
        <f t="shared" si="17"/>
        <v>0</v>
      </c>
      <c r="BI187" s="164">
        <f t="shared" si="18"/>
        <v>0</v>
      </c>
      <c r="BJ187" s="18" t="s">
        <v>84</v>
      </c>
      <c r="BK187" s="164">
        <f t="shared" si="19"/>
        <v>0</v>
      </c>
      <c r="BL187" s="18" t="s">
        <v>228</v>
      </c>
      <c r="BM187" s="163" t="s">
        <v>441</v>
      </c>
    </row>
    <row r="188" spans="1:65" s="2" customFormat="1" ht="37.9" customHeight="1">
      <c r="A188" s="33"/>
      <c r="B188" s="150"/>
      <c r="C188" s="151" t="s">
        <v>344</v>
      </c>
      <c r="D188" s="151" t="s">
        <v>224</v>
      </c>
      <c r="E188" s="152" t="s">
        <v>6993</v>
      </c>
      <c r="F188" s="153" t="s">
        <v>6994</v>
      </c>
      <c r="G188" s="154" t="s">
        <v>313</v>
      </c>
      <c r="H188" s="155">
        <v>66.2</v>
      </c>
      <c r="I188" s="156"/>
      <c r="J188" s="157">
        <f t="shared" si="10"/>
        <v>0</v>
      </c>
      <c r="K188" s="158"/>
      <c r="L188" s="34"/>
      <c r="M188" s="159" t="s">
        <v>1</v>
      </c>
      <c r="N188" s="160" t="s">
        <v>42</v>
      </c>
      <c r="O188" s="59"/>
      <c r="P188" s="161">
        <f t="shared" si="11"/>
        <v>0</v>
      </c>
      <c r="Q188" s="161">
        <v>0</v>
      </c>
      <c r="R188" s="161">
        <f t="shared" si="12"/>
        <v>0</v>
      </c>
      <c r="S188" s="161">
        <v>0</v>
      </c>
      <c r="T188" s="162">
        <f t="shared" si="13"/>
        <v>0</v>
      </c>
      <c r="U188" s="33"/>
      <c r="V188" s="33"/>
      <c r="W188" s="33"/>
      <c r="X188" s="33"/>
      <c r="Y188" s="33"/>
      <c r="Z188" s="33"/>
      <c r="AA188" s="33"/>
      <c r="AB188" s="33"/>
      <c r="AC188" s="33"/>
      <c r="AD188" s="33"/>
      <c r="AE188" s="33"/>
      <c r="AR188" s="163" t="s">
        <v>228</v>
      </c>
      <c r="AT188" s="163" t="s">
        <v>224</v>
      </c>
      <c r="AU188" s="163" t="s">
        <v>86</v>
      </c>
      <c r="AY188" s="18" t="s">
        <v>222</v>
      </c>
      <c r="BE188" s="164">
        <f t="shared" si="14"/>
        <v>0</v>
      </c>
      <c r="BF188" s="164">
        <f t="shared" si="15"/>
        <v>0</v>
      </c>
      <c r="BG188" s="164">
        <f t="shared" si="16"/>
        <v>0</v>
      </c>
      <c r="BH188" s="164">
        <f t="shared" si="17"/>
        <v>0</v>
      </c>
      <c r="BI188" s="164">
        <f t="shared" si="18"/>
        <v>0</v>
      </c>
      <c r="BJ188" s="18" t="s">
        <v>84</v>
      </c>
      <c r="BK188" s="164">
        <f t="shared" si="19"/>
        <v>0</v>
      </c>
      <c r="BL188" s="18" t="s">
        <v>228</v>
      </c>
      <c r="BM188" s="163" t="s">
        <v>451</v>
      </c>
    </row>
    <row r="189" spans="1:65" s="12" customFormat="1" ht="22.9" customHeight="1">
      <c r="B189" s="137"/>
      <c r="D189" s="138" t="s">
        <v>76</v>
      </c>
      <c r="E189" s="148" t="s">
        <v>6995</v>
      </c>
      <c r="F189" s="148" t="s">
        <v>6996</v>
      </c>
      <c r="I189" s="140"/>
      <c r="J189" s="149">
        <f>BK189</f>
        <v>0</v>
      </c>
      <c r="L189" s="137"/>
      <c r="M189" s="142"/>
      <c r="N189" s="143"/>
      <c r="O189" s="143"/>
      <c r="P189" s="144">
        <f>SUM(P190:P198)</f>
        <v>0</v>
      </c>
      <c r="Q189" s="143"/>
      <c r="R189" s="144">
        <f>SUM(R190:R198)</f>
        <v>0</v>
      </c>
      <c r="S189" s="143"/>
      <c r="T189" s="145">
        <f>SUM(T190:T198)</f>
        <v>0</v>
      </c>
      <c r="AR189" s="138" t="s">
        <v>84</v>
      </c>
      <c r="AT189" s="146" t="s">
        <v>76</v>
      </c>
      <c r="AU189" s="146" t="s">
        <v>84</v>
      </c>
      <c r="AY189" s="138" t="s">
        <v>222</v>
      </c>
      <c r="BK189" s="147">
        <f>SUM(BK190:BK198)</f>
        <v>0</v>
      </c>
    </row>
    <row r="190" spans="1:65" s="2" customFormat="1" ht="24.2" customHeight="1">
      <c r="A190" s="33"/>
      <c r="B190" s="150"/>
      <c r="C190" s="151" t="s">
        <v>462</v>
      </c>
      <c r="D190" s="151" t="s">
        <v>224</v>
      </c>
      <c r="E190" s="152" t="s">
        <v>6997</v>
      </c>
      <c r="F190" s="153" t="s">
        <v>6998</v>
      </c>
      <c r="G190" s="154" t="s">
        <v>242</v>
      </c>
      <c r="H190" s="155">
        <v>12</v>
      </c>
      <c r="I190" s="156"/>
      <c r="J190" s="157">
        <f t="shared" ref="J190:J196" si="20">ROUND(I190*H190,2)</f>
        <v>0</v>
      </c>
      <c r="K190" s="158"/>
      <c r="L190" s="34"/>
      <c r="M190" s="159" t="s">
        <v>1</v>
      </c>
      <c r="N190" s="160" t="s">
        <v>42</v>
      </c>
      <c r="O190" s="59"/>
      <c r="P190" s="161">
        <f t="shared" ref="P190:P196" si="21">O190*H190</f>
        <v>0</v>
      </c>
      <c r="Q190" s="161">
        <v>0</v>
      </c>
      <c r="R190" s="161">
        <f t="shared" ref="R190:R196" si="22">Q190*H190</f>
        <v>0</v>
      </c>
      <c r="S190" s="161">
        <v>0</v>
      </c>
      <c r="T190" s="162">
        <f t="shared" ref="T190:T196" si="23">S190*H190</f>
        <v>0</v>
      </c>
      <c r="U190" s="33"/>
      <c r="V190" s="33"/>
      <c r="W190" s="33"/>
      <c r="X190" s="33"/>
      <c r="Y190" s="33"/>
      <c r="Z190" s="33"/>
      <c r="AA190" s="33"/>
      <c r="AB190" s="33"/>
      <c r="AC190" s="33"/>
      <c r="AD190" s="33"/>
      <c r="AE190" s="33"/>
      <c r="AR190" s="163" t="s">
        <v>228</v>
      </c>
      <c r="AT190" s="163" t="s">
        <v>224</v>
      </c>
      <c r="AU190" s="163" t="s">
        <v>86</v>
      </c>
      <c r="AY190" s="18" t="s">
        <v>222</v>
      </c>
      <c r="BE190" s="164">
        <f t="shared" ref="BE190:BE196" si="24">IF(N190="základní",J190,0)</f>
        <v>0</v>
      </c>
      <c r="BF190" s="164">
        <f t="shared" ref="BF190:BF196" si="25">IF(N190="snížená",J190,0)</f>
        <v>0</v>
      </c>
      <c r="BG190" s="164">
        <f t="shared" ref="BG190:BG196" si="26">IF(N190="zákl. přenesená",J190,0)</f>
        <v>0</v>
      </c>
      <c r="BH190" s="164">
        <f t="shared" ref="BH190:BH196" si="27">IF(N190="sníž. přenesená",J190,0)</f>
        <v>0</v>
      </c>
      <c r="BI190" s="164">
        <f t="shared" ref="BI190:BI196" si="28">IF(N190="nulová",J190,0)</f>
        <v>0</v>
      </c>
      <c r="BJ190" s="18" t="s">
        <v>84</v>
      </c>
      <c r="BK190" s="164">
        <f t="shared" ref="BK190:BK196" si="29">ROUND(I190*H190,2)</f>
        <v>0</v>
      </c>
      <c r="BL190" s="18" t="s">
        <v>228</v>
      </c>
      <c r="BM190" s="163" t="s">
        <v>455</v>
      </c>
    </row>
    <row r="191" spans="1:65" s="2" customFormat="1" ht="33" customHeight="1">
      <c r="A191" s="33"/>
      <c r="B191" s="150"/>
      <c r="C191" s="151" t="s">
        <v>349</v>
      </c>
      <c r="D191" s="151" t="s">
        <v>224</v>
      </c>
      <c r="E191" s="152" t="s">
        <v>6999</v>
      </c>
      <c r="F191" s="153" t="s">
        <v>7000</v>
      </c>
      <c r="G191" s="154" t="s">
        <v>242</v>
      </c>
      <c r="H191" s="155">
        <v>12</v>
      </c>
      <c r="I191" s="156"/>
      <c r="J191" s="157">
        <f t="shared" si="20"/>
        <v>0</v>
      </c>
      <c r="K191" s="158"/>
      <c r="L191" s="34"/>
      <c r="M191" s="159" t="s">
        <v>1</v>
      </c>
      <c r="N191" s="160" t="s">
        <v>42</v>
      </c>
      <c r="O191" s="59"/>
      <c r="P191" s="161">
        <f t="shared" si="21"/>
        <v>0</v>
      </c>
      <c r="Q191" s="161">
        <v>0</v>
      </c>
      <c r="R191" s="161">
        <f t="shared" si="22"/>
        <v>0</v>
      </c>
      <c r="S191" s="161">
        <v>0</v>
      </c>
      <c r="T191" s="162">
        <f t="shared" si="23"/>
        <v>0</v>
      </c>
      <c r="U191" s="33"/>
      <c r="V191" s="33"/>
      <c r="W191" s="33"/>
      <c r="X191" s="33"/>
      <c r="Y191" s="33"/>
      <c r="Z191" s="33"/>
      <c r="AA191" s="33"/>
      <c r="AB191" s="33"/>
      <c r="AC191" s="33"/>
      <c r="AD191" s="33"/>
      <c r="AE191" s="33"/>
      <c r="AR191" s="163" t="s">
        <v>228</v>
      </c>
      <c r="AT191" s="163" t="s">
        <v>224</v>
      </c>
      <c r="AU191" s="163" t="s">
        <v>86</v>
      </c>
      <c r="AY191" s="18" t="s">
        <v>222</v>
      </c>
      <c r="BE191" s="164">
        <f t="shared" si="24"/>
        <v>0</v>
      </c>
      <c r="BF191" s="164">
        <f t="shared" si="25"/>
        <v>0</v>
      </c>
      <c r="BG191" s="164">
        <f t="shared" si="26"/>
        <v>0</v>
      </c>
      <c r="BH191" s="164">
        <f t="shared" si="27"/>
        <v>0</v>
      </c>
      <c r="BI191" s="164">
        <f t="shared" si="28"/>
        <v>0</v>
      </c>
      <c r="BJ191" s="18" t="s">
        <v>84</v>
      </c>
      <c r="BK191" s="164">
        <f t="shared" si="29"/>
        <v>0</v>
      </c>
      <c r="BL191" s="18" t="s">
        <v>228</v>
      </c>
      <c r="BM191" s="163" t="s">
        <v>459</v>
      </c>
    </row>
    <row r="192" spans="1:65" s="2" customFormat="1" ht="16.5" customHeight="1">
      <c r="A192" s="33"/>
      <c r="B192" s="150"/>
      <c r="C192" s="151" t="s">
        <v>472</v>
      </c>
      <c r="D192" s="151" t="s">
        <v>224</v>
      </c>
      <c r="E192" s="152" t="s">
        <v>7001</v>
      </c>
      <c r="F192" s="153" t="s">
        <v>7002</v>
      </c>
      <c r="G192" s="154" t="s">
        <v>242</v>
      </c>
      <c r="H192" s="155">
        <v>12</v>
      </c>
      <c r="I192" s="156"/>
      <c r="J192" s="157">
        <f t="shared" si="20"/>
        <v>0</v>
      </c>
      <c r="K192" s="158"/>
      <c r="L192" s="34"/>
      <c r="M192" s="159" t="s">
        <v>1</v>
      </c>
      <c r="N192" s="160" t="s">
        <v>42</v>
      </c>
      <c r="O192" s="59"/>
      <c r="P192" s="161">
        <f t="shared" si="21"/>
        <v>0</v>
      </c>
      <c r="Q192" s="161">
        <v>0</v>
      </c>
      <c r="R192" s="161">
        <f t="shared" si="22"/>
        <v>0</v>
      </c>
      <c r="S192" s="161">
        <v>0</v>
      </c>
      <c r="T192" s="162">
        <f t="shared" si="23"/>
        <v>0</v>
      </c>
      <c r="U192" s="33"/>
      <c r="V192" s="33"/>
      <c r="W192" s="33"/>
      <c r="X192" s="33"/>
      <c r="Y192" s="33"/>
      <c r="Z192" s="33"/>
      <c r="AA192" s="33"/>
      <c r="AB192" s="33"/>
      <c r="AC192" s="33"/>
      <c r="AD192" s="33"/>
      <c r="AE192" s="33"/>
      <c r="AR192" s="163" t="s">
        <v>228</v>
      </c>
      <c r="AT192" s="163" t="s">
        <v>224</v>
      </c>
      <c r="AU192" s="163" t="s">
        <v>86</v>
      </c>
      <c r="AY192" s="18" t="s">
        <v>222</v>
      </c>
      <c r="BE192" s="164">
        <f t="shared" si="24"/>
        <v>0</v>
      </c>
      <c r="BF192" s="164">
        <f t="shared" si="25"/>
        <v>0</v>
      </c>
      <c r="BG192" s="164">
        <f t="shared" si="26"/>
        <v>0</v>
      </c>
      <c r="BH192" s="164">
        <f t="shared" si="27"/>
        <v>0</v>
      </c>
      <c r="BI192" s="164">
        <f t="shared" si="28"/>
        <v>0</v>
      </c>
      <c r="BJ192" s="18" t="s">
        <v>84</v>
      </c>
      <c r="BK192" s="164">
        <f t="shared" si="29"/>
        <v>0</v>
      </c>
      <c r="BL192" s="18" t="s">
        <v>228</v>
      </c>
      <c r="BM192" s="163" t="s">
        <v>465</v>
      </c>
    </row>
    <row r="193" spans="1:65" s="2" customFormat="1" ht="24.2" customHeight="1">
      <c r="A193" s="33"/>
      <c r="B193" s="150"/>
      <c r="C193" s="197" t="s">
        <v>353</v>
      </c>
      <c r="D193" s="197" t="s">
        <v>310</v>
      </c>
      <c r="E193" s="198" t="s">
        <v>7003</v>
      </c>
      <c r="F193" s="199" t="s">
        <v>7004</v>
      </c>
      <c r="G193" s="200" t="s">
        <v>242</v>
      </c>
      <c r="H193" s="201">
        <v>12</v>
      </c>
      <c r="I193" s="202"/>
      <c r="J193" s="203">
        <f t="shared" si="20"/>
        <v>0</v>
      </c>
      <c r="K193" s="204"/>
      <c r="L193" s="205"/>
      <c r="M193" s="206" t="s">
        <v>1</v>
      </c>
      <c r="N193" s="207" t="s">
        <v>42</v>
      </c>
      <c r="O193" s="59"/>
      <c r="P193" s="161">
        <f t="shared" si="21"/>
        <v>0</v>
      </c>
      <c r="Q193" s="161">
        <v>0</v>
      </c>
      <c r="R193" s="161">
        <f t="shared" si="22"/>
        <v>0</v>
      </c>
      <c r="S193" s="161">
        <v>0</v>
      </c>
      <c r="T193" s="162">
        <f t="shared" si="23"/>
        <v>0</v>
      </c>
      <c r="U193" s="33"/>
      <c r="V193" s="33"/>
      <c r="W193" s="33"/>
      <c r="X193" s="33"/>
      <c r="Y193" s="33"/>
      <c r="Z193" s="33"/>
      <c r="AA193" s="33"/>
      <c r="AB193" s="33"/>
      <c r="AC193" s="33"/>
      <c r="AD193" s="33"/>
      <c r="AE193" s="33"/>
      <c r="AR193" s="163" t="s">
        <v>243</v>
      </c>
      <c r="AT193" s="163" t="s">
        <v>310</v>
      </c>
      <c r="AU193" s="163" t="s">
        <v>86</v>
      </c>
      <c r="AY193" s="18" t="s">
        <v>222</v>
      </c>
      <c r="BE193" s="164">
        <f t="shared" si="24"/>
        <v>0</v>
      </c>
      <c r="BF193" s="164">
        <f t="shared" si="25"/>
        <v>0</v>
      </c>
      <c r="BG193" s="164">
        <f t="shared" si="26"/>
        <v>0</v>
      </c>
      <c r="BH193" s="164">
        <f t="shared" si="27"/>
        <v>0</v>
      </c>
      <c r="BI193" s="164">
        <f t="shared" si="28"/>
        <v>0</v>
      </c>
      <c r="BJ193" s="18" t="s">
        <v>84</v>
      </c>
      <c r="BK193" s="164">
        <f t="shared" si="29"/>
        <v>0</v>
      </c>
      <c r="BL193" s="18" t="s">
        <v>228</v>
      </c>
      <c r="BM193" s="163" t="s">
        <v>468</v>
      </c>
    </row>
    <row r="194" spans="1:65" s="2" customFormat="1" ht="24.2" customHeight="1">
      <c r="A194" s="33"/>
      <c r="B194" s="150"/>
      <c r="C194" s="151" t="s">
        <v>486</v>
      </c>
      <c r="D194" s="151" t="s">
        <v>224</v>
      </c>
      <c r="E194" s="152" t="s">
        <v>7005</v>
      </c>
      <c r="F194" s="153" t="s">
        <v>7006</v>
      </c>
      <c r="G194" s="154" t="s">
        <v>242</v>
      </c>
      <c r="H194" s="155">
        <v>12</v>
      </c>
      <c r="I194" s="156"/>
      <c r="J194" s="157">
        <f t="shared" si="20"/>
        <v>0</v>
      </c>
      <c r="K194" s="158"/>
      <c r="L194" s="34"/>
      <c r="M194" s="159" t="s">
        <v>1</v>
      </c>
      <c r="N194" s="160" t="s">
        <v>42</v>
      </c>
      <c r="O194" s="59"/>
      <c r="P194" s="161">
        <f t="shared" si="21"/>
        <v>0</v>
      </c>
      <c r="Q194" s="161">
        <v>0</v>
      </c>
      <c r="R194" s="161">
        <f t="shared" si="22"/>
        <v>0</v>
      </c>
      <c r="S194" s="161">
        <v>0</v>
      </c>
      <c r="T194" s="162">
        <f t="shared" si="23"/>
        <v>0</v>
      </c>
      <c r="U194" s="33"/>
      <c r="V194" s="33"/>
      <c r="W194" s="33"/>
      <c r="X194" s="33"/>
      <c r="Y194" s="33"/>
      <c r="Z194" s="33"/>
      <c r="AA194" s="33"/>
      <c r="AB194" s="33"/>
      <c r="AC194" s="33"/>
      <c r="AD194" s="33"/>
      <c r="AE194" s="33"/>
      <c r="AR194" s="163" t="s">
        <v>228</v>
      </c>
      <c r="AT194" s="163" t="s">
        <v>224</v>
      </c>
      <c r="AU194" s="163" t="s">
        <v>86</v>
      </c>
      <c r="AY194" s="18" t="s">
        <v>222</v>
      </c>
      <c r="BE194" s="164">
        <f t="shared" si="24"/>
        <v>0</v>
      </c>
      <c r="BF194" s="164">
        <f t="shared" si="25"/>
        <v>0</v>
      </c>
      <c r="BG194" s="164">
        <f t="shared" si="26"/>
        <v>0</v>
      </c>
      <c r="BH194" s="164">
        <f t="shared" si="27"/>
        <v>0</v>
      </c>
      <c r="BI194" s="164">
        <f t="shared" si="28"/>
        <v>0</v>
      </c>
      <c r="BJ194" s="18" t="s">
        <v>84</v>
      </c>
      <c r="BK194" s="164">
        <f t="shared" si="29"/>
        <v>0</v>
      </c>
      <c r="BL194" s="18" t="s">
        <v>228</v>
      </c>
      <c r="BM194" s="163" t="s">
        <v>475</v>
      </c>
    </row>
    <row r="195" spans="1:65" s="2" customFormat="1" ht="37.9" customHeight="1">
      <c r="A195" s="33"/>
      <c r="B195" s="150"/>
      <c r="C195" s="151" t="s">
        <v>357</v>
      </c>
      <c r="D195" s="151" t="s">
        <v>224</v>
      </c>
      <c r="E195" s="152" t="s">
        <v>7007</v>
      </c>
      <c r="F195" s="153" t="s">
        <v>7008</v>
      </c>
      <c r="G195" s="154" t="s">
        <v>252</v>
      </c>
      <c r="H195" s="155">
        <v>0.8</v>
      </c>
      <c r="I195" s="156"/>
      <c r="J195" s="157">
        <f t="shared" si="20"/>
        <v>0</v>
      </c>
      <c r="K195" s="158"/>
      <c r="L195" s="34"/>
      <c r="M195" s="159" t="s">
        <v>1</v>
      </c>
      <c r="N195" s="160" t="s">
        <v>42</v>
      </c>
      <c r="O195" s="59"/>
      <c r="P195" s="161">
        <f t="shared" si="21"/>
        <v>0</v>
      </c>
      <c r="Q195" s="161">
        <v>0</v>
      </c>
      <c r="R195" s="161">
        <f t="shared" si="22"/>
        <v>0</v>
      </c>
      <c r="S195" s="161">
        <v>0</v>
      </c>
      <c r="T195" s="162">
        <f t="shared" si="23"/>
        <v>0</v>
      </c>
      <c r="U195" s="33"/>
      <c r="V195" s="33"/>
      <c r="W195" s="33"/>
      <c r="X195" s="33"/>
      <c r="Y195" s="33"/>
      <c r="Z195" s="33"/>
      <c r="AA195" s="33"/>
      <c r="AB195" s="33"/>
      <c r="AC195" s="33"/>
      <c r="AD195" s="33"/>
      <c r="AE195" s="33"/>
      <c r="AR195" s="163" t="s">
        <v>228</v>
      </c>
      <c r="AT195" s="163" t="s">
        <v>224</v>
      </c>
      <c r="AU195" s="163" t="s">
        <v>86</v>
      </c>
      <c r="AY195" s="18" t="s">
        <v>222</v>
      </c>
      <c r="BE195" s="164">
        <f t="shared" si="24"/>
        <v>0</v>
      </c>
      <c r="BF195" s="164">
        <f t="shared" si="25"/>
        <v>0</v>
      </c>
      <c r="BG195" s="164">
        <f t="shared" si="26"/>
        <v>0</v>
      </c>
      <c r="BH195" s="164">
        <f t="shared" si="27"/>
        <v>0</v>
      </c>
      <c r="BI195" s="164">
        <f t="shared" si="28"/>
        <v>0</v>
      </c>
      <c r="BJ195" s="18" t="s">
        <v>84</v>
      </c>
      <c r="BK195" s="164">
        <f t="shared" si="29"/>
        <v>0</v>
      </c>
      <c r="BL195" s="18" t="s">
        <v>228</v>
      </c>
      <c r="BM195" s="163" t="s">
        <v>485</v>
      </c>
    </row>
    <row r="196" spans="1:65" s="2" customFormat="1" ht="37.9" customHeight="1">
      <c r="A196" s="33"/>
      <c r="B196" s="150"/>
      <c r="C196" s="151" t="s">
        <v>502</v>
      </c>
      <c r="D196" s="151" t="s">
        <v>224</v>
      </c>
      <c r="E196" s="152" t="s">
        <v>7009</v>
      </c>
      <c r="F196" s="153" t="s">
        <v>7010</v>
      </c>
      <c r="G196" s="154" t="s">
        <v>252</v>
      </c>
      <c r="H196" s="155">
        <v>8</v>
      </c>
      <c r="I196" s="156"/>
      <c r="J196" s="157">
        <f t="shared" si="20"/>
        <v>0</v>
      </c>
      <c r="K196" s="158"/>
      <c r="L196" s="34"/>
      <c r="M196" s="159" t="s">
        <v>1</v>
      </c>
      <c r="N196" s="160" t="s">
        <v>42</v>
      </c>
      <c r="O196" s="59"/>
      <c r="P196" s="161">
        <f t="shared" si="21"/>
        <v>0</v>
      </c>
      <c r="Q196" s="161">
        <v>0</v>
      </c>
      <c r="R196" s="161">
        <f t="shared" si="22"/>
        <v>0</v>
      </c>
      <c r="S196" s="161">
        <v>0</v>
      </c>
      <c r="T196" s="162">
        <f t="shared" si="23"/>
        <v>0</v>
      </c>
      <c r="U196" s="33"/>
      <c r="V196" s="33"/>
      <c r="W196" s="33"/>
      <c r="X196" s="33"/>
      <c r="Y196" s="33"/>
      <c r="Z196" s="33"/>
      <c r="AA196" s="33"/>
      <c r="AB196" s="33"/>
      <c r="AC196" s="33"/>
      <c r="AD196" s="33"/>
      <c r="AE196" s="33"/>
      <c r="AR196" s="163" t="s">
        <v>228</v>
      </c>
      <c r="AT196" s="163" t="s">
        <v>224</v>
      </c>
      <c r="AU196" s="163" t="s">
        <v>86</v>
      </c>
      <c r="AY196" s="18" t="s">
        <v>222</v>
      </c>
      <c r="BE196" s="164">
        <f t="shared" si="24"/>
        <v>0</v>
      </c>
      <c r="BF196" s="164">
        <f t="shared" si="25"/>
        <v>0</v>
      </c>
      <c r="BG196" s="164">
        <f t="shared" si="26"/>
        <v>0</v>
      </c>
      <c r="BH196" s="164">
        <f t="shared" si="27"/>
        <v>0</v>
      </c>
      <c r="BI196" s="164">
        <f t="shared" si="28"/>
        <v>0</v>
      </c>
      <c r="BJ196" s="18" t="s">
        <v>84</v>
      </c>
      <c r="BK196" s="164">
        <f t="shared" si="29"/>
        <v>0</v>
      </c>
      <c r="BL196" s="18" t="s">
        <v>228</v>
      </c>
      <c r="BM196" s="163" t="s">
        <v>489</v>
      </c>
    </row>
    <row r="197" spans="1:65" s="13" customFormat="1">
      <c r="B197" s="165"/>
      <c r="D197" s="166" t="s">
        <v>229</v>
      </c>
      <c r="F197" s="168" t="s">
        <v>7011</v>
      </c>
      <c r="H197" s="169">
        <v>8</v>
      </c>
      <c r="I197" s="170"/>
      <c r="L197" s="165"/>
      <c r="M197" s="171"/>
      <c r="N197" s="172"/>
      <c r="O197" s="172"/>
      <c r="P197" s="172"/>
      <c r="Q197" s="172"/>
      <c r="R197" s="172"/>
      <c r="S197" s="172"/>
      <c r="T197" s="173"/>
      <c r="AT197" s="167" t="s">
        <v>229</v>
      </c>
      <c r="AU197" s="167" t="s">
        <v>86</v>
      </c>
      <c r="AV197" s="13" t="s">
        <v>86</v>
      </c>
      <c r="AW197" s="13" t="s">
        <v>3</v>
      </c>
      <c r="AX197" s="13" t="s">
        <v>84</v>
      </c>
      <c r="AY197" s="167" t="s">
        <v>222</v>
      </c>
    </row>
    <row r="198" spans="1:65" s="2" customFormat="1" ht="24.2" customHeight="1">
      <c r="A198" s="33"/>
      <c r="B198" s="150"/>
      <c r="C198" s="151" t="s">
        <v>361</v>
      </c>
      <c r="D198" s="151" t="s">
        <v>224</v>
      </c>
      <c r="E198" s="152" t="s">
        <v>6856</v>
      </c>
      <c r="F198" s="153" t="s">
        <v>392</v>
      </c>
      <c r="G198" s="154" t="s">
        <v>313</v>
      </c>
      <c r="H198" s="155">
        <v>1.44</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86</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495</v>
      </c>
    </row>
    <row r="199" spans="1:65" s="12" customFormat="1" ht="22.9" customHeight="1">
      <c r="B199" s="137"/>
      <c r="D199" s="138" t="s">
        <v>76</v>
      </c>
      <c r="E199" s="148" t="s">
        <v>7012</v>
      </c>
      <c r="F199" s="148" t="s">
        <v>7013</v>
      </c>
      <c r="I199" s="140"/>
      <c r="J199" s="149">
        <f>BK199</f>
        <v>0</v>
      </c>
      <c r="L199" s="137"/>
      <c r="M199" s="142"/>
      <c r="N199" s="143"/>
      <c r="O199" s="143"/>
      <c r="P199" s="144">
        <f>P200</f>
        <v>0</v>
      </c>
      <c r="Q199" s="143"/>
      <c r="R199" s="144">
        <f>R200</f>
        <v>0</v>
      </c>
      <c r="S199" s="143"/>
      <c r="T199" s="145">
        <f>T200</f>
        <v>0</v>
      </c>
      <c r="AR199" s="138" t="s">
        <v>84</v>
      </c>
      <c r="AT199" s="146" t="s">
        <v>76</v>
      </c>
      <c r="AU199" s="146" t="s">
        <v>84</v>
      </c>
      <c r="AY199" s="138" t="s">
        <v>222</v>
      </c>
      <c r="BK199" s="147">
        <f>BK200</f>
        <v>0</v>
      </c>
    </row>
    <row r="200" spans="1:65" s="2" customFormat="1" ht="24.2" customHeight="1">
      <c r="A200" s="33"/>
      <c r="B200" s="150"/>
      <c r="C200" s="151" t="s">
        <v>517</v>
      </c>
      <c r="D200" s="151" t="s">
        <v>224</v>
      </c>
      <c r="E200" s="152" t="s">
        <v>7014</v>
      </c>
      <c r="F200" s="153" t="s">
        <v>7015</v>
      </c>
      <c r="G200" s="154" t="s">
        <v>242</v>
      </c>
      <c r="H200" s="155">
        <v>12</v>
      </c>
      <c r="I200" s="156"/>
      <c r="J200" s="157">
        <f>ROUND(I200*H200,2)</f>
        <v>0</v>
      </c>
      <c r="K200" s="158"/>
      <c r="L200" s="34"/>
      <c r="M200" s="213" t="s">
        <v>1</v>
      </c>
      <c r="N200" s="214" t="s">
        <v>42</v>
      </c>
      <c r="O200" s="215"/>
      <c r="P200" s="216">
        <f>O200*H200</f>
        <v>0</v>
      </c>
      <c r="Q200" s="216">
        <v>0</v>
      </c>
      <c r="R200" s="216">
        <f>Q200*H200</f>
        <v>0</v>
      </c>
      <c r="S200" s="216">
        <v>0</v>
      </c>
      <c r="T200" s="217">
        <f>S200*H200</f>
        <v>0</v>
      </c>
      <c r="U200" s="33"/>
      <c r="V200" s="33"/>
      <c r="W200" s="33"/>
      <c r="X200" s="33"/>
      <c r="Y200" s="33"/>
      <c r="Z200" s="33"/>
      <c r="AA200" s="33"/>
      <c r="AB200" s="33"/>
      <c r="AC200" s="33"/>
      <c r="AD200" s="33"/>
      <c r="AE200" s="33"/>
      <c r="AR200" s="163" t="s">
        <v>228</v>
      </c>
      <c r="AT200" s="163" t="s">
        <v>224</v>
      </c>
      <c r="AU200" s="163" t="s">
        <v>86</v>
      </c>
      <c r="AY200" s="18" t="s">
        <v>222</v>
      </c>
      <c r="BE200" s="164">
        <f>IF(N200="základní",J200,0)</f>
        <v>0</v>
      </c>
      <c r="BF200" s="164">
        <f>IF(N200="snížená",J200,0)</f>
        <v>0</v>
      </c>
      <c r="BG200" s="164">
        <f>IF(N200="zákl. přenesená",J200,0)</f>
        <v>0</v>
      </c>
      <c r="BH200" s="164">
        <f>IF(N200="sníž. přenesená",J200,0)</f>
        <v>0</v>
      </c>
      <c r="BI200" s="164">
        <f>IF(N200="nulová",J200,0)</f>
        <v>0</v>
      </c>
      <c r="BJ200" s="18" t="s">
        <v>84</v>
      </c>
      <c r="BK200" s="164">
        <f>ROUND(I200*H200,2)</f>
        <v>0</v>
      </c>
      <c r="BL200" s="18" t="s">
        <v>228</v>
      </c>
      <c r="BM200" s="163" t="s">
        <v>505</v>
      </c>
    </row>
    <row r="201" spans="1:65" s="2" customFormat="1" ht="6.95" customHeight="1">
      <c r="A201" s="33"/>
      <c r="B201" s="48"/>
      <c r="C201" s="49"/>
      <c r="D201" s="49"/>
      <c r="E201" s="49"/>
      <c r="F201" s="49"/>
      <c r="G201" s="49"/>
      <c r="H201" s="49"/>
      <c r="I201" s="49"/>
      <c r="J201" s="49"/>
      <c r="K201" s="49"/>
      <c r="L201" s="34"/>
      <c r="M201" s="33"/>
      <c r="O201" s="33"/>
      <c r="P201" s="33"/>
      <c r="Q201" s="33"/>
      <c r="R201" s="33"/>
      <c r="S201" s="33"/>
      <c r="T201" s="33"/>
      <c r="U201" s="33"/>
      <c r="V201" s="33"/>
      <c r="W201" s="33"/>
      <c r="X201" s="33"/>
      <c r="Y201" s="33"/>
      <c r="Z201" s="33"/>
      <c r="AA201" s="33"/>
      <c r="AB201" s="33"/>
      <c r="AC201" s="33"/>
      <c r="AD201" s="33"/>
      <c r="AE201" s="33"/>
    </row>
  </sheetData>
  <autoFilter ref="C131:K2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141</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7016</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7016</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ROUND((SUM(BE122:BE144)),  2)</f>
        <v>0</v>
      </c>
      <c r="G35" s="33"/>
      <c r="H35" s="33"/>
      <c r="I35" s="106">
        <v>0.21</v>
      </c>
      <c r="J35" s="105">
        <f>ROUND(((SUM(BE122:BE144))*I35),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ROUND((SUM(BF122:BF144)),  2)</f>
        <v>0</v>
      </c>
      <c r="G36" s="33"/>
      <c r="H36" s="33"/>
      <c r="I36" s="106">
        <v>0.15</v>
      </c>
      <c r="J36" s="105">
        <f>ROUND(((SUM(BF122:BF144))*I36),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ROUND((SUM(BG122:BG144)),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ROUND((SUM(BH122:BH144)),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ROUND((SUM(BI122:BI144)),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7016</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SO-05 - Přípojka vodovodu</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7017</v>
      </c>
      <c r="E99" s="120"/>
      <c r="F99" s="120"/>
      <c r="G99" s="120"/>
      <c r="H99" s="120"/>
      <c r="I99" s="120"/>
      <c r="J99" s="121">
        <f>J123</f>
        <v>0</v>
      </c>
      <c r="L99" s="118"/>
    </row>
    <row r="100" spans="1:47" s="10" customFormat="1" ht="19.899999999999999" customHeight="1">
      <c r="B100" s="122"/>
      <c r="D100" s="123" t="s">
        <v>7018</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5" t="str">
        <f>E7</f>
        <v>Přístavba tělocvičny, školní jídelny a kuchyně</v>
      </c>
      <c r="F110" s="266"/>
      <c r="G110" s="266"/>
      <c r="H110" s="266"/>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166</v>
      </c>
      <c r="L111" s="21"/>
    </row>
    <row r="112" spans="1:47" s="2" customFormat="1" ht="16.5" customHeight="1">
      <c r="A112" s="33"/>
      <c r="B112" s="34"/>
      <c r="C112" s="33"/>
      <c r="D112" s="33"/>
      <c r="E112" s="265" t="s">
        <v>7016</v>
      </c>
      <c r="F112" s="264"/>
      <c r="G112" s="264"/>
      <c r="H112" s="264"/>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168</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41" t="str">
        <f>E11</f>
        <v>SO-05 - Přípojka vodovodu</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ZŠ Lyčkovo nám. 6/460, Praha 8</v>
      </c>
      <c r="G116" s="33"/>
      <c r="H116" s="33"/>
      <c r="I116" s="28" t="s">
        <v>22</v>
      </c>
      <c r="J116" s="56" t="str">
        <f>IF(J14="","",J14)</f>
        <v>25. 9. 2023</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E17</f>
        <v>Městská část Praha 8</v>
      </c>
      <c r="G118" s="33"/>
      <c r="H118" s="33"/>
      <c r="I118" s="28" t="s">
        <v>30</v>
      </c>
      <c r="J118" s="31" t="str">
        <f>E23</f>
        <v>ARCHITEKTONICKÝ ATELIER ALEŠ, s.r.o.</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33</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208</v>
      </c>
      <c r="D121" s="129" t="s">
        <v>62</v>
      </c>
      <c r="E121" s="129" t="s">
        <v>58</v>
      </c>
      <c r="F121" s="129" t="s">
        <v>59</v>
      </c>
      <c r="G121" s="129" t="s">
        <v>209</v>
      </c>
      <c r="H121" s="129" t="s">
        <v>210</v>
      </c>
      <c r="I121" s="129" t="s">
        <v>211</v>
      </c>
      <c r="J121" s="130" t="s">
        <v>172</v>
      </c>
      <c r="K121" s="131" t="s">
        <v>212</v>
      </c>
      <c r="L121" s="132"/>
      <c r="M121" s="63" t="s">
        <v>1</v>
      </c>
      <c r="N121" s="64" t="s">
        <v>41</v>
      </c>
      <c r="O121" s="64" t="s">
        <v>213</v>
      </c>
      <c r="P121" s="64" t="s">
        <v>214</v>
      </c>
      <c r="Q121" s="64" t="s">
        <v>215</v>
      </c>
      <c r="R121" s="64" t="s">
        <v>216</v>
      </c>
      <c r="S121" s="64" t="s">
        <v>217</v>
      </c>
      <c r="T121" s="65" t="s">
        <v>218</v>
      </c>
      <c r="U121" s="126"/>
      <c r="V121" s="126"/>
      <c r="W121" s="126"/>
      <c r="X121" s="126"/>
      <c r="Y121" s="126"/>
      <c r="Z121" s="126"/>
      <c r="AA121" s="126"/>
      <c r="AB121" s="126"/>
      <c r="AC121" s="126"/>
      <c r="AD121" s="126"/>
      <c r="AE121" s="126"/>
    </row>
    <row r="122" spans="1:65" s="2" customFormat="1" ht="22.9" customHeight="1">
      <c r="A122" s="33"/>
      <c r="B122" s="34"/>
      <c r="C122" s="70" t="s">
        <v>219</v>
      </c>
      <c r="D122" s="33"/>
      <c r="E122" s="33"/>
      <c r="F122" s="33"/>
      <c r="G122" s="33"/>
      <c r="H122" s="33"/>
      <c r="I122" s="33"/>
      <c r="J122" s="133">
        <f>BK122</f>
        <v>0</v>
      </c>
      <c r="K122" s="33"/>
      <c r="L122" s="34"/>
      <c r="M122" s="66"/>
      <c r="N122" s="57"/>
      <c r="O122" s="67"/>
      <c r="P122" s="134">
        <f>P123</f>
        <v>0</v>
      </c>
      <c r="Q122" s="67"/>
      <c r="R122" s="134">
        <f>R123</f>
        <v>0</v>
      </c>
      <c r="S122" s="67"/>
      <c r="T122" s="135">
        <f>T123</f>
        <v>0</v>
      </c>
      <c r="U122" s="33"/>
      <c r="V122" s="33"/>
      <c r="W122" s="33"/>
      <c r="X122" s="33"/>
      <c r="Y122" s="33"/>
      <c r="Z122" s="33"/>
      <c r="AA122" s="33"/>
      <c r="AB122" s="33"/>
      <c r="AC122" s="33"/>
      <c r="AD122" s="33"/>
      <c r="AE122" s="33"/>
      <c r="AT122" s="18" t="s">
        <v>76</v>
      </c>
      <c r="AU122" s="18" t="s">
        <v>174</v>
      </c>
      <c r="BK122" s="136">
        <f>BK123</f>
        <v>0</v>
      </c>
    </row>
    <row r="123" spans="1:65" s="12" customFormat="1" ht="25.9" customHeight="1">
      <c r="B123" s="137"/>
      <c r="D123" s="138" t="s">
        <v>76</v>
      </c>
      <c r="E123" s="139" t="s">
        <v>4338</v>
      </c>
      <c r="F123" s="139" t="s">
        <v>7019</v>
      </c>
      <c r="I123" s="140"/>
      <c r="J123" s="141">
        <f>BK123</f>
        <v>0</v>
      </c>
      <c r="L123" s="137"/>
      <c r="M123" s="142"/>
      <c r="N123" s="143"/>
      <c r="O123" s="143"/>
      <c r="P123" s="144">
        <f>P124</f>
        <v>0</v>
      </c>
      <c r="Q123" s="143"/>
      <c r="R123" s="144">
        <f>R124</f>
        <v>0</v>
      </c>
      <c r="S123" s="143"/>
      <c r="T123" s="145">
        <f>T124</f>
        <v>0</v>
      </c>
      <c r="AR123" s="138" t="s">
        <v>84</v>
      </c>
      <c r="AT123" s="146" t="s">
        <v>76</v>
      </c>
      <c r="AU123" s="146" t="s">
        <v>77</v>
      </c>
      <c r="AY123" s="138" t="s">
        <v>222</v>
      </c>
      <c r="BK123" s="147">
        <f>BK124</f>
        <v>0</v>
      </c>
    </row>
    <row r="124" spans="1:65" s="12" customFormat="1" ht="22.9" customHeight="1">
      <c r="B124" s="137"/>
      <c r="D124" s="138" t="s">
        <v>76</v>
      </c>
      <c r="E124" s="148" t="s">
        <v>4338</v>
      </c>
      <c r="F124" s="148" t="s">
        <v>7019</v>
      </c>
      <c r="I124" s="140"/>
      <c r="J124" s="149">
        <f>BK124</f>
        <v>0</v>
      </c>
      <c r="L124" s="137"/>
      <c r="M124" s="142"/>
      <c r="N124" s="143"/>
      <c r="O124" s="143"/>
      <c r="P124" s="144">
        <f>SUM(P125:P144)</f>
        <v>0</v>
      </c>
      <c r="Q124" s="143"/>
      <c r="R124" s="144">
        <f>SUM(R125:R144)</f>
        <v>0</v>
      </c>
      <c r="S124" s="143"/>
      <c r="T124" s="145">
        <f>SUM(T125:T144)</f>
        <v>0</v>
      </c>
      <c r="AR124" s="138" t="s">
        <v>84</v>
      </c>
      <c r="AT124" s="146" t="s">
        <v>76</v>
      </c>
      <c r="AU124" s="146" t="s">
        <v>84</v>
      </c>
      <c r="AY124" s="138" t="s">
        <v>222</v>
      </c>
      <c r="BK124" s="147">
        <f>SUM(BK125:BK144)</f>
        <v>0</v>
      </c>
    </row>
    <row r="125" spans="1:65" s="2" customFormat="1" ht="21.75" customHeight="1">
      <c r="A125" s="33"/>
      <c r="B125" s="150"/>
      <c r="C125" s="151" t="s">
        <v>84</v>
      </c>
      <c r="D125" s="151" t="s">
        <v>224</v>
      </c>
      <c r="E125" s="152" t="s">
        <v>7020</v>
      </c>
      <c r="F125" s="153" t="s">
        <v>7021</v>
      </c>
      <c r="G125" s="154" t="s">
        <v>4342</v>
      </c>
      <c r="H125" s="155">
        <v>1</v>
      </c>
      <c r="I125" s="156"/>
      <c r="J125" s="157">
        <f t="shared" ref="J125:J144" si="0">ROUND(I125*H125,2)</f>
        <v>0</v>
      </c>
      <c r="K125" s="158"/>
      <c r="L125" s="34"/>
      <c r="M125" s="159" t="s">
        <v>1</v>
      </c>
      <c r="N125" s="160" t="s">
        <v>42</v>
      </c>
      <c r="O125" s="59"/>
      <c r="P125" s="161">
        <f t="shared" ref="P125:P144" si="1">O125*H125</f>
        <v>0</v>
      </c>
      <c r="Q125" s="161">
        <v>0</v>
      </c>
      <c r="R125" s="161">
        <f t="shared" ref="R125:R144" si="2">Q125*H125</f>
        <v>0</v>
      </c>
      <c r="S125" s="161">
        <v>0</v>
      </c>
      <c r="T125" s="162">
        <f t="shared" ref="T125:T144" si="3">S125*H125</f>
        <v>0</v>
      </c>
      <c r="U125" s="33"/>
      <c r="V125" s="33"/>
      <c r="W125" s="33"/>
      <c r="X125" s="33"/>
      <c r="Y125" s="33"/>
      <c r="Z125" s="33"/>
      <c r="AA125" s="33"/>
      <c r="AB125" s="33"/>
      <c r="AC125" s="33"/>
      <c r="AD125" s="33"/>
      <c r="AE125" s="33"/>
      <c r="AR125" s="163" t="s">
        <v>228</v>
      </c>
      <c r="AT125" s="163" t="s">
        <v>224</v>
      </c>
      <c r="AU125" s="163" t="s">
        <v>86</v>
      </c>
      <c r="AY125" s="18" t="s">
        <v>222</v>
      </c>
      <c r="BE125" s="164">
        <f t="shared" ref="BE125:BE144" si="4">IF(N125="základní",J125,0)</f>
        <v>0</v>
      </c>
      <c r="BF125" s="164">
        <f t="shared" ref="BF125:BF144" si="5">IF(N125="snížená",J125,0)</f>
        <v>0</v>
      </c>
      <c r="BG125" s="164">
        <f t="shared" ref="BG125:BG144" si="6">IF(N125="zákl. přenesená",J125,0)</f>
        <v>0</v>
      </c>
      <c r="BH125" s="164">
        <f t="shared" ref="BH125:BH144" si="7">IF(N125="sníž. přenesená",J125,0)</f>
        <v>0</v>
      </c>
      <c r="BI125" s="164">
        <f t="shared" ref="BI125:BI144" si="8">IF(N125="nulová",J125,0)</f>
        <v>0</v>
      </c>
      <c r="BJ125" s="18" t="s">
        <v>84</v>
      </c>
      <c r="BK125" s="164">
        <f t="shared" ref="BK125:BK144" si="9">ROUND(I125*H125,2)</f>
        <v>0</v>
      </c>
      <c r="BL125" s="18" t="s">
        <v>228</v>
      </c>
      <c r="BM125" s="163" t="s">
        <v>86</v>
      </c>
    </row>
    <row r="126" spans="1:65" s="2" customFormat="1" ht="21.75" customHeight="1">
      <c r="A126" s="33"/>
      <c r="B126" s="150"/>
      <c r="C126" s="151" t="s">
        <v>86</v>
      </c>
      <c r="D126" s="151" t="s">
        <v>224</v>
      </c>
      <c r="E126" s="152" t="s">
        <v>7022</v>
      </c>
      <c r="F126" s="153" t="s">
        <v>7023</v>
      </c>
      <c r="G126" s="154" t="s">
        <v>4342</v>
      </c>
      <c r="H126" s="155">
        <v>1</v>
      </c>
      <c r="I126" s="156"/>
      <c r="J126" s="157">
        <f t="shared" si="0"/>
        <v>0</v>
      </c>
      <c r="K126" s="158"/>
      <c r="L126" s="34"/>
      <c r="M126" s="159" t="s">
        <v>1</v>
      </c>
      <c r="N126" s="160" t="s">
        <v>42</v>
      </c>
      <c r="O126" s="59"/>
      <c r="P126" s="161">
        <f t="shared" si="1"/>
        <v>0</v>
      </c>
      <c r="Q126" s="161">
        <v>0</v>
      </c>
      <c r="R126" s="161">
        <f t="shared" si="2"/>
        <v>0</v>
      </c>
      <c r="S126" s="161">
        <v>0</v>
      </c>
      <c r="T126" s="162">
        <f t="shared" si="3"/>
        <v>0</v>
      </c>
      <c r="U126" s="33"/>
      <c r="V126" s="33"/>
      <c r="W126" s="33"/>
      <c r="X126" s="33"/>
      <c r="Y126" s="33"/>
      <c r="Z126" s="33"/>
      <c r="AA126" s="33"/>
      <c r="AB126" s="33"/>
      <c r="AC126" s="33"/>
      <c r="AD126" s="33"/>
      <c r="AE126" s="33"/>
      <c r="AR126" s="163" t="s">
        <v>228</v>
      </c>
      <c r="AT126" s="163" t="s">
        <v>224</v>
      </c>
      <c r="AU126" s="163" t="s">
        <v>86</v>
      </c>
      <c r="AY126" s="18" t="s">
        <v>222</v>
      </c>
      <c r="BE126" s="164">
        <f t="shared" si="4"/>
        <v>0</v>
      </c>
      <c r="BF126" s="164">
        <f t="shared" si="5"/>
        <v>0</v>
      </c>
      <c r="BG126" s="164">
        <f t="shared" si="6"/>
        <v>0</v>
      </c>
      <c r="BH126" s="164">
        <f t="shared" si="7"/>
        <v>0</v>
      </c>
      <c r="BI126" s="164">
        <f t="shared" si="8"/>
        <v>0</v>
      </c>
      <c r="BJ126" s="18" t="s">
        <v>84</v>
      </c>
      <c r="BK126" s="164">
        <f t="shared" si="9"/>
        <v>0</v>
      </c>
      <c r="BL126" s="18" t="s">
        <v>228</v>
      </c>
      <c r="BM126" s="163" t="s">
        <v>228</v>
      </c>
    </row>
    <row r="127" spans="1:65" s="2" customFormat="1" ht="16.5" customHeight="1">
      <c r="A127" s="33"/>
      <c r="B127" s="150"/>
      <c r="C127" s="151" t="s">
        <v>235</v>
      </c>
      <c r="D127" s="151" t="s">
        <v>224</v>
      </c>
      <c r="E127" s="152" t="s">
        <v>7024</v>
      </c>
      <c r="F127" s="153" t="s">
        <v>7025</v>
      </c>
      <c r="G127" s="154" t="s">
        <v>4342</v>
      </c>
      <c r="H127" s="155">
        <v>1</v>
      </c>
      <c r="I127" s="156"/>
      <c r="J127" s="157">
        <f t="shared" si="0"/>
        <v>0</v>
      </c>
      <c r="K127" s="158"/>
      <c r="L127" s="34"/>
      <c r="M127" s="159" t="s">
        <v>1</v>
      </c>
      <c r="N127" s="160" t="s">
        <v>42</v>
      </c>
      <c r="O127" s="59"/>
      <c r="P127" s="161">
        <f t="shared" si="1"/>
        <v>0</v>
      </c>
      <c r="Q127" s="161">
        <v>0</v>
      </c>
      <c r="R127" s="161">
        <f t="shared" si="2"/>
        <v>0</v>
      </c>
      <c r="S127" s="161">
        <v>0</v>
      </c>
      <c r="T127" s="162">
        <f t="shared" si="3"/>
        <v>0</v>
      </c>
      <c r="U127" s="33"/>
      <c r="V127" s="33"/>
      <c r="W127" s="33"/>
      <c r="X127" s="33"/>
      <c r="Y127" s="33"/>
      <c r="Z127" s="33"/>
      <c r="AA127" s="33"/>
      <c r="AB127" s="33"/>
      <c r="AC127" s="33"/>
      <c r="AD127" s="33"/>
      <c r="AE127" s="33"/>
      <c r="AR127" s="163" t="s">
        <v>228</v>
      </c>
      <c r="AT127" s="163" t="s">
        <v>224</v>
      </c>
      <c r="AU127" s="163" t="s">
        <v>86</v>
      </c>
      <c r="AY127" s="18" t="s">
        <v>222</v>
      </c>
      <c r="BE127" s="164">
        <f t="shared" si="4"/>
        <v>0</v>
      </c>
      <c r="BF127" s="164">
        <f t="shared" si="5"/>
        <v>0</v>
      </c>
      <c r="BG127" s="164">
        <f t="shared" si="6"/>
        <v>0</v>
      </c>
      <c r="BH127" s="164">
        <f t="shared" si="7"/>
        <v>0</v>
      </c>
      <c r="BI127" s="164">
        <f t="shared" si="8"/>
        <v>0</v>
      </c>
      <c r="BJ127" s="18" t="s">
        <v>84</v>
      </c>
      <c r="BK127" s="164">
        <f t="shared" si="9"/>
        <v>0</v>
      </c>
      <c r="BL127" s="18" t="s">
        <v>228</v>
      </c>
      <c r="BM127" s="163" t="s">
        <v>238</v>
      </c>
    </row>
    <row r="128" spans="1:65" s="2" customFormat="1" ht="16.5" customHeight="1">
      <c r="A128" s="33"/>
      <c r="B128" s="150"/>
      <c r="C128" s="151" t="s">
        <v>228</v>
      </c>
      <c r="D128" s="151" t="s">
        <v>224</v>
      </c>
      <c r="E128" s="152" t="s">
        <v>7026</v>
      </c>
      <c r="F128" s="153" t="s">
        <v>7027</v>
      </c>
      <c r="G128" s="154" t="s">
        <v>4342</v>
      </c>
      <c r="H128" s="155">
        <v>1</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86</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243</v>
      </c>
    </row>
    <row r="129" spans="1:65" s="2" customFormat="1" ht="16.5" customHeight="1">
      <c r="A129" s="33"/>
      <c r="B129" s="150"/>
      <c r="C129" s="151" t="s">
        <v>245</v>
      </c>
      <c r="D129" s="151" t="s">
        <v>224</v>
      </c>
      <c r="E129" s="152" t="s">
        <v>7028</v>
      </c>
      <c r="F129" s="153" t="s">
        <v>7029</v>
      </c>
      <c r="G129" s="154" t="s">
        <v>4342</v>
      </c>
      <c r="H129" s="155">
        <v>1</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86</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248</v>
      </c>
    </row>
    <row r="130" spans="1:65" s="2" customFormat="1" ht="24.2" customHeight="1">
      <c r="A130" s="33"/>
      <c r="B130" s="150"/>
      <c r="C130" s="151" t="s">
        <v>238</v>
      </c>
      <c r="D130" s="151" t="s">
        <v>224</v>
      </c>
      <c r="E130" s="152" t="s">
        <v>4945</v>
      </c>
      <c r="F130" s="153" t="s">
        <v>4946</v>
      </c>
      <c r="G130" s="154" t="s">
        <v>242</v>
      </c>
      <c r="H130" s="155">
        <v>16</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86</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14</v>
      </c>
    </row>
    <row r="131" spans="1:65" s="2" customFormat="1" ht="21.75" customHeight="1">
      <c r="A131" s="33"/>
      <c r="B131" s="150"/>
      <c r="C131" s="151" t="s">
        <v>261</v>
      </c>
      <c r="D131" s="151" t="s">
        <v>224</v>
      </c>
      <c r="E131" s="152" t="s">
        <v>7030</v>
      </c>
      <c r="F131" s="153" t="s">
        <v>7031</v>
      </c>
      <c r="G131" s="154" t="s">
        <v>4342</v>
      </c>
      <c r="H131" s="155">
        <v>2</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86</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321</v>
      </c>
    </row>
    <row r="132" spans="1:65" s="2" customFormat="1" ht="24.2" customHeight="1">
      <c r="A132" s="33"/>
      <c r="B132" s="150"/>
      <c r="C132" s="151" t="s">
        <v>243</v>
      </c>
      <c r="D132" s="151" t="s">
        <v>224</v>
      </c>
      <c r="E132" s="152" t="s">
        <v>7032</v>
      </c>
      <c r="F132" s="153" t="s">
        <v>7033</v>
      </c>
      <c r="G132" s="154" t="s">
        <v>2075</v>
      </c>
      <c r="H132" s="155">
        <v>1</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86</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264</v>
      </c>
    </row>
    <row r="133" spans="1:65" s="2" customFormat="1" ht="16.5" customHeight="1">
      <c r="A133" s="33"/>
      <c r="B133" s="150"/>
      <c r="C133" s="151" t="s">
        <v>279</v>
      </c>
      <c r="D133" s="151" t="s">
        <v>224</v>
      </c>
      <c r="E133" s="152" t="s">
        <v>7034</v>
      </c>
      <c r="F133" s="153" t="s">
        <v>7035</v>
      </c>
      <c r="G133" s="154" t="s">
        <v>4342</v>
      </c>
      <c r="H133" s="155">
        <v>1</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86</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341</v>
      </c>
    </row>
    <row r="134" spans="1:65" s="2" customFormat="1" ht="24.2" customHeight="1">
      <c r="A134" s="33"/>
      <c r="B134" s="150"/>
      <c r="C134" s="151" t="s">
        <v>248</v>
      </c>
      <c r="D134" s="151" t="s">
        <v>224</v>
      </c>
      <c r="E134" s="152" t="s">
        <v>7036</v>
      </c>
      <c r="F134" s="153" t="s">
        <v>7037</v>
      </c>
      <c r="G134" s="154" t="s">
        <v>4342</v>
      </c>
      <c r="H134" s="155">
        <v>1</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86</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273</v>
      </c>
    </row>
    <row r="135" spans="1:65" s="2" customFormat="1" ht="16.5" customHeight="1">
      <c r="A135" s="33"/>
      <c r="B135" s="150"/>
      <c r="C135" s="151" t="s">
        <v>299</v>
      </c>
      <c r="D135" s="151" t="s">
        <v>224</v>
      </c>
      <c r="E135" s="152" t="s">
        <v>7038</v>
      </c>
      <c r="F135" s="153" t="s">
        <v>7039</v>
      </c>
      <c r="G135" s="154" t="s">
        <v>4342</v>
      </c>
      <c r="H135" s="155">
        <v>1</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86</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358</v>
      </c>
    </row>
    <row r="136" spans="1:65" s="2" customFormat="1" ht="21.75" customHeight="1">
      <c r="A136" s="33"/>
      <c r="B136" s="150"/>
      <c r="C136" s="151" t="s">
        <v>14</v>
      </c>
      <c r="D136" s="151" t="s">
        <v>224</v>
      </c>
      <c r="E136" s="152" t="s">
        <v>4982</v>
      </c>
      <c r="F136" s="153" t="s">
        <v>4983</v>
      </c>
      <c r="G136" s="154" t="s">
        <v>4342</v>
      </c>
      <c r="H136" s="155">
        <v>1</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86</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282</v>
      </c>
    </row>
    <row r="137" spans="1:65" s="2" customFormat="1" ht="16.5" customHeight="1">
      <c r="A137" s="33"/>
      <c r="B137" s="150"/>
      <c r="C137" s="151" t="s">
        <v>315</v>
      </c>
      <c r="D137" s="151" t="s">
        <v>224</v>
      </c>
      <c r="E137" s="152" t="s">
        <v>7040</v>
      </c>
      <c r="F137" s="153" t="s">
        <v>7041</v>
      </c>
      <c r="G137" s="154" t="s">
        <v>4342</v>
      </c>
      <c r="H137" s="155">
        <v>1</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86</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292</v>
      </c>
    </row>
    <row r="138" spans="1:65" s="2" customFormat="1" ht="16.5" customHeight="1">
      <c r="A138" s="33"/>
      <c r="B138" s="150"/>
      <c r="C138" s="151" t="s">
        <v>321</v>
      </c>
      <c r="D138" s="151" t="s">
        <v>224</v>
      </c>
      <c r="E138" s="152" t="s">
        <v>7042</v>
      </c>
      <c r="F138" s="153" t="s">
        <v>7043</v>
      </c>
      <c r="G138" s="154" t="s">
        <v>4342</v>
      </c>
      <c r="H138" s="155">
        <v>1</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86</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302</v>
      </c>
    </row>
    <row r="139" spans="1:65" s="2" customFormat="1" ht="16.5" customHeight="1">
      <c r="A139" s="33"/>
      <c r="B139" s="150"/>
      <c r="C139" s="151" t="s">
        <v>8</v>
      </c>
      <c r="D139" s="151" t="s">
        <v>224</v>
      </c>
      <c r="E139" s="152" t="s">
        <v>4951</v>
      </c>
      <c r="F139" s="153" t="s">
        <v>4952</v>
      </c>
      <c r="G139" s="154" t="s">
        <v>242</v>
      </c>
      <c r="H139" s="155">
        <v>20</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86</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314</v>
      </c>
    </row>
    <row r="140" spans="1:65" s="2" customFormat="1" ht="16.5" customHeight="1">
      <c r="A140" s="33"/>
      <c r="B140" s="150"/>
      <c r="C140" s="151" t="s">
        <v>264</v>
      </c>
      <c r="D140" s="151" t="s">
        <v>224</v>
      </c>
      <c r="E140" s="152" t="s">
        <v>4953</v>
      </c>
      <c r="F140" s="153" t="s">
        <v>4954</v>
      </c>
      <c r="G140" s="154" t="s">
        <v>242</v>
      </c>
      <c r="H140" s="155">
        <v>16</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86</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318</v>
      </c>
    </row>
    <row r="141" spans="1:65" s="2" customFormat="1" ht="24.2" customHeight="1">
      <c r="A141" s="33"/>
      <c r="B141" s="150"/>
      <c r="C141" s="151" t="s">
        <v>337</v>
      </c>
      <c r="D141" s="151" t="s">
        <v>224</v>
      </c>
      <c r="E141" s="152" t="s">
        <v>7044</v>
      </c>
      <c r="F141" s="153" t="s">
        <v>4956</v>
      </c>
      <c r="G141" s="154" t="s">
        <v>2432</v>
      </c>
      <c r="H141" s="155">
        <v>1</v>
      </c>
      <c r="I141" s="156"/>
      <c r="J141" s="157">
        <f t="shared" si="0"/>
        <v>0</v>
      </c>
      <c r="K141" s="158"/>
      <c r="L141" s="34"/>
      <c r="M141" s="159" t="s">
        <v>1</v>
      </c>
      <c r="N141" s="160" t="s">
        <v>42</v>
      </c>
      <c r="O141" s="59"/>
      <c r="P141" s="161">
        <f t="shared" si="1"/>
        <v>0</v>
      </c>
      <c r="Q141" s="161">
        <v>0</v>
      </c>
      <c r="R141" s="161">
        <f t="shared" si="2"/>
        <v>0</v>
      </c>
      <c r="S141" s="161">
        <v>0</v>
      </c>
      <c r="T141" s="162">
        <f t="shared" si="3"/>
        <v>0</v>
      </c>
      <c r="U141" s="33"/>
      <c r="V141" s="33"/>
      <c r="W141" s="33"/>
      <c r="X141" s="33"/>
      <c r="Y141" s="33"/>
      <c r="Z141" s="33"/>
      <c r="AA141" s="33"/>
      <c r="AB141" s="33"/>
      <c r="AC141" s="33"/>
      <c r="AD141" s="33"/>
      <c r="AE141" s="33"/>
      <c r="AR141" s="163" t="s">
        <v>228</v>
      </c>
      <c r="AT141" s="163" t="s">
        <v>224</v>
      </c>
      <c r="AU141" s="163" t="s">
        <v>86</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322</v>
      </c>
    </row>
    <row r="142" spans="1:65" s="2" customFormat="1" ht="16.5" customHeight="1">
      <c r="A142" s="33"/>
      <c r="B142" s="150"/>
      <c r="C142" s="151" t="s">
        <v>341</v>
      </c>
      <c r="D142" s="151" t="s">
        <v>224</v>
      </c>
      <c r="E142" s="152" t="s">
        <v>4957</v>
      </c>
      <c r="F142" s="153" t="s">
        <v>4958</v>
      </c>
      <c r="G142" s="154" t="s">
        <v>4959</v>
      </c>
      <c r="H142" s="155">
        <v>25</v>
      </c>
      <c r="I142" s="156"/>
      <c r="J142" s="157">
        <f t="shared" si="0"/>
        <v>0</v>
      </c>
      <c r="K142" s="158"/>
      <c r="L142" s="34"/>
      <c r="M142" s="159" t="s">
        <v>1</v>
      </c>
      <c r="N142" s="160" t="s">
        <v>42</v>
      </c>
      <c r="O142" s="59"/>
      <c r="P142" s="161">
        <f t="shared" si="1"/>
        <v>0</v>
      </c>
      <c r="Q142" s="161">
        <v>0</v>
      </c>
      <c r="R142" s="161">
        <f t="shared" si="2"/>
        <v>0</v>
      </c>
      <c r="S142" s="161">
        <v>0</v>
      </c>
      <c r="T142" s="162">
        <f t="shared" si="3"/>
        <v>0</v>
      </c>
      <c r="U142" s="33"/>
      <c r="V142" s="33"/>
      <c r="W142" s="33"/>
      <c r="X142" s="33"/>
      <c r="Y142" s="33"/>
      <c r="Z142" s="33"/>
      <c r="AA142" s="33"/>
      <c r="AB142" s="33"/>
      <c r="AC142" s="33"/>
      <c r="AD142" s="33"/>
      <c r="AE142" s="33"/>
      <c r="AR142" s="163" t="s">
        <v>228</v>
      </c>
      <c r="AT142" s="163" t="s">
        <v>224</v>
      </c>
      <c r="AU142" s="163" t="s">
        <v>86</v>
      </c>
      <c r="AY142" s="18" t="s">
        <v>222</v>
      </c>
      <c r="BE142" s="164">
        <f t="shared" si="4"/>
        <v>0</v>
      </c>
      <c r="BF142" s="164">
        <f t="shared" si="5"/>
        <v>0</v>
      </c>
      <c r="BG142" s="164">
        <f t="shared" si="6"/>
        <v>0</v>
      </c>
      <c r="BH142" s="164">
        <f t="shared" si="7"/>
        <v>0</v>
      </c>
      <c r="BI142" s="164">
        <f t="shared" si="8"/>
        <v>0</v>
      </c>
      <c r="BJ142" s="18" t="s">
        <v>84</v>
      </c>
      <c r="BK142" s="164">
        <f t="shared" si="9"/>
        <v>0</v>
      </c>
      <c r="BL142" s="18" t="s">
        <v>228</v>
      </c>
      <c r="BM142" s="163" t="s">
        <v>326</v>
      </c>
    </row>
    <row r="143" spans="1:65" s="2" customFormat="1" ht="16.5" customHeight="1">
      <c r="A143" s="33"/>
      <c r="B143" s="150"/>
      <c r="C143" s="151" t="s">
        <v>345</v>
      </c>
      <c r="D143" s="151" t="s">
        <v>224</v>
      </c>
      <c r="E143" s="152" t="s">
        <v>4960</v>
      </c>
      <c r="F143" s="153" t="s">
        <v>4961</v>
      </c>
      <c r="G143" s="154" t="s">
        <v>4959</v>
      </c>
      <c r="H143" s="155">
        <v>6.5</v>
      </c>
      <c r="I143" s="156"/>
      <c r="J143" s="157">
        <f t="shared" si="0"/>
        <v>0</v>
      </c>
      <c r="K143" s="158"/>
      <c r="L143" s="34"/>
      <c r="M143" s="159" t="s">
        <v>1</v>
      </c>
      <c r="N143" s="160" t="s">
        <v>42</v>
      </c>
      <c r="O143" s="59"/>
      <c r="P143" s="161">
        <f t="shared" si="1"/>
        <v>0</v>
      </c>
      <c r="Q143" s="161">
        <v>0</v>
      </c>
      <c r="R143" s="161">
        <f t="shared" si="2"/>
        <v>0</v>
      </c>
      <c r="S143" s="161">
        <v>0</v>
      </c>
      <c r="T143" s="162">
        <f t="shared" si="3"/>
        <v>0</v>
      </c>
      <c r="U143" s="33"/>
      <c r="V143" s="33"/>
      <c r="W143" s="33"/>
      <c r="X143" s="33"/>
      <c r="Y143" s="33"/>
      <c r="Z143" s="33"/>
      <c r="AA143" s="33"/>
      <c r="AB143" s="33"/>
      <c r="AC143" s="33"/>
      <c r="AD143" s="33"/>
      <c r="AE143" s="33"/>
      <c r="AR143" s="163" t="s">
        <v>228</v>
      </c>
      <c r="AT143" s="163" t="s">
        <v>224</v>
      </c>
      <c r="AU143" s="163" t="s">
        <v>86</v>
      </c>
      <c r="AY143" s="18" t="s">
        <v>222</v>
      </c>
      <c r="BE143" s="164">
        <f t="shared" si="4"/>
        <v>0</v>
      </c>
      <c r="BF143" s="164">
        <f t="shared" si="5"/>
        <v>0</v>
      </c>
      <c r="BG143" s="164">
        <f t="shared" si="6"/>
        <v>0</v>
      </c>
      <c r="BH143" s="164">
        <f t="shared" si="7"/>
        <v>0</v>
      </c>
      <c r="BI143" s="164">
        <f t="shared" si="8"/>
        <v>0</v>
      </c>
      <c r="BJ143" s="18" t="s">
        <v>84</v>
      </c>
      <c r="BK143" s="164">
        <f t="shared" si="9"/>
        <v>0</v>
      </c>
      <c r="BL143" s="18" t="s">
        <v>228</v>
      </c>
      <c r="BM143" s="163" t="s">
        <v>329</v>
      </c>
    </row>
    <row r="144" spans="1:65" s="2" customFormat="1" ht="16.5" customHeight="1">
      <c r="A144" s="33"/>
      <c r="B144" s="150"/>
      <c r="C144" s="151" t="s">
        <v>273</v>
      </c>
      <c r="D144" s="151" t="s">
        <v>224</v>
      </c>
      <c r="E144" s="152" t="s">
        <v>7045</v>
      </c>
      <c r="F144" s="153" t="s">
        <v>7046</v>
      </c>
      <c r="G144" s="154" t="s">
        <v>2432</v>
      </c>
      <c r="H144" s="155">
        <v>1</v>
      </c>
      <c r="I144" s="156"/>
      <c r="J144" s="157">
        <f t="shared" si="0"/>
        <v>0</v>
      </c>
      <c r="K144" s="158"/>
      <c r="L144" s="34"/>
      <c r="M144" s="213" t="s">
        <v>1</v>
      </c>
      <c r="N144" s="214" t="s">
        <v>42</v>
      </c>
      <c r="O144" s="215"/>
      <c r="P144" s="216">
        <f t="shared" si="1"/>
        <v>0</v>
      </c>
      <c r="Q144" s="216">
        <v>0</v>
      </c>
      <c r="R144" s="216">
        <f t="shared" si="2"/>
        <v>0</v>
      </c>
      <c r="S144" s="216">
        <v>0</v>
      </c>
      <c r="T144" s="217">
        <f t="shared" si="3"/>
        <v>0</v>
      </c>
      <c r="U144" s="33"/>
      <c r="V144" s="33"/>
      <c r="W144" s="33"/>
      <c r="X144" s="33"/>
      <c r="Y144" s="33"/>
      <c r="Z144" s="33"/>
      <c r="AA144" s="33"/>
      <c r="AB144" s="33"/>
      <c r="AC144" s="33"/>
      <c r="AD144" s="33"/>
      <c r="AE144" s="33"/>
      <c r="AR144" s="163" t="s">
        <v>228</v>
      </c>
      <c r="AT144" s="163" t="s">
        <v>224</v>
      </c>
      <c r="AU144" s="163" t="s">
        <v>86</v>
      </c>
      <c r="AY144" s="18" t="s">
        <v>222</v>
      </c>
      <c r="BE144" s="164">
        <f t="shared" si="4"/>
        <v>0</v>
      </c>
      <c r="BF144" s="164">
        <f t="shared" si="5"/>
        <v>0</v>
      </c>
      <c r="BG144" s="164">
        <f t="shared" si="6"/>
        <v>0</v>
      </c>
      <c r="BH144" s="164">
        <f t="shared" si="7"/>
        <v>0</v>
      </c>
      <c r="BI144" s="164">
        <f t="shared" si="8"/>
        <v>0</v>
      </c>
      <c r="BJ144" s="18" t="s">
        <v>84</v>
      </c>
      <c r="BK144" s="164">
        <f t="shared" si="9"/>
        <v>0</v>
      </c>
      <c r="BL144" s="18" t="s">
        <v>228</v>
      </c>
      <c r="BM144" s="163" t="s">
        <v>340</v>
      </c>
    </row>
    <row r="145" spans="1:31" s="2" customFormat="1" ht="6.95" customHeight="1">
      <c r="A145" s="33"/>
      <c r="B145" s="48"/>
      <c r="C145" s="49"/>
      <c r="D145" s="49"/>
      <c r="E145" s="49"/>
      <c r="F145" s="49"/>
      <c r="G145" s="49"/>
      <c r="H145" s="49"/>
      <c r="I145" s="49"/>
      <c r="J145" s="49"/>
      <c r="K145" s="49"/>
      <c r="L145" s="34"/>
      <c r="M145" s="33"/>
      <c r="O145" s="33"/>
      <c r="P145" s="33"/>
      <c r="Q145" s="33"/>
      <c r="R145" s="33"/>
      <c r="S145" s="33"/>
      <c r="T145" s="33"/>
      <c r="U145" s="33"/>
      <c r="V145" s="33"/>
      <c r="W145" s="33"/>
      <c r="X145" s="33"/>
      <c r="Y145" s="33"/>
      <c r="Z145" s="33"/>
      <c r="AA145" s="33"/>
      <c r="AB145" s="33"/>
      <c r="AC145" s="33"/>
      <c r="AD145" s="33"/>
      <c r="AE145" s="33"/>
    </row>
  </sheetData>
  <autoFilter ref="C121:K144"/>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145</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7047</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7047</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ROUND((SUM(BE126:BE167)),  2)</f>
        <v>0</v>
      </c>
      <c r="G35" s="33"/>
      <c r="H35" s="33"/>
      <c r="I35" s="106">
        <v>0.21</v>
      </c>
      <c r="J35" s="105">
        <f>ROUND(((SUM(BE126:BE167))*I35),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ROUND((SUM(BF126:BF167)),  2)</f>
        <v>0</v>
      </c>
      <c r="G36" s="33"/>
      <c r="H36" s="33"/>
      <c r="I36" s="106">
        <v>0.15</v>
      </c>
      <c r="J36" s="105">
        <f>ROUND(((SUM(BF126:BF167))*I36),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ROUND((SUM(BG126:BG167)),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ROUND((SUM(BH126:BH167)),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ROUND((SUM(BI126:BI167)),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7047</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SO-06 - Přípojka jednotkové kanalizace</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J127</f>
        <v>0</v>
      </c>
      <c r="L99" s="118"/>
    </row>
    <row r="100" spans="1:47" s="10" customFormat="1" ht="19.899999999999999" customHeight="1">
      <c r="B100" s="122"/>
      <c r="D100" s="123" t="s">
        <v>176</v>
      </c>
      <c r="E100" s="124"/>
      <c r="F100" s="124"/>
      <c r="G100" s="124"/>
      <c r="H100" s="124"/>
      <c r="I100" s="124"/>
      <c r="J100" s="125">
        <f>J128</f>
        <v>0</v>
      </c>
      <c r="L100" s="122"/>
    </row>
    <row r="101" spans="1:47" s="10" customFormat="1" ht="19.899999999999999" customHeight="1">
      <c r="B101" s="122"/>
      <c r="D101" s="123" t="s">
        <v>179</v>
      </c>
      <c r="E101" s="124"/>
      <c r="F101" s="124"/>
      <c r="G101" s="124"/>
      <c r="H101" s="124"/>
      <c r="I101" s="124"/>
      <c r="J101" s="125">
        <f>J157</f>
        <v>0</v>
      </c>
      <c r="L101" s="122"/>
    </row>
    <row r="102" spans="1:47" s="10" customFormat="1" ht="19.899999999999999" customHeight="1">
      <c r="B102" s="122"/>
      <c r="D102" s="123" t="s">
        <v>7048</v>
      </c>
      <c r="E102" s="124"/>
      <c r="F102" s="124"/>
      <c r="G102" s="124"/>
      <c r="H102" s="124"/>
      <c r="I102" s="124"/>
      <c r="J102" s="125">
        <f>J161</f>
        <v>0</v>
      </c>
      <c r="L102" s="122"/>
    </row>
    <row r="103" spans="1:47" s="10" customFormat="1" ht="19.899999999999999" customHeight="1">
      <c r="B103" s="122"/>
      <c r="D103" s="123" t="s">
        <v>6673</v>
      </c>
      <c r="E103" s="124"/>
      <c r="F103" s="124"/>
      <c r="G103" s="124"/>
      <c r="H103" s="124"/>
      <c r="I103" s="124"/>
      <c r="J103" s="125">
        <f>J165</f>
        <v>0</v>
      </c>
      <c r="L103" s="122"/>
    </row>
    <row r="104" spans="1:47" s="10" customFormat="1" ht="14.85" customHeight="1">
      <c r="B104" s="122"/>
      <c r="D104" s="123" t="s">
        <v>7049</v>
      </c>
      <c r="E104" s="124"/>
      <c r="F104" s="124"/>
      <c r="G104" s="124"/>
      <c r="H104" s="124"/>
      <c r="I104" s="124"/>
      <c r="J104" s="125">
        <f>J166</f>
        <v>0</v>
      </c>
      <c r="L104" s="122"/>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207</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65" t="str">
        <f>E7</f>
        <v>Přístavba tělocvičny, školní jídelny a kuchyně</v>
      </c>
      <c r="F114" s="266"/>
      <c r="G114" s="266"/>
      <c r="H114" s="266"/>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166</v>
      </c>
      <c r="L115" s="21"/>
    </row>
    <row r="116" spans="1:63" s="2" customFormat="1" ht="16.5" customHeight="1">
      <c r="A116" s="33"/>
      <c r="B116" s="34"/>
      <c r="C116" s="33"/>
      <c r="D116" s="33"/>
      <c r="E116" s="265" t="s">
        <v>7047</v>
      </c>
      <c r="F116" s="264"/>
      <c r="G116" s="264"/>
      <c r="H116" s="264"/>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168</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41" t="str">
        <f>E11</f>
        <v>SO-06 - Přípojka jednotkové kanalizace</v>
      </c>
      <c r="F118" s="264"/>
      <c r="G118" s="264"/>
      <c r="H118" s="264"/>
      <c r="I118" s="3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F14</f>
        <v>ZŠ Lyčkovo nám. 6/460, Praha 8</v>
      </c>
      <c r="G120" s="33"/>
      <c r="H120" s="33"/>
      <c r="I120" s="28" t="s">
        <v>22</v>
      </c>
      <c r="J120" s="56" t="str">
        <f>IF(J14="","",J14)</f>
        <v>25. 9. 2023</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25.7" customHeight="1">
      <c r="A122" s="33"/>
      <c r="B122" s="34"/>
      <c r="C122" s="28" t="s">
        <v>24</v>
      </c>
      <c r="D122" s="33"/>
      <c r="E122" s="33"/>
      <c r="F122" s="26" t="str">
        <f>E17</f>
        <v>Městská část Praha 8</v>
      </c>
      <c r="G122" s="33"/>
      <c r="H122" s="33"/>
      <c r="I122" s="28" t="s">
        <v>30</v>
      </c>
      <c r="J122" s="31" t="str">
        <f>E23</f>
        <v>ARCHITEKTONICKÝ ATELIER ALEŠ, s.r.o.</v>
      </c>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28</v>
      </c>
      <c r="D123" s="33"/>
      <c r="E123" s="33"/>
      <c r="F123" s="26" t="str">
        <f>IF(E20="","",E20)</f>
        <v>Vyplň údaj</v>
      </c>
      <c r="G123" s="33"/>
      <c r="H123" s="33"/>
      <c r="I123" s="28" t="s">
        <v>33</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3" s="11" customFormat="1" ht="29.25" customHeight="1">
      <c r="A125" s="126"/>
      <c r="B125" s="127"/>
      <c r="C125" s="128" t="s">
        <v>208</v>
      </c>
      <c r="D125" s="129" t="s">
        <v>62</v>
      </c>
      <c r="E125" s="129" t="s">
        <v>58</v>
      </c>
      <c r="F125" s="129" t="s">
        <v>59</v>
      </c>
      <c r="G125" s="129" t="s">
        <v>209</v>
      </c>
      <c r="H125" s="129" t="s">
        <v>210</v>
      </c>
      <c r="I125" s="129" t="s">
        <v>211</v>
      </c>
      <c r="J125" s="130" t="s">
        <v>172</v>
      </c>
      <c r="K125" s="131" t="s">
        <v>212</v>
      </c>
      <c r="L125" s="132"/>
      <c r="M125" s="63" t="s">
        <v>1</v>
      </c>
      <c r="N125" s="64" t="s">
        <v>41</v>
      </c>
      <c r="O125" s="64" t="s">
        <v>213</v>
      </c>
      <c r="P125" s="64" t="s">
        <v>214</v>
      </c>
      <c r="Q125" s="64" t="s">
        <v>215</v>
      </c>
      <c r="R125" s="64" t="s">
        <v>216</v>
      </c>
      <c r="S125" s="64" t="s">
        <v>217</v>
      </c>
      <c r="T125" s="65" t="s">
        <v>218</v>
      </c>
      <c r="U125" s="126"/>
      <c r="V125" s="126"/>
      <c r="W125" s="126"/>
      <c r="X125" s="126"/>
      <c r="Y125" s="126"/>
      <c r="Z125" s="126"/>
      <c r="AA125" s="126"/>
      <c r="AB125" s="126"/>
      <c r="AC125" s="126"/>
      <c r="AD125" s="126"/>
      <c r="AE125" s="126"/>
    </row>
    <row r="126" spans="1:63" s="2" customFormat="1" ht="22.9" customHeight="1">
      <c r="A126" s="33"/>
      <c r="B126" s="34"/>
      <c r="C126" s="70" t="s">
        <v>219</v>
      </c>
      <c r="D126" s="33"/>
      <c r="E126" s="33"/>
      <c r="F126" s="33"/>
      <c r="G126" s="33"/>
      <c r="H126" s="33"/>
      <c r="I126" s="33"/>
      <c r="J126" s="133">
        <f>BK126</f>
        <v>0</v>
      </c>
      <c r="K126" s="33"/>
      <c r="L126" s="34"/>
      <c r="M126" s="66"/>
      <c r="N126" s="57"/>
      <c r="O126" s="67"/>
      <c r="P126" s="134">
        <f>P127</f>
        <v>0</v>
      </c>
      <c r="Q126" s="67"/>
      <c r="R126" s="134">
        <f>R127</f>
        <v>18.660041</v>
      </c>
      <c r="S126" s="67"/>
      <c r="T126" s="135">
        <f>T127</f>
        <v>0</v>
      </c>
      <c r="U126" s="33"/>
      <c r="V126" s="33"/>
      <c r="W126" s="33"/>
      <c r="X126" s="33"/>
      <c r="Y126" s="33"/>
      <c r="Z126" s="33"/>
      <c r="AA126" s="33"/>
      <c r="AB126" s="33"/>
      <c r="AC126" s="33"/>
      <c r="AD126" s="33"/>
      <c r="AE126" s="33"/>
      <c r="AT126" s="18" t="s">
        <v>76</v>
      </c>
      <c r="AU126" s="18" t="s">
        <v>174</v>
      </c>
      <c r="BK126" s="136">
        <f>BK127</f>
        <v>0</v>
      </c>
    </row>
    <row r="127" spans="1:63" s="12" customFormat="1" ht="25.9" customHeight="1">
      <c r="B127" s="137"/>
      <c r="D127" s="138" t="s">
        <v>76</v>
      </c>
      <c r="E127" s="139" t="s">
        <v>220</v>
      </c>
      <c r="F127" s="139" t="s">
        <v>221</v>
      </c>
      <c r="I127" s="140"/>
      <c r="J127" s="141">
        <f>BK127</f>
        <v>0</v>
      </c>
      <c r="L127" s="137"/>
      <c r="M127" s="142"/>
      <c r="N127" s="143"/>
      <c r="O127" s="143"/>
      <c r="P127" s="144">
        <f>P128+P157+P161+P165</f>
        <v>0</v>
      </c>
      <c r="Q127" s="143"/>
      <c r="R127" s="144">
        <f>R128+R157+R161+R165</f>
        <v>18.660041</v>
      </c>
      <c r="S127" s="143"/>
      <c r="T127" s="145">
        <f>T128+T157+T161+T165</f>
        <v>0</v>
      </c>
      <c r="AR127" s="138" t="s">
        <v>84</v>
      </c>
      <c r="AT127" s="146" t="s">
        <v>76</v>
      </c>
      <c r="AU127" s="146" t="s">
        <v>77</v>
      </c>
      <c r="AY127" s="138" t="s">
        <v>222</v>
      </c>
      <c r="BK127" s="147">
        <f>BK128+BK157+BK161+BK165</f>
        <v>0</v>
      </c>
    </row>
    <row r="128" spans="1:63" s="12" customFormat="1" ht="22.9" customHeight="1">
      <c r="B128" s="137"/>
      <c r="D128" s="138" t="s">
        <v>76</v>
      </c>
      <c r="E128" s="148" t="s">
        <v>84</v>
      </c>
      <c r="F128" s="148" t="s">
        <v>223</v>
      </c>
      <c r="I128" s="140"/>
      <c r="J128" s="149">
        <f>BK128</f>
        <v>0</v>
      </c>
      <c r="L128" s="137"/>
      <c r="M128" s="142"/>
      <c r="N128" s="143"/>
      <c r="O128" s="143"/>
      <c r="P128" s="144">
        <f>SUM(P129:P156)</f>
        <v>0</v>
      </c>
      <c r="Q128" s="143"/>
      <c r="R128" s="144">
        <f>SUM(R129:R156)</f>
        <v>14.601379999999999</v>
      </c>
      <c r="S128" s="143"/>
      <c r="T128" s="145">
        <f>SUM(T129:T156)</f>
        <v>0</v>
      </c>
      <c r="AR128" s="138" t="s">
        <v>84</v>
      </c>
      <c r="AT128" s="146" t="s">
        <v>76</v>
      </c>
      <c r="AU128" s="146" t="s">
        <v>84</v>
      </c>
      <c r="AY128" s="138" t="s">
        <v>222</v>
      </c>
      <c r="BK128" s="147">
        <f>SUM(BK129:BK156)</f>
        <v>0</v>
      </c>
    </row>
    <row r="129" spans="1:65" s="2" customFormat="1" ht="33" customHeight="1">
      <c r="A129" s="33"/>
      <c r="B129" s="150"/>
      <c r="C129" s="151" t="s">
        <v>84</v>
      </c>
      <c r="D129" s="151" t="s">
        <v>224</v>
      </c>
      <c r="E129" s="152" t="s">
        <v>271</v>
      </c>
      <c r="F129" s="153" t="s">
        <v>272</v>
      </c>
      <c r="G129" s="154" t="s">
        <v>252</v>
      </c>
      <c r="H129" s="155">
        <v>66.959999999999994</v>
      </c>
      <c r="I129" s="156"/>
      <c r="J129" s="157">
        <f>ROUND(I129*H129,2)</f>
        <v>0</v>
      </c>
      <c r="K129" s="158"/>
      <c r="L129" s="34"/>
      <c r="M129" s="159" t="s">
        <v>1</v>
      </c>
      <c r="N129" s="160" t="s">
        <v>42</v>
      </c>
      <c r="O129" s="59"/>
      <c r="P129" s="161">
        <f>O129*H129</f>
        <v>0</v>
      </c>
      <c r="Q129" s="161">
        <v>0</v>
      </c>
      <c r="R129" s="161">
        <f>Q129*H129</f>
        <v>0</v>
      </c>
      <c r="S129" s="161">
        <v>0</v>
      </c>
      <c r="T129" s="162">
        <f>S129*H129</f>
        <v>0</v>
      </c>
      <c r="U129" s="33"/>
      <c r="V129" s="33"/>
      <c r="W129" s="33"/>
      <c r="X129" s="33"/>
      <c r="Y129" s="33"/>
      <c r="Z129" s="33"/>
      <c r="AA129" s="33"/>
      <c r="AB129" s="33"/>
      <c r="AC129" s="33"/>
      <c r="AD129" s="33"/>
      <c r="AE129" s="33"/>
      <c r="AR129" s="163" t="s">
        <v>228</v>
      </c>
      <c r="AT129" s="163" t="s">
        <v>224</v>
      </c>
      <c r="AU129" s="163" t="s">
        <v>86</v>
      </c>
      <c r="AY129" s="18" t="s">
        <v>222</v>
      </c>
      <c r="BE129" s="164">
        <f>IF(N129="základní",J129,0)</f>
        <v>0</v>
      </c>
      <c r="BF129" s="164">
        <f>IF(N129="snížená",J129,0)</f>
        <v>0</v>
      </c>
      <c r="BG129" s="164">
        <f>IF(N129="zákl. přenesená",J129,0)</f>
        <v>0</v>
      </c>
      <c r="BH129" s="164">
        <f>IF(N129="sníž. přenesená",J129,0)</f>
        <v>0</v>
      </c>
      <c r="BI129" s="164">
        <f>IF(N129="nulová",J129,0)</f>
        <v>0</v>
      </c>
      <c r="BJ129" s="18" t="s">
        <v>84</v>
      </c>
      <c r="BK129" s="164">
        <f>ROUND(I129*H129,2)</f>
        <v>0</v>
      </c>
      <c r="BL129" s="18" t="s">
        <v>228</v>
      </c>
      <c r="BM129" s="163" t="s">
        <v>86</v>
      </c>
    </row>
    <row r="130" spans="1:65" s="13" customFormat="1">
      <c r="B130" s="165"/>
      <c r="D130" s="166" t="s">
        <v>229</v>
      </c>
      <c r="E130" s="167" t="s">
        <v>1</v>
      </c>
      <c r="F130" s="168" t="s">
        <v>7050</v>
      </c>
      <c r="H130" s="169">
        <v>66.959999999999994</v>
      </c>
      <c r="I130" s="170"/>
      <c r="L130" s="165"/>
      <c r="M130" s="171"/>
      <c r="N130" s="172"/>
      <c r="O130" s="172"/>
      <c r="P130" s="172"/>
      <c r="Q130" s="172"/>
      <c r="R130" s="172"/>
      <c r="S130" s="172"/>
      <c r="T130" s="173"/>
      <c r="AT130" s="167" t="s">
        <v>229</v>
      </c>
      <c r="AU130" s="167" t="s">
        <v>86</v>
      </c>
      <c r="AV130" s="13" t="s">
        <v>86</v>
      </c>
      <c r="AW130" s="13" t="s">
        <v>32</v>
      </c>
      <c r="AX130" s="13" t="s">
        <v>77</v>
      </c>
      <c r="AY130" s="167" t="s">
        <v>222</v>
      </c>
    </row>
    <row r="131" spans="1:65" s="14" customFormat="1">
      <c r="B131" s="174"/>
      <c r="D131" s="166" t="s">
        <v>229</v>
      </c>
      <c r="E131" s="175" t="s">
        <v>1</v>
      </c>
      <c r="F131" s="176" t="s">
        <v>231</v>
      </c>
      <c r="H131" s="177">
        <v>66.959999999999994</v>
      </c>
      <c r="I131" s="178"/>
      <c r="L131" s="174"/>
      <c r="M131" s="179"/>
      <c r="N131" s="180"/>
      <c r="O131" s="180"/>
      <c r="P131" s="180"/>
      <c r="Q131" s="180"/>
      <c r="R131" s="180"/>
      <c r="S131" s="180"/>
      <c r="T131" s="181"/>
      <c r="AT131" s="175" t="s">
        <v>229</v>
      </c>
      <c r="AU131" s="175" t="s">
        <v>86</v>
      </c>
      <c r="AV131" s="14" t="s">
        <v>228</v>
      </c>
      <c r="AW131" s="14" t="s">
        <v>32</v>
      </c>
      <c r="AX131" s="14" t="s">
        <v>84</v>
      </c>
      <c r="AY131" s="175" t="s">
        <v>222</v>
      </c>
    </row>
    <row r="132" spans="1:65" s="2" customFormat="1" ht="21.75" customHeight="1">
      <c r="A132" s="33"/>
      <c r="B132" s="150"/>
      <c r="C132" s="151" t="s">
        <v>86</v>
      </c>
      <c r="D132" s="151" t="s">
        <v>224</v>
      </c>
      <c r="E132" s="152" t="s">
        <v>7051</v>
      </c>
      <c r="F132" s="153" t="s">
        <v>7052</v>
      </c>
      <c r="G132" s="154" t="s">
        <v>227</v>
      </c>
      <c r="H132" s="155">
        <v>99</v>
      </c>
      <c r="I132" s="156"/>
      <c r="J132" s="157">
        <f>ROUND(I132*H132,2)</f>
        <v>0</v>
      </c>
      <c r="K132" s="158"/>
      <c r="L132" s="34"/>
      <c r="M132" s="159" t="s">
        <v>1</v>
      </c>
      <c r="N132" s="160" t="s">
        <v>42</v>
      </c>
      <c r="O132" s="59"/>
      <c r="P132" s="161">
        <f>O132*H132</f>
        <v>0</v>
      </c>
      <c r="Q132" s="161">
        <v>6.2E-4</v>
      </c>
      <c r="R132" s="161">
        <f>Q132*H132</f>
        <v>6.1379999999999997E-2</v>
      </c>
      <c r="S132" s="161">
        <v>0</v>
      </c>
      <c r="T132" s="162">
        <f>S132*H132</f>
        <v>0</v>
      </c>
      <c r="U132" s="33"/>
      <c r="V132" s="33"/>
      <c r="W132" s="33"/>
      <c r="X132" s="33"/>
      <c r="Y132" s="33"/>
      <c r="Z132" s="33"/>
      <c r="AA132" s="33"/>
      <c r="AB132" s="33"/>
      <c r="AC132" s="33"/>
      <c r="AD132" s="33"/>
      <c r="AE132" s="33"/>
      <c r="AR132" s="163" t="s">
        <v>228</v>
      </c>
      <c r="AT132" s="163" t="s">
        <v>224</v>
      </c>
      <c r="AU132" s="163" t="s">
        <v>86</v>
      </c>
      <c r="AY132" s="18" t="s">
        <v>222</v>
      </c>
      <c r="BE132" s="164">
        <f>IF(N132="základní",J132,0)</f>
        <v>0</v>
      </c>
      <c r="BF132" s="164">
        <f>IF(N132="snížená",J132,0)</f>
        <v>0</v>
      </c>
      <c r="BG132" s="164">
        <f>IF(N132="zákl. přenesená",J132,0)</f>
        <v>0</v>
      </c>
      <c r="BH132" s="164">
        <f>IF(N132="sníž. přenesená",J132,0)</f>
        <v>0</v>
      </c>
      <c r="BI132" s="164">
        <f>IF(N132="nulová",J132,0)</f>
        <v>0</v>
      </c>
      <c r="BJ132" s="18" t="s">
        <v>84</v>
      </c>
      <c r="BK132" s="164">
        <f>ROUND(I132*H132,2)</f>
        <v>0</v>
      </c>
      <c r="BL132" s="18" t="s">
        <v>228</v>
      </c>
      <c r="BM132" s="163" t="s">
        <v>238</v>
      </c>
    </row>
    <row r="133" spans="1:65" s="13" customFormat="1">
      <c r="B133" s="165"/>
      <c r="D133" s="166" t="s">
        <v>229</v>
      </c>
      <c r="E133" s="167" t="s">
        <v>1</v>
      </c>
      <c r="F133" s="168" t="s">
        <v>7053</v>
      </c>
      <c r="H133" s="169">
        <v>99</v>
      </c>
      <c r="I133" s="170"/>
      <c r="L133" s="165"/>
      <c r="M133" s="171"/>
      <c r="N133" s="172"/>
      <c r="O133" s="172"/>
      <c r="P133" s="172"/>
      <c r="Q133" s="172"/>
      <c r="R133" s="172"/>
      <c r="S133" s="172"/>
      <c r="T133" s="173"/>
      <c r="AT133" s="167" t="s">
        <v>229</v>
      </c>
      <c r="AU133" s="167" t="s">
        <v>86</v>
      </c>
      <c r="AV133" s="13" t="s">
        <v>86</v>
      </c>
      <c r="AW133" s="13" t="s">
        <v>32</v>
      </c>
      <c r="AX133" s="13" t="s">
        <v>77</v>
      </c>
      <c r="AY133" s="167" t="s">
        <v>222</v>
      </c>
    </row>
    <row r="134" spans="1:65" s="14" customFormat="1">
      <c r="B134" s="174"/>
      <c r="D134" s="166" t="s">
        <v>229</v>
      </c>
      <c r="E134" s="175" t="s">
        <v>1</v>
      </c>
      <c r="F134" s="176" t="s">
        <v>231</v>
      </c>
      <c r="H134" s="177">
        <v>99</v>
      </c>
      <c r="I134" s="178"/>
      <c r="L134" s="174"/>
      <c r="M134" s="179"/>
      <c r="N134" s="180"/>
      <c r="O134" s="180"/>
      <c r="P134" s="180"/>
      <c r="Q134" s="180"/>
      <c r="R134" s="180"/>
      <c r="S134" s="180"/>
      <c r="T134" s="181"/>
      <c r="AT134" s="175" t="s">
        <v>229</v>
      </c>
      <c r="AU134" s="175" t="s">
        <v>86</v>
      </c>
      <c r="AV134" s="14" t="s">
        <v>228</v>
      </c>
      <c r="AW134" s="14" t="s">
        <v>32</v>
      </c>
      <c r="AX134" s="14" t="s">
        <v>84</v>
      </c>
      <c r="AY134" s="175" t="s">
        <v>222</v>
      </c>
    </row>
    <row r="135" spans="1:65" s="2" customFormat="1" ht="21.75" customHeight="1">
      <c r="A135" s="33"/>
      <c r="B135" s="150"/>
      <c r="C135" s="151" t="s">
        <v>235</v>
      </c>
      <c r="D135" s="151" t="s">
        <v>224</v>
      </c>
      <c r="E135" s="152" t="s">
        <v>7054</v>
      </c>
      <c r="F135" s="153" t="s">
        <v>7055</v>
      </c>
      <c r="G135" s="154" t="s">
        <v>227</v>
      </c>
      <c r="H135" s="155">
        <v>99</v>
      </c>
      <c r="I135" s="156"/>
      <c r="J135" s="157">
        <f>ROUND(I135*H135,2)</f>
        <v>0</v>
      </c>
      <c r="K135" s="158"/>
      <c r="L135" s="34"/>
      <c r="M135" s="159" t="s">
        <v>1</v>
      </c>
      <c r="N135" s="160" t="s">
        <v>42</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7056</v>
      </c>
    </row>
    <row r="136" spans="1:65" s="13" customFormat="1">
      <c r="B136" s="165"/>
      <c r="D136" s="166" t="s">
        <v>229</v>
      </c>
      <c r="E136" s="167" t="s">
        <v>1</v>
      </c>
      <c r="F136" s="168" t="s">
        <v>7053</v>
      </c>
      <c r="H136" s="169">
        <v>99</v>
      </c>
      <c r="I136" s="170"/>
      <c r="L136" s="165"/>
      <c r="M136" s="171"/>
      <c r="N136" s="172"/>
      <c r="O136" s="172"/>
      <c r="P136" s="172"/>
      <c r="Q136" s="172"/>
      <c r="R136" s="172"/>
      <c r="S136" s="172"/>
      <c r="T136" s="173"/>
      <c r="AT136" s="167" t="s">
        <v>229</v>
      </c>
      <c r="AU136" s="167" t="s">
        <v>86</v>
      </c>
      <c r="AV136" s="13" t="s">
        <v>86</v>
      </c>
      <c r="AW136" s="13" t="s">
        <v>32</v>
      </c>
      <c r="AX136" s="13" t="s">
        <v>77</v>
      </c>
      <c r="AY136" s="167" t="s">
        <v>222</v>
      </c>
    </row>
    <row r="137" spans="1:65" s="14" customFormat="1">
      <c r="B137" s="174"/>
      <c r="D137" s="166" t="s">
        <v>229</v>
      </c>
      <c r="E137" s="175" t="s">
        <v>1</v>
      </c>
      <c r="F137" s="176" t="s">
        <v>231</v>
      </c>
      <c r="H137" s="177">
        <v>99</v>
      </c>
      <c r="I137" s="178"/>
      <c r="L137" s="174"/>
      <c r="M137" s="179"/>
      <c r="N137" s="180"/>
      <c r="O137" s="180"/>
      <c r="P137" s="180"/>
      <c r="Q137" s="180"/>
      <c r="R137" s="180"/>
      <c r="S137" s="180"/>
      <c r="T137" s="181"/>
      <c r="AT137" s="175" t="s">
        <v>229</v>
      </c>
      <c r="AU137" s="175" t="s">
        <v>86</v>
      </c>
      <c r="AV137" s="14" t="s">
        <v>228</v>
      </c>
      <c r="AW137" s="14" t="s">
        <v>32</v>
      </c>
      <c r="AX137" s="14" t="s">
        <v>84</v>
      </c>
      <c r="AY137" s="175" t="s">
        <v>222</v>
      </c>
    </row>
    <row r="138" spans="1:65" s="2" customFormat="1" ht="33" customHeight="1">
      <c r="A138" s="33"/>
      <c r="B138" s="150"/>
      <c r="C138" s="151" t="s">
        <v>228</v>
      </c>
      <c r="D138" s="151" t="s">
        <v>224</v>
      </c>
      <c r="E138" s="152" t="s">
        <v>364</v>
      </c>
      <c r="F138" s="153" t="s">
        <v>365</v>
      </c>
      <c r="G138" s="154" t="s">
        <v>252</v>
      </c>
      <c r="H138" s="155">
        <v>64.8</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248</v>
      </c>
    </row>
    <row r="139" spans="1:65" s="13" customFormat="1">
      <c r="B139" s="165"/>
      <c r="D139" s="166" t="s">
        <v>229</v>
      </c>
      <c r="E139" s="167" t="s">
        <v>1</v>
      </c>
      <c r="F139" s="168" t="s">
        <v>7057</v>
      </c>
      <c r="H139" s="169">
        <v>64.8</v>
      </c>
      <c r="I139" s="170"/>
      <c r="L139" s="165"/>
      <c r="M139" s="171"/>
      <c r="N139" s="172"/>
      <c r="O139" s="172"/>
      <c r="P139" s="172"/>
      <c r="Q139" s="172"/>
      <c r="R139" s="172"/>
      <c r="S139" s="172"/>
      <c r="T139" s="173"/>
      <c r="AT139" s="167" t="s">
        <v>229</v>
      </c>
      <c r="AU139" s="167" t="s">
        <v>86</v>
      </c>
      <c r="AV139" s="13" t="s">
        <v>86</v>
      </c>
      <c r="AW139" s="13" t="s">
        <v>32</v>
      </c>
      <c r="AX139" s="13" t="s">
        <v>77</v>
      </c>
      <c r="AY139" s="167" t="s">
        <v>222</v>
      </c>
    </row>
    <row r="140" spans="1:65" s="14" customFormat="1">
      <c r="B140" s="174"/>
      <c r="D140" s="166" t="s">
        <v>229</v>
      </c>
      <c r="E140" s="175" t="s">
        <v>1</v>
      </c>
      <c r="F140" s="176" t="s">
        <v>231</v>
      </c>
      <c r="H140" s="177">
        <v>64.8</v>
      </c>
      <c r="I140" s="178"/>
      <c r="L140" s="174"/>
      <c r="M140" s="179"/>
      <c r="N140" s="180"/>
      <c r="O140" s="180"/>
      <c r="P140" s="180"/>
      <c r="Q140" s="180"/>
      <c r="R140" s="180"/>
      <c r="S140" s="180"/>
      <c r="T140" s="181"/>
      <c r="AT140" s="175" t="s">
        <v>229</v>
      </c>
      <c r="AU140" s="175" t="s">
        <v>86</v>
      </c>
      <c r="AV140" s="14" t="s">
        <v>228</v>
      </c>
      <c r="AW140" s="14" t="s">
        <v>32</v>
      </c>
      <c r="AX140" s="14" t="s">
        <v>84</v>
      </c>
      <c r="AY140" s="175" t="s">
        <v>222</v>
      </c>
    </row>
    <row r="141" spans="1:65" s="2" customFormat="1" ht="37.9" customHeight="1">
      <c r="A141" s="33"/>
      <c r="B141" s="150"/>
      <c r="C141" s="151" t="s">
        <v>245</v>
      </c>
      <c r="D141" s="151" t="s">
        <v>224</v>
      </c>
      <c r="E141" s="152" t="s">
        <v>374</v>
      </c>
      <c r="F141" s="153" t="s">
        <v>375</v>
      </c>
      <c r="G141" s="154" t="s">
        <v>252</v>
      </c>
      <c r="H141" s="155">
        <v>20.04</v>
      </c>
      <c r="I141" s="156"/>
      <c r="J141" s="157">
        <f>ROUND(I141*H141,2)</f>
        <v>0</v>
      </c>
      <c r="K141" s="158"/>
      <c r="L141" s="34"/>
      <c r="M141" s="159" t="s">
        <v>1</v>
      </c>
      <c r="N141" s="160" t="s">
        <v>42</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228</v>
      </c>
      <c r="AT141" s="163" t="s">
        <v>224</v>
      </c>
      <c r="AU141" s="163" t="s">
        <v>86</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14</v>
      </c>
    </row>
    <row r="142" spans="1:65" s="13" customFormat="1">
      <c r="B142" s="165"/>
      <c r="D142" s="166" t="s">
        <v>229</v>
      </c>
      <c r="E142" s="167" t="s">
        <v>1</v>
      </c>
      <c r="F142" s="168" t="s">
        <v>7058</v>
      </c>
      <c r="H142" s="169">
        <v>66.959999999999994</v>
      </c>
      <c r="I142" s="170"/>
      <c r="L142" s="165"/>
      <c r="M142" s="171"/>
      <c r="N142" s="172"/>
      <c r="O142" s="172"/>
      <c r="P142" s="172"/>
      <c r="Q142" s="172"/>
      <c r="R142" s="172"/>
      <c r="S142" s="172"/>
      <c r="T142" s="173"/>
      <c r="AT142" s="167" t="s">
        <v>229</v>
      </c>
      <c r="AU142" s="167" t="s">
        <v>86</v>
      </c>
      <c r="AV142" s="13" t="s">
        <v>86</v>
      </c>
      <c r="AW142" s="13" t="s">
        <v>32</v>
      </c>
      <c r="AX142" s="13" t="s">
        <v>77</v>
      </c>
      <c r="AY142" s="167" t="s">
        <v>222</v>
      </c>
    </row>
    <row r="143" spans="1:65" s="13" customFormat="1">
      <c r="B143" s="165"/>
      <c r="D143" s="166" t="s">
        <v>229</v>
      </c>
      <c r="E143" s="167" t="s">
        <v>1</v>
      </c>
      <c r="F143" s="168" t="s">
        <v>7059</v>
      </c>
      <c r="H143" s="169">
        <v>-46.92</v>
      </c>
      <c r="I143" s="170"/>
      <c r="L143" s="165"/>
      <c r="M143" s="171"/>
      <c r="N143" s="172"/>
      <c r="O143" s="172"/>
      <c r="P143" s="172"/>
      <c r="Q143" s="172"/>
      <c r="R143" s="172"/>
      <c r="S143" s="172"/>
      <c r="T143" s="173"/>
      <c r="AT143" s="167" t="s">
        <v>229</v>
      </c>
      <c r="AU143" s="167" t="s">
        <v>86</v>
      </c>
      <c r="AV143" s="13" t="s">
        <v>86</v>
      </c>
      <c r="AW143" s="13" t="s">
        <v>32</v>
      </c>
      <c r="AX143" s="13" t="s">
        <v>77</v>
      </c>
      <c r="AY143" s="167" t="s">
        <v>222</v>
      </c>
    </row>
    <row r="144" spans="1:65" s="14" customFormat="1">
      <c r="B144" s="174"/>
      <c r="D144" s="166" t="s">
        <v>229</v>
      </c>
      <c r="E144" s="175" t="s">
        <v>1</v>
      </c>
      <c r="F144" s="176" t="s">
        <v>231</v>
      </c>
      <c r="H144" s="177">
        <v>20.04</v>
      </c>
      <c r="I144" s="178"/>
      <c r="L144" s="174"/>
      <c r="M144" s="179"/>
      <c r="N144" s="180"/>
      <c r="O144" s="180"/>
      <c r="P144" s="180"/>
      <c r="Q144" s="180"/>
      <c r="R144" s="180"/>
      <c r="S144" s="180"/>
      <c r="T144" s="181"/>
      <c r="AT144" s="175" t="s">
        <v>229</v>
      </c>
      <c r="AU144" s="175" t="s">
        <v>86</v>
      </c>
      <c r="AV144" s="14" t="s">
        <v>228</v>
      </c>
      <c r="AW144" s="14" t="s">
        <v>32</v>
      </c>
      <c r="AX144" s="14" t="s">
        <v>84</v>
      </c>
      <c r="AY144" s="175" t="s">
        <v>222</v>
      </c>
    </row>
    <row r="145" spans="1:65" s="2" customFormat="1" ht="37.9" customHeight="1">
      <c r="A145" s="33"/>
      <c r="B145" s="150"/>
      <c r="C145" s="151" t="s">
        <v>238</v>
      </c>
      <c r="D145" s="151" t="s">
        <v>224</v>
      </c>
      <c r="E145" s="152" t="s">
        <v>378</v>
      </c>
      <c r="F145" s="153" t="s">
        <v>379</v>
      </c>
      <c r="G145" s="154" t="s">
        <v>252</v>
      </c>
      <c r="H145" s="155">
        <v>100.2</v>
      </c>
      <c r="I145" s="156"/>
      <c r="J145" s="157">
        <f>ROUND(I145*H145,2)</f>
        <v>0</v>
      </c>
      <c r="K145" s="158"/>
      <c r="L145" s="34"/>
      <c r="M145" s="159" t="s">
        <v>1</v>
      </c>
      <c r="N145" s="160" t="s">
        <v>42</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228</v>
      </c>
      <c r="AT145" s="163" t="s">
        <v>224</v>
      </c>
      <c r="AU145" s="163" t="s">
        <v>86</v>
      </c>
      <c r="AY145" s="18" t="s">
        <v>222</v>
      </c>
      <c r="BE145" s="164">
        <f>IF(N145="základní",J145,0)</f>
        <v>0</v>
      </c>
      <c r="BF145" s="164">
        <f>IF(N145="snížená",J145,0)</f>
        <v>0</v>
      </c>
      <c r="BG145" s="164">
        <f>IF(N145="zákl. přenesená",J145,0)</f>
        <v>0</v>
      </c>
      <c r="BH145" s="164">
        <f>IF(N145="sníž. přenesená",J145,0)</f>
        <v>0</v>
      </c>
      <c r="BI145" s="164">
        <f>IF(N145="nulová",J145,0)</f>
        <v>0</v>
      </c>
      <c r="BJ145" s="18" t="s">
        <v>84</v>
      </c>
      <c r="BK145" s="164">
        <f>ROUND(I145*H145,2)</f>
        <v>0</v>
      </c>
      <c r="BL145" s="18" t="s">
        <v>228</v>
      </c>
      <c r="BM145" s="163" t="s">
        <v>321</v>
      </c>
    </row>
    <row r="146" spans="1:65" s="2" customFormat="1" ht="16.5" customHeight="1">
      <c r="A146" s="33"/>
      <c r="B146" s="150"/>
      <c r="C146" s="151" t="s">
        <v>261</v>
      </c>
      <c r="D146" s="151" t="s">
        <v>224</v>
      </c>
      <c r="E146" s="152" t="s">
        <v>388</v>
      </c>
      <c r="F146" s="153" t="s">
        <v>389</v>
      </c>
      <c r="G146" s="154" t="s">
        <v>252</v>
      </c>
      <c r="H146" s="155">
        <v>20.04</v>
      </c>
      <c r="I146" s="156"/>
      <c r="J146" s="157">
        <f>ROUND(I146*H146,2)</f>
        <v>0</v>
      </c>
      <c r="K146" s="158"/>
      <c r="L146" s="34"/>
      <c r="M146" s="159" t="s">
        <v>1</v>
      </c>
      <c r="N146" s="160" t="s">
        <v>42</v>
      </c>
      <c r="O146" s="59"/>
      <c r="P146" s="161">
        <f>O146*H146</f>
        <v>0</v>
      </c>
      <c r="Q146" s="161">
        <v>0</v>
      </c>
      <c r="R146" s="161">
        <f>Q146*H146</f>
        <v>0</v>
      </c>
      <c r="S146" s="161">
        <v>0</v>
      </c>
      <c r="T146" s="162">
        <f>S146*H146</f>
        <v>0</v>
      </c>
      <c r="U146" s="33"/>
      <c r="V146" s="33"/>
      <c r="W146" s="33"/>
      <c r="X146" s="33"/>
      <c r="Y146" s="33"/>
      <c r="Z146" s="33"/>
      <c r="AA146" s="33"/>
      <c r="AB146" s="33"/>
      <c r="AC146" s="33"/>
      <c r="AD146" s="33"/>
      <c r="AE146" s="33"/>
      <c r="AR146" s="163" t="s">
        <v>228</v>
      </c>
      <c r="AT146" s="163" t="s">
        <v>224</v>
      </c>
      <c r="AU146" s="163" t="s">
        <v>86</v>
      </c>
      <c r="AY146" s="18" t="s">
        <v>222</v>
      </c>
      <c r="BE146" s="164">
        <f>IF(N146="základní",J146,0)</f>
        <v>0</v>
      </c>
      <c r="BF146" s="164">
        <f>IF(N146="snížená",J146,0)</f>
        <v>0</v>
      </c>
      <c r="BG146" s="164">
        <f>IF(N146="zákl. přenesená",J146,0)</f>
        <v>0</v>
      </c>
      <c r="BH146" s="164">
        <f>IF(N146="sníž. přenesená",J146,0)</f>
        <v>0</v>
      </c>
      <c r="BI146" s="164">
        <f>IF(N146="nulová",J146,0)</f>
        <v>0</v>
      </c>
      <c r="BJ146" s="18" t="s">
        <v>84</v>
      </c>
      <c r="BK146" s="164">
        <f>ROUND(I146*H146,2)</f>
        <v>0</v>
      </c>
      <c r="BL146" s="18" t="s">
        <v>228</v>
      </c>
      <c r="BM146" s="163" t="s">
        <v>264</v>
      </c>
    </row>
    <row r="147" spans="1:65" s="2" customFormat="1" ht="24.2" customHeight="1">
      <c r="A147" s="33"/>
      <c r="B147" s="150"/>
      <c r="C147" s="151" t="s">
        <v>243</v>
      </c>
      <c r="D147" s="151" t="s">
        <v>224</v>
      </c>
      <c r="E147" s="152" t="s">
        <v>391</v>
      </c>
      <c r="F147" s="153" t="s">
        <v>392</v>
      </c>
      <c r="G147" s="154" t="s">
        <v>313</v>
      </c>
      <c r="H147" s="155">
        <v>36.072000000000003</v>
      </c>
      <c r="I147" s="156"/>
      <c r="J147" s="157">
        <f>ROUND(I147*H147,2)</f>
        <v>0</v>
      </c>
      <c r="K147" s="158"/>
      <c r="L147" s="34"/>
      <c r="M147" s="159" t="s">
        <v>1</v>
      </c>
      <c r="N147" s="160" t="s">
        <v>42</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228</v>
      </c>
      <c r="AT147" s="163" t="s">
        <v>224</v>
      </c>
      <c r="AU147" s="163" t="s">
        <v>86</v>
      </c>
      <c r="AY147" s="18" t="s">
        <v>222</v>
      </c>
      <c r="BE147" s="164">
        <f>IF(N147="základní",J147,0)</f>
        <v>0</v>
      </c>
      <c r="BF147" s="164">
        <f>IF(N147="snížená",J147,0)</f>
        <v>0</v>
      </c>
      <c r="BG147" s="164">
        <f>IF(N147="zákl. přenesená",J147,0)</f>
        <v>0</v>
      </c>
      <c r="BH147" s="164">
        <f>IF(N147="sníž. přenesená",J147,0)</f>
        <v>0</v>
      </c>
      <c r="BI147" s="164">
        <f>IF(N147="nulová",J147,0)</f>
        <v>0</v>
      </c>
      <c r="BJ147" s="18" t="s">
        <v>84</v>
      </c>
      <c r="BK147" s="164">
        <f>ROUND(I147*H147,2)</f>
        <v>0</v>
      </c>
      <c r="BL147" s="18" t="s">
        <v>228</v>
      </c>
      <c r="BM147" s="163" t="s">
        <v>341</v>
      </c>
    </row>
    <row r="148" spans="1:65" s="2" customFormat="1" ht="24.2" customHeight="1">
      <c r="A148" s="33"/>
      <c r="B148" s="150"/>
      <c r="C148" s="151" t="s">
        <v>279</v>
      </c>
      <c r="D148" s="151" t="s">
        <v>224</v>
      </c>
      <c r="E148" s="152" t="s">
        <v>395</v>
      </c>
      <c r="F148" s="153" t="s">
        <v>396</v>
      </c>
      <c r="G148" s="154" t="s">
        <v>252</v>
      </c>
      <c r="H148" s="155">
        <v>46.92</v>
      </c>
      <c r="I148" s="156"/>
      <c r="J148" s="157">
        <f>ROUND(I148*H148,2)</f>
        <v>0</v>
      </c>
      <c r="K148" s="158"/>
      <c r="L148" s="34"/>
      <c r="M148" s="159" t="s">
        <v>1</v>
      </c>
      <c r="N148" s="160" t="s">
        <v>42</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228</v>
      </c>
      <c r="AT148" s="163" t="s">
        <v>224</v>
      </c>
      <c r="AU148" s="163" t="s">
        <v>86</v>
      </c>
      <c r="AY148" s="18" t="s">
        <v>222</v>
      </c>
      <c r="BE148" s="164">
        <f>IF(N148="základní",J148,0)</f>
        <v>0</v>
      </c>
      <c r="BF148" s="164">
        <f>IF(N148="snížená",J148,0)</f>
        <v>0</v>
      </c>
      <c r="BG148" s="164">
        <f>IF(N148="zákl. přenesená",J148,0)</f>
        <v>0</v>
      </c>
      <c r="BH148" s="164">
        <f>IF(N148="sníž. přenesená",J148,0)</f>
        <v>0</v>
      </c>
      <c r="BI148" s="164">
        <f>IF(N148="nulová",J148,0)</f>
        <v>0</v>
      </c>
      <c r="BJ148" s="18" t="s">
        <v>84</v>
      </c>
      <c r="BK148" s="164">
        <f>ROUND(I148*H148,2)</f>
        <v>0</v>
      </c>
      <c r="BL148" s="18" t="s">
        <v>228</v>
      </c>
      <c r="BM148" s="163" t="s">
        <v>273</v>
      </c>
    </row>
    <row r="149" spans="1:65" s="16" customFormat="1">
      <c r="B149" s="190"/>
      <c r="D149" s="166" t="s">
        <v>229</v>
      </c>
      <c r="E149" s="191" t="s">
        <v>1</v>
      </c>
      <c r="F149" s="192" t="s">
        <v>7060</v>
      </c>
      <c r="H149" s="191" t="s">
        <v>1</v>
      </c>
      <c r="I149" s="193"/>
      <c r="L149" s="190"/>
      <c r="M149" s="194"/>
      <c r="N149" s="195"/>
      <c r="O149" s="195"/>
      <c r="P149" s="195"/>
      <c r="Q149" s="195"/>
      <c r="R149" s="195"/>
      <c r="S149" s="195"/>
      <c r="T149" s="196"/>
      <c r="AT149" s="191" t="s">
        <v>229</v>
      </c>
      <c r="AU149" s="191" t="s">
        <v>86</v>
      </c>
      <c r="AV149" s="16" t="s">
        <v>84</v>
      </c>
      <c r="AW149" s="16" t="s">
        <v>32</v>
      </c>
      <c r="AX149" s="16" t="s">
        <v>77</v>
      </c>
      <c r="AY149" s="191" t="s">
        <v>222</v>
      </c>
    </row>
    <row r="150" spans="1:65" s="13" customFormat="1">
      <c r="B150" s="165"/>
      <c r="D150" s="166" t="s">
        <v>229</v>
      </c>
      <c r="E150" s="167" t="s">
        <v>1</v>
      </c>
      <c r="F150" s="168" t="s">
        <v>7061</v>
      </c>
      <c r="H150" s="169">
        <v>46.92</v>
      </c>
      <c r="I150" s="170"/>
      <c r="L150" s="165"/>
      <c r="M150" s="171"/>
      <c r="N150" s="172"/>
      <c r="O150" s="172"/>
      <c r="P150" s="172"/>
      <c r="Q150" s="172"/>
      <c r="R150" s="172"/>
      <c r="S150" s="172"/>
      <c r="T150" s="173"/>
      <c r="AT150" s="167" t="s">
        <v>229</v>
      </c>
      <c r="AU150" s="167" t="s">
        <v>86</v>
      </c>
      <c r="AV150" s="13" t="s">
        <v>86</v>
      </c>
      <c r="AW150" s="13" t="s">
        <v>32</v>
      </c>
      <c r="AX150" s="13" t="s">
        <v>77</v>
      </c>
      <c r="AY150" s="167" t="s">
        <v>222</v>
      </c>
    </row>
    <row r="151" spans="1:65" s="14" customFormat="1">
      <c r="B151" s="174"/>
      <c r="D151" s="166" t="s">
        <v>229</v>
      </c>
      <c r="E151" s="175" t="s">
        <v>1</v>
      </c>
      <c r="F151" s="176" t="s">
        <v>231</v>
      </c>
      <c r="H151" s="177">
        <v>46.92</v>
      </c>
      <c r="I151" s="178"/>
      <c r="L151" s="174"/>
      <c r="M151" s="179"/>
      <c r="N151" s="180"/>
      <c r="O151" s="180"/>
      <c r="P151" s="180"/>
      <c r="Q151" s="180"/>
      <c r="R151" s="180"/>
      <c r="S151" s="180"/>
      <c r="T151" s="181"/>
      <c r="AT151" s="175" t="s">
        <v>229</v>
      </c>
      <c r="AU151" s="175" t="s">
        <v>86</v>
      </c>
      <c r="AV151" s="14" t="s">
        <v>228</v>
      </c>
      <c r="AW151" s="14" t="s">
        <v>32</v>
      </c>
      <c r="AX151" s="14" t="s">
        <v>84</v>
      </c>
      <c r="AY151" s="175" t="s">
        <v>222</v>
      </c>
    </row>
    <row r="152" spans="1:65" s="2" customFormat="1" ht="24.2" customHeight="1">
      <c r="A152" s="33"/>
      <c r="B152" s="150"/>
      <c r="C152" s="151" t="s">
        <v>248</v>
      </c>
      <c r="D152" s="151" t="s">
        <v>224</v>
      </c>
      <c r="E152" s="152" t="s">
        <v>7062</v>
      </c>
      <c r="F152" s="153" t="s">
        <v>7063</v>
      </c>
      <c r="G152" s="154" t="s">
        <v>252</v>
      </c>
      <c r="H152" s="155">
        <v>7.27</v>
      </c>
      <c r="I152" s="156"/>
      <c r="J152" s="157">
        <f>ROUND(I152*H152,2)</f>
        <v>0</v>
      </c>
      <c r="K152" s="158"/>
      <c r="L152" s="34"/>
      <c r="M152" s="159" t="s">
        <v>1</v>
      </c>
      <c r="N152" s="160" t="s">
        <v>42</v>
      </c>
      <c r="O152" s="59"/>
      <c r="P152" s="161">
        <f>O152*H152</f>
        <v>0</v>
      </c>
      <c r="Q152" s="161">
        <v>0</v>
      </c>
      <c r="R152" s="161">
        <f>Q152*H152</f>
        <v>0</v>
      </c>
      <c r="S152" s="161">
        <v>0</v>
      </c>
      <c r="T152" s="162">
        <f>S152*H152</f>
        <v>0</v>
      </c>
      <c r="U152" s="33"/>
      <c r="V152" s="33"/>
      <c r="W152" s="33"/>
      <c r="X152" s="33"/>
      <c r="Y152" s="33"/>
      <c r="Z152" s="33"/>
      <c r="AA152" s="33"/>
      <c r="AB152" s="33"/>
      <c r="AC152" s="33"/>
      <c r="AD152" s="33"/>
      <c r="AE152" s="33"/>
      <c r="AR152" s="163" t="s">
        <v>228</v>
      </c>
      <c r="AT152" s="163" t="s">
        <v>224</v>
      </c>
      <c r="AU152" s="163" t="s">
        <v>86</v>
      </c>
      <c r="AY152" s="18" t="s">
        <v>222</v>
      </c>
      <c r="BE152" s="164">
        <f>IF(N152="základní",J152,0)</f>
        <v>0</v>
      </c>
      <c r="BF152" s="164">
        <f>IF(N152="snížená",J152,0)</f>
        <v>0</v>
      </c>
      <c r="BG152" s="164">
        <f>IF(N152="zákl. přenesená",J152,0)</f>
        <v>0</v>
      </c>
      <c r="BH152" s="164">
        <f>IF(N152="sníž. přenesená",J152,0)</f>
        <v>0</v>
      </c>
      <c r="BI152" s="164">
        <f>IF(N152="nulová",J152,0)</f>
        <v>0</v>
      </c>
      <c r="BJ152" s="18" t="s">
        <v>84</v>
      </c>
      <c r="BK152" s="164">
        <f>ROUND(I152*H152,2)</f>
        <v>0</v>
      </c>
      <c r="BL152" s="18" t="s">
        <v>228</v>
      </c>
      <c r="BM152" s="163" t="s">
        <v>358</v>
      </c>
    </row>
    <row r="153" spans="1:65" s="16" customFormat="1">
      <c r="B153" s="190"/>
      <c r="D153" s="166" t="s">
        <v>229</v>
      </c>
      <c r="E153" s="191" t="s">
        <v>1</v>
      </c>
      <c r="F153" s="192" t="s">
        <v>7060</v>
      </c>
      <c r="H153" s="191" t="s">
        <v>1</v>
      </c>
      <c r="I153" s="193"/>
      <c r="L153" s="190"/>
      <c r="M153" s="194"/>
      <c r="N153" s="195"/>
      <c r="O153" s="195"/>
      <c r="P153" s="195"/>
      <c r="Q153" s="195"/>
      <c r="R153" s="195"/>
      <c r="S153" s="195"/>
      <c r="T153" s="196"/>
      <c r="AT153" s="191" t="s">
        <v>229</v>
      </c>
      <c r="AU153" s="191" t="s">
        <v>86</v>
      </c>
      <c r="AV153" s="16" t="s">
        <v>84</v>
      </c>
      <c r="AW153" s="16" t="s">
        <v>32</v>
      </c>
      <c r="AX153" s="16" t="s">
        <v>77</v>
      </c>
      <c r="AY153" s="191" t="s">
        <v>222</v>
      </c>
    </row>
    <row r="154" spans="1:65" s="13" customFormat="1">
      <c r="B154" s="165"/>
      <c r="D154" s="166" t="s">
        <v>229</v>
      </c>
      <c r="E154" s="167" t="s">
        <v>1</v>
      </c>
      <c r="F154" s="168" t="s">
        <v>7064</v>
      </c>
      <c r="H154" s="169">
        <v>7.27</v>
      </c>
      <c r="I154" s="170"/>
      <c r="L154" s="165"/>
      <c r="M154" s="171"/>
      <c r="N154" s="172"/>
      <c r="O154" s="172"/>
      <c r="P154" s="172"/>
      <c r="Q154" s="172"/>
      <c r="R154" s="172"/>
      <c r="S154" s="172"/>
      <c r="T154" s="173"/>
      <c r="AT154" s="167" t="s">
        <v>229</v>
      </c>
      <c r="AU154" s="167" t="s">
        <v>86</v>
      </c>
      <c r="AV154" s="13" t="s">
        <v>86</v>
      </c>
      <c r="AW154" s="13" t="s">
        <v>32</v>
      </c>
      <c r="AX154" s="13" t="s">
        <v>77</v>
      </c>
      <c r="AY154" s="167" t="s">
        <v>222</v>
      </c>
    </row>
    <row r="155" spans="1:65" s="14" customFormat="1">
      <c r="B155" s="174"/>
      <c r="D155" s="166" t="s">
        <v>229</v>
      </c>
      <c r="E155" s="175" t="s">
        <v>1</v>
      </c>
      <c r="F155" s="176" t="s">
        <v>231</v>
      </c>
      <c r="H155" s="177">
        <v>7.27</v>
      </c>
      <c r="I155" s="178"/>
      <c r="L155" s="174"/>
      <c r="M155" s="179"/>
      <c r="N155" s="180"/>
      <c r="O155" s="180"/>
      <c r="P155" s="180"/>
      <c r="Q155" s="180"/>
      <c r="R155" s="180"/>
      <c r="S155" s="180"/>
      <c r="T155" s="181"/>
      <c r="AT155" s="175" t="s">
        <v>229</v>
      </c>
      <c r="AU155" s="175" t="s">
        <v>86</v>
      </c>
      <c r="AV155" s="14" t="s">
        <v>228</v>
      </c>
      <c r="AW155" s="14" t="s">
        <v>32</v>
      </c>
      <c r="AX155" s="14" t="s">
        <v>84</v>
      </c>
      <c r="AY155" s="175" t="s">
        <v>222</v>
      </c>
    </row>
    <row r="156" spans="1:65" s="2" customFormat="1" ht="16.5" customHeight="1">
      <c r="A156" s="33"/>
      <c r="B156" s="150"/>
      <c r="C156" s="197" t="s">
        <v>299</v>
      </c>
      <c r="D156" s="197" t="s">
        <v>310</v>
      </c>
      <c r="E156" s="198" t="s">
        <v>7065</v>
      </c>
      <c r="F156" s="199" t="s">
        <v>7066</v>
      </c>
      <c r="G156" s="200" t="s">
        <v>313</v>
      </c>
      <c r="H156" s="201">
        <v>14.54</v>
      </c>
      <c r="I156" s="202"/>
      <c r="J156" s="203">
        <f>ROUND(I156*H156,2)</f>
        <v>0</v>
      </c>
      <c r="K156" s="204"/>
      <c r="L156" s="205"/>
      <c r="M156" s="206" t="s">
        <v>1</v>
      </c>
      <c r="N156" s="207" t="s">
        <v>42</v>
      </c>
      <c r="O156" s="59"/>
      <c r="P156" s="161">
        <f>O156*H156</f>
        <v>0</v>
      </c>
      <c r="Q156" s="161">
        <v>1</v>
      </c>
      <c r="R156" s="161">
        <f>Q156*H156</f>
        <v>14.54</v>
      </c>
      <c r="S156" s="161">
        <v>0</v>
      </c>
      <c r="T156" s="162">
        <f>S156*H156</f>
        <v>0</v>
      </c>
      <c r="U156" s="33"/>
      <c r="V156" s="33"/>
      <c r="W156" s="33"/>
      <c r="X156" s="33"/>
      <c r="Y156" s="33"/>
      <c r="Z156" s="33"/>
      <c r="AA156" s="33"/>
      <c r="AB156" s="33"/>
      <c r="AC156" s="33"/>
      <c r="AD156" s="33"/>
      <c r="AE156" s="33"/>
      <c r="AR156" s="163" t="s">
        <v>243</v>
      </c>
      <c r="AT156" s="163" t="s">
        <v>310</v>
      </c>
      <c r="AU156" s="163" t="s">
        <v>86</v>
      </c>
      <c r="AY156" s="18" t="s">
        <v>222</v>
      </c>
      <c r="BE156" s="164">
        <f>IF(N156="základní",J156,0)</f>
        <v>0</v>
      </c>
      <c r="BF156" s="164">
        <f>IF(N156="snížená",J156,0)</f>
        <v>0</v>
      </c>
      <c r="BG156" s="164">
        <f>IF(N156="zákl. přenesená",J156,0)</f>
        <v>0</v>
      </c>
      <c r="BH156" s="164">
        <f>IF(N156="sníž. přenesená",J156,0)</f>
        <v>0</v>
      </c>
      <c r="BI156" s="164">
        <f>IF(N156="nulová",J156,0)</f>
        <v>0</v>
      </c>
      <c r="BJ156" s="18" t="s">
        <v>84</v>
      </c>
      <c r="BK156" s="164">
        <f>ROUND(I156*H156,2)</f>
        <v>0</v>
      </c>
      <c r="BL156" s="18" t="s">
        <v>228</v>
      </c>
      <c r="BM156" s="163" t="s">
        <v>282</v>
      </c>
    </row>
    <row r="157" spans="1:65" s="12" customFormat="1" ht="22.9" customHeight="1">
      <c r="B157" s="137"/>
      <c r="D157" s="138" t="s">
        <v>76</v>
      </c>
      <c r="E157" s="148" t="s">
        <v>228</v>
      </c>
      <c r="F157" s="148" t="s">
        <v>916</v>
      </c>
      <c r="I157" s="140"/>
      <c r="J157" s="149">
        <f>BK157</f>
        <v>0</v>
      </c>
      <c r="L157" s="137"/>
      <c r="M157" s="142"/>
      <c r="N157" s="143"/>
      <c r="O157" s="143"/>
      <c r="P157" s="144">
        <f>SUM(P158:P160)</f>
        <v>0</v>
      </c>
      <c r="Q157" s="143"/>
      <c r="R157" s="144">
        <f>SUM(R158:R160)</f>
        <v>3.4033860000000002</v>
      </c>
      <c r="S157" s="143"/>
      <c r="T157" s="145">
        <f>SUM(T158:T160)</f>
        <v>0</v>
      </c>
      <c r="AR157" s="138" t="s">
        <v>84</v>
      </c>
      <c r="AT157" s="146" t="s">
        <v>76</v>
      </c>
      <c r="AU157" s="146" t="s">
        <v>84</v>
      </c>
      <c r="AY157" s="138" t="s">
        <v>222</v>
      </c>
      <c r="BK157" s="147">
        <f>SUM(BK158:BK160)</f>
        <v>0</v>
      </c>
    </row>
    <row r="158" spans="1:65" s="2" customFormat="1" ht="16.5" customHeight="1">
      <c r="A158" s="33"/>
      <c r="B158" s="150"/>
      <c r="C158" s="151" t="s">
        <v>14</v>
      </c>
      <c r="D158" s="151" t="s">
        <v>224</v>
      </c>
      <c r="E158" s="152" t="s">
        <v>7067</v>
      </c>
      <c r="F158" s="153" t="s">
        <v>7068</v>
      </c>
      <c r="G158" s="154" t="s">
        <v>252</v>
      </c>
      <c r="H158" s="155">
        <v>1.8</v>
      </c>
      <c r="I158" s="156"/>
      <c r="J158" s="157">
        <f>ROUND(I158*H158,2)</f>
        <v>0</v>
      </c>
      <c r="K158" s="158"/>
      <c r="L158" s="34"/>
      <c r="M158" s="159" t="s">
        <v>1</v>
      </c>
      <c r="N158" s="160" t="s">
        <v>42</v>
      </c>
      <c r="O158" s="59"/>
      <c r="P158" s="161">
        <f>O158*H158</f>
        <v>0</v>
      </c>
      <c r="Q158" s="161">
        <v>1.8907700000000001</v>
      </c>
      <c r="R158" s="161">
        <f>Q158*H158</f>
        <v>3.4033860000000002</v>
      </c>
      <c r="S158" s="161">
        <v>0</v>
      </c>
      <c r="T158" s="162">
        <f>S158*H158</f>
        <v>0</v>
      </c>
      <c r="U158" s="33"/>
      <c r="V158" s="33"/>
      <c r="W158" s="33"/>
      <c r="X158" s="33"/>
      <c r="Y158" s="33"/>
      <c r="Z158" s="33"/>
      <c r="AA158" s="33"/>
      <c r="AB158" s="33"/>
      <c r="AC158" s="33"/>
      <c r="AD158" s="33"/>
      <c r="AE158" s="33"/>
      <c r="AR158" s="163" t="s">
        <v>228</v>
      </c>
      <c r="AT158" s="163" t="s">
        <v>224</v>
      </c>
      <c r="AU158" s="163" t="s">
        <v>86</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292</v>
      </c>
    </row>
    <row r="159" spans="1:65" s="13" customFormat="1">
      <c r="B159" s="165"/>
      <c r="D159" s="166" t="s">
        <v>229</v>
      </c>
      <c r="E159" s="167" t="s">
        <v>1</v>
      </c>
      <c r="F159" s="168" t="s">
        <v>7069</v>
      </c>
      <c r="H159" s="169">
        <v>1.8</v>
      </c>
      <c r="I159" s="170"/>
      <c r="L159" s="165"/>
      <c r="M159" s="171"/>
      <c r="N159" s="172"/>
      <c r="O159" s="172"/>
      <c r="P159" s="172"/>
      <c r="Q159" s="172"/>
      <c r="R159" s="172"/>
      <c r="S159" s="172"/>
      <c r="T159" s="173"/>
      <c r="AT159" s="167" t="s">
        <v>229</v>
      </c>
      <c r="AU159" s="167" t="s">
        <v>86</v>
      </c>
      <c r="AV159" s="13" t="s">
        <v>86</v>
      </c>
      <c r="AW159" s="13" t="s">
        <v>32</v>
      </c>
      <c r="AX159" s="13" t="s">
        <v>77</v>
      </c>
      <c r="AY159" s="167" t="s">
        <v>222</v>
      </c>
    </row>
    <row r="160" spans="1:65" s="14" customFormat="1">
      <c r="B160" s="174"/>
      <c r="D160" s="166" t="s">
        <v>229</v>
      </c>
      <c r="E160" s="175" t="s">
        <v>1</v>
      </c>
      <c r="F160" s="176" t="s">
        <v>231</v>
      </c>
      <c r="H160" s="177">
        <v>1.8</v>
      </c>
      <c r="I160" s="178"/>
      <c r="L160" s="174"/>
      <c r="M160" s="179"/>
      <c r="N160" s="180"/>
      <c r="O160" s="180"/>
      <c r="P160" s="180"/>
      <c r="Q160" s="180"/>
      <c r="R160" s="180"/>
      <c r="S160" s="180"/>
      <c r="T160" s="181"/>
      <c r="AT160" s="175" t="s">
        <v>229</v>
      </c>
      <c r="AU160" s="175" t="s">
        <v>86</v>
      </c>
      <c r="AV160" s="14" t="s">
        <v>228</v>
      </c>
      <c r="AW160" s="14" t="s">
        <v>32</v>
      </c>
      <c r="AX160" s="14" t="s">
        <v>84</v>
      </c>
      <c r="AY160" s="175" t="s">
        <v>222</v>
      </c>
    </row>
    <row r="161" spans="1:65" s="12" customFormat="1" ht="22.9" customHeight="1">
      <c r="B161" s="137"/>
      <c r="D161" s="138" t="s">
        <v>76</v>
      </c>
      <c r="E161" s="148" t="s">
        <v>243</v>
      </c>
      <c r="F161" s="148" t="s">
        <v>7070</v>
      </c>
      <c r="I161" s="140"/>
      <c r="J161" s="149">
        <f>BK161</f>
        <v>0</v>
      </c>
      <c r="L161" s="137"/>
      <c r="M161" s="142"/>
      <c r="N161" s="143"/>
      <c r="O161" s="143"/>
      <c r="P161" s="144">
        <f>SUM(P162:P164)</f>
        <v>0</v>
      </c>
      <c r="Q161" s="143"/>
      <c r="R161" s="144">
        <f>SUM(R162:R164)</f>
        <v>0.65527499999999994</v>
      </c>
      <c r="S161" s="143"/>
      <c r="T161" s="145">
        <f>SUM(T162:T164)</f>
        <v>0</v>
      </c>
      <c r="AR161" s="138" t="s">
        <v>84</v>
      </c>
      <c r="AT161" s="146" t="s">
        <v>76</v>
      </c>
      <c r="AU161" s="146" t="s">
        <v>84</v>
      </c>
      <c r="AY161" s="138" t="s">
        <v>222</v>
      </c>
      <c r="BK161" s="147">
        <f>SUM(BK162:BK164)</f>
        <v>0</v>
      </c>
    </row>
    <row r="162" spans="1:65" s="2" customFormat="1" ht="33" customHeight="1">
      <c r="A162" s="33"/>
      <c r="B162" s="150"/>
      <c r="C162" s="151" t="s">
        <v>315</v>
      </c>
      <c r="D162" s="151" t="s">
        <v>224</v>
      </c>
      <c r="E162" s="152" t="s">
        <v>7071</v>
      </c>
      <c r="F162" s="153" t="s">
        <v>7072</v>
      </c>
      <c r="G162" s="154" t="s">
        <v>242</v>
      </c>
      <c r="H162" s="155">
        <v>15</v>
      </c>
      <c r="I162" s="156"/>
      <c r="J162" s="157">
        <f>ROUND(I162*H162,2)</f>
        <v>0</v>
      </c>
      <c r="K162" s="158"/>
      <c r="L162" s="34"/>
      <c r="M162" s="159" t="s">
        <v>1</v>
      </c>
      <c r="N162" s="160" t="s">
        <v>42</v>
      </c>
      <c r="O162" s="59"/>
      <c r="P162" s="161">
        <f>O162*H162</f>
        <v>0</v>
      </c>
      <c r="Q162" s="161">
        <v>4.0000000000000003E-5</v>
      </c>
      <c r="R162" s="161">
        <f>Q162*H162</f>
        <v>6.0000000000000006E-4</v>
      </c>
      <c r="S162" s="161">
        <v>0</v>
      </c>
      <c r="T162" s="162">
        <f>S162*H162</f>
        <v>0</v>
      </c>
      <c r="U162" s="33"/>
      <c r="V162" s="33"/>
      <c r="W162" s="33"/>
      <c r="X162" s="33"/>
      <c r="Y162" s="33"/>
      <c r="Z162" s="33"/>
      <c r="AA162" s="33"/>
      <c r="AB162" s="33"/>
      <c r="AC162" s="33"/>
      <c r="AD162" s="33"/>
      <c r="AE162" s="33"/>
      <c r="AR162" s="163" t="s">
        <v>228</v>
      </c>
      <c r="AT162" s="163" t="s">
        <v>224</v>
      </c>
      <c r="AU162" s="163" t="s">
        <v>86</v>
      </c>
      <c r="AY162" s="18" t="s">
        <v>222</v>
      </c>
      <c r="BE162" s="164">
        <f>IF(N162="základní",J162,0)</f>
        <v>0</v>
      </c>
      <c r="BF162" s="164">
        <f>IF(N162="snížená",J162,0)</f>
        <v>0</v>
      </c>
      <c r="BG162" s="164">
        <f>IF(N162="zákl. přenesená",J162,0)</f>
        <v>0</v>
      </c>
      <c r="BH162" s="164">
        <f>IF(N162="sníž. přenesená",J162,0)</f>
        <v>0</v>
      </c>
      <c r="BI162" s="164">
        <f>IF(N162="nulová",J162,0)</f>
        <v>0</v>
      </c>
      <c r="BJ162" s="18" t="s">
        <v>84</v>
      </c>
      <c r="BK162" s="164">
        <f>ROUND(I162*H162,2)</f>
        <v>0</v>
      </c>
      <c r="BL162" s="18" t="s">
        <v>228</v>
      </c>
      <c r="BM162" s="163" t="s">
        <v>302</v>
      </c>
    </row>
    <row r="163" spans="1:65" s="2" customFormat="1" ht="24.2" customHeight="1">
      <c r="A163" s="33"/>
      <c r="B163" s="150"/>
      <c r="C163" s="197" t="s">
        <v>321</v>
      </c>
      <c r="D163" s="197" t="s">
        <v>310</v>
      </c>
      <c r="E163" s="198" t="s">
        <v>7073</v>
      </c>
      <c r="F163" s="199" t="s">
        <v>7074</v>
      </c>
      <c r="G163" s="200" t="s">
        <v>242</v>
      </c>
      <c r="H163" s="201">
        <v>15.225</v>
      </c>
      <c r="I163" s="202"/>
      <c r="J163" s="203">
        <f>ROUND(I163*H163,2)</f>
        <v>0</v>
      </c>
      <c r="K163" s="204"/>
      <c r="L163" s="205"/>
      <c r="M163" s="206" t="s">
        <v>1</v>
      </c>
      <c r="N163" s="207" t="s">
        <v>42</v>
      </c>
      <c r="O163" s="59"/>
      <c r="P163" s="161">
        <f>O163*H163</f>
        <v>0</v>
      </c>
      <c r="Q163" s="161">
        <v>4.2999999999999997E-2</v>
      </c>
      <c r="R163" s="161">
        <f>Q163*H163</f>
        <v>0.6546749999999999</v>
      </c>
      <c r="S163" s="161">
        <v>0</v>
      </c>
      <c r="T163" s="162">
        <f>S163*H163</f>
        <v>0</v>
      </c>
      <c r="U163" s="33"/>
      <c r="V163" s="33"/>
      <c r="W163" s="33"/>
      <c r="X163" s="33"/>
      <c r="Y163" s="33"/>
      <c r="Z163" s="33"/>
      <c r="AA163" s="33"/>
      <c r="AB163" s="33"/>
      <c r="AC163" s="33"/>
      <c r="AD163" s="33"/>
      <c r="AE163" s="33"/>
      <c r="AR163" s="163" t="s">
        <v>243</v>
      </c>
      <c r="AT163" s="163" t="s">
        <v>310</v>
      </c>
      <c r="AU163" s="163" t="s">
        <v>86</v>
      </c>
      <c r="AY163" s="18" t="s">
        <v>222</v>
      </c>
      <c r="BE163" s="164">
        <f>IF(N163="základní",J163,0)</f>
        <v>0</v>
      </c>
      <c r="BF163" s="164">
        <f>IF(N163="snížená",J163,0)</f>
        <v>0</v>
      </c>
      <c r="BG163" s="164">
        <f>IF(N163="zákl. přenesená",J163,0)</f>
        <v>0</v>
      </c>
      <c r="BH163" s="164">
        <f>IF(N163="sníž. přenesená",J163,0)</f>
        <v>0</v>
      </c>
      <c r="BI163" s="164">
        <f>IF(N163="nulová",J163,0)</f>
        <v>0</v>
      </c>
      <c r="BJ163" s="18" t="s">
        <v>84</v>
      </c>
      <c r="BK163" s="164">
        <f>ROUND(I163*H163,2)</f>
        <v>0</v>
      </c>
      <c r="BL163" s="18" t="s">
        <v>228</v>
      </c>
      <c r="BM163" s="163" t="s">
        <v>314</v>
      </c>
    </row>
    <row r="164" spans="1:65" s="2" customFormat="1" ht="24.2" customHeight="1">
      <c r="A164" s="33"/>
      <c r="B164" s="150"/>
      <c r="C164" s="151" t="s">
        <v>8</v>
      </c>
      <c r="D164" s="151" t="s">
        <v>224</v>
      </c>
      <c r="E164" s="152" t="s">
        <v>7075</v>
      </c>
      <c r="F164" s="153" t="s">
        <v>7076</v>
      </c>
      <c r="G164" s="154" t="s">
        <v>348</v>
      </c>
      <c r="H164" s="155">
        <v>1</v>
      </c>
      <c r="I164" s="156"/>
      <c r="J164" s="157">
        <f>ROUND(I164*H164,2)</f>
        <v>0</v>
      </c>
      <c r="K164" s="158"/>
      <c r="L164" s="34"/>
      <c r="M164" s="159" t="s">
        <v>1</v>
      </c>
      <c r="N164" s="160" t="s">
        <v>42</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228</v>
      </c>
      <c r="AT164" s="163" t="s">
        <v>224</v>
      </c>
      <c r="AU164" s="163" t="s">
        <v>86</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318</v>
      </c>
    </row>
    <row r="165" spans="1:65" s="12" customFormat="1" ht="22.9" customHeight="1">
      <c r="B165" s="137"/>
      <c r="D165" s="138" t="s">
        <v>76</v>
      </c>
      <c r="E165" s="148" t="s">
        <v>279</v>
      </c>
      <c r="F165" s="148" t="s">
        <v>6684</v>
      </c>
      <c r="I165" s="140"/>
      <c r="J165" s="149">
        <f>BK165</f>
        <v>0</v>
      </c>
      <c r="L165" s="137"/>
      <c r="M165" s="142"/>
      <c r="N165" s="143"/>
      <c r="O165" s="143"/>
      <c r="P165" s="144">
        <f>P166</f>
        <v>0</v>
      </c>
      <c r="Q165" s="143"/>
      <c r="R165" s="144">
        <f>R166</f>
        <v>0</v>
      </c>
      <c r="S165" s="143"/>
      <c r="T165" s="145">
        <f>T166</f>
        <v>0</v>
      </c>
      <c r="AR165" s="138" t="s">
        <v>84</v>
      </c>
      <c r="AT165" s="146" t="s">
        <v>76</v>
      </c>
      <c r="AU165" s="146" t="s">
        <v>84</v>
      </c>
      <c r="AY165" s="138" t="s">
        <v>222</v>
      </c>
      <c r="BK165" s="147">
        <f>BK166</f>
        <v>0</v>
      </c>
    </row>
    <row r="166" spans="1:65" s="12" customFormat="1" ht="20.85" customHeight="1">
      <c r="B166" s="137"/>
      <c r="D166" s="138" t="s">
        <v>76</v>
      </c>
      <c r="E166" s="148" t="s">
        <v>845</v>
      </c>
      <c r="F166" s="148" t="s">
        <v>2091</v>
      </c>
      <c r="I166" s="140"/>
      <c r="J166" s="149">
        <f>BK166</f>
        <v>0</v>
      </c>
      <c r="L166" s="137"/>
      <c r="M166" s="142"/>
      <c r="N166" s="143"/>
      <c r="O166" s="143"/>
      <c r="P166" s="144">
        <f>P167</f>
        <v>0</v>
      </c>
      <c r="Q166" s="143"/>
      <c r="R166" s="144">
        <f>R167</f>
        <v>0</v>
      </c>
      <c r="S166" s="143"/>
      <c r="T166" s="145">
        <f>T167</f>
        <v>0</v>
      </c>
      <c r="AR166" s="138" t="s">
        <v>84</v>
      </c>
      <c r="AT166" s="146" t="s">
        <v>76</v>
      </c>
      <c r="AU166" s="146" t="s">
        <v>86</v>
      </c>
      <c r="AY166" s="138" t="s">
        <v>222</v>
      </c>
      <c r="BK166" s="147">
        <f>BK167</f>
        <v>0</v>
      </c>
    </row>
    <row r="167" spans="1:65" s="2" customFormat="1" ht="24.2" customHeight="1">
      <c r="A167" s="33"/>
      <c r="B167" s="150"/>
      <c r="C167" s="151" t="s">
        <v>264</v>
      </c>
      <c r="D167" s="151" t="s">
        <v>224</v>
      </c>
      <c r="E167" s="152" t="s">
        <v>7077</v>
      </c>
      <c r="F167" s="153" t="s">
        <v>7078</v>
      </c>
      <c r="G167" s="154" t="s">
        <v>313</v>
      </c>
      <c r="H167" s="155">
        <v>15.195</v>
      </c>
      <c r="I167" s="156"/>
      <c r="J167" s="157">
        <f>ROUND(I167*H167,2)</f>
        <v>0</v>
      </c>
      <c r="K167" s="158"/>
      <c r="L167" s="34"/>
      <c r="M167" s="213" t="s">
        <v>1</v>
      </c>
      <c r="N167" s="214" t="s">
        <v>42</v>
      </c>
      <c r="O167" s="215"/>
      <c r="P167" s="216">
        <f>O167*H167</f>
        <v>0</v>
      </c>
      <c r="Q167" s="216">
        <v>0</v>
      </c>
      <c r="R167" s="216">
        <f>Q167*H167</f>
        <v>0</v>
      </c>
      <c r="S167" s="216">
        <v>0</v>
      </c>
      <c r="T167" s="217">
        <f>S167*H167</f>
        <v>0</v>
      </c>
      <c r="U167" s="33"/>
      <c r="V167" s="33"/>
      <c r="W167" s="33"/>
      <c r="X167" s="33"/>
      <c r="Y167" s="33"/>
      <c r="Z167" s="33"/>
      <c r="AA167" s="33"/>
      <c r="AB167" s="33"/>
      <c r="AC167" s="33"/>
      <c r="AD167" s="33"/>
      <c r="AE167" s="33"/>
      <c r="AR167" s="163" t="s">
        <v>228</v>
      </c>
      <c r="AT167" s="163" t="s">
        <v>224</v>
      </c>
      <c r="AU167" s="163" t="s">
        <v>235</v>
      </c>
      <c r="AY167" s="18" t="s">
        <v>222</v>
      </c>
      <c r="BE167" s="164">
        <f>IF(N167="základní",J167,0)</f>
        <v>0</v>
      </c>
      <c r="BF167" s="164">
        <f>IF(N167="snížená",J167,0)</f>
        <v>0</v>
      </c>
      <c r="BG167" s="164">
        <f>IF(N167="zákl. přenesená",J167,0)</f>
        <v>0</v>
      </c>
      <c r="BH167" s="164">
        <f>IF(N167="sníž. přenesená",J167,0)</f>
        <v>0</v>
      </c>
      <c r="BI167" s="164">
        <f>IF(N167="nulová",J167,0)</f>
        <v>0</v>
      </c>
      <c r="BJ167" s="18" t="s">
        <v>84</v>
      </c>
      <c r="BK167" s="164">
        <f>ROUND(I167*H167,2)</f>
        <v>0</v>
      </c>
      <c r="BL167" s="18" t="s">
        <v>228</v>
      </c>
      <c r="BM167" s="163" t="s">
        <v>322</v>
      </c>
    </row>
    <row r="168" spans="1:65" s="2" customFormat="1" ht="6.95" customHeight="1">
      <c r="A168" s="33"/>
      <c r="B168" s="48"/>
      <c r="C168" s="49"/>
      <c r="D168" s="49"/>
      <c r="E168" s="49"/>
      <c r="F168" s="49"/>
      <c r="G168" s="49"/>
      <c r="H168" s="49"/>
      <c r="I168" s="49"/>
      <c r="J168" s="49"/>
      <c r="K168" s="49"/>
      <c r="L168" s="34"/>
      <c r="M168" s="33"/>
      <c r="O168" s="33"/>
      <c r="P168" s="33"/>
      <c r="Q168" s="33"/>
      <c r="R168" s="33"/>
      <c r="S168" s="33"/>
      <c r="T168" s="33"/>
      <c r="U168" s="33"/>
      <c r="V168" s="33"/>
      <c r="W168" s="33"/>
      <c r="X168" s="33"/>
      <c r="Y168" s="33"/>
      <c r="Z168" s="33"/>
      <c r="AA168" s="33"/>
      <c r="AB168" s="33"/>
      <c r="AC168" s="33"/>
      <c r="AD168" s="33"/>
      <c r="AE168" s="33"/>
    </row>
  </sheetData>
  <autoFilter ref="C125:K167"/>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149</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7079</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7079</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ROUND((SUM(BE124:BE136)),  2)</f>
        <v>0</v>
      </c>
      <c r="G35" s="33"/>
      <c r="H35" s="33"/>
      <c r="I35" s="106">
        <v>0.21</v>
      </c>
      <c r="J35" s="105">
        <f>ROUND(((SUM(BE124:BE136))*I35),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ROUND((SUM(BF124:BF136)),  2)</f>
        <v>0</v>
      </c>
      <c r="G36" s="33"/>
      <c r="H36" s="33"/>
      <c r="I36" s="106">
        <v>0.15</v>
      </c>
      <c r="J36" s="105">
        <f>ROUND(((SUM(BF124:BF136))*I36),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ROUND((SUM(BG124:BG136)),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ROUND((SUM(BH124:BH136)),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ROUND((SUM(BI124:BI136)),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7079</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SO-07 - Vsakovací objekt</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J125</f>
        <v>0</v>
      </c>
      <c r="L99" s="118"/>
    </row>
    <row r="100" spans="1:47" s="10" customFormat="1" ht="19.899999999999999" customHeight="1">
      <c r="B100" s="122"/>
      <c r="D100" s="123" t="s">
        <v>177</v>
      </c>
      <c r="E100" s="124"/>
      <c r="F100" s="124"/>
      <c r="G100" s="124"/>
      <c r="H100" s="124"/>
      <c r="I100" s="124"/>
      <c r="J100" s="125">
        <f>J126</f>
        <v>0</v>
      </c>
      <c r="L100" s="122"/>
    </row>
    <row r="101" spans="1:47" s="9" customFormat="1" ht="24.95" customHeight="1">
      <c r="B101" s="118"/>
      <c r="D101" s="119" t="s">
        <v>7080</v>
      </c>
      <c r="E101" s="120"/>
      <c r="F101" s="120"/>
      <c r="G101" s="120"/>
      <c r="H101" s="120"/>
      <c r="I101" s="120"/>
      <c r="J101" s="121">
        <f>J134</f>
        <v>0</v>
      </c>
      <c r="L101" s="118"/>
    </row>
    <row r="102" spans="1:47" s="10" customFormat="1" ht="19.899999999999999" customHeight="1">
      <c r="B102" s="122"/>
      <c r="D102" s="123" t="s">
        <v>183</v>
      </c>
      <c r="E102" s="124"/>
      <c r="F102" s="124"/>
      <c r="G102" s="124"/>
      <c r="H102" s="124"/>
      <c r="I102" s="124"/>
      <c r="J102" s="125">
        <f>J135</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207</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5" t="str">
        <f>E7</f>
        <v>Přístavba tělocvičny, školní jídelny a kuchyně</v>
      </c>
      <c r="F112" s="266"/>
      <c r="G112" s="266"/>
      <c r="H112" s="266"/>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166</v>
      </c>
      <c r="L113" s="21"/>
    </row>
    <row r="114" spans="1:65" s="2" customFormat="1" ht="16.5" customHeight="1">
      <c r="A114" s="33"/>
      <c r="B114" s="34"/>
      <c r="C114" s="33"/>
      <c r="D114" s="33"/>
      <c r="E114" s="265" t="s">
        <v>7079</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168</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41" t="str">
        <f>E11</f>
        <v>SO-07 - Vsakovací objekt</v>
      </c>
      <c r="F116" s="264"/>
      <c r="G116" s="264"/>
      <c r="H116" s="264"/>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ZŠ Lyčkovo nám. 6/460, Praha 8</v>
      </c>
      <c r="G118" s="33"/>
      <c r="H118" s="33"/>
      <c r="I118" s="28" t="s">
        <v>22</v>
      </c>
      <c r="J118" s="56" t="str">
        <f>IF(J14="","",J14)</f>
        <v>25. 9. 2023</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Městská část Praha 8</v>
      </c>
      <c r="G120" s="33"/>
      <c r="H120" s="33"/>
      <c r="I120" s="28" t="s">
        <v>30</v>
      </c>
      <c r="J120" s="31" t="str">
        <f>E23</f>
        <v>ARCHITEKTONICKÝ ATELIER ALEŠ, s.r.o.</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33</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208</v>
      </c>
      <c r="D123" s="129" t="s">
        <v>62</v>
      </c>
      <c r="E123" s="129" t="s">
        <v>58</v>
      </c>
      <c r="F123" s="129" t="s">
        <v>59</v>
      </c>
      <c r="G123" s="129" t="s">
        <v>209</v>
      </c>
      <c r="H123" s="129" t="s">
        <v>210</v>
      </c>
      <c r="I123" s="129" t="s">
        <v>211</v>
      </c>
      <c r="J123" s="130" t="s">
        <v>172</v>
      </c>
      <c r="K123" s="131" t="s">
        <v>212</v>
      </c>
      <c r="L123" s="132"/>
      <c r="M123" s="63" t="s">
        <v>1</v>
      </c>
      <c r="N123" s="64" t="s">
        <v>41</v>
      </c>
      <c r="O123" s="64" t="s">
        <v>213</v>
      </c>
      <c r="P123" s="64" t="s">
        <v>214</v>
      </c>
      <c r="Q123" s="64" t="s">
        <v>215</v>
      </c>
      <c r="R123" s="64" t="s">
        <v>216</v>
      </c>
      <c r="S123" s="64" t="s">
        <v>217</v>
      </c>
      <c r="T123" s="65" t="s">
        <v>218</v>
      </c>
      <c r="U123" s="126"/>
      <c r="V123" s="126"/>
      <c r="W123" s="126"/>
      <c r="X123" s="126"/>
      <c r="Y123" s="126"/>
      <c r="Z123" s="126"/>
      <c r="AA123" s="126"/>
      <c r="AB123" s="126"/>
      <c r="AC123" s="126"/>
      <c r="AD123" s="126"/>
      <c r="AE123" s="126"/>
    </row>
    <row r="124" spans="1:65" s="2" customFormat="1" ht="22.9" customHeight="1">
      <c r="A124" s="33"/>
      <c r="B124" s="34"/>
      <c r="C124" s="70" t="s">
        <v>219</v>
      </c>
      <c r="D124" s="33"/>
      <c r="E124" s="33"/>
      <c r="F124" s="33"/>
      <c r="G124" s="33"/>
      <c r="H124" s="33"/>
      <c r="I124" s="33"/>
      <c r="J124" s="133">
        <f>BK124</f>
        <v>0</v>
      </c>
      <c r="K124" s="33"/>
      <c r="L124" s="34"/>
      <c r="M124" s="66"/>
      <c r="N124" s="57"/>
      <c r="O124" s="67"/>
      <c r="P124" s="134">
        <f>P125+P134</f>
        <v>0</v>
      </c>
      <c r="Q124" s="67"/>
      <c r="R124" s="134">
        <f>R125+R134</f>
        <v>0</v>
      </c>
      <c r="S124" s="67"/>
      <c r="T124" s="135">
        <f>T125+T134</f>
        <v>0</v>
      </c>
      <c r="U124" s="33"/>
      <c r="V124" s="33"/>
      <c r="W124" s="33"/>
      <c r="X124" s="33"/>
      <c r="Y124" s="33"/>
      <c r="Z124" s="33"/>
      <c r="AA124" s="33"/>
      <c r="AB124" s="33"/>
      <c r="AC124" s="33"/>
      <c r="AD124" s="33"/>
      <c r="AE124" s="33"/>
      <c r="AT124" s="18" t="s">
        <v>76</v>
      </c>
      <c r="AU124" s="18" t="s">
        <v>174</v>
      </c>
      <c r="BK124" s="136">
        <f>BK125+BK134</f>
        <v>0</v>
      </c>
    </row>
    <row r="125" spans="1:65" s="12" customFormat="1" ht="25.9" customHeight="1">
      <c r="B125" s="137"/>
      <c r="D125" s="138" t="s">
        <v>76</v>
      </c>
      <c r="E125" s="139" t="s">
        <v>220</v>
      </c>
      <c r="F125" s="139" t="s">
        <v>221</v>
      </c>
      <c r="I125" s="140"/>
      <c r="J125" s="141">
        <f>BK125</f>
        <v>0</v>
      </c>
      <c r="L125" s="137"/>
      <c r="M125" s="142"/>
      <c r="N125" s="143"/>
      <c r="O125" s="143"/>
      <c r="P125" s="144">
        <f>P126</f>
        <v>0</v>
      </c>
      <c r="Q125" s="143"/>
      <c r="R125" s="144">
        <f>R126</f>
        <v>0</v>
      </c>
      <c r="S125" s="143"/>
      <c r="T125" s="145">
        <f>T126</f>
        <v>0</v>
      </c>
      <c r="AR125" s="138" t="s">
        <v>84</v>
      </c>
      <c r="AT125" s="146" t="s">
        <v>76</v>
      </c>
      <c r="AU125" s="146" t="s">
        <v>77</v>
      </c>
      <c r="AY125" s="138" t="s">
        <v>222</v>
      </c>
      <c r="BK125" s="147">
        <f>BK126</f>
        <v>0</v>
      </c>
    </row>
    <row r="126" spans="1:65" s="12" customFormat="1" ht="22.9" customHeight="1">
      <c r="B126" s="137"/>
      <c r="D126" s="138" t="s">
        <v>76</v>
      </c>
      <c r="E126" s="148" t="s">
        <v>86</v>
      </c>
      <c r="F126" s="148" t="s">
        <v>433</v>
      </c>
      <c r="I126" s="140"/>
      <c r="J126" s="149">
        <f>BK126</f>
        <v>0</v>
      </c>
      <c r="L126" s="137"/>
      <c r="M126" s="142"/>
      <c r="N126" s="143"/>
      <c r="O126" s="143"/>
      <c r="P126" s="144">
        <f>SUM(P127:P133)</f>
        <v>0</v>
      </c>
      <c r="Q126" s="143"/>
      <c r="R126" s="144">
        <f>SUM(R127:R133)</f>
        <v>0</v>
      </c>
      <c r="S126" s="143"/>
      <c r="T126" s="145">
        <f>SUM(T127:T133)</f>
        <v>0</v>
      </c>
      <c r="AR126" s="138" t="s">
        <v>84</v>
      </c>
      <c r="AT126" s="146" t="s">
        <v>76</v>
      </c>
      <c r="AU126" s="146" t="s">
        <v>84</v>
      </c>
      <c r="AY126" s="138" t="s">
        <v>222</v>
      </c>
      <c r="BK126" s="147">
        <f>SUM(BK127:BK133)</f>
        <v>0</v>
      </c>
    </row>
    <row r="127" spans="1:65" s="2" customFormat="1" ht="16.5" customHeight="1">
      <c r="A127" s="33"/>
      <c r="B127" s="150"/>
      <c r="C127" s="151" t="s">
        <v>84</v>
      </c>
      <c r="D127" s="151" t="s">
        <v>224</v>
      </c>
      <c r="E127" s="152" t="s">
        <v>6071</v>
      </c>
      <c r="F127" s="153" t="s">
        <v>7081</v>
      </c>
      <c r="G127" s="154" t="s">
        <v>2075</v>
      </c>
      <c r="H127" s="155">
        <v>1</v>
      </c>
      <c r="I127" s="156"/>
      <c r="J127" s="157">
        <f>ROUND(I127*H127,2)</f>
        <v>0</v>
      </c>
      <c r="K127" s="158"/>
      <c r="L127" s="34"/>
      <c r="M127" s="159" t="s">
        <v>1</v>
      </c>
      <c r="N127" s="160" t="s">
        <v>42</v>
      </c>
      <c r="O127" s="59"/>
      <c r="P127" s="161">
        <f>O127*H127</f>
        <v>0</v>
      </c>
      <c r="Q127" s="161">
        <v>0</v>
      </c>
      <c r="R127" s="161">
        <f>Q127*H127</f>
        <v>0</v>
      </c>
      <c r="S127" s="161">
        <v>0</v>
      </c>
      <c r="T127" s="162">
        <f>S127*H127</f>
        <v>0</v>
      </c>
      <c r="U127" s="33"/>
      <c r="V127" s="33"/>
      <c r="W127" s="33"/>
      <c r="X127" s="33"/>
      <c r="Y127" s="33"/>
      <c r="Z127" s="33"/>
      <c r="AA127" s="33"/>
      <c r="AB127" s="33"/>
      <c r="AC127" s="33"/>
      <c r="AD127" s="33"/>
      <c r="AE127" s="33"/>
      <c r="AR127" s="163" t="s">
        <v>228</v>
      </c>
      <c r="AT127" s="163" t="s">
        <v>224</v>
      </c>
      <c r="AU127" s="163" t="s">
        <v>86</v>
      </c>
      <c r="AY127" s="18" t="s">
        <v>222</v>
      </c>
      <c r="BE127" s="164">
        <f>IF(N127="základní",J127,0)</f>
        <v>0</v>
      </c>
      <c r="BF127" s="164">
        <f>IF(N127="snížená",J127,0)</f>
        <v>0</v>
      </c>
      <c r="BG127" s="164">
        <f>IF(N127="zákl. přenesená",J127,0)</f>
        <v>0</v>
      </c>
      <c r="BH127" s="164">
        <f>IF(N127="sníž. přenesená",J127,0)</f>
        <v>0</v>
      </c>
      <c r="BI127" s="164">
        <f>IF(N127="nulová",J127,0)</f>
        <v>0</v>
      </c>
      <c r="BJ127" s="18" t="s">
        <v>84</v>
      </c>
      <c r="BK127" s="164">
        <f>ROUND(I127*H127,2)</f>
        <v>0</v>
      </c>
      <c r="BL127" s="18" t="s">
        <v>228</v>
      </c>
      <c r="BM127" s="163" t="s">
        <v>86</v>
      </c>
    </row>
    <row r="128" spans="1:65" s="2" customFormat="1" ht="16.5" customHeight="1">
      <c r="A128" s="33"/>
      <c r="B128" s="150"/>
      <c r="C128" s="151" t="s">
        <v>86</v>
      </c>
      <c r="D128" s="151" t="s">
        <v>224</v>
      </c>
      <c r="E128" s="152" t="s">
        <v>6073</v>
      </c>
      <c r="F128" s="153" t="s">
        <v>7082</v>
      </c>
      <c r="G128" s="154" t="s">
        <v>2075</v>
      </c>
      <c r="H128" s="155">
        <v>0</v>
      </c>
      <c r="I128" s="156"/>
      <c r="J128" s="157">
        <f>ROUND(I128*H128,2)</f>
        <v>0</v>
      </c>
      <c r="K128" s="158"/>
      <c r="L128" s="34"/>
      <c r="M128" s="159" t="s">
        <v>1</v>
      </c>
      <c r="N128" s="160" t="s">
        <v>42</v>
      </c>
      <c r="O128" s="59"/>
      <c r="P128" s="161">
        <f>O128*H128</f>
        <v>0</v>
      </c>
      <c r="Q128" s="161">
        <v>0</v>
      </c>
      <c r="R128" s="161">
        <f>Q128*H128</f>
        <v>0</v>
      </c>
      <c r="S128" s="161">
        <v>0</v>
      </c>
      <c r="T128" s="162">
        <f>S128*H128</f>
        <v>0</v>
      </c>
      <c r="U128" s="33"/>
      <c r="V128" s="33"/>
      <c r="W128" s="33"/>
      <c r="X128" s="33"/>
      <c r="Y128" s="33"/>
      <c r="Z128" s="33"/>
      <c r="AA128" s="33"/>
      <c r="AB128" s="33"/>
      <c r="AC128" s="33"/>
      <c r="AD128" s="33"/>
      <c r="AE128" s="33"/>
      <c r="AR128" s="163" t="s">
        <v>228</v>
      </c>
      <c r="AT128" s="163" t="s">
        <v>224</v>
      </c>
      <c r="AU128" s="163" t="s">
        <v>86</v>
      </c>
      <c r="AY128" s="18" t="s">
        <v>222</v>
      </c>
      <c r="BE128" s="164">
        <f>IF(N128="základní",J128,0)</f>
        <v>0</v>
      </c>
      <c r="BF128" s="164">
        <f>IF(N128="snížená",J128,0)</f>
        <v>0</v>
      </c>
      <c r="BG128" s="164">
        <f>IF(N128="zákl. přenesená",J128,0)</f>
        <v>0</v>
      </c>
      <c r="BH128" s="164">
        <f>IF(N128="sníž. přenesená",J128,0)</f>
        <v>0</v>
      </c>
      <c r="BI128" s="164">
        <f>IF(N128="nulová",J128,0)</f>
        <v>0</v>
      </c>
      <c r="BJ128" s="18" t="s">
        <v>84</v>
      </c>
      <c r="BK128" s="164">
        <f>ROUND(I128*H128,2)</f>
        <v>0</v>
      </c>
      <c r="BL128" s="18" t="s">
        <v>228</v>
      </c>
      <c r="BM128" s="163" t="s">
        <v>228</v>
      </c>
    </row>
    <row r="129" spans="1:65" s="2" customFormat="1" ht="16.5" customHeight="1">
      <c r="A129" s="33"/>
      <c r="B129" s="150"/>
      <c r="C129" s="151" t="s">
        <v>235</v>
      </c>
      <c r="D129" s="151" t="s">
        <v>224</v>
      </c>
      <c r="E129" s="152" t="s">
        <v>7083</v>
      </c>
      <c r="F129" s="153" t="s">
        <v>7084</v>
      </c>
      <c r="G129" s="154" t="s">
        <v>252</v>
      </c>
      <c r="H129" s="155">
        <v>42.472999999999999</v>
      </c>
      <c r="I129" s="156"/>
      <c r="J129" s="157">
        <f>ROUND(I129*H129,2)</f>
        <v>0</v>
      </c>
      <c r="K129" s="158"/>
      <c r="L129" s="34"/>
      <c r="M129" s="159" t="s">
        <v>1</v>
      </c>
      <c r="N129" s="160" t="s">
        <v>42</v>
      </c>
      <c r="O129" s="59"/>
      <c r="P129" s="161">
        <f>O129*H129</f>
        <v>0</v>
      </c>
      <c r="Q129" s="161">
        <v>0</v>
      </c>
      <c r="R129" s="161">
        <f>Q129*H129</f>
        <v>0</v>
      </c>
      <c r="S129" s="161">
        <v>0</v>
      </c>
      <c r="T129" s="162">
        <f>S129*H129</f>
        <v>0</v>
      </c>
      <c r="U129" s="33"/>
      <c r="V129" s="33"/>
      <c r="W129" s="33"/>
      <c r="X129" s="33"/>
      <c r="Y129" s="33"/>
      <c r="Z129" s="33"/>
      <c r="AA129" s="33"/>
      <c r="AB129" s="33"/>
      <c r="AC129" s="33"/>
      <c r="AD129" s="33"/>
      <c r="AE129" s="33"/>
      <c r="AR129" s="163" t="s">
        <v>228</v>
      </c>
      <c r="AT129" s="163" t="s">
        <v>224</v>
      </c>
      <c r="AU129" s="163" t="s">
        <v>86</v>
      </c>
      <c r="AY129" s="18" t="s">
        <v>222</v>
      </c>
      <c r="BE129" s="164">
        <f>IF(N129="základní",J129,0)</f>
        <v>0</v>
      </c>
      <c r="BF129" s="164">
        <f>IF(N129="snížená",J129,0)</f>
        <v>0</v>
      </c>
      <c r="BG129" s="164">
        <f>IF(N129="zákl. přenesená",J129,0)</f>
        <v>0</v>
      </c>
      <c r="BH129" s="164">
        <f>IF(N129="sníž. přenesená",J129,0)</f>
        <v>0</v>
      </c>
      <c r="BI129" s="164">
        <f>IF(N129="nulová",J129,0)</f>
        <v>0</v>
      </c>
      <c r="BJ129" s="18" t="s">
        <v>84</v>
      </c>
      <c r="BK129" s="164">
        <f>ROUND(I129*H129,2)</f>
        <v>0</v>
      </c>
      <c r="BL129" s="18" t="s">
        <v>228</v>
      </c>
      <c r="BM129" s="163" t="s">
        <v>238</v>
      </c>
    </row>
    <row r="130" spans="1:65" s="2" customFormat="1" ht="16.5" customHeight="1">
      <c r="A130" s="33"/>
      <c r="B130" s="150"/>
      <c r="C130" s="151" t="s">
        <v>228</v>
      </c>
      <c r="D130" s="151" t="s">
        <v>224</v>
      </c>
      <c r="E130" s="152" t="s">
        <v>453</v>
      </c>
      <c r="F130" s="153" t="s">
        <v>454</v>
      </c>
      <c r="G130" s="154" t="s">
        <v>252</v>
      </c>
      <c r="H130" s="155">
        <v>84.944999999999993</v>
      </c>
      <c r="I130" s="156"/>
      <c r="J130" s="157">
        <f>ROUND(I130*H130,2)</f>
        <v>0</v>
      </c>
      <c r="K130" s="158"/>
      <c r="L130" s="34"/>
      <c r="M130" s="159" t="s">
        <v>1</v>
      </c>
      <c r="N130" s="160" t="s">
        <v>42</v>
      </c>
      <c r="O130" s="59"/>
      <c r="P130" s="161">
        <f>O130*H130</f>
        <v>0</v>
      </c>
      <c r="Q130" s="161">
        <v>0</v>
      </c>
      <c r="R130" s="161">
        <f>Q130*H130</f>
        <v>0</v>
      </c>
      <c r="S130" s="161">
        <v>0</v>
      </c>
      <c r="T130" s="162">
        <f>S130*H130</f>
        <v>0</v>
      </c>
      <c r="U130" s="33"/>
      <c r="V130" s="33"/>
      <c r="W130" s="33"/>
      <c r="X130" s="33"/>
      <c r="Y130" s="33"/>
      <c r="Z130" s="33"/>
      <c r="AA130" s="33"/>
      <c r="AB130" s="33"/>
      <c r="AC130" s="33"/>
      <c r="AD130" s="33"/>
      <c r="AE130" s="33"/>
      <c r="AR130" s="163" t="s">
        <v>228</v>
      </c>
      <c r="AT130" s="163" t="s">
        <v>224</v>
      </c>
      <c r="AU130" s="163" t="s">
        <v>86</v>
      </c>
      <c r="AY130" s="18" t="s">
        <v>222</v>
      </c>
      <c r="BE130" s="164">
        <f>IF(N130="základní",J130,0)</f>
        <v>0</v>
      </c>
      <c r="BF130" s="164">
        <f>IF(N130="snížená",J130,0)</f>
        <v>0</v>
      </c>
      <c r="BG130" s="164">
        <f>IF(N130="zákl. přenesená",J130,0)</f>
        <v>0</v>
      </c>
      <c r="BH130" s="164">
        <f>IF(N130="sníž. přenesená",J130,0)</f>
        <v>0</v>
      </c>
      <c r="BI130" s="164">
        <f>IF(N130="nulová",J130,0)</f>
        <v>0</v>
      </c>
      <c r="BJ130" s="18" t="s">
        <v>84</v>
      </c>
      <c r="BK130" s="164">
        <f>ROUND(I130*H130,2)</f>
        <v>0</v>
      </c>
      <c r="BL130" s="18" t="s">
        <v>228</v>
      </c>
      <c r="BM130" s="163" t="s">
        <v>243</v>
      </c>
    </row>
    <row r="131" spans="1:65" s="13" customFormat="1">
      <c r="B131" s="165"/>
      <c r="D131" s="166" t="s">
        <v>229</v>
      </c>
      <c r="E131" s="167" t="s">
        <v>1</v>
      </c>
      <c r="F131" s="168" t="s">
        <v>7085</v>
      </c>
      <c r="H131" s="169">
        <v>103.5</v>
      </c>
      <c r="I131" s="170"/>
      <c r="L131" s="165"/>
      <c r="M131" s="171"/>
      <c r="N131" s="172"/>
      <c r="O131" s="172"/>
      <c r="P131" s="172"/>
      <c r="Q131" s="172"/>
      <c r="R131" s="172"/>
      <c r="S131" s="172"/>
      <c r="T131" s="173"/>
      <c r="AT131" s="167" t="s">
        <v>229</v>
      </c>
      <c r="AU131" s="167" t="s">
        <v>86</v>
      </c>
      <c r="AV131" s="13" t="s">
        <v>86</v>
      </c>
      <c r="AW131" s="13" t="s">
        <v>32</v>
      </c>
      <c r="AX131" s="13" t="s">
        <v>77</v>
      </c>
      <c r="AY131" s="167" t="s">
        <v>222</v>
      </c>
    </row>
    <row r="132" spans="1:65" s="13" customFormat="1">
      <c r="B132" s="165"/>
      <c r="D132" s="166" t="s">
        <v>229</v>
      </c>
      <c r="E132" s="167" t="s">
        <v>1</v>
      </c>
      <c r="F132" s="168" t="s">
        <v>7086</v>
      </c>
      <c r="H132" s="169">
        <v>-18.555</v>
      </c>
      <c r="I132" s="170"/>
      <c r="L132" s="165"/>
      <c r="M132" s="171"/>
      <c r="N132" s="172"/>
      <c r="O132" s="172"/>
      <c r="P132" s="172"/>
      <c r="Q132" s="172"/>
      <c r="R132" s="172"/>
      <c r="S132" s="172"/>
      <c r="T132" s="173"/>
      <c r="AT132" s="167" t="s">
        <v>229</v>
      </c>
      <c r="AU132" s="167" t="s">
        <v>86</v>
      </c>
      <c r="AV132" s="13" t="s">
        <v>86</v>
      </c>
      <c r="AW132" s="13" t="s">
        <v>32</v>
      </c>
      <c r="AX132" s="13" t="s">
        <v>77</v>
      </c>
      <c r="AY132" s="167" t="s">
        <v>222</v>
      </c>
    </row>
    <row r="133" spans="1:65" s="14" customFormat="1">
      <c r="B133" s="174"/>
      <c r="D133" s="166" t="s">
        <v>229</v>
      </c>
      <c r="E133" s="175" t="s">
        <v>1</v>
      </c>
      <c r="F133" s="176" t="s">
        <v>231</v>
      </c>
      <c r="H133" s="177">
        <v>84.944999999999993</v>
      </c>
      <c r="I133" s="178"/>
      <c r="L133" s="174"/>
      <c r="M133" s="179"/>
      <c r="N133" s="180"/>
      <c r="O133" s="180"/>
      <c r="P133" s="180"/>
      <c r="Q133" s="180"/>
      <c r="R133" s="180"/>
      <c r="S133" s="180"/>
      <c r="T133" s="181"/>
      <c r="AT133" s="175" t="s">
        <v>229</v>
      </c>
      <c r="AU133" s="175" t="s">
        <v>86</v>
      </c>
      <c r="AV133" s="14" t="s">
        <v>228</v>
      </c>
      <c r="AW133" s="14" t="s">
        <v>32</v>
      </c>
      <c r="AX133" s="14" t="s">
        <v>84</v>
      </c>
      <c r="AY133" s="175" t="s">
        <v>222</v>
      </c>
    </row>
    <row r="134" spans="1:65" s="12" customFormat="1" ht="25.9" customHeight="1">
      <c r="B134" s="137"/>
      <c r="D134" s="138" t="s">
        <v>76</v>
      </c>
      <c r="E134" s="139" t="s">
        <v>279</v>
      </c>
      <c r="F134" s="139" t="s">
        <v>6684</v>
      </c>
      <c r="I134" s="140"/>
      <c r="J134" s="141">
        <f>BK134</f>
        <v>0</v>
      </c>
      <c r="L134" s="137"/>
      <c r="M134" s="142"/>
      <c r="N134" s="143"/>
      <c r="O134" s="143"/>
      <c r="P134" s="144">
        <f>P135</f>
        <v>0</v>
      </c>
      <c r="Q134" s="143"/>
      <c r="R134" s="144">
        <f>R135</f>
        <v>0</v>
      </c>
      <c r="S134" s="143"/>
      <c r="T134" s="145">
        <f>T135</f>
        <v>0</v>
      </c>
      <c r="AR134" s="138" t="s">
        <v>84</v>
      </c>
      <c r="AT134" s="146" t="s">
        <v>76</v>
      </c>
      <c r="AU134" s="146" t="s">
        <v>77</v>
      </c>
      <c r="AY134" s="138" t="s">
        <v>222</v>
      </c>
      <c r="BK134" s="147">
        <f>BK135</f>
        <v>0</v>
      </c>
    </row>
    <row r="135" spans="1:65" s="12" customFormat="1" ht="22.9" customHeight="1">
      <c r="B135" s="137"/>
      <c r="D135" s="138" t="s">
        <v>76</v>
      </c>
      <c r="E135" s="148" t="s">
        <v>845</v>
      </c>
      <c r="F135" s="148" t="s">
        <v>2091</v>
      </c>
      <c r="I135" s="140"/>
      <c r="J135" s="149">
        <f>BK135</f>
        <v>0</v>
      </c>
      <c r="L135" s="137"/>
      <c r="M135" s="142"/>
      <c r="N135" s="143"/>
      <c r="O135" s="143"/>
      <c r="P135" s="144">
        <f>P136</f>
        <v>0</v>
      </c>
      <c r="Q135" s="143"/>
      <c r="R135" s="144">
        <f>R136</f>
        <v>0</v>
      </c>
      <c r="S135" s="143"/>
      <c r="T135" s="145">
        <f>T136</f>
        <v>0</v>
      </c>
      <c r="AR135" s="138" t="s">
        <v>84</v>
      </c>
      <c r="AT135" s="146" t="s">
        <v>76</v>
      </c>
      <c r="AU135" s="146" t="s">
        <v>84</v>
      </c>
      <c r="AY135" s="138" t="s">
        <v>222</v>
      </c>
      <c r="BK135" s="147">
        <f>BK136</f>
        <v>0</v>
      </c>
    </row>
    <row r="136" spans="1:65" s="2" customFormat="1" ht="16.5" customHeight="1">
      <c r="A136" s="33"/>
      <c r="B136" s="150"/>
      <c r="C136" s="151" t="s">
        <v>245</v>
      </c>
      <c r="D136" s="151" t="s">
        <v>224</v>
      </c>
      <c r="E136" s="152" t="s">
        <v>7087</v>
      </c>
      <c r="F136" s="153" t="s">
        <v>7088</v>
      </c>
      <c r="G136" s="154" t="s">
        <v>313</v>
      </c>
      <c r="H136" s="155">
        <v>105.235</v>
      </c>
      <c r="I136" s="156"/>
      <c r="J136" s="157">
        <f>ROUND(I136*H136,2)</f>
        <v>0</v>
      </c>
      <c r="K136" s="158"/>
      <c r="L136" s="34"/>
      <c r="M136" s="213" t="s">
        <v>1</v>
      </c>
      <c r="N136" s="214" t="s">
        <v>42</v>
      </c>
      <c r="O136" s="215"/>
      <c r="P136" s="216">
        <f>O136*H136</f>
        <v>0</v>
      </c>
      <c r="Q136" s="216">
        <v>0</v>
      </c>
      <c r="R136" s="216">
        <f>Q136*H136</f>
        <v>0</v>
      </c>
      <c r="S136" s="216">
        <v>0</v>
      </c>
      <c r="T136" s="217">
        <f>S136*H136</f>
        <v>0</v>
      </c>
      <c r="U136" s="33"/>
      <c r="V136" s="33"/>
      <c r="W136" s="33"/>
      <c r="X136" s="33"/>
      <c r="Y136" s="33"/>
      <c r="Z136" s="33"/>
      <c r="AA136" s="33"/>
      <c r="AB136" s="33"/>
      <c r="AC136" s="33"/>
      <c r="AD136" s="33"/>
      <c r="AE136" s="33"/>
      <c r="AR136" s="163" t="s">
        <v>228</v>
      </c>
      <c r="AT136" s="163" t="s">
        <v>224</v>
      </c>
      <c r="AU136" s="163" t="s">
        <v>86</v>
      </c>
      <c r="AY136" s="18" t="s">
        <v>222</v>
      </c>
      <c r="BE136" s="164">
        <f>IF(N136="základní",J136,0)</f>
        <v>0</v>
      </c>
      <c r="BF136" s="164">
        <f>IF(N136="snížená",J136,0)</f>
        <v>0</v>
      </c>
      <c r="BG136" s="164">
        <f>IF(N136="zákl. přenesená",J136,0)</f>
        <v>0</v>
      </c>
      <c r="BH136" s="164">
        <f>IF(N136="sníž. přenesená",J136,0)</f>
        <v>0</v>
      </c>
      <c r="BI136" s="164">
        <f>IF(N136="nulová",J136,0)</f>
        <v>0</v>
      </c>
      <c r="BJ136" s="18" t="s">
        <v>84</v>
      </c>
      <c r="BK136" s="164">
        <f>ROUND(I136*H136,2)</f>
        <v>0</v>
      </c>
      <c r="BL136" s="18" t="s">
        <v>228</v>
      </c>
      <c r="BM136" s="163" t="s">
        <v>248</v>
      </c>
    </row>
    <row r="137" spans="1:65" s="2" customFormat="1" ht="6.95" customHeight="1">
      <c r="A137" s="33"/>
      <c r="B137" s="48"/>
      <c r="C137" s="49"/>
      <c r="D137" s="49"/>
      <c r="E137" s="49"/>
      <c r="F137" s="49"/>
      <c r="G137" s="49"/>
      <c r="H137" s="49"/>
      <c r="I137" s="49"/>
      <c r="J137" s="49"/>
      <c r="K137" s="49"/>
      <c r="L137" s="34"/>
      <c r="M137" s="33"/>
      <c r="O137" s="33"/>
      <c r="P137" s="33"/>
      <c r="Q137" s="33"/>
      <c r="R137" s="33"/>
      <c r="S137" s="33"/>
      <c r="T137" s="33"/>
      <c r="U137" s="33"/>
      <c r="V137" s="33"/>
      <c r="W137" s="33"/>
      <c r="X137" s="33"/>
      <c r="Y137" s="33"/>
      <c r="Z137" s="33"/>
      <c r="AA137" s="33"/>
      <c r="AB137" s="33"/>
      <c r="AC137" s="33"/>
      <c r="AD137" s="33"/>
      <c r="AE137" s="33"/>
    </row>
  </sheetData>
  <autoFilter ref="C123:K136"/>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153</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7089</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7089</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ROUND((SUM(BE123:BE133)),  2)</f>
        <v>0</v>
      </c>
      <c r="G35" s="33"/>
      <c r="H35" s="33"/>
      <c r="I35" s="106">
        <v>0.21</v>
      </c>
      <c r="J35" s="105">
        <f>ROUND(((SUM(BE123:BE133))*I35),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ROUND((SUM(BF123:BF133)),  2)</f>
        <v>0</v>
      </c>
      <c r="G36" s="33"/>
      <c r="H36" s="33"/>
      <c r="I36" s="106">
        <v>0.15</v>
      </c>
      <c r="J36" s="105">
        <f>ROUND(((SUM(BF123:BF133))*I36),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ROUND((SUM(BG123:BG133)),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ROUND((SUM(BH123:BH133)),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ROUND((SUM(BI123:BI133)),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7089</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SO-08 - Odlučovač tuků</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175</v>
      </c>
      <c r="E99" s="120"/>
      <c r="F99" s="120"/>
      <c r="G99" s="120"/>
      <c r="H99" s="120"/>
      <c r="I99" s="120"/>
      <c r="J99" s="121">
        <f>J124</f>
        <v>0</v>
      </c>
      <c r="L99" s="118"/>
    </row>
    <row r="100" spans="1:47" s="10" customFormat="1" ht="19.899999999999999" customHeight="1">
      <c r="B100" s="122"/>
      <c r="D100" s="123" t="s">
        <v>177</v>
      </c>
      <c r="E100" s="124"/>
      <c r="F100" s="124"/>
      <c r="G100" s="124"/>
      <c r="H100" s="124"/>
      <c r="I100" s="124"/>
      <c r="J100" s="125">
        <f>J125</f>
        <v>0</v>
      </c>
      <c r="L100" s="122"/>
    </row>
    <row r="101" spans="1:47" s="10" customFormat="1" ht="19.899999999999999" customHeight="1">
      <c r="B101" s="122"/>
      <c r="D101" s="123" t="s">
        <v>6673</v>
      </c>
      <c r="E101" s="124"/>
      <c r="F101" s="124"/>
      <c r="G101" s="124"/>
      <c r="H101" s="124"/>
      <c r="I101" s="124"/>
      <c r="J101" s="125">
        <f>J132</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207</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5" t="str">
        <f>E7</f>
        <v>Přístavba tělocvičny, školní jídelny a kuchyně</v>
      </c>
      <c r="F111" s="266"/>
      <c r="G111" s="266"/>
      <c r="H111" s="266"/>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166</v>
      </c>
      <c r="L112" s="21"/>
    </row>
    <row r="113" spans="1:65" s="2" customFormat="1" ht="16.5" customHeight="1">
      <c r="A113" s="33"/>
      <c r="B113" s="34"/>
      <c r="C113" s="33"/>
      <c r="D113" s="33"/>
      <c r="E113" s="265" t="s">
        <v>7089</v>
      </c>
      <c r="F113" s="264"/>
      <c r="G113" s="264"/>
      <c r="H113" s="264"/>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168</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41" t="str">
        <f>E11</f>
        <v>SO-08 - Odlučovač tuků</v>
      </c>
      <c r="F115" s="264"/>
      <c r="G115" s="264"/>
      <c r="H115" s="264"/>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F14</f>
        <v>ZŠ Lyčkovo nám. 6/460, Praha 8</v>
      </c>
      <c r="G117" s="33"/>
      <c r="H117" s="33"/>
      <c r="I117" s="28" t="s">
        <v>22</v>
      </c>
      <c r="J117" s="56" t="str">
        <f>IF(J14="","",J14)</f>
        <v>25. 9. 2023</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24</v>
      </c>
      <c r="D119" s="33"/>
      <c r="E119" s="33"/>
      <c r="F119" s="26" t="str">
        <f>E17</f>
        <v>Městská část Praha 8</v>
      </c>
      <c r="G119" s="33"/>
      <c r="H119" s="33"/>
      <c r="I119" s="28" t="s">
        <v>30</v>
      </c>
      <c r="J119" s="31" t="str">
        <f>E23</f>
        <v>ARCHITEKTONICKÝ ATELIER ALEŠ, s.r.o.</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33</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208</v>
      </c>
      <c r="D122" s="129" t="s">
        <v>62</v>
      </c>
      <c r="E122" s="129" t="s">
        <v>58</v>
      </c>
      <c r="F122" s="129" t="s">
        <v>59</v>
      </c>
      <c r="G122" s="129" t="s">
        <v>209</v>
      </c>
      <c r="H122" s="129" t="s">
        <v>210</v>
      </c>
      <c r="I122" s="129" t="s">
        <v>211</v>
      </c>
      <c r="J122" s="130" t="s">
        <v>172</v>
      </c>
      <c r="K122" s="131" t="s">
        <v>212</v>
      </c>
      <c r="L122" s="132"/>
      <c r="M122" s="63" t="s">
        <v>1</v>
      </c>
      <c r="N122" s="64" t="s">
        <v>41</v>
      </c>
      <c r="O122" s="64" t="s">
        <v>213</v>
      </c>
      <c r="P122" s="64" t="s">
        <v>214</v>
      </c>
      <c r="Q122" s="64" t="s">
        <v>215</v>
      </c>
      <c r="R122" s="64" t="s">
        <v>216</v>
      </c>
      <c r="S122" s="64" t="s">
        <v>217</v>
      </c>
      <c r="T122" s="65" t="s">
        <v>218</v>
      </c>
      <c r="U122" s="126"/>
      <c r="V122" s="126"/>
      <c r="W122" s="126"/>
      <c r="X122" s="126"/>
      <c r="Y122" s="126"/>
      <c r="Z122" s="126"/>
      <c r="AA122" s="126"/>
      <c r="AB122" s="126"/>
      <c r="AC122" s="126"/>
      <c r="AD122" s="126"/>
      <c r="AE122" s="126"/>
    </row>
    <row r="123" spans="1:65" s="2" customFormat="1" ht="22.9" customHeight="1">
      <c r="A123" s="33"/>
      <c r="B123" s="34"/>
      <c r="C123" s="70" t="s">
        <v>219</v>
      </c>
      <c r="D123" s="33"/>
      <c r="E123" s="33"/>
      <c r="F123" s="33"/>
      <c r="G123" s="33"/>
      <c r="H123" s="33"/>
      <c r="I123" s="33"/>
      <c r="J123" s="133">
        <f>BK123</f>
        <v>0</v>
      </c>
      <c r="K123" s="33"/>
      <c r="L123" s="34"/>
      <c r="M123" s="66"/>
      <c r="N123" s="57"/>
      <c r="O123" s="67"/>
      <c r="P123" s="134">
        <f>P124</f>
        <v>0</v>
      </c>
      <c r="Q123" s="67"/>
      <c r="R123" s="134">
        <f>R124</f>
        <v>44.201827199999997</v>
      </c>
      <c r="S123" s="67"/>
      <c r="T123" s="135">
        <f>T124</f>
        <v>0</v>
      </c>
      <c r="U123" s="33"/>
      <c r="V123" s="33"/>
      <c r="W123" s="33"/>
      <c r="X123" s="33"/>
      <c r="Y123" s="33"/>
      <c r="Z123" s="33"/>
      <c r="AA123" s="33"/>
      <c r="AB123" s="33"/>
      <c r="AC123" s="33"/>
      <c r="AD123" s="33"/>
      <c r="AE123" s="33"/>
      <c r="AT123" s="18" t="s">
        <v>76</v>
      </c>
      <c r="AU123" s="18" t="s">
        <v>174</v>
      </c>
      <c r="BK123" s="136">
        <f>BK124</f>
        <v>0</v>
      </c>
    </row>
    <row r="124" spans="1:65" s="12" customFormat="1" ht="25.9" customHeight="1">
      <c r="B124" s="137"/>
      <c r="D124" s="138" t="s">
        <v>76</v>
      </c>
      <c r="E124" s="139" t="s">
        <v>220</v>
      </c>
      <c r="F124" s="139" t="s">
        <v>221</v>
      </c>
      <c r="I124" s="140"/>
      <c r="J124" s="141">
        <f>BK124</f>
        <v>0</v>
      </c>
      <c r="L124" s="137"/>
      <c r="M124" s="142"/>
      <c r="N124" s="143"/>
      <c r="O124" s="143"/>
      <c r="P124" s="144">
        <f>P125+P132</f>
        <v>0</v>
      </c>
      <c r="Q124" s="143"/>
      <c r="R124" s="144">
        <f>R125+R132</f>
        <v>44.201827199999997</v>
      </c>
      <c r="S124" s="143"/>
      <c r="T124" s="145">
        <f>T125+T132</f>
        <v>0</v>
      </c>
      <c r="AR124" s="138" t="s">
        <v>84</v>
      </c>
      <c r="AT124" s="146" t="s">
        <v>76</v>
      </c>
      <c r="AU124" s="146" t="s">
        <v>77</v>
      </c>
      <c r="AY124" s="138" t="s">
        <v>222</v>
      </c>
      <c r="BK124" s="147">
        <f>BK125+BK132</f>
        <v>0</v>
      </c>
    </row>
    <row r="125" spans="1:65" s="12" customFormat="1" ht="22.9" customHeight="1">
      <c r="B125" s="137"/>
      <c r="D125" s="138" t="s">
        <v>76</v>
      </c>
      <c r="E125" s="148" t="s">
        <v>86</v>
      </c>
      <c r="F125" s="148" t="s">
        <v>433</v>
      </c>
      <c r="I125" s="140"/>
      <c r="J125" s="149">
        <f>BK125</f>
        <v>0</v>
      </c>
      <c r="L125" s="137"/>
      <c r="M125" s="142"/>
      <c r="N125" s="143"/>
      <c r="O125" s="143"/>
      <c r="P125" s="144">
        <f>SUM(P126:P131)</f>
        <v>0</v>
      </c>
      <c r="Q125" s="143"/>
      <c r="R125" s="144">
        <f>SUM(R126:R131)</f>
        <v>44.201827199999997</v>
      </c>
      <c r="S125" s="143"/>
      <c r="T125" s="145">
        <f>SUM(T126:T131)</f>
        <v>0</v>
      </c>
      <c r="AR125" s="138" t="s">
        <v>84</v>
      </c>
      <c r="AT125" s="146" t="s">
        <v>76</v>
      </c>
      <c r="AU125" s="146" t="s">
        <v>84</v>
      </c>
      <c r="AY125" s="138" t="s">
        <v>222</v>
      </c>
      <c r="BK125" s="147">
        <f>SUM(BK126:BK131)</f>
        <v>0</v>
      </c>
    </row>
    <row r="126" spans="1:65" s="2" customFormat="1" ht="24.2" customHeight="1">
      <c r="A126" s="33"/>
      <c r="B126" s="150"/>
      <c r="C126" s="151" t="s">
        <v>84</v>
      </c>
      <c r="D126" s="151" t="s">
        <v>224</v>
      </c>
      <c r="E126" s="152" t="s">
        <v>7090</v>
      </c>
      <c r="F126" s="153" t="s">
        <v>7091</v>
      </c>
      <c r="G126" s="154" t="s">
        <v>2075</v>
      </c>
      <c r="H126" s="155">
        <v>0</v>
      </c>
      <c r="I126" s="156"/>
      <c r="J126" s="157">
        <f>ROUND(I126*H126,2)</f>
        <v>0</v>
      </c>
      <c r="K126" s="158"/>
      <c r="L126" s="34"/>
      <c r="M126" s="159" t="s">
        <v>1</v>
      </c>
      <c r="N126" s="160" t="s">
        <v>42</v>
      </c>
      <c r="O126" s="59"/>
      <c r="P126" s="161">
        <f>O126*H126</f>
        <v>0</v>
      </c>
      <c r="Q126" s="161">
        <v>0</v>
      </c>
      <c r="R126" s="161">
        <f>Q126*H126</f>
        <v>0</v>
      </c>
      <c r="S126" s="161">
        <v>0</v>
      </c>
      <c r="T126" s="162">
        <f>S126*H126</f>
        <v>0</v>
      </c>
      <c r="U126" s="33"/>
      <c r="V126" s="33"/>
      <c r="W126" s="33"/>
      <c r="X126" s="33"/>
      <c r="Y126" s="33"/>
      <c r="Z126" s="33"/>
      <c r="AA126" s="33"/>
      <c r="AB126" s="33"/>
      <c r="AC126" s="33"/>
      <c r="AD126" s="33"/>
      <c r="AE126" s="33"/>
      <c r="AR126" s="163" t="s">
        <v>228</v>
      </c>
      <c r="AT126" s="163" t="s">
        <v>224</v>
      </c>
      <c r="AU126" s="163" t="s">
        <v>86</v>
      </c>
      <c r="AY126" s="18" t="s">
        <v>222</v>
      </c>
      <c r="BE126" s="164">
        <f>IF(N126="základní",J126,0)</f>
        <v>0</v>
      </c>
      <c r="BF126" s="164">
        <f>IF(N126="snížená",J126,0)</f>
        <v>0</v>
      </c>
      <c r="BG126" s="164">
        <f>IF(N126="zákl. přenesená",J126,0)</f>
        <v>0</v>
      </c>
      <c r="BH126" s="164">
        <f>IF(N126="sníž. přenesená",J126,0)</f>
        <v>0</v>
      </c>
      <c r="BI126" s="164">
        <f>IF(N126="nulová",J126,0)</f>
        <v>0</v>
      </c>
      <c r="BJ126" s="18" t="s">
        <v>84</v>
      </c>
      <c r="BK126" s="164">
        <f>ROUND(I126*H126,2)</f>
        <v>0</v>
      </c>
      <c r="BL126" s="18" t="s">
        <v>228</v>
      </c>
      <c r="BM126" s="163" t="s">
        <v>86</v>
      </c>
    </row>
    <row r="127" spans="1:65" s="2" customFormat="1" ht="16.5" customHeight="1">
      <c r="A127" s="33"/>
      <c r="B127" s="150"/>
      <c r="C127" s="151" t="s">
        <v>86</v>
      </c>
      <c r="D127" s="151" t="s">
        <v>224</v>
      </c>
      <c r="E127" s="152" t="s">
        <v>7092</v>
      </c>
      <c r="F127" s="153" t="s">
        <v>7093</v>
      </c>
      <c r="G127" s="154" t="s">
        <v>2075</v>
      </c>
      <c r="H127" s="155">
        <v>1</v>
      </c>
      <c r="I127" s="156"/>
      <c r="J127" s="157">
        <f>ROUND(I127*H127,2)</f>
        <v>0</v>
      </c>
      <c r="K127" s="158"/>
      <c r="L127" s="34"/>
      <c r="M127" s="159" t="s">
        <v>1</v>
      </c>
      <c r="N127" s="160" t="s">
        <v>42</v>
      </c>
      <c r="O127" s="59"/>
      <c r="P127" s="161">
        <f>O127*H127</f>
        <v>0</v>
      </c>
      <c r="Q127" s="161">
        <v>0</v>
      </c>
      <c r="R127" s="161">
        <f>Q127*H127</f>
        <v>0</v>
      </c>
      <c r="S127" s="161">
        <v>0</v>
      </c>
      <c r="T127" s="162">
        <f>S127*H127</f>
        <v>0</v>
      </c>
      <c r="U127" s="33"/>
      <c r="V127" s="33"/>
      <c r="W127" s="33"/>
      <c r="X127" s="33"/>
      <c r="Y127" s="33"/>
      <c r="Z127" s="33"/>
      <c r="AA127" s="33"/>
      <c r="AB127" s="33"/>
      <c r="AC127" s="33"/>
      <c r="AD127" s="33"/>
      <c r="AE127" s="33"/>
      <c r="AR127" s="163" t="s">
        <v>228</v>
      </c>
      <c r="AT127" s="163" t="s">
        <v>224</v>
      </c>
      <c r="AU127" s="163" t="s">
        <v>86</v>
      </c>
      <c r="AY127" s="18" t="s">
        <v>222</v>
      </c>
      <c r="BE127" s="164">
        <f>IF(N127="základní",J127,0)</f>
        <v>0</v>
      </c>
      <c r="BF127" s="164">
        <f>IF(N127="snížená",J127,0)</f>
        <v>0</v>
      </c>
      <c r="BG127" s="164">
        <f>IF(N127="zákl. přenesená",J127,0)</f>
        <v>0</v>
      </c>
      <c r="BH127" s="164">
        <f>IF(N127="sníž. přenesená",J127,0)</f>
        <v>0</v>
      </c>
      <c r="BI127" s="164">
        <f>IF(N127="nulová",J127,0)</f>
        <v>0</v>
      </c>
      <c r="BJ127" s="18" t="s">
        <v>84</v>
      </c>
      <c r="BK127" s="164">
        <f>ROUND(I127*H127,2)</f>
        <v>0</v>
      </c>
      <c r="BL127" s="18" t="s">
        <v>228</v>
      </c>
      <c r="BM127" s="163" t="s">
        <v>228</v>
      </c>
    </row>
    <row r="128" spans="1:65" s="2" customFormat="1" ht="16.5" customHeight="1">
      <c r="A128" s="33"/>
      <c r="B128" s="150"/>
      <c r="C128" s="151" t="s">
        <v>235</v>
      </c>
      <c r="D128" s="151" t="s">
        <v>224</v>
      </c>
      <c r="E128" s="152" t="s">
        <v>7094</v>
      </c>
      <c r="F128" s="153" t="s">
        <v>7095</v>
      </c>
      <c r="G128" s="154" t="s">
        <v>252</v>
      </c>
      <c r="H128" s="155">
        <v>15.167999999999999</v>
      </c>
      <c r="I128" s="156"/>
      <c r="J128" s="157">
        <f>ROUND(I128*H128,2)</f>
        <v>0</v>
      </c>
      <c r="K128" s="158"/>
      <c r="L128" s="34"/>
      <c r="M128" s="159" t="s">
        <v>1</v>
      </c>
      <c r="N128" s="160" t="s">
        <v>42</v>
      </c>
      <c r="O128" s="59"/>
      <c r="P128" s="161">
        <f>O128*H128</f>
        <v>0</v>
      </c>
      <c r="Q128" s="161">
        <v>2.9141499999999998</v>
      </c>
      <c r="R128" s="161">
        <f>Q128*H128</f>
        <v>44.201827199999997</v>
      </c>
      <c r="S128" s="161">
        <v>0</v>
      </c>
      <c r="T128" s="162">
        <f>S128*H128</f>
        <v>0</v>
      </c>
      <c r="U128" s="33"/>
      <c r="V128" s="33"/>
      <c r="W128" s="33"/>
      <c r="X128" s="33"/>
      <c r="Y128" s="33"/>
      <c r="Z128" s="33"/>
      <c r="AA128" s="33"/>
      <c r="AB128" s="33"/>
      <c r="AC128" s="33"/>
      <c r="AD128" s="33"/>
      <c r="AE128" s="33"/>
      <c r="AR128" s="163" t="s">
        <v>228</v>
      </c>
      <c r="AT128" s="163" t="s">
        <v>224</v>
      </c>
      <c r="AU128" s="163" t="s">
        <v>86</v>
      </c>
      <c r="AY128" s="18" t="s">
        <v>222</v>
      </c>
      <c r="BE128" s="164">
        <f>IF(N128="základní",J128,0)</f>
        <v>0</v>
      </c>
      <c r="BF128" s="164">
        <f>IF(N128="snížená",J128,0)</f>
        <v>0</v>
      </c>
      <c r="BG128" s="164">
        <f>IF(N128="zákl. přenesená",J128,0)</f>
        <v>0</v>
      </c>
      <c r="BH128" s="164">
        <f>IF(N128="sníž. přenesená",J128,0)</f>
        <v>0</v>
      </c>
      <c r="BI128" s="164">
        <f>IF(N128="nulová",J128,0)</f>
        <v>0</v>
      </c>
      <c r="BJ128" s="18" t="s">
        <v>84</v>
      </c>
      <c r="BK128" s="164">
        <f>ROUND(I128*H128,2)</f>
        <v>0</v>
      </c>
      <c r="BL128" s="18" t="s">
        <v>228</v>
      </c>
      <c r="BM128" s="163" t="s">
        <v>238</v>
      </c>
    </row>
    <row r="129" spans="1:65" s="13" customFormat="1">
      <c r="B129" s="165"/>
      <c r="D129" s="166" t="s">
        <v>229</v>
      </c>
      <c r="E129" s="167" t="s">
        <v>1</v>
      </c>
      <c r="F129" s="168" t="s">
        <v>7096</v>
      </c>
      <c r="H129" s="169">
        <v>15.167999999999999</v>
      </c>
      <c r="I129" s="170"/>
      <c r="L129" s="165"/>
      <c r="M129" s="171"/>
      <c r="N129" s="172"/>
      <c r="O129" s="172"/>
      <c r="P129" s="172"/>
      <c r="Q129" s="172"/>
      <c r="R129" s="172"/>
      <c r="S129" s="172"/>
      <c r="T129" s="173"/>
      <c r="AT129" s="167" t="s">
        <v>229</v>
      </c>
      <c r="AU129" s="167" t="s">
        <v>86</v>
      </c>
      <c r="AV129" s="13" t="s">
        <v>86</v>
      </c>
      <c r="AW129" s="13" t="s">
        <v>32</v>
      </c>
      <c r="AX129" s="13" t="s">
        <v>77</v>
      </c>
      <c r="AY129" s="167" t="s">
        <v>222</v>
      </c>
    </row>
    <row r="130" spans="1:65" s="14" customFormat="1">
      <c r="B130" s="174"/>
      <c r="D130" s="166" t="s">
        <v>229</v>
      </c>
      <c r="E130" s="175" t="s">
        <v>1</v>
      </c>
      <c r="F130" s="176" t="s">
        <v>231</v>
      </c>
      <c r="H130" s="177">
        <v>15.167999999999999</v>
      </c>
      <c r="I130" s="178"/>
      <c r="L130" s="174"/>
      <c r="M130" s="179"/>
      <c r="N130" s="180"/>
      <c r="O130" s="180"/>
      <c r="P130" s="180"/>
      <c r="Q130" s="180"/>
      <c r="R130" s="180"/>
      <c r="S130" s="180"/>
      <c r="T130" s="181"/>
      <c r="AT130" s="175" t="s">
        <v>229</v>
      </c>
      <c r="AU130" s="175" t="s">
        <v>86</v>
      </c>
      <c r="AV130" s="14" t="s">
        <v>228</v>
      </c>
      <c r="AW130" s="14" t="s">
        <v>32</v>
      </c>
      <c r="AX130" s="14" t="s">
        <v>84</v>
      </c>
      <c r="AY130" s="175" t="s">
        <v>222</v>
      </c>
    </row>
    <row r="131" spans="1:65" s="2" customFormat="1" ht="24.2" customHeight="1">
      <c r="A131" s="33"/>
      <c r="B131" s="150"/>
      <c r="C131" s="151" t="s">
        <v>228</v>
      </c>
      <c r="D131" s="151" t="s">
        <v>224</v>
      </c>
      <c r="E131" s="152" t="s">
        <v>7097</v>
      </c>
      <c r="F131" s="153" t="s">
        <v>7098</v>
      </c>
      <c r="G131" s="154" t="s">
        <v>2075</v>
      </c>
      <c r="H131" s="155">
        <v>1</v>
      </c>
      <c r="I131" s="156"/>
      <c r="J131" s="157">
        <f>ROUND(I131*H131,2)</f>
        <v>0</v>
      </c>
      <c r="K131" s="158"/>
      <c r="L131" s="34"/>
      <c r="M131" s="159" t="s">
        <v>1</v>
      </c>
      <c r="N131" s="160" t="s">
        <v>42</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228</v>
      </c>
      <c r="AT131" s="163" t="s">
        <v>224</v>
      </c>
      <c r="AU131" s="163" t="s">
        <v>86</v>
      </c>
      <c r="AY131" s="18" t="s">
        <v>222</v>
      </c>
      <c r="BE131" s="164">
        <f>IF(N131="základní",J131,0)</f>
        <v>0</v>
      </c>
      <c r="BF131" s="164">
        <f>IF(N131="snížená",J131,0)</f>
        <v>0</v>
      </c>
      <c r="BG131" s="164">
        <f>IF(N131="zákl. přenesená",J131,0)</f>
        <v>0</v>
      </c>
      <c r="BH131" s="164">
        <f>IF(N131="sníž. přenesená",J131,0)</f>
        <v>0</v>
      </c>
      <c r="BI131" s="164">
        <f>IF(N131="nulová",J131,0)</f>
        <v>0</v>
      </c>
      <c r="BJ131" s="18" t="s">
        <v>84</v>
      </c>
      <c r="BK131" s="164">
        <f>ROUND(I131*H131,2)</f>
        <v>0</v>
      </c>
      <c r="BL131" s="18" t="s">
        <v>228</v>
      </c>
      <c r="BM131" s="163" t="s">
        <v>243</v>
      </c>
    </row>
    <row r="132" spans="1:65" s="12" customFormat="1" ht="22.9" customHeight="1">
      <c r="B132" s="137"/>
      <c r="D132" s="138" t="s">
        <v>76</v>
      </c>
      <c r="E132" s="148" t="s">
        <v>279</v>
      </c>
      <c r="F132" s="148" t="s">
        <v>6684</v>
      </c>
      <c r="I132" s="140"/>
      <c r="J132" s="149">
        <f>BK132</f>
        <v>0</v>
      </c>
      <c r="L132" s="137"/>
      <c r="M132" s="142"/>
      <c r="N132" s="143"/>
      <c r="O132" s="143"/>
      <c r="P132" s="144">
        <f>P133</f>
        <v>0</v>
      </c>
      <c r="Q132" s="143"/>
      <c r="R132" s="144">
        <f>R133</f>
        <v>0</v>
      </c>
      <c r="S132" s="143"/>
      <c r="T132" s="145">
        <f>T133</f>
        <v>0</v>
      </c>
      <c r="AR132" s="138" t="s">
        <v>84</v>
      </c>
      <c r="AT132" s="146" t="s">
        <v>76</v>
      </c>
      <c r="AU132" s="146" t="s">
        <v>84</v>
      </c>
      <c r="AY132" s="138" t="s">
        <v>222</v>
      </c>
      <c r="BK132" s="147">
        <f>BK133</f>
        <v>0</v>
      </c>
    </row>
    <row r="133" spans="1:65" s="2" customFormat="1" ht="16.5" customHeight="1">
      <c r="A133" s="33"/>
      <c r="B133" s="150"/>
      <c r="C133" s="151" t="s">
        <v>245</v>
      </c>
      <c r="D133" s="151" t="s">
        <v>224</v>
      </c>
      <c r="E133" s="152" t="s">
        <v>7087</v>
      </c>
      <c r="F133" s="153" t="s">
        <v>7088</v>
      </c>
      <c r="G133" s="154" t="s">
        <v>313</v>
      </c>
      <c r="H133" s="155">
        <v>44.201999999999998</v>
      </c>
      <c r="I133" s="156"/>
      <c r="J133" s="157">
        <f>ROUND(I133*H133,2)</f>
        <v>0</v>
      </c>
      <c r="K133" s="158"/>
      <c r="L133" s="34"/>
      <c r="M133" s="213" t="s">
        <v>1</v>
      </c>
      <c r="N133" s="214" t="s">
        <v>42</v>
      </c>
      <c r="O133" s="215"/>
      <c r="P133" s="216">
        <f>O133*H133</f>
        <v>0</v>
      </c>
      <c r="Q133" s="216">
        <v>0</v>
      </c>
      <c r="R133" s="216">
        <f>Q133*H133</f>
        <v>0</v>
      </c>
      <c r="S133" s="216">
        <v>0</v>
      </c>
      <c r="T133" s="217">
        <f>S133*H133</f>
        <v>0</v>
      </c>
      <c r="U133" s="33"/>
      <c r="V133" s="33"/>
      <c r="W133" s="33"/>
      <c r="X133" s="33"/>
      <c r="Y133" s="33"/>
      <c r="Z133" s="33"/>
      <c r="AA133" s="33"/>
      <c r="AB133" s="33"/>
      <c r="AC133" s="33"/>
      <c r="AD133" s="33"/>
      <c r="AE133" s="33"/>
      <c r="AR133" s="163" t="s">
        <v>228</v>
      </c>
      <c r="AT133" s="163" t="s">
        <v>224</v>
      </c>
      <c r="AU133" s="163" t="s">
        <v>86</v>
      </c>
      <c r="AY133" s="18" t="s">
        <v>222</v>
      </c>
      <c r="BE133" s="164">
        <f>IF(N133="základní",J133,0)</f>
        <v>0</v>
      </c>
      <c r="BF133" s="164">
        <f>IF(N133="snížená",J133,0)</f>
        <v>0</v>
      </c>
      <c r="BG133" s="164">
        <f>IF(N133="zákl. přenesená",J133,0)</f>
        <v>0</v>
      </c>
      <c r="BH133" s="164">
        <f>IF(N133="sníž. přenesená",J133,0)</f>
        <v>0</v>
      </c>
      <c r="BI133" s="164">
        <f>IF(N133="nulová",J133,0)</f>
        <v>0</v>
      </c>
      <c r="BJ133" s="18" t="s">
        <v>84</v>
      </c>
      <c r="BK133" s="164">
        <f>ROUND(I133*H133,2)</f>
        <v>0</v>
      </c>
      <c r="BL133" s="18" t="s">
        <v>228</v>
      </c>
      <c r="BM133" s="163" t="s">
        <v>248</v>
      </c>
    </row>
    <row r="134" spans="1:65" s="2" customFormat="1" ht="6.95" customHeight="1">
      <c r="A134" s="33"/>
      <c r="B134" s="48"/>
      <c r="C134" s="49"/>
      <c r="D134" s="49"/>
      <c r="E134" s="49"/>
      <c r="F134" s="49"/>
      <c r="G134" s="49"/>
      <c r="H134" s="49"/>
      <c r="I134" s="49"/>
      <c r="J134" s="49"/>
      <c r="K134" s="49"/>
      <c r="L134" s="34"/>
      <c r="M134" s="33"/>
      <c r="O134" s="33"/>
      <c r="P134" s="33"/>
      <c r="Q134" s="33"/>
      <c r="R134" s="33"/>
      <c r="S134" s="33"/>
      <c r="T134" s="33"/>
      <c r="U134" s="33"/>
      <c r="V134" s="33"/>
      <c r="W134" s="33"/>
      <c r="X134" s="33"/>
      <c r="Y134" s="33"/>
      <c r="Z134" s="33"/>
      <c r="AA134" s="33"/>
      <c r="AB134" s="33"/>
      <c r="AC134" s="33"/>
      <c r="AD134" s="33"/>
      <c r="AE134" s="33"/>
    </row>
  </sheetData>
  <autoFilter ref="C122:K133"/>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157</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7099</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7099</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ROUND(J132,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ROUND((SUM(BE132:BE201)),  2)</f>
        <v>0</v>
      </c>
      <c r="G35" s="33"/>
      <c r="H35" s="33"/>
      <c r="I35" s="106">
        <v>0.21</v>
      </c>
      <c r="J35" s="105">
        <f>ROUND(((SUM(BE132:BE201))*I35),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ROUND((SUM(BF132:BF201)),  2)</f>
        <v>0</v>
      </c>
      <c r="G36" s="33"/>
      <c r="H36" s="33"/>
      <c r="I36" s="106">
        <v>0.15</v>
      </c>
      <c r="J36" s="105">
        <f>ROUND(((SUM(BF132:BF201))*I36),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ROUND((SUM(BG132:BG201)),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ROUND((SUM(BH132:BH201)),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ROUND((SUM(BI132:BI201)),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7099</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SO-11 - Sadové úpravy</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J132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7100</v>
      </c>
      <c r="E99" s="120"/>
      <c r="F99" s="120"/>
      <c r="G99" s="120"/>
      <c r="H99" s="120"/>
      <c r="I99" s="120"/>
      <c r="J99" s="121">
        <f>J133</f>
        <v>0</v>
      </c>
      <c r="L99" s="118"/>
    </row>
    <row r="100" spans="1:47" s="10" customFormat="1" ht="19.899999999999999" customHeight="1">
      <c r="B100" s="122"/>
      <c r="D100" s="123" t="s">
        <v>7101</v>
      </c>
      <c r="E100" s="124"/>
      <c r="F100" s="124"/>
      <c r="G100" s="124"/>
      <c r="H100" s="124"/>
      <c r="I100" s="124"/>
      <c r="J100" s="125">
        <f>J134</f>
        <v>0</v>
      </c>
      <c r="L100" s="122"/>
    </row>
    <row r="101" spans="1:47" s="10" customFormat="1" ht="14.85" customHeight="1">
      <c r="B101" s="122"/>
      <c r="D101" s="123" t="s">
        <v>7102</v>
      </c>
      <c r="E101" s="124"/>
      <c r="F101" s="124"/>
      <c r="G101" s="124"/>
      <c r="H101" s="124"/>
      <c r="I101" s="124"/>
      <c r="J101" s="125">
        <f>J140</f>
        <v>0</v>
      </c>
      <c r="L101" s="122"/>
    </row>
    <row r="102" spans="1:47" s="10" customFormat="1" ht="14.85" customHeight="1">
      <c r="B102" s="122"/>
      <c r="D102" s="123" t="s">
        <v>7103</v>
      </c>
      <c r="E102" s="124"/>
      <c r="F102" s="124"/>
      <c r="G102" s="124"/>
      <c r="H102" s="124"/>
      <c r="I102" s="124"/>
      <c r="J102" s="125">
        <f>J143</f>
        <v>0</v>
      </c>
      <c r="L102" s="122"/>
    </row>
    <row r="103" spans="1:47" s="10" customFormat="1" ht="19.899999999999999" customHeight="1">
      <c r="B103" s="122"/>
      <c r="D103" s="123" t="s">
        <v>7104</v>
      </c>
      <c r="E103" s="124"/>
      <c r="F103" s="124"/>
      <c r="G103" s="124"/>
      <c r="H103" s="124"/>
      <c r="I103" s="124"/>
      <c r="J103" s="125">
        <f>J145</f>
        <v>0</v>
      </c>
      <c r="L103" s="122"/>
    </row>
    <row r="104" spans="1:47" s="10" customFormat="1" ht="14.85" customHeight="1">
      <c r="B104" s="122"/>
      <c r="D104" s="123" t="s">
        <v>7102</v>
      </c>
      <c r="E104" s="124"/>
      <c r="F104" s="124"/>
      <c r="G104" s="124"/>
      <c r="H104" s="124"/>
      <c r="I104" s="124"/>
      <c r="J104" s="125">
        <f>J156</f>
        <v>0</v>
      </c>
      <c r="L104" s="122"/>
    </row>
    <row r="105" spans="1:47" s="10" customFormat="1" ht="19.899999999999999" customHeight="1">
      <c r="B105" s="122"/>
      <c r="D105" s="123" t="s">
        <v>7105</v>
      </c>
      <c r="E105" s="124"/>
      <c r="F105" s="124"/>
      <c r="G105" s="124"/>
      <c r="H105" s="124"/>
      <c r="I105" s="124"/>
      <c r="J105" s="125">
        <f>J169</f>
        <v>0</v>
      </c>
      <c r="L105" s="122"/>
    </row>
    <row r="106" spans="1:47" s="10" customFormat="1" ht="14.85" customHeight="1">
      <c r="B106" s="122"/>
      <c r="D106" s="123" t="s">
        <v>7102</v>
      </c>
      <c r="E106" s="124"/>
      <c r="F106" s="124"/>
      <c r="G106" s="124"/>
      <c r="H106" s="124"/>
      <c r="I106" s="124"/>
      <c r="J106" s="125">
        <f>J182</f>
        <v>0</v>
      </c>
      <c r="L106" s="122"/>
    </row>
    <row r="107" spans="1:47" s="10" customFormat="1" ht="19.899999999999999" customHeight="1">
      <c r="B107" s="122"/>
      <c r="D107" s="123" t="s">
        <v>7106</v>
      </c>
      <c r="E107" s="124"/>
      <c r="F107" s="124"/>
      <c r="G107" s="124"/>
      <c r="H107" s="124"/>
      <c r="I107" s="124"/>
      <c r="J107" s="125">
        <f>J193</f>
        <v>0</v>
      </c>
      <c r="L107" s="122"/>
    </row>
    <row r="108" spans="1:47" s="10" customFormat="1" ht="14.85" customHeight="1">
      <c r="B108" s="122"/>
      <c r="D108" s="123" t="s">
        <v>7102</v>
      </c>
      <c r="E108" s="124"/>
      <c r="F108" s="124"/>
      <c r="G108" s="124"/>
      <c r="H108" s="124"/>
      <c r="I108" s="124"/>
      <c r="J108" s="125">
        <f>J196</f>
        <v>0</v>
      </c>
      <c r="L108" s="122"/>
    </row>
    <row r="109" spans="1:47" s="9" customFormat="1" ht="24.95" customHeight="1">
      <c r="B109" s="118"/>
      <c r="D109" s="119" t="s">
        <v>7107</v>
      </c>
      <c r="E109" s="120"/>
      <c r="F109" s="120"/>
      <c r="G109" s="120"/>
      <c r="H109" s="120"/>
      <c r="I109" s="120"/>
      <c r="J109" s="121">
        <f>J199</f>
        <v>0</v>
      </c>
      <c r="L109" s="118"/>
    </row>
    <row r="110" spans="1:47" s="10" customFormat="1" ht="19.899999999999999" customHeight="1">
      <c r="B110" s="122"/>
      <c r="D110" s="123" t="s">
        <v>7108</v>
      </c>
      <c r="E110" s="124"/>
      <c r="F110" s="124"/>
      <c r="G110" s="124"/>
      <c r="H110" s="124"/>
      <c r="I110" s="124"/>
      <c r="J110" s="125">
        <f>J200</f>
        <v>0</v>
      </c>
      <c r="L110" s="122"/>
    </row>
    <row r="111" spans="1:47" s="2" customFormat="1" ht="21.7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49"/>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51"/>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207</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6.5" customHeight="1">
      <c r="A120" s="33"/>
      <c r="B120" s="34"/>
      <c r="C120" s="33"/>
      <c r="D120" s="33"/>
      <c r="E120" s="265" t="str">
        <f>E7</f>
        <v>Přístavba tělocvičny, školní jídelny a kuchyně</v>
      </c>
      <c r="F120" s="266"/>
      <c r="G120" s="266"/>
      <c r="H120" s="266"/>
      <c r="I120" s="3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166</v>
      </c>
      <c r="L121" s="21"/>
    </row>
    <row r="122" spans="1:31" s="2" customFormat="1" ht="16.5" customHeight="1">
      <c r="A122" s="33"/>
      <c r="B122" s="34"/>
      <c r="C122" s="33"/>
      <c r="D122" s="33"/>
      <c r="E122" s="265" t="s">
        <v>7099</v>
      </c>
      <c r="F122" s="264"/>
      <c r="G122" s="264"/>
      <c r="H122" s="264"/>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168</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41" t="str">
        <f>E11</f>
        <v>SO-11 - Sadové úpravy</v>
      </c>
      <c r="F124" s="264"/>
      <c r="G124" s="264"/>
      <c r="H124" s="264"/>
      <c r="I124" s="3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F14</f>
        <v>ZŠ Lyčkovo nám. 6/460, Praha 8</v>
      </c>
      <c r="G126" s="33"/>
      <c r="H126" s="33"/>
      <c r="I126" s="28" t="s">
        <v>22</v>
      </c>
      <c r="J126" s="56" t="str">
        <f>IF(J14="","",J14)</f>
        <v>25. 9. 2023</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25.7" customHeight="1">
      <c r="A128" s="33"/>
      <c r="B128" s="34"/>
      <c r="C128" s="28" t="s">
        <v>24</v>
      </c>
      <c r="D128" s="33"/>
      <c r="E128" s="33"/>
      <c r="F128" s="26" t="str">
        <f>E17</f>
        <v>Městská část Praha 8</v>
      </c>
      <c r="G128" s="33"/>
      <c r="H128" s="33"/>
      <c r="I128" s="28" t="s">
        <v>30</v>
      </c>
      <c r="J128" s="31" t="str">
        <f>E23</f>
        <v>ARCHITEKTONICKÝ ATELIER ALEŠ, s.r.o.</v>
      </c>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28</v>
      </c>
      <c r="D129" s="33"/>
      <c r="E129" s="33"/>
      <c r="F129" s="26" t="str">
        <f>IF(E20="","",E20)</f>
        <v>Vyplň údaj</v>
      </c>
      <c r="G129" s="33"/>
      <c r="H129" s="33"/>
      <c r="I129" s="28" t="s">
        <v>33</v>
      </c>
      <c r="J129" s="31" t="str">
        <f>E26</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11" customFormat="1" ht="29.25" customHeight="1">
      <c r="A131" s="126"/>
      <c r="B131" s="127"/>
      <c r="C131" s="128" t="s">
        <v>208</v>
      </c>
      <c r="D131" s="129" t="s">
        <v>62</v>
      </c>
      <c r="E131" s="129" t="s">
        <v>58</v>
      </c>
      <c r="F131" s="129" t="s">
        <v>59</v>
      </c>
      <c r="G131" s="129" t="s">
        <v>209</v>
      </c>
      <c r="H131" s="129" t="s">
        <v>210</v>
      </c>
      <c r="I131" s="129" t="s">
        <v>211</v>
      </c>
      <c r="J131" s="130" t="s">
        <v>172</v>
      </c>
      <c r="K131" s="131" t="s">
        <v>212</v>
      </c>
      <c r="L131" s="132"/>
      <c r="M131" s="63" t="s">
        <v>1</v>
      </c>
      <c r="N131" s="64" t="s">
        <v>41</v>
      </c>
      <c r="O131" s="64" t="s">
        <v>213</v>
      </c>
      <c r="P131" s="64" t="s">
        <v>214</v>
      </c>
      <c r="Q131" s="64" t="s">
        <v>215</v>
      </c>
      <c r="R131" s="64" t="s">
        <v>216</v>
      </c>
      <c r="S131" s="64" t="s">
        <v>217</v>
      </c>
      <c r="T131" s="65" t="s">
        <v>218</v>
      </c>
      <c r="U131" s="126"/>
      <c r="V131" s="126"/>
      <c r="W131" s="126"/>
      <c r="X131" s="126"/>
      <c r="Y131" s="126"/>
      <c r="Z131" s="126"/>
      <c r="AA131" s="126"/>
      <c r="AB131" s="126"/>
      <c r="AC131" s="126"/>
      <c r="AD131" s="126"/>
      <c r="AE131" s="126"/>
    </row>
    <row r="132" spans="1:65" s="2" customFormat="1" ht="22.9" customHeight="1">
      <c r="A132" s="33"/>
      <c r="B132" s="34"/>
      <c r="C132" s="70" t="s">
        <v>219</v>
      </c>
      <c r="D132" s="33"/>
      <c r="E132" s="33"/>
      <c r="F132" s="33"/>
      <c r="G132" s="33"/>
      <c r="H132" s="33"/>
      <c r="I132" s="33"/>
      <c r="J132" s="133">
        <f>BK132</f>
        <v>0</v>
      </c>
      <c r="K132" s="33"/>
      <c r="L132" s="34"/>
      <c r="M132" s="66"/>
      <c r="N132" s="57"/>
      <c r="O132" s="67"/>
      <c r="P132" s="134">
        <f>P133+P199</f>
        <v>0</v>
      </c>
      <c r="Q132" s="67"/>
      <c r="R132" s="134">
        <f>R133+R199</f>
        <v>0</v>
      </c>
      <c r="S132" s="67"/>
      <c r="T132" s="135">
        <f>T133+T199</f>
        <v>0</v>
      </c>
      <c r="U132" s="33"/>
      <c r="V132" s="33"/>
      <c r="W132" s="33"/>
      <c r="X132" s="33"/>
      <c r="Y132" s="33"/>
      <c r="Z132" s="33"/>
      <c r="AA132" s="33"/>
      <c r="AB132" s="33"/>
      <c r="AC132" s="33"/>
      <c r="AD132" s="33"/>
      <c r="AE132" s="33"/>
      <c r="AT132" s="18" t="s">
        <v>76</v>
      </c>
      <c r="AU132" s="18" t="s">
        <v>174</v>
      </c>
      <c r="BK132" s="136">
        <f>BK133+BK199</f>
        <v>0</v>
      </c>
    </row>
    <row r="133" spans="1:65" s="12" customFormat="1" ht="25.9" customHeight="1">
      <c r="B133" s="137"/>
      <c r="D133" s="138" t="s">
        <v>76</v>
      </c>
      <c r="E133" s="139" t="s">
        <v>4338</v>
      </c>
      <c r="F133" s="139" t="s">
        <v>7109</v>
      </c>
      <c r="I133" s="140"/>
      <c r="J133" s="141">
        <f>BK133</f>
        <v>0</v>
      </c>
      <c r="L133" s="137"/>
      <c r="M133" s="142"/>
      <c r="N133" s="143"/>
      <c r="O133" s="143"/>
      <c r="P133" s="144">
        <f>P134+P145+P169+P193</f>
        <v>0</v>
      </c>
      <c r="Q133" s="143"/>
      <c r="R133" s="144">
        <f>R134+R145+R169+R193</f>
        <v>0</v>
      </c>
      <c r="S133" s="143"/>
      <c r="T133" s="145">
        <f>T134+T145+T169+T193</f>
        <v>0</v>
      </c>
      <c r="AR133" s="138" t="s">
        <v>84</v>
      </c>
      <c r="AT133" s="146" t="s">
        <v>76</v>
      </c>
      <c r="AU133" s="146" t="s">
        <v>77</v>
      </c>
      <c r="AY133" s="138" t="s">
        <v>222</v>
      </c>
      <c r="BK133" s="147">
        <f>BK134+BK145+BK169+BK193</f>
        <v>0</v>
      </c>
    </row>
    <row r="134" spans="1:65" s="12" customFormat="1" ht="22.9" customHeight="1">
      <c r="B134" s="137"/>
      <c r="D134" s="138" t="s">
        <v>76</v>
      </c>
      <c r="E134" s="148" t="s">
        <v>4387</v>
      </c>
      <c r="F134" s="148" t="s">
        <v>7110</v>
      </c>
      <c r="I134" s="140"/>
      <c r="J134" s="149">
        <f>BK134</f>
        <v>0</v>
      </c>
      <c r="L134" s="137"/>
      <c r="M134" s="142"/>
      <c r="N134" s="143"/>
      <c r="O134" s="143"/>
      <c r="P134" s="144">
        <f>P135+SUM(P136:P140)+P143</f>
        <v>0</v>
      </c>
      <c r="Q134" s="143"/>
      <c r="R134" s="144">
        <f>R135+SUM(R136:R140)+R143</f>
        <v>0</v>
      </c>
      <c r="S134" s="143"/>
      <c r="T134" s="145">
        <f>T135+SUM(T136:T140)+T143</f>
        <v>0</v>
      </c>
      <c r="AR134" s="138" t="s">
        <v>84</v>
      </c>
      <c r="AT134" s="146" t="s">
        <v>76</v>
      </c>
      <c r="AU134" s="146" t="s">
        <v>84</v>
      </c>
      <c r="AY134" s="138" t="s">
        <v>222</v>
      </c>
      <c r="BK134" s="147">
        <f>BK135+SUM(BK136:BK140)+BK143</f>
        <v>0</v>
      </c>
    </row>
    <row r="135" spans="1:65" s="2" customFormat="1" ht="37.9" customHeight="1">
      <c r="A135" s="33"/>
      <c r="B135" s="150"/>
      <c r="C135" s="151" t="s">
        <v>84</v>
      </c>
      <c r="D135" s="151" t="s">
        <v>224</v>
      </c>
      <c r="E135" s="152" t="s">
        <v>7111</v>
      </c>
      <c r="F135" s="153" t="s">
        <v>7112</v>
      </c>
      <c r="G135" s="154" t="s">
        <v>4342</v>
      </c>
      <c r="H135" s="155">
        <v>3</v>
      </c>
      <c r="I135" s="156"/>
      <c r="J135" s="157">
        <f>ROUND(I135*H135,2)</f>
        <v>0</v>
      </c>
      <c r="K135" s="158"/>
      <c r="L135" s="34"/>
      <c r="M135" s="159" t="s">
        <v>1</v>
      </c>
      <c r="N135" s="160" t="s">
        <v>42</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228</v>
      </c>
      <c r="AT135" s="163" t="s">
        <v>224</v>
      </c>
      <c r="AU135" s="163" t="s">
        <v>86</v>
      </c>
      <c r="AY135" s="18" t="s">
        <v>222</v>
      </c>
      <c r="BE135" s="164">
        <f>IF(N135="základní",J135,0)</f>
        <v>0</v>
      </c>
      <c r="BF135" s="164">
        <f>IF(N135="snížená",J135,0)</f>
        <v>0</v>
      </c>
      <c r="BG135" s="164">
        <f>IF(N135="zákl. přenesená",J135,0)</f>
        <v>0</v>
      </c>
      <c r="BH135" s="164">
        <f>IF(N135="sníž. přenesená",J135,0)</f>
        <v>0</v>
      </c>
      <c r="BI135" s="164">
        <f>IF(N135="nulová",J135,0)</f>
        <v>0</v>
      </c>
      <c r="BJ135" s="18" t="s">
        <v>84</v>
      </c>
      <c r="BK135" s="164">
        <f>ROUND(I135*H135,2)</f>
        <v>0</v>
      </c>
      <c r="BL135" s="18" t="s">
        <v>228</v>
      </c>
      <c r="BM135" s="163" t="s">
        <v>86</v>
      </c>
    </row>
    <row r="136" spans="1:65" s="2" customFormat="1" ht="33" customHeight="1">
      <c r="A136" s="33"/>
      <c r="B136" s="150"/>
      <c r="C136" s="151" t="s">
        <v>86</v>
      </c>
      <c r="D136" s="151" t="s">
        <v>224</v>
      </c>
      <c r="E136" s="152" t="s">
        <v>7113</v>
      </c>
      <c r="F136" s="153" t="s">
        <v>7114</v>
      </c>
      <c r="G136" s="154" t="s">
        <v>242</v>
      </c>
      <c r="H136" s="155">
        <v>9</v>
      </c>
      <c r="I136" s="156"/>
      <c r="J136" s="157">
        <f>ROUND(I136*H136,2)</f>
        <v>0</v>
      </c>
      <c r="K136" s="158"/>
      <c r="L136" s="34"/>
      <c r="M136" s="159" t="s">
        <v>1</v>
      </c>
      <c r="N136" s="160" t="s">
        <v>42</v>
      </c>
      <c r="O136" s="59"/>
      <c r="P136" s="161">
        <f>O136*H136</f>
        <v>0</v>
      </c>
      <c r="Q136" s="161">
        <v>0</v>
      </c>
      <c r="R136" s="161">
        <f>Q136*H136</f>
        <v>0</v>
      </c>
      <c r="S136" s="161">
        <v>0</v>
      </c>
      <c r="T136" s="162">
        <f>S136*H136</f>
        <v>0</v>
      </c>
      <c r="U136" s="33"/>
      <c r="V136" s="33"/>
      <c r="W136" s="33"/>
      <c r="X136" s="33"/>
      <c r="Y136" s="33"/>
      <c r="Z136" s="33"/>
      <c r="AA136" s="33"/>
      <c r="AB136" s="33"/>
      <c r="AC136" s="33"/>
      <c r="AD136" s="33"/>
      <c r="AE136" s="33"/>
      <c r="AR136" s="163" t="s">
        <v>228</v>
      </c>
      <c r="AT136" s="163" t="s">
        <v>224</v>
      </c>
      <c r="AU136" s="163" t="s">
        <v>86</v>
      </c>
      <c r="AY136" s="18" t="s">
        <v>222</v>
      </c>
      <c r="BE136" s="164">
        <f>IF(N136="základní",J136,0)</f>
        <v>0</v>
      </c>
      <c r="BF136" s="164">
        <f>IF(N136="snížená",J136,0)</f>
        <v>0</v>
      </c>
      <c r="BG136" s="164">
        <f>IF(N136="zákl. přenesená",J136,0)</f>
        <v>0</v>
      </c>
      <c r="BH136" s="164">
        <f>IF(N136="sníž. přenesená",J136,0)</f>
        <v>0</v>
      </c>
      <c r="BI136" s="164">
        <f>IF(N136="nulová",J136,0)</f>
        <v>0</v>
      </c>
      <c r="BJ136" s="18" t="s">
        <v>84</v>
      </c>
      <c r="BK136" s="164">
        <f>ROUND(I136*H136,2)</f>
        <v>0</v>
      </c>
      <c r="BL136" s="18" t="s">
        <v>228</v>
      </c>
      <c r="BM136" s="163" t="s">
        <v>228</v>
      </c>
    </row>
    <row r="137" spans="1:65" s="2" customFormat="1" ht="16.5" customHeight="1">
      <c r="A137" s="33"/>
      <c r="B137" s="150"/>
      <c r="C137" s="151" t="s">
        <v>235</v>
      </c>
      <c r="D137" s="151" t="s">
        <v>224</v>
      </c>
      <c r="E137" s="152" t="s">
        <v>7115</v>
      </c>
      <c r="F137" s="153" t="s">
        <v>7116</v>
      </c>
      <c r="G137" s="154" t="s">
        <v>242</v>
      </c>
      <c r="H137" s="155">
        <v>9</v>
      </c>
      <c r="I137" s="156"/>
      <c r="J137" s="157">
        <f>ROUND(I137*H137,2)</f>
        <v>0</v>
      </c>
      <c r="K137" s="158"/>
      <c r="L137" s="34"/>
      <c r="M137" s="159" t="s">
        <v>1</v>
      </c>
      <c r="N137" s="160" t="s">
        <v>42</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228</v>
      </c>
      <c r="AT137" s="163" t="s">
        <v>224</v>
      </c>
      <c r="AU137" s="163" t="s">
        <v>86</v>
      </c>
      <c r="AY137" s="18" t="s">
        <v>222</v>
      </c>
      <c r="BE137" s="164">
        <f>IF(N137="základní",J137,0)</f>
        <v>0</v>
      </c>
      <c r="BF137" s="164">
        <f>IF(N137="snížená",J137,0)</f>
        <v>0</v>
      </c>
      <c r="BG137" s="164">
        <f>IF(N137="zákl. přenesená",J137,0)</f>
        <v>0</v>
      </c>
      <c r="BH137" s="164">
        <f>IF(N137="sníž. přenesená",J137,0)</f>
        <v>0</v>
      </c>
      <c r="BI137" s="164">
        <f>IF(N137="nulová",J137,0)</f>
        <v>0</v>
      </c>
      <c r="BJ137" s="18" t="s">
        <v>84</v>
      </c>
      <c r="BK137" s="164">
        <f>ROUND(I137*H137,2)</f>
        <v>0</v>
      </c>
      <c r="BL137" s="18" t="s">
        <v>228</v>
      </c>
      <c r="BM137" s="163" t="s">
        <v>238</v>
      </c>
    </row>
    <row r="138" spans="1:65" s="2" customFormat="1" ht="24.2" customHeight="1">
      <c r="A138" s="33"/>
      <c r="B138" s="150"/>
      <c r="C138" s="151" t="s">
        <v>228</v>
      </c>
      <c r="D138" s="151" t="s">
        <v>224</v>
      </c>
      <c r="E138" s="152" t="s">
        <v>7117</v>
      </c>
      <c r="F138" s="153" t="s">
        <v>7118</v>
      </c>
      <c r="G138" s="154" t="s">
        <v>4342</v>
      </c>
      <c r="H138" s="155">
        <v>2</v>
      </c>
      <c r="I138" s="156"/>
      <c r="J138" s="157">
        <f>ROUND(I138*H138,2)</f>
        <v>0</v>
      </c>
      <c r="K138" s="158"/>
      <c r="L138" s="34"/>
      <c r="M138" s="159" t="s">
        <v>1</v>
      </c>
      <c r="N138" s="160" t="s">
        <v>42</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228</v>
      </c>
      <c r="AT138" s="163" t="s">
        <v>224</v>
      </c>
      <c r="AU138" s="163" t="s">
        <v>86</v>
      </c>
      <c r="AY138" s="18" t="s">
        <v>222</v>
      </c>
      <c r="BE138" s="164">
        <f>IF(N138="základní",J138,0)</f>
        <v>0</v>
      </c>
      <c r="BF138" s="164">
        <f>IF(N138="snížená",J138,0)</f>
        <v>0</v>
      </c>
      <c r="BG138" s="164">
        <f>IF(N138="zákl. přenesená",J138,0)</f>
        <v>0</v>
      </c>
      <c r="BH138" s="164">
        <f>IF(N138="sníž. přenesená",J138,0)</f>
        <v>0</v>
      </c>
      <c r="BI138" s="164">
        <f>IF(N138="nulová",J138,0)</f>
        <v>0</v>
      </c>
      <c r="BJ138" s="18" t="s">
        <v>84</v>
      </c>
      <c r="BK138" s="164">
        <f>ROUND(I138*H138,2)</f>
        <v>0</v>
      </c>
      <c r="BL138" s="18" t="s">
        <v>228</v>
      </c>
      <c r="BM138" s="163" t="s">
        <v>243</v>
      </c>
    </row>
    <row r="139" spans="1:65" s="2" customFormat="1" ht="24.2" customHeight="1">
      <c r="A139" s="33"/>
      <c r="B139" s="150"/>
      <c r="C139" s="151" t="s">
        <v>245</v>
      </c>
      <c r="D139" s="151" t="s">
        <v>224</v>
      </c>
      <c r="E139" s="152" t="s">
        <v>7119</v>
      </c>
      <c r="F139" s="153" t="s">
        <v>7120</v>
      </c>
      <c r="G139" s="154" t="s">
        <v>4342</v>
      </c>
      <c r="H139" s="155">
        <v>1</v>
      </c>
      <c r="I139" s="156"/>
      <c r="J139" s="157">
        <f>ROUND(I139*H139,2)</f>
        <v>0</v>
      </c>
      <c r="K139" s="158"/>
      <c r="L139" s="34"/>
      <c r="M139" s="159" t="s">
        <v>1</v>
      </c>
      <c r="N139" s="160" t="s">
        <v>42</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228</v>
      </c>
      <c r="AT139" s="163" t="s">
        <v>224</v>
      </c>
      <c r="AU139" s="163" t="s">
        <v>86</v>
      </c>
      <c r="AY139" s="18" t="s">
        <v>222</v>
      </c>
      <c r="BE139" s="164">
        <f>IF(N139="základní",J139,0)</f>
        <v>0</v>
      </c>
      <c r="BF139" s="164">
        <f>IF(N139="snížená",J139,0)</f>
        <v>0</v>
      </c>
      <c r="BG139" s="164">
        <f>IF(N139="zákl. přenesená",J139,0)</f>
        <v>0</v>
      </c>
      <c r="BH139" s="164">
        <f>IF(N139="sníž. přenesená",J139,0)</f>
        <v>0</v>
      </c>
      <c r="BI139" s="164">
        <f>IF(N139="nulová",J139,0)</f>
        <v>0</v>
      </c>
      <c r="BJ139" s="18" t="s">
        <v>84</v>
      </c>
      <c r="BK139" s="164">
        <f>ROUND(I139*H139,2)</f>
        <v>0</v>
      </c>
      <c r="BL139" s="18" t="s">
        <v>228</v>
      </c>
      <c r="BM139" s="163" t="s">
        <v>248</v>
      </c>
    </row>
    <row r="140" spans="1:65" s="12" customFormat="1" ht="20.85" customHeight="1">
      <c r="B140" s="137"/>
      <c r="D140" s="138" t="s">
        <v>76</v>
      </c>
      <c r="E140" s="148" t="s">
        <v>4434</v>
      </c>
      <c r="F140" s="148" t="s">
        <v>7121</v>
      </c>
      <c r="I140" s="140"/>
      <c r="J140" s="149">
        <f>BK140</f>
        <v>0</v>
      </c>
      <c r="L140" s="137"/>
      <c r="M140" s="142"/>
      <c r="N140" s="143"/>
      <c r="O140" s="143"/>
      <c r="P140" s="144">
        <f>SUM(P141:P142)</f>
        <v>0</v>
      </c>
      <c r="Q140" s="143"/>
      <c r="R140" s="144">
        <f>SUM(R141:R142)</f>
        <v>0</v>
      </c>
      <c r="S140" s="143"/>
      <c r="T140" s="145">
        <f>SUM(T141:T142)</f>
        <v>0</v>
      </c>
      <c r="AR140" s="138" t="s">
        <v>84</v>
      </c>
      <c r="AT140" s="146" t="s">
        <v>76</v>
      </c>
      <c r="AU140" s="146" t="s">
        <v>86</v>
      </c>
      <c r="AY140" s="138" t="s">
        <v>222</v>
      </c>
      <c r="BK140" s="147">
        <f>SUM(BK141:BK142)</f>
        <v>0</v>
      </c>
    </row>
    <row r="141" spans="1:65" s="2" customFormat="1" ht="16.5" customHeight="1">
      <c r="A141" s="33"/>
      <c r="B141" s="150"/>
      <c r="C141" s="151" t="s">
        <v>238</v>
      </c>
      <c r="D141" s="151" t="s">
        <v>224</v>
      </c>
      <c r="E141" s="152" t="s">
        <v>7122</v>
      </c>
      <c r="F141" s="153" t="s">
        <v>7123</v>
      </c>
      <c r="G141" s="154" t="s">
        <v>227</v>
      </c>
      <c r="H141" s="155">
        <v>9</v>
      </c>
      <c r="I141" s="156"/>
      <c r="J141" s="157">
        <f>ROUND(I141*H141,2)</f>
        <v>0</v>
      </c>
      <c r="K141" s="158"/>
      <c r="L141" s="34"/>
      <c r="M141" s="159" t="s">
        <v>1</v>
      </c>
      <c r="N141" s="160" t="s">
        <v>42</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228</v>
      </c>
      <c r="AT141" s="163" t="s">
        <v>224</v>
      </c>
      <c r="AU141" s="163" t="s">
        <v>235</v>
      </c>
      <c r="AY141" s="18" t="s">
        <v>222</v>
      </c>
      <c r="BE141" s="164">
        <f>IF(N141="základní",J141,0)</f>
        <v>0</v>
      </c>
      <c r="BF141" s="164">
        <f>IF(N141="snížená",J141,0)</f>
        <v>0</v>
      </c>
      <c r="BG141" s="164">
        <f>IF(N141="zákl. přenesená",J141,0)</f>
        <v>0</v>
      </c>
      <c r="BH141" s="164">
        <f>IF(N141="sníž. přenesená",J141,0)</f>
        <v>0</v>
      </c>
      <c r="BI141" s="164">
        <f>IF(N141="nulová",J141,0)</f>
        <v>0</v>
      </c>
      <c r="BJ141" s="18" t="s">
        <v>84</v>
      </c>
      <c r="BK141" s="164">
        <f>ROUND(I141*H141,2)</f>
        <v>0</v>
      </c>
      <c r="BL141" s="18" t="s">
        <v>228</v>
      </c>
      <c r="BM141" s="163" t="s">
        <v>14</v>
      </c>
    </row>
    <row r="142" spans="1:65" s="2" customFormat="1" ht="16.5" customHeight="1">
      <c r="A142" s="33"/>
      <c r="B142" s="150"/>
      <c r="C142" s="151" t="s">
        <v>261</v>
      </c>
      <c r="D142" s="151" t="s">
        <v>224</v>
      </c>
      <c r="E142" s="152" t="s">
        <v>7124</v>
      </c>
      <c r="F142" s="153" t="s">
        <v>7125</v>
      </c>
      <c r="G142" s="154" t="s">
        <v>252</v>
      </c>
      <c r="H142" s="155">
        <v>2</v>
      </c>
      <c r="I142" s="156"/>
      <c r="J142" s="157">
        <f>ROUND(I142*H142,2)</f>
        <v>0</v>
      </c>
      <c r="K142" s="158"/>
      <c r="L142" s="34"/>
      <c r="M142" s="159" t="s">
        <v>1</v>
      </c>
      <c r="N142" s="160" t="s">
        <v>42</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228</v>
      </c>
      <c r="AT142" s="163" t="s">
        <v>224</v>
      </c>
      <c r="AU142" s="163" t="s">
        <v>235</v>
      </c>
      <c r="AY142" s="18" t="s">
        <v>222</v>
      </c>
      <c r="BE142" s="164">
        <f>IF(N142="základní",J142,0)</f>
        <v>0</v>
      </c>
      <c r="BF142" s="164">
        <f>IF(N142="snížená",J142,0)</f>
        <v>0</v>
      </c>
      <c r="BG142" s="164">
        <f>IF(N142="zákl. přenesená",J142,0)</f>
        <v>0</v>
      </c>
      <c r="BH142" s="164">
        <f>IF(N142="sníž. přenesená",J142,0)</f>
        <v>0</v>
      </c>
      <c r="BI142" s="164">
        <f>IF(N142="nulová",J142,0)</f>
        <v>0</v>
      </c>
      <c r="BJ142" s="18" t="s">
        <v>84</v>
      </c>
      <c r="BK142" s="164">
        <f>ROUND(I142*H142,2)</f>
        <v>0</v>
      </c>
      <c r="BL142" s="18" t="s">
        <v>228</v>
      </c>
      <c r="BM142" s="163" t="s">
        <v>321</v>
      </c>
    </row>
    <row r="143" spans="1:65" s="12" customFormat="1" ht="20.85" customHeight="1">
      <c r="B143" s="137"/>
      <c r="D143" s="138" t="s">
        <v>76</v>
      </c>
      <c r="E143" s="148" t="s">
        <v>4436</v>
      </c>
      <c r="F143" s="148" t="s">
        <v>7126</v>
      </c>
      <c r="I143" s="140"/>
      <c r="J143" s="149">
        <f>BK143</f>
        <v>0</v>
      </c>
      <c r="L143" s="137"/>
      <c r="M143" s="142"/>
      <c r="N143" s="143"/>
      <c r="O143" s="143"/>
      <c r="P143" s="144">
        <f>P144</f>
        <v>0</v>
      </c>
      <c r="Q143" s="143"/>
      <c r="R143" s="144">
        <f>R144</f>
        <v>0</v>
      </c>
      <c r="S143" s="143"/>
      <c r="T143" s="145">
        <f>T144</f>
        <v>0</v>
      </c>
      <c r="AR143" s="138" t="s">
        <v>84</v>
      </c>
      <c r="AT143" s="146" t="s">
        <v>76</v>
      </c>
      <c r="AU143" s="146" t="s">
        <v>86</v>
      </c>
      <c r="AY143" s="138" t="s">
        <v>222</v>
      </c>
      <c r="BK143" s="147">
        <f>BK144</f>
        <v>0</v>
      </c>
    </row>
    <row r="144" spans="1:65" s="2" customFormat="1" ht="16.5" customHeight="1">
      <c r="A144" s="33"/>
      <c r="B144" s="150"/>
      <c r="C144" s="151" t="s">
        <v>243</v>
      </c>
      <c r="D144" s="151" t="s">
        <v>224</v>
      </c>
      <c r="E144" s="152" t="s">
        <v>7127</v>
      </c>
      <c r="F144" s="153" t="s">
        <v>7128</v>
      </c>
      <c r="G144" s="154" t="s">
        <v>5673</v>
      </c>
      <c r="H144" s="155">
        <v>1</v>
      </c>
      <c r="I144" s="156"/>
      <c r="J144" s="157">
        <f>ROUND(I144*H144,2)</f>
        <v>0</v>
      </c>
      <c r="K144" s="158"/>
      <c r="L144" s="34"/>
      <c r="M144" s="159" t="s">
        <v>1</v>
      </c>
      <c r="N144" s="160" t="s">
        <v>42</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228</v>
      </c>
      <c r="AT144" s="163" t="s">
        <v>224</v>
      </c>
      <c r="AU144" s="163" t="s">
        <v>235</v>
      </c>
      <c r="AY144" s="18" t="s">
        <v>222</v>
      </c>
      <c r="BE144" s="164">
        <f>IF(N144="základní",J144,0)</f>
        <v>0</v>
      </c>
      <c r="BF144" s="164">
        <f>IF(N144="snížená",J144,0)</f>
        <v>0</v>
      </c>
      <c r="BG144" s="164">
        <f>IF(N144="zákl. přenesená",J144,0)</f>
        <v>0</v>
      </c>
      <c r="BH144" s="164">
        <f>IF(N144="sníž. přenesená",J144,0)</f>
        <v>0</v>
      </c>
      <c r="BI144" s="164">
        <f>IF(N144="nulová",J144,0)</f>
        <v>0</v>
      </c>
      <c r="BJ144" s="18" t="s">
        <v>84</v>
      </c>
      <c r="BK144" s="164">
        <f>ROUND(I144*H144,2)</f>
        <v>0</v>
      </c>
      <c r="BL144" s="18" t="s">
        <v>228</v>
      </c>
      <c r="BM144" s="163" t="s">
        <v>264</v>
      </c>
    </row>
    <row r="145" spans="1:65" s="12" customFormat="1" ht="22.9" customHeight="1">
      <c r="B145" s="137"/>
      <c r="D145" s="138" t="s">
        <v>76</v>
      </c>
      <c r="E145" s="148" t="s">
        <v>4468</v>
      </c>
      <c r="F145" s="148" t="s">
        <v>7129</v>
      </c>
      <c r="I145" s="140"/>
      <c r="J145" s="149">
        <f>BK145</f>
        <v>0</v>
      </c>
      <c r="L145" s="137"/>
      <c r="M145" s="142"/>
      <c r="N145" s="143"/>
      <c r="O145" s="143"/>
      <c r="P145" s="144">
        <f>P146+SUM(P147:P156)</f>
        <v>0</v>
      </c>
      <c r="Q145" s="143"/>
      <c r="R145" s="144">
        <f>R146+SUM(R147:R156)</f>
        <v>0</v>
      </c>
      <c r="S145" s="143"/>
      <c r="T145" s="145">
        <f>T146+SUM(T147:T156)</f>
        <v>0</v>
      </c>
      <c r="AR145" s="138" t="s">
        <v>84</v>
      </c>
      <c r="AT145" s="146" t="s">
        <v>76</v>
      </c>
      <c r="AU145" s="146" t="s">
        <v>84</v>
      </c>
      <c r="AY145" s="138" t="s">
        <v>222</v>
      </c>
      <c r="BK145" s="147">
        <f>BK146+SUM(BK147:BK156)</f>
        <v>0</v>
      </c>
    </row>
    <row r="146" spans="1:65" s="2" customFormat="1" ht="16.5" customHeight="1">
      <c r="A146" s="33"/>
      <c r="B146" s="150"/>
      <c r="C146" s="151" t="s">
        <v>279</v>
      </c>
      <c r="D146" s="151" t="s">
        <v>224</v>
      </c>
      <c r="E146" s="152" t="s">
        <v>7130</v>
      </c>
      <c r="F146" s="153" t="s">
        <v>7131</v>
      </c>
      <c r="G146" s="154" t="s">
        <v>227</v>
      </c>
      <c r="H146" s="155">
        <v>181</v>
      </c>
      <c r="I146" s="156"/>
      <c r="J146" s="157">
        <f t="shared" ref="J146:J152" si="0">ROUND(I146*H146,2)</f>
        <v>0</v>
      </c>
      <c r="K146" s="158"/>
      <c r="L146" s="34"/>
      <c r="M146" s="159" t="s">
        <v>1</v>
      </c>
      <c r="N146" s="160" t="s">
        <v>42</v>
      </c>
      <c r="O146" s="59"/>
      <c r="P146" s="161">
        <f t="shared" ref="P146:P152" si="1">O146*H146</f>
        <v>0</v>
      </c>
      <c r="Q146" s="161">
        <v>0</v>
      </c>
      <c r="R146" s="161">
        <f t="shared" ref="R146:R152" si="2">Q146*H146</f>
        <v>0</v>
      </c>
      <c r="S146" s="161">
        <v>0</v>
      </c>
      <c r="T146" s="162">
        <f t="shared" ref="T146:T152" si="3">S146*H146</f>
        <v>0</v>
      </c>
      <c r="U146" s="33"/>
      <c r="V146" s="33"/>
      <c r="W146" s="33"/>
      <c r="X146" s="33"/>
      <c r="Y146" s="33"/>
      <c r="Z146" s="33"/>
      <c r="AA146" s="33"/>
      <c r="AB146" s="33"/>
      <c r="AC146" s="33"/>
      <c r="AD146" s="33"/>
      <c r="AE146" s="33"/>
      <c r="AR146" s="163" t="s">
        <v>228</v>
      </c>
      <c r="AT146" s="163" t="s">
        <v>224</v>
      </c>
      <c r="AU146" s="163" t="s">
        <v>86</v>
      </c>
      <c r="AY146" s="18" t="s">
        <v>222</v>
      </c>
      <c r="BE146" s="164">
        <f t="shared" ref="BE146:BE152" si="4">IF(N146="základní",J146,0)</f>
        <v>0</v>
      </c>
      <c r="BF146" s="164">
        <f t="shared" ref="BF146:BF152" si="5">IF(N146="snížená",J146,0)</f>
        <v>0</v>
      </c>
      <c r="BG146" s="164">
        <f t="shared" ref="BG146:BG152" si="6">IF(N146="zákl. přenesená",J146,0)</f>
        <v>0</v>
      </c>
      <c r="BH146" s="164">
        <f t="shared" ref="BH146:BH152" si="7">IF(N146="sníž. přenesená",J146,0)</f>
        <v>0</v>
      </c>
      <c r="BI146" s="164">
        <f t="shared" ref="BI146:BI152" si="8">IF(N146="nulová",J146,0)</f>
        <v>0</v>
      </c>
      <c r="BJ146" s="18" t="s">
        <v>84</v>
      </c>
      <c r="BK146" s="164">
        <f t="shared" ref="BK146:BK152" si="9">ROUND(I146*H146,2)</f>
        <v>0</v>
      </c>
      <c r="BL146" s="18" t="s">
        <v>228</v>
      </c>
      <c r="BM146" s="163" t="s">
        <v>341</v>
      </c>
    </row>
    <row r="147" spans="1:65" s="2" customFormat="1" ht="16.5" customHeight="1">
      <c r="A147" s="33"/>
      <c r="B147" s="150"/>
      <c r="C147" s="151" t="s">
        <v>248</v>
      </c>
      <c r="D147" s="151" t="s">
        <v>224</v>
      </c>
      <c r="E147" s="152" t="s">
        <v>7132</v>
      </c>
      <c r="F147" s="153" t="s">
        <v>7133</v>
      </c>
      <c r="G147" s="154" t="s">
        <v>227</v>
      </c>
      <c r="H147" s="155">
        <v>90</v>
      </c>
      <c r="I147" s="156"/>
      <c r="J147" s="157">
        <f t="shared" si="0"/>
        <v>0</v>
      </c>
      <c r="K147" s="158"/>
      <c r="L147" s="34"/>
      <c r="M147" s="159" t="s">
        <v>1</v>
      </c>
      <c r="N147" s="160" t="s">
        <v>42</v>
      </c>
      <c r="O147" s="59"/>
      <c r="P147" s="161">
        <f t="shared" si="1"/>
        <v>0</v>
      </c>
      <c r="Q147" s="161">
        <v>0</v>
      </c>
      <c r="R147" s="161">
        <f t="shared" si="2"/>
        <v>0</v>
      </c>
      <c r="S147" s="161">
        <v>0</v>
      </c>
      <c r="T147" s="162">
        <f t="shared" si="3"/>
        <v>0</v>
      </c>
      <c r="U147" s="33"/>
      <c r="V147" s="33"/>
      <c r="W147" s="33"/>
      <c r="X147" s="33"/>
      <c r="Y147" s="33"/>
      <c r="Z147" s="33"/>
      <c r="AA147" s="33"/>
      <c r="AB147" s="33"/>
      <c r="AC147" s="33"/>
      <c r="AD147" s="33"/>
      <c r="AE147" s="33"/>
      <c r="AR147" s="163" t="s">
        <v>228</v>
      </c>
      <c r="AT147" s="163" t="s">
        <v>224</v>
      </c>
      <c r="AU147" s="163" t="s">
        <v>86</v>
      </c>
      <c r="AY147" s="18" t="s">
        <v>222</v>
      </c>
      <c r="BE147" s="164">
        <f t="shared" si="4"/>
        <v>0</v>
      </c>
      <c r="BF147" s="164">
        <f t="shared" si="5"/>
        <v>0</v>
      </c>
      <c r="BG147" s="164">
        <f t="shared" si="6"/>
        <v>0</v>
      </c>
      <c r="BH147" s="164">
        <f t="shared" si="7"/>
        <v>0</v>
      </c>
      <c r="BI147" s="164">
        <f t="shared" si="8"/>
        <v>0</v>
      </c>
      <c r="BJ147" s="18" t="s">
        <v>84</v>
      </c>
      <c r="BK147" s="164">
        <f t="shared" si="9"/>
        <v>0</v>
      </c>
      <c r="BL147" s="18" t="s">
        <v>228</v>
      </c>
      <c r="BM147" s="163" t="s">
        <v>273</v>
      </c>
    </row>
    <row r="148" spans="1:65" s="2" customFormat="1" ht="16.5" customHeight="1">
      <c r="A148" s="33"/>
      <c r="B148" s="150"/>
      <c r="C148" s="151" t="s">
        <v>299</v>
      </c>
      <c r="D148" s="151" t="s">
        <v>224</v>
      </c>
      <c r="E148" s="152" t="s">
        <v>7134</v>
      </c>
      <c r="F148" s="153" t="s">
        <v>7135</v>
      </c>
      <c r="G148" s="154" t="s">
        <v>227</v>
      </c>
      <c r="H148" s="155">
        <v>125</v>
      </c>
      <c r="I148" s="156"/>
      <c r="J148" s="157">
        <f t="shared" si="0"/>
        <v>0</v>
      </c>
      <c r="K148" s="158"/>
      <c r="L148" s="34"/>
      <c r="M148" s="159" t="s">
        <v>1</v>
      </c>
      <c r="N148" s="160" t="s">
        <v>42</v>
      </c>
      <c r="O148" s="59"/>
      <c r="P148" s="161">
        <f t="shared" si="1"/>
        <v>0</v>
      </c>
      <c r="Q148" s="161">
        <v>0</v>
      </c>
      <c r="R148" s="161">
        <f t="shared" si="2"/>
        <v>0</v>
      </c>
      <c r="S148" s="161">
        <v>0</v>
      </c>
      <c r="T148" s="162">
        <f t="shared" si="3"/>
        <v>0</v>
      </c>
      <c r="U148" s="33"/>
      <c r="V148" s="33"/>
      <c r="W148" s="33"/>
      <c r="X148" s="33"/>
      <c r="Y148" s="33"/>
      <c r="Z148" s="33"/>
      <c r="AA148" s="33"/>
      <c r="AB148" s="33"/>
      <c r="AC148" s="33"/>
      <c r="AD148" s="33"/>
      <c r="AE148" s="33"/>
      <c r="AR148" s="163" t="s">
        <v>228</v>
      </c>
      <c r="AT148" s="163" t="s">
        <v>224</v>
      </c>
      <c r="AU148" s="163" t="s">
        <v>86</v>
      </c>
      <c r="AY148" s="18" t="s">
        <v>222</v>
      </c>
      <c r="BE148" s="164">
        <f t="shared" si="4"/>
        <v>0</v>
      </c>
      <c r="BF148" s="164">
        <f t="shared" si="5"/>
        <v>0</v>
      </c>
      <c r="BG148" s="164">
        <f t="shared" si="6"/>
        <v>0</v>
      </c>
      <c r="BH148" s="164">
        <f t="shared" si="7"/>
        <v>0</v>
      </c>
      <c r="BI148" s="164">
        <f t="shared" si="8"/>
        <v>0</v>
      </c>
      <c r="BJ148" s="18" t="s">
        <v>84</v>
      </c>
      <c r="BK148" s="164">
        <f t="shared" si="9"/>
        <v>0</v>
      </c>
      <c r="BL148" s="18" t="s">
        <v>228</v>
      </c>
      <c r="BM148" s="163" t="s">
        <v>358</v>
      </c>
    </row>
    <row r="149" spans="1:65" s="2" customFormat="1" ht="21.75" customHeight="1">
      <c r="A149" s="33"/>
      <c r="B149" s="150"/>
      <c r="C149" s="151" t="s">
        <v>14</v>
      </c>
      <c r="D149" s="151" t="s">
        <v>224</v>
      </c>
      <c r="E149" s="152" t="s">
        <v>7136</v>
      </c>
      <c r="F149" s="153" t="s">
        <v>7137</v>
      </c>
      <c r="G149" s="154" t="s">
        <v>227</v>
      </c>
      <c r="H149" s="155">
        <v>65</v>
      </c>
      <c r="I149" s="156"/>
      <c r="J149" s="157">
        <f t="shared" si="0"/>
        <v>0</v>
      </c>
      <c r="K149" s="158"/>
      <c r="L149" s="34"/>
      <c r="M149" s="159" t="s">
        <v>1</v>
      </c>
      <c r="N149" s="160" t="s">
        <v>42</v>
      </c>
      <c r="O149" s="59"/>
      <c r="P149" s="161">
        <f t="shared" si="1"/>
        <v>0</v>
      </c>
      <c r="Q149" s="161">
        <v>0</v>
      </c>
      <c r="R149" s="161">
        <f t="shared" si="2"/>
        <v>0</v>
      </c>
      <c r="S149" s="161">
        <v>0</v>
      </c>
      <c r="T149" s="162">
        <f t="shared" si="3"/>
        <v>0</v>
      </c>
      <c r="U149" s="33"/>
      <c r="V149" s="33"/>
      <c r="W149" s="33"/>
      <c r="X149" s="33"/>
      <c r="Y149" s="33"/>
      <c r="Z149" s="33"/>
      <c r="AA149" s="33"/>
      <c r="AB149" s="33"/>
      <c r="AC149" s="33"/>
      <c r="AD149" s="33"/>
      <c r="AE149" s="33"/>
      <c r="AR149" s="163" t="s">
        <v>228</v>
      </c>
      <c r="AT149" s="163" t="s">
        <v>224</v>
      </c>
      <c r="AU149" s="163" t="s">
        <v>86</v>
      </c>
      <c r="AY149" s="18" t="s">
        <v>222</v>
      </c>
      <c r="BE149" s="164">
        <f t="shared" si="4"/>
        <v>0</v>
      </c>
      <c r="BF149" s="164">
        <f t="shared" si="5"/>
        <v>0</v>
      </c>
      <c r="BG149" s="164">
        <f t="shared" si="6"/>
        <v>0</v>
      </c>
      <c r="BH149" s="164">
        <f t="shared" si="7"/>
        <v>0</v>
      </c>
      <c r="BI149" s="164">
        <f t="shared" si="8"/>
        <v>0</v>
      </c>
      <c r="BJ149" s="18" t="s">
        <v>84</v>
      </c>
      <c r="BK149" s="164">
        <f t="shared" si="9"/>
        <v>0</v>
      </c>
      <c r="BL149" s="18" t="s">
        <v>228</v>
      </c>
      <c r="BM149" s="163" t="s">
        <v>282</v>
      </c>
    </row>
    <row r="150" spans="1:65" s="2" customFormat="1" ht="21.75" customHeight="1">
      <c r="A150" s="33"/>
      <c r="B150" s="150"/>
      <c r="C150" s="151" t="s">
        <v>315</v>
      </c>
      <c r="D150" s="151" t="s">
        <v>224</v>
      </c>
      <c r="E150" s="152" t="s">
        <v>7138</v>
      </c>
      <c r="F150" s="153" t="s">
        <v>7139</v>
      </c>
      <c r="G150" s="154" t="s">
        <v>227</v>
      </c>
      <c r="H150" s="155">
        <v>60</v>
      </c>
      <c r="I150" s="156"/>
      <c r="J150" s="157">
        <f t="shared" si="0"/>
        <v>0</v>
      </c>
      <c r="K150" s="158"/>
      <c r="L150" s="34"/>
      <c r="M150" s="159" t="s">
        <v>1</v>
      </c>
      <c r="N150" s="160" t="s">
        <v>42</v>
      </c>
      <c r="O150" s="59"/>
      <c r="P150" s="161">
        <f t="shared" si="1"/>
        <v>0</v>
      </c>
      <c r="Q150" s="161">
        <v>0</v>
      </c>
      <c r="R150" s="161">
        <f t="shared" si="2"/>
        <v>0</v>
      </c>
      <c r="S150" s="161">
        <v>0</v>
      </c>
      <c r="T150" s="162">
        <f t="shared" si="3"/>
        <v>0</v>
      </c>
      <c r="U150" s="33"/>
      <c r="V150" s="33"/>
      <c r="W150" s="33"/>
      <c r="X150" s="33"/>
      <c r="Y150" s="33"/>
      <c r="Z150" s="33"/>
      <c r="AA150" s="33"/>
      <c r="AB150" s="33"/>
      <c r="AC150" s="33"/>
      <c r="AD150" s="33"/>
      <c r="AE150" s="33"/>
      <c r="AR150" s="163" t="s">
        <v>228</v>
      </c>
      <c r="AT150" s="163" t="s">
        <v>224</v>
      </c>
      <c r="AU150" s="163" t="s">
        <v>86</v>
      </c>
      <c r="AY150" s="18" t="s">
        <v>222</v>
      </c>
      <c r="BE150" s="164">
        <f t="shared" si="4"/>
        <v>0</v>
      </c>
      <c r="BF150" s="164">
        <f t="shared" si="5"/>
        <v>0</v>
      </c>
      <c r="BG150" s="164">
        <f t="shared" si="6"/>
        <v>0</v>
      </c>
      <c r="BH150" s="164">
        <f t="shared" si="7"/>
        <v>0</v>
      </c>
      <c r="BI150" s="164">
        <f t="shared" si="8"/>
        <v>0</v>
      </c>
      <c r="BJ150" s="18" t="s">
        <v>84</v>
      </c>
      <c r="BK150" s="164">
        <f t="shared" si="9"/>
        <v>0</v>
      </c>
      <c r="BL150" s="18" t="s">
        <v>228</v>
      </c>
      <c r="BM150" s="163" t="s">
        <v>292</v>
      </c>
    </row>
    <row r="151" spans="1:65" s="2" customFormat="1" ht="16.5" customHeight="1">
      <c r="A151" s="33"/>
      <c r="B151" s="150"/>
      <c r="C151" s="151" t="s">
        <v>321</v>
      </c>
      <c r="D151" s="151" t="s">
        <v>224</v>
      </c>
      <c r="E151" s="152" t="s">
        <v>7140</v>
      </c>
      <c r="F151" s="153" t="s">
        <v>7141</v>
      </c>
      <c r="G151" s="154" t="s">
        <v>227</v>
      </c>
      <c r="H151" s="155">
        <v>125</v>
      </c>
      <c r="I151" s="156"/>
      <c r="J151" s="157">
        <f t="shared" si="0"/>
        <v>0</v>
      </c>
      <c r="K151" s="158"/>
      <c r="L151" s="34"/>
      <c r="M151" s="159" t="s">
        <v>1</v>
      </c>
      <c r="N151" s="160" t="s">
        <v>42</v>
      </c>
      <c r="O151" s="59"/>
      <c r="P151" s="161">
        <f t="shared" si="1"/>
        <v>0</v>
      </c>
      <c r="Q151" s="161">
        <v>0</v>
      </c>
      <c r="R151" s="161">
        <f t="shared" si="2"/>
        <v>0</v>
      </c>
      <c r="S151" s="161">
        <v>0</v>
      </c>
      <c r="T151" s="162">
        <f t="shared" si="3"/>
        <v>0</v>
      </c>
      <c r="U151" s="33"/>
      <c r="V151" s="33"/>
      <c r="W151" s="33"/>
      <c r="X151" s="33"/>
      <c r="Y151" s="33"/>
      <c r="Z151" s="33"/>
      <c r="AA151" s="33"/>
      <c r="AB151" s="33"/>
      <c r="AC151" s="33"/>
      <c r="AD151" s="33"/>
      <c r="AE151" s="33"/>
      <c r="AR151" s="163" t="s">
        <v>228</v>
      </c>
      <c r="AT151" s="163" t="s">
        <v>224</v>
      </c>
      <c r="AU151" s="163" t="s">
        <v>86</v>
      </c>
      <c r="AY151" s="18" t="s">
        <v>222</v>
      </c>
      <c r="BE151" s="164">
        <f t="shared" si="4"/>
        <v>0</v>
      </c>
      <c r="BF151" s="164">
        <f t="shared" si="5"/>
        <v>0</v>
      </c>
      <c r="BG151" s="164">
        <f t="shared" si="6"/>
        <v>0</v>
      </c>
      <c r="BH151" s="164">
        <f t="shared" si="7"/>
        <v>0</v>
      </c>
      <c r="BI151" s="164">
        <f t="shared" si="8"/>
        <v>0</v>
      </c>
      <c r="BJ151" s="18" t="s">
        <v>84</v>
      </c>
      <c r="BK151" s="164">
        <f t="shared" si="9"/>
        <v>0</v>
      </c>
      <c r="BL151" s="18" t="s">
        <v>228</v>
      </c>
      <c r="BM151" s="163" t="s">
        <v>302</v>
      </c>
    </row>
    <row r="152" spans="1:65" s="2" customFormat="1" ht="24.2" customHeight="1">
      <c r="A152" s="33"/>
      <c r="B152" s="150"/>
      <c r="C152" s="151" t="s">
        <v>8</v>
      </c>
      <c r="D152" s="151" t="s">
        <v>224</v>
      </c>
      <c r="E152" s="152" t="s">
        <v>7142</v>
      </c>
      <c r="F152" s="153" t="s">
        <v>7143</v>
      </c>
      <c r="G152" s="154" t="s">
        <v>227</v>
      </c>
      <c r="H152" s="155">
        <v>44</v>
      </c>
      <c r="I152" s="156"/>
      <c r="J152" s="157">
        <f t="shared" si="0"/>
        <v>0</v>
      </c>
      <c r="K152" s="158"/>
      <c r="L152" s="34"/>
      <c r="M152" s="159" t="s">
        <v>1</v>
      </c>
      <c r="N152" s="160" t="s">
        <v>42</v>
      </c>
      <c r="O152" s="59"/>
      <c r="P152" s="161">
        <f t="shared" si="1"/>
        <v>0</v>
      </c>
      <c r="Q152" s="161">
        <v>0</v>
      </c>
      <c r="R152" s="161">
        <f t="shared" si="2"/>
        <v>0</v>
      </c>
      <c r="S152" s="161">
        <v>0</v>
      </c>
      <c r="T152" s="162">
        <f t="shared" si="3"/>
        <v>0</v>
      </c>
      <c r="U152" s="33"/>
      <c r="V152" s="33"/>
      <c r="W152" s="33"/>
      <c r="X152" s="33"/>
      <c r="Y152" s="33"/>
      <c r="Z152" s="33"/>
      <c r="AA152" s="33"/>
      <c r="AB152" s="33"/>
      <c r="AC152" s="33"/>
      <c r="AD152" s="33"/>
      <c r="AE152" s="33"/>
      <c r="AR152" s="163" t="s">
        <v>228</v>
      </c>
      <c r="AT152" s="163" t="s">
        <v>224</v>
      </c>
      <c r="AU152" s="163" t="s">
        <v>86</v>
      </c>
      <c r="AY152" s="18" t="s">
        <v>222</v>
      </c>
      <c r="BE152" s="164">
        <f t="shared" si="4"/>
        <v>0</v>
      </c>
      <c r="BF152" s="164">
        <f t="shared" si="5"/>
        <v>0</v>
      </c>
      <c r="BG152" s="164">
        <f t="shared" si="6"/>
        <v>0</v>
      </c>
      <c r="BH152" s="164">
        <f t="shared" si="7"/>
        <v>0</v>
      </c>
      <c r="BI152" s="164">
        <f t="shared" si="8"/>
        <v>0</v>
      </c>
      <c r="BJ152" s="18" t="s">
        <v>84</v>
      </c>
      <c r="BK152" s="164">
        <f t="shared" si="9"/>
        <v>0</v>
      </c>
      <c r="BL152" s="18" t="s">
        <v>228</v>
      </c>
      <c r="BM152" s="163" t="s">
        <v>314</v>
      </c>
    </row>
    <row r="153" spans="1:65" s="2" customFormat="1" ht="19.5">
      <c r="A153" s="33"/>
      <c r="B153" s="34"/>
      <c r="C153" s="33"/>
      <c r="D153" s="166" t="s">
        <v>384</v>
      </c>
      <c r="E153" s="33"/>
      <c r="F153" s="208" t="s">
        <v>7144</v>
      </c>
      <c r="G153" s="33"/>
      <c r="H153" s="33"/>
      <c r="I153" s="209"/>
      <c r="J153" s="33"/>
      <c r="K153" s="33"/>
      <c r="L153" s="34"/>
      <c r="M153" s="210"/>
      <c r="N153" s="211"/>
      <c r="O153" s="59"/>
      <c r="P153" s="59"/>
      <c r="Q153" s="59"/>
      <c r="R153" s="59"/>
      <c r="S153" s="59"/>
      <c r="T153" s="60"/>
      <c r="U153" s="33"/>
      <c r="V153" s="33"/>
      <c r="W153" s="33"/>
      <c r="X153" s="33"/>
      <c r="Y153" s="33"/>
      <c r="Z153" s="33"/>
      <c r="AA153" s="33"/>
      <c r="AB153" s="33"/>
      <c r="AC153" s="33"/>
      <c r="AD153" s="33"/>
      <c r="AE153" s="33"/>
      <c r="AT153" s="18" t="s">
        <v>384</v>
      </c>
      <c r="AU153" s="18" t="s">
        <v>86</v>
      </c>
    </row>
    <row r="154" spans="1:65" s="2" customFormat="1" ht="24.2" customHeight="1">
      <c r="A154" s="33"/>
      <c r="B154" s="150"/>
      <c r="C154" s="151" t="s">
        <v>264</v>
      </c>
      <c r="D154" s="151" t="s">
        <v>224</v>
      </c>
      <c r="E154" s="152" t="s">
        <v>7145</v>
      </c>
      <c r="F154" s="153" t="s">
        <v>7146</v>
      </c>
      <c r="G154" s="154" t="s">
        <v>227</v>
      </c>
      <c r="H154" s="155">
        <v>12</v>
      </c>
      <c r="I154" s="156"/>
      <c r="J154" s="157">
        <f>ROUND(I154*H154,2)</f>
        <v>0</v>
      </c>
      <c r="K154" s="158"/>
      <c r="L154" s="34"/>
      <c r="M154" s="159" t="s">
        <v>1</v>
      </c>
      <c r="N154" s="160" t="s">
        <v>42</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228</v>
      </c>
      <c r="AT154" s="163" t="s">
        <v>224</v>
      </c>
      <c r="AU154" s="163" t="s">
        <v>86</v>
      </c>
      <c r="AY154" s="18" t="s">
        <v>222</v>
      </c>
      <c r="BE154" s="164">
        <f>IF(N154="základní",J154,0)</f>
        <v>0</v>
      </c>
      <c r="BF154" s="164">
        <f>IF(N154="snížená",J154,0)</f>
        <v>0</v>
      </c>
      <c r="BG154" s="164">
        <f>IF(N154="zákl. přenesená",J154,0)</f>
        <v>0</v>
      </c>
      <c r="BH154" s="164">
        <f>IF(N154="sníž. přenesená",J154,0)</f>
        <v>0</v>
      </c>
      <c r="BI154" s="164">
        <f>IF(N154="nulová",J154,0)</f>
        <v>0</v>
      </c>
      <c r="BJ154" s="18" t="s">
        <v>84</v>
      </c>
      <c r="BK154" s="164">
        <f>ROUND(I154*H154,2)</f>
        <v>0</v>
      </c>
      <c r="BL154" s="18" t="s">
        <v>228</v>
      </c>
      <c r="BM154" s="163" t="s">
        <v>318</v>
      </c>
    </row>
    <row r="155" spans="1:65" s="2" customFormat="1" ht="16.5" customHeight="1">
      <c r="A155" s="33"/>
      <c r="B155" s="150"/>
      <c r="C155" s="151" t="s">
        <v>337</v>
      </c>
      <c r="D155" s="151" t="s">
        <v>224</v>
      </c>
      <c r="E155" s="152" t="s">
        <v>7147</v>
      </c>
      <c r="F155" s="153" t="s">
        <v>7148</v>
      </c>
      <c r="G155" s="154" t="s">
        <v>5673</v>
      </c>
      <c r="H155" s="155">
        <v>1</v>
      </c>
      <c r="I155" s="156"/>
      <c r="J155" s="157">
        <f>ROUND(I155*H155,2)</f>
        <v>0</v>
      </c>
      <c r="K155" s="158"/>
      <c r="L155" s="34"/>
      <c r="M155" s="159" t="s">
        <v>1</v>
      </c>
      <c r="N155" s="160" t="s">
        <v>42</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228</v>
      </c>
      <c r="AT155" s="163" t="s">
        <v>224</v>
      </c>
      <c r="AU155" s="163" t="s">
        <v>86</v>
      </c>
      <c r="AY155" s="18" t="s">
        <v>222</v>
      </c>
      <c r="BE155" s="164">
        <f>IF(N155="základní",J155,0)</f>
        <v>0</v>
      </c>
      <c r="BF155" s="164">
        <f>IF(N155="snížená",J155,0)</f>
        <v>0</v>
      </c>
      <c r="BG155" s="164">
        <f>IF(N155="zákl. přenesená",J155,0)</f>
        <v>0</v>
      </c>
      <c r="BH155" s="164">
        <f>IF(N155="sníž. přenesená",J155,0)</f>
        <v>0</v>
      </c>
      <c r="BI155" s="164">
        <f>IF(N155="nulová",J155,0)</f>
        <v>0</v>
      </c>
      <c r="BJ155" s="18" t="s">
        <v>84</v>
      </c>
      <c r="BK155" s="164">
        <f>ROUND(I155*H155,2)</f>
        <v>0</v>
      </c>
      <c r="BL155" s="18" t="s">
        <v>228</v>
      </c>
      <c r="BM155" s="163" t="s">
        <v>322</v>
      </c>
    </row>
    <row r="156" spans="1:65" s="12" customFormat="1" ht="20.85" customHeight="1">
      <c r="B156" s="137"/>
      <c r="D156" s="138" t="s">
        <v>76</v>
      </c>
      <c r="E156" s="148" t="s">
        <v>4434</v>
      </c>
      <c r="F156" s="148" t="s">
        <v>7121</v>
      </c>
      <c r="I156" s="140"/>
      <c r="J156" s="149">
        <f>BK156</f>
        <v>0</v>
      </c>
      <c r="L156" s="137"/>
      <c r="M156" s="142"/>
      <c r="N156" s="143"/>
      <c r="O156" s="143"/>
      <c r="P156" s="144">
        <f>SUM(P157:P168)</f>
        <v>0</v>
      </c>
      <c r="Q156" s="143"/>
      <c r="R156" s="144">
        <f>SUM(R157:R168)</f>
        <v>0</v>
      </c>
      <c r="S156" s="143"/>
      <c r="T156" s="145">
        <f>SUM(T157:T168)</f>
        <v>0</v>
      </c>
      <c r="AR156" s="138" t="s">
        <v>84</v>
      </c>
      <c r="AT156" s="146" t="s">
        <v>76</v>
      </c>
      <c r="AU156" s="146" t="s">
        <v>86</v>
      </c>
      <c r="AY156" s="138" t="s">
        <v>222</v>
      </c>
      <c r="BK156" s="147">
        <f>SUM(BK157:BK168)</f>
        <v>0</v>
      </c>
    </row>
    <row r="157" spans="1:65" s="2" customFormat="1" ht="16.5" customHeight="1">
      <c r="A157" s="33"/>
      <c r="B157" s="150"/>
      <c r="C157" s="151" t="s">
        <v>341</v>
      </c>
      <c r="D157" s="151" t="s">
        <v>224</v>
      </c>
      <c r="E157" s="152" t="s">
        <v>7149</v>
      </c>
      <c r="F157" s="153" t="s">
        <v>7150</v>
      </c>
      <c r="G157" s="154" t="s">
        <v>7151</v>
      </c>
      <c r="H157" s="155">
        <v>0.08</v>
      </c>
      <c r="I157" s="156"/>
      <c r="J157" s="157">
        <f>ROUND(I157*H157,2)</f>
        <v>0</v>
      </c>
      <c r="K157" s="158"/>
      <c r="L157" s="34"/>
      <c r="M157" s="159" t="s">
        <v>1</v>
      </c>
      <c r="N157" s="160" t="s">
        <v>42</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228</v>
      </c>
      <c r="AT157" s="163" t="s">
        <v>224</v>
      </c>
      <c r="AU157" s="163" t="s">
        <v>235</v>
      </c>
      <c r="AY157" s="18" t="s">
        <v>222</v>
      </c>
      <c r="BE157" s="164">
        <f>IF(N157="základní",J157,0)</f>
        <v>0</v>
      </c>
      <c r="BF157" s="164">
        <f>IF(N157="snížená",J157,0)</f>
        <v>0</v>
      </c>
      <c r="BG157" s="164">
        <f>IF(N157="zákl. přenesená",J157,0)</f>
        <v>0</v>
      </c>
      <c r="BH157" s="164">
        <f>IF(N157="sníž. přenesená",J157,0)</f>
        <v>0</v>
      </c>
      <c r="BI157" s="164">
        <f>IF(N157="nulová",J157,0)</f>
        <v>0</v>
      </c>
      <c r="BJ157" s="18" t="s">
        <v>84</v>
      </c>
      <c r="BK157" s="164">
        <f>ROUND(I157*H157,2)</f>
        <v>0</v>
      </c>
      <c r="BL157" s="18" t="s">
        <v>228</v>
      </c>
      <c r="BM157" s="163" t="s">
        <v>326</v>
      </c>
    </row>
    <row r="158" spans="1:65" s="2" customFormat="1" ht="16.5" customHeight="1">
      <c r="A158" s="33"/>
      <c r="B158" s="150"/>
      <c r="C158" s="151" t="s">
        <v>345</v>
      </c>
      <c r="D158" s="151" t="s">
        <v>224</v>
      </c>
      <c r="E158" s="152" t="s">
        <v>7152</v>
      </c>
      <c r="F158" s="153" t="s">
        <v>7153</v>
      </c>
      <c r="G158" s="154" t="s">
        <v>252</v>
      </c>
      <c r="H158" s="155">
        <v>18</v>
      </c>
      <c r="I158" s="156"/>
      <c r="J158" s="157">
        <f>ROUND(I158*H158,2)</f>
        <v>0</v>
      </c>
      <c r="K158" s="158"/>
      <c r="L158" s="34"/>
      <c r="M158" s="159" t="s">
        <v>1</v>
      </c>
      <c r="N158" s="160" t="s">
        <v>42</v>
      </c>
      <c r="O158" s="59"/>
      <c r="P158" s="161">
        <f>O158*H158</f>
        <v>0</v>
      </c>
      <c r="Q158" s="161">
        <v>0</v>
      </c>
      <c r="R158" s="161">
        <f>Q158*H158</f>
        <v>0</v>
      </c>
      <c r="S158" s="161">
        <v>0</v>
      </c>
      <c r="T158" s="162">
        <f>S158*H158</f>
        <v>0</v>
      </c>
      <c r="U158" s="33"/>
      <c r="V158" s="33"/>
      <c r="W158" s="33"/>
      <c r="X158" s="33"/>
      <c r="Y158" s="33"/>
      <c r="Z158" s="33"/>
      <c r="AA158" s="33"/>
      <c r="AB158" s="33"/>
      <c r="AC158" s="33"/>
      <c r="AD158" s="33"/>
      <c r="AE158" s="33"/>
      <c r="AR158" s="163" t="s">
        <v>228</v>
      </c>
      <c r="AT158" s="163" t="s">
        <v>224</v>
      </c>
      <c r="AU158" s="163" t="s">
        <v>235</v>
      </c>
      <c r="AY158" s="18" t="s">
        <v>222</v>
      </c>
      <c r="BE158" s="164">
        <f>IF(N158="základní",J158,0)</f>
        <v>0</v>
      </c>
      <c r="BF158" s="164">
        <f>IF(N158="snížená",J158,0)</f>
        <v>0</v>
      </c>
      <c r="BG158" s="164">
        <f>IF(N158="zákl. přenesená",J158,0)</f>
        <v>0</v>
      </c>
      <c r="BH158" s="164">
        <f>IF(N158="sníž. přenesená",J158,0)</f>
        <v>0</v>
      </c>
      <c r="BI158" s="164">
        <f>IF(N158="nulová",J158,0)</f>
        <v>0</v>
      </c>
      <c r="BJ158" s="18" t="s">
        <v>84</v>
      </c>
      <c r="BK158" s="164">
        <f>ROUND(I158*H158,2)</f>
        <v>0</v>
      </c>
      <c r="BL158" s="18" t="s">
        <v>228</v>
      </c>
      <c r="BM158" s="163" t="s">
        <v>329</v>
      </c>
    </row>
    <row r="159" spans="1:65" s="2" customFormat="1" ht="16.5" customHeight="1">
      <c r="A159" s="33"/>
      <c r="B159" s="150"/>
      <c r="C159" s="151" t="s">
        <v>273</v>
      </c>
      <c r="D159" s="151" t="s">
        <v>224</v>
      </c>
      <c r="E159" s="152" t="s">
        <v>7154</v>
      </c>
      <c r="F159" s="153" t="s">
        <v>7155</v>
      </c>
      <c r="G159" s="154" t="s">
        <v>252</v>
      </c>
      <c r="H159" s="155">
        <v>6.25</v>
      </c>
      <c r="I159" s="156"/>
      <c r="J159" s="157">
        <f>ROUND(I159*H159,2)</f>
        <v>0</v>
      </c>
      <c r="K159" s="158"/>
      <c r="L159" s="34"/>
      <c r="M159" s="159" t="s">
        <v>1</v>
      </c>
      <c r="N159" s="160" t="s">
        <v>42</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228</v>
      </c>
      <c r="AT159" s="163" t="s">
        <v>224</v>
      </c>
      <c r="AU159" s="163" t="s">
        <v>235</v>
      </c>
      <c r="AY159" s="18" t="s">
        <v>222</v>
      </c>
      <c r="BE159" s="164">
        <f>IF(N159="základní",J159,0)</f>
        <v>0</v>
      </c>
      <c r="BF159" s="164">
        <f>IF(N159="snížená",J159,0)</f>
        <v>0</v>
      </c>
      <c r="BG159" s="164">
        <f>IF(N159="zákl. přenesená",J159,0)</f>
        <v>0</v>
      </c>
      <c r="BH159" s="164">
        <f>IF(N159="sníž. přenesená",J159,0)</f>
        <v>0</v>
      </c>
      <c r="BI159" s="164">
        <f>IF(N159="nulová",J159,0)</f>
        <v>0</v>
      </c>
      <c r="BJ159" s="18" t="s">
        <v>84</v>
      </c>
      <c r="BK159" s="164">
        <f>ROUND(I159*H159,2)</f>
        <v>0</v>
      </c>
      <c r="BL159" s="18" t="s">
        <v>228</v>
      </c>
      <c r="BM159" s="163" t="s">
        <v>340</v>
      </c>
    </row>
    <row r="160" spans="1:65" s="2" customFormat="1" ht="16.5" customHeight="1">
      <c r="A160" s="33"/>
      <c r="B160" s="150"/>
      <c r="C160" s="151" t="s">
        <v>7</v>
      </c>
      <c r="D160" s="151" t="s">
        <v>224</v>
      </c>
      <c r="E160" s="152" t="s">
        <v>7156</v>
      </c>
      <c r="F160" s="153" t="s">
        <v>7157</v>
      </c>
      <c r="G160" s="154" t="s">
        <v>252</v>
      </c>
      <c r="H160" s="155">
        <v>0.9</v>
      </c>
      <c r="I160" s="156"/>
      <c r="J160" s="157">
        <f>ROUND(I160*H160,2)</f>
        <v>0</v>
      </c>
      <c r="K160" s="158"/>
      <c r="L160" s="34"/>
      <c r="M160" s="159" t="s">
        <v>1</v>
      </c>
      <c r="N160" s="160" t="s">
        <v>42</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228</v>
      </c>
      <c r="AT160" s="163" t="s">
        <v>224</v>
      </c>
      <c r="AU160" s="163" t="s">
        <v>235</v>
      </c>
      <c r="AY160" s="18" t="s">
        <v>222</v>
      </c>
      <c r="BE160" s="164">
        <f>IF(N160="základní",J160,0)</f>
        <v>0</v>
      </c>
      <c r="BF160" s="164">
        <f>IF(N160="snížená",J160,0)</f>
        <v>0</v>
      </c>
      <c r="BG160" s="164">
        <f>IF(N160="zákl. přenesená",J160,0)</f>
        <v>0</v>
      </c>
      <c r="BH160" s="164">
        <f>IF(N160="sníž. přenesená",J160,0)</f>
        <v>0</v>
      </c>
      <c r="BI160" s="164">
        <f>IF(N160="nulová",J160,0)</f>
        <v>0</v>
      </c>
      <c r="BJ160" s="18" t="s">
        <v>84</v>
      </c>
      <c r="BK160" s="164">
        <f>ROUND(I160*H160,2)</f>
        <v>0</v>
      </c>
      <c r="BL160" s="18" t="s">
        <v>228</v>
      </c>
      <c r="BM160" s="163" t="s">
        <v>344</v>
      </c>
    </row>
    <row r="161" spans="1:65" s="2" customFormat="1" ht="19.5">
      <c r="A161" s="33"/>
      <c r="B161" s="34"/>
      <c r="C161" s="33"/>
      <c r="D161" s="166" t="s">
        <v>384</v>
      </c>
      <c r="E161" s="33"/>
      <c r="F161" s="208" t="s">
        <v>7158</v>
      </c>
      <c r="G161" s="33"/>
      <c r="H161" s="33"/>
      <c r="I161" s="209"/>
      <c r="J161" s="33"/>
      <c r="K161" s="33"/>
      <c r="L161" s="34"/>
      <c r="M161" s="210"/>
      <c r="N161" s="211"/>
      <c r="O161" s="59"/>
      <c r="P161" s="59"/>
      <c r="Q161" s="59"/>
      <c r="R161" s="59"/>
      <c r="S161" s="59"/>
      <c r="T161" s="60"/>
      <c r="U161" s="33"/>
      <c r="V161" s="33"/>
      <c r="W161" s="33"/>
      <c r="X161" s="33"/>
      <c r="Y161" s="33"/>
      <c r="Z161" s="33"/>
      <c r="AA161" s="33"/>
      <c r="AB161" s="33"/>
      <c r="AC161" s="33"/>
      <c r="AD161" s="33"/>
      <c r="AE161" s="33"/>
      <c r="AT161" s="18" t="s">
        <v>384</v>
      </c>
      <c r="AU161" s="18" t="s">
        <v>235</v>
      </c>
    </row>
    <row r="162" spans="1:65" s="2" customFormat="1" ht="16.5" customHeight="1">
      <c r="A162" s="33"/>
      <c r="B162" s="150"/>
      <c r="C162" s="151" t="s">
        <v>358</v>
      </c>
      <c r="D162" s="151" t="s">
        <v>224</v>
      </c>
      <c r="E162" s="152" t="s">
        <v>7159</v>
      </c>
      <c r="F162" s="153" t="s">
        <v>7160</v>
      </c>
      <c r="G162" s="154" t="s">
        <v>252</v>
      </c>
      <c r="H162" s="155">
        <v>7</v>
      </c>
      <c r="I162" s="156"/>
      <c r="J162" s="157">
        <f>ROUND(I162*H162,2)</f>
        <v>0</v>
      </c>
      <c r="K162" s="158"/>
      <c r="L162" s="34"/>
      <c r="M162" s="159" t="s">
        <v>1</v>
      </c>
      <c r="N162" s="160" t="s">
        <v>42</v>
      </c>
      <c r="O162" s="59"/>
      <c r="P162" s="161">
        <f>O162*H162</f>
        <v>0</v>
      </c>
      <c r="Q162" s="161">
        <v>0</v>
      </c>
      <c r="R162" s="161">
        <f>Q162*H162</f>
        <v>0</v>
      </c>
      <c r="S162" s="161">
        <v>0</v>
      </c>
      <c r="T162" s="162">
        <f>S162*H162</f>
        <v>0</v>
      </c>
      <c r="U162" s="33"/>
      <c r="V162" s="33"/>
      <c r="W162" s="33"/>
      <c r="X162" s="33"/>
      <c r="Y162" s="33"/>
      <c r="Z162" s="33"/>
      <c r="AA162" s="33"/>
      <c r="AB162" s="33"/>
      <c r="AC162" s="33"/>
      <c r="AD162" s="33"/>
      <c r="AE162" s="33"/>
      <c r="AR162" s="163" t="s">
        <v>228</v>
      </c>
      <c r="AT162" s="163" t="s">
        <v>224</v>
      </c>
      <c r="AU162" s="163" t="s">
        <v>235</v>
      </c>
      <c r="AY162" s="18" t="s">
        <v>222</v>
      </c>
      <c r="BE162" s="164">
        <f>IF(N162="základní",J162,0)</f>
        <v>0</v>
      </c>
      <c r="BF162" s="164">
        <f>IF(N162="snížená",J162,0)</f>
        <v>0</v>
      </c>
      <c r="BG162" s="164">
        <f>IF(N162="zákl. přenesená",J162,0)</f>
        <v>0</v>
      </c>
      <c r="BH162" s="164">
        <f>IF(N162="sníž. přenesená",J162,0)</f>
        <v>0</v>
      </c>
      <c r="BI162" s="164">
        <f>IF(N162="nulová",J162,0)</f>
        <v>0</v>
      </c>
      <c r="BJ162" s="18" t="s">
        <v>84</v>
      </c>
      <c r="BK162" s="164">
        <f>ROUND(I162*H162,2)</f>
        <v>0</v>
      </c>
      <c r="BL162" s="18" t="s">
        <v>228</v>
      </c>
      <c r="BM162" s="163" t="s">
        <v>349</v>
      </c>
    </row>
    <row r="163" spans="1:65" s="2" customFormat="1" ht="19.5">
      <c r="A163" s="33"/>
      <c r="B163" s="34"/>
      <c r="C163" s="33"/>
      <c r="D163" s="166" t="s">
        <v>384</v>
      </c>
      <c r="E163" s="33"/>
      <c r="F163" s="208" t="s">
        <v>7161</v>
      </c>
      <c r="G163" s="33"/>
      <c r="H163" s="33"/>
      <c r="I163" s="209"/>
      <c r="J163" s="33"/>
      <c r="K163" s="33"/>
      <c r="L163" s="34"/>
      <c r="M163" s="210"/>
      <c r="N163" s="211"/>
      <c r="O163" s="59"/>
      <c r="P163" s="59"/>
      <c r="Q163" s="59"/>
      <c r="R163" s="59"/>
      <c r="S163" s="59"/>
      <c r="T163" s="60"/>
      <c r="U163" s="33"/>
      <c r="V163" s="33"/>
      <c r="W163" s="33"/>
      <c r="X163" s="33"/>
      <c r="Y163" s="33"/>
      <c r="Z163" s="33"/>
      <c r="AA163" s="33"/>
      <c r="AB163" s="33"/>
      <c r="AC163" s="33"/>
      <c r="AD163" s="33"/>
      <c r="AE163" s="33"/>
      <c r="AT163" s="18" t="s">
        <v>384</v>
      </c>
      <c r="AU163" s="18" t="s">
        <v>235</v>
      </c>
    </row>
    <row r="164" spans="1:65" s="2" customFormat="1" ht="16.5" customHeight="1">
      <c r="A164" s="33"/>
      <c r="B164" s="150"/>
      <c r="C164" s="151" t="s">
        <v>363</v>
      </c>
      <c r="D164" s="151" t="s">
        <v>224</v>
      </c>
      <c r="E164" s="152" t="s">
        <v>7162</v>
      </c>
      <c r="F164" s="153" t="s">
        <v>7163</v>
      </c>
      <c r="G164" s="154" t="s">
        <v>252</v>
      </c>
      <c r="H164" s="155">
        <v>5.25</v>
      </c>
      <c r="I164" s="156"/>
      <c r="J164" s="157">
        <f>ROUND(I164*H164,2)</f>
        <v>0</v>
      </c>
      <c r="K164" s="158"/>
      <c r="L164" s="34"/>
      <c r="M164" s="159" t="s">
        <v>1</v>
      </c>
      <c r="N164" s="160" t="s">
        <v>42</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228</v>
      </c>
      <c r="AT164" s="163" t="s">
        <v>224</v>
      </c>
      <c r="AU164" s="163" t="s">
        <v>235</v>
      </c>
      <c r="AY164" s="18" t="s">
        <v>222</v>
      </c>
      <c r="BE164" s="164">
        <f>IF(N164="základní",J164,0)</f>
        <v>0</v>
      </c>
      <c r="BF164" s="164">
        <f>IF(N164="snížená",J164,0)</f>
        <v>0</v>
      </c>
      <c r="BG164" s="164">
        <f>IF(N164="zákl. přenesená",J164,0)</f>
        <v>0</v>
      </c>
      <c r="BH164" s="164">
        <f>IF(N164="sníž. přenesená",J164,0)</f>
        <v>0</v>
      </c>
      <c r="BI164" s="164">
        <f>IF(N164="nulová",J164,0)</f>
        <v>0</v>
      </c>
      <c r="BJ164" s="18" t="s">
        <v>84</v>
      </c>
      <c r="BK164" s="164">
        <f>ROUND(I164*H164,2)</f>
        <v>0</v>
      </c>
      <c r="BL164" s="18" t="s">
        <v>228</v>
      </c>
      <c r="BM164" s="163" t="s">
        <v>353</v>
      </c>
    </row>
    <row r="165" spans="1:65" s="2" customFormat="1" ht="19.5">
      <c r="A165" s="33"/>
      <c r="B165" s="34"/>
      <c r="C165" s="33"/>
      <c r="D165" s="166" t="s">
        <v>384</v>
      </c>
      <c r="E165" s="33"/>
      <c r="F165" s="208" t="s">
        <v>7161</v>
      </c>
      <c r="G165" s="33"/>
      <c r="H165" s="33"/>
      <c r="I165" s="209"/>
      <c r="J165" s="33"/>
      <c r="K165" s="33"/>
      <c r="L165" s="34"/>
      <c r="M165" s="210"/>
      <c r="N165" s="211"/>
      <c r="O165" s="59"/>
      <c r="P165" s="59"/>
      <c r="Q165" s="59"/>
      <c r="R165" s="59"/>
      <c r="S165" s="59"/>
      <c r="T165" s="60"/>
      <c r="U165" s="33"/>
      <c r="V165" s="33"/>
      <c r="W165" s="33"/>
      <c r="X165" s="33"/>
      <c r="Y165" s="33"/>
      <c r="Z165" s="33"/>
      <c r="AA165" s="33"/>
      <c r="AB165" s="33"/>
      <c r="AC165" s="33"/>
      <c r="AD165" s="33"/>
      <c r="AE165" s="33"/>
      <c r="AT165" s="18" t="s">
        <v>384</v>
      </c>
      <c r="AU165" s="18" t="s">
        <v>235</v>
      </c>
    </row>
    <row r="166" spans="1:65" s="2" customFormat="1" ht="24.2" customHeight="1">
      <c r="A166" s="33"/>
      <c r="B166" s="150"/>
      <c r="C166" s="151" t="s">
        <v>282</v>
      </c>
      <c r="D166" s="151" t="s">
        <v>224</v>
      </c>
      <c r="E166" s="152" t="s">
        <v>7164</v>
      </c>
      <c r="F166" s="153" t="s">
        <v>7165</v>
      </c>
      <c r="G166" s="154" t="s">
        <v>4342</v>
      </c>
      <c r="H166" s="155">
        <v>8</v>
      </c>
      <c r="I166" s="156"/>
      <c r="J166" s="157">
        <f>ROUND(I166*H166,2)</f>
        <v>0</v>
      </c>
      <c r="K166" s="158"/>
      <c r="L166" s="34"/>
      <c r="M166" s="159" t="s">
        <v>1</v>
      </c>
      <c r="N166" s="160" t="s">
        <v>42</v>
      </c>
      <c r="O166" s="59"/>
      <c r="P166" s="161">
        <f>O166*H166</f>
        <v>0</v>
      </c>
      <c r="Q166" s="161">
        <v>0</v>
      </c>
      <c r="R166" s="161">
        <f>Q166*H166</f>
        <v>0</v>
      </c>
      <c r="S166" s="161">
        <v>0</v>
      </c>
      <c r="T166" s="162">
        <f>S166*H166</f>
        <v>0</v>
      </c>
      <c r="U166" s="33"/>
      <c r="V166" s="33"/>
      <c r="W166" s="33"/>
      <c r="X166" s="33"/>
      <c r="Y166" s="33"/>
      <c r="Z166" s="33"/>
      <c r="AA166" s="33"/>
      <c r="AB166" s="33"/>
      <c r="AC166" s="33"/>
      <c r="AD166" s="33"/>
      <c r="AE166" s="33"/>
      <c r="AR166" s="163" t="s">
        <v>228</v>
      </c>
      <c r="AT166" s="163" t="s">
        <v>224</v>
      </c>
      <c r="AU166" s="163" t="s">
        <v>235</v>
      </c>
      <c r="AY166" s="18" t="s">
        <v>222</v>
      </c>
      <c r="BE166" s="164">
        <f>IF(N166="základní",J166,0)</f>
        <v>0</v>
      </c>
      <c r="BF166" s="164">
        <f>IF(N166="snížená",J166,0)</f>
        <v>0</v>
      </c>
      <c r="BG166" s="164">
        <f>IF(N166="zákl. přenesená",J166,0)</f>
        <v>0</v>
      </c>
      <c r="BH166" s="164">
        <f>IF(N166="sníž. přenesená",J166,0)</f>
        <v>0</v>
      </c>
      <c r="BI166" s="164">
        <f>IF(N166="nulová",J166,0)</f>
        <v>0</v>
      </c>
      <c r="BJ166" s="18" t="s">
        <v>84</v>
      </c>
      <c r="BK166" s="164">
        <f>ROUND(I166*H166,2)</f>
        <v>0</v>
      </c>
      <c r="BL166" s="18" t="s">
        <v>228</v>
      </c>
      <c r="BM166" s="163" t="s">
        <v>357</v>
      </c>
    </row>
    <row r="167" spans="1:65" s="2" customFormat="1" ht="16.5" customHeight="1">
      <c r="A167" s="33"/>
      <c r="B167" s="150"/>
      <c r="C167" s="151" t="s">
        <v>370</v>
      </c>
      <c r="D167" s="151" t="s">
        <v>224</v>
      </c>
      <c r="E167" s="152" t="s">
        <v>7166</v>
      </c>
      <c r="F167" s="153" t="s">
        <v>7167</v>
      </c>
      <c r="G167" s="154" t="s">
        <v>4342</v>
      </c>
      <c r="H167" s="155">
        <v>8</v>
      </c>
      <c r="I167" s="156"/>
      <c r="J167" s="157">
        <f>ROUND(I167*H167,2)</f>
        <v>0</v>
      </c>
      <c r="K167" s="158"/>
      <c r="L167" s="34"/>
      <c r="M167" s="159" t="s">
        <v>1</v>
      </c>
      <c r="N167" s="160" t="s">
        <v>42</v>
      </c>
      <c r="O167" s="59"/>
      <c r="P167" s="161">
        <f>O167*H167</f>
        <v>0</v>
      </c>
      <c r="Q167" s="161">
        <v>0</v>
      </c>
      <c r="R167" s="161">
        <f>Q167*H167</f>
        <v>0</v>
      </c>
      <c r="S167" s="161">
        <v>0</v>
      </c>
      <c r="T167" s="162">
        <f>S167*H167</f>
        <v>0</v>
      </c>
      <c r="U167" s="33"/>
      <c r="V167" s="33"/>
      <c r="W167" s="33"/>
      <c r="X167" s="33"/>
      <c r="Y167" s="33"/>
      <c r="Z167" s="33"/>
      <c r="AA167" s="33"/>
      <c r="AB167" s="33"/>
      <c r="AC167" s="33"/>
      <c r="AD167" s="33"/>
      <c r="AE167" s="33"/>
      <c r="AR167" s="163" t="s">
        <v>228</v>
      </c>
      <c r="AT167" s="163" t="s">
        <v>224</v>
      </c>
      <c r="AU167" s="163" t="s">
        <v>235</v>
      </c>
      <c r="AY167" s="18" t="s">
        <v>222</v>
      </c>
      <c r="BE167" s="164">
        <f>IF(N167="základní",J167,0)</f>
        <v>0</v>
      </c>
      <c r="BF167" s="164">
        <f>IF(N167="snížená",J167,0)</f>
        <v>0</v>
      </c>
      <c r="BG167" s="164">
        <f>IF(N167="zákl. přenesená",J167,0)</f>
        <v>0</v>
      </c>
      <c r="BH167" s="164">
        <f>IF(N167="sníž. přenesená",J167,0)</f>
        <v>0</v>
      </c>
      <c r="BI167" s="164">
        <f>IF(N167="nulová",J167,0)</f>
        <v>0</v>
      </c>
      <c r="BJ167" s="18" t="s">
        <v>84</v>
      </c>
      <c r="BK167" s="164">
        <f>ROUND(I167*H167,2)</f>
        <v>0</v>
      </c>
      <c r="BL167" s="18" t="s">
        <v>228</v>
      </c>
      <c r="BM167" s="163" t="s">
        <v>361</v>
      </c>
    </row>
    <row r="168" spans="1:65" s="2" customFormat="1" ht="21.75" customHeight="1">
      <c r="A168" s="33"/>
      <c r="B168" s="150"/>
      <c r="C168" s="151" t="s">
        <v>292</v>
      </c>
      <c r="D168" s="151" t="s">
        <v>224</v>
      </c>
      <c r="E168" s="152" t="s">
        <v>7168</v>
      </c>
      <c r="F168" s="153" t="s">
        <v>7169</v>
      </c>
      <c r="G168" s="154" t="s">
        <v>242</v>
      </c>
      <c r="H168" s="155">
        <v>16</v>
      </c>
      <c r="I168" s="156"/>
      <c r="J168" s="157">
        <f>ROUND(I168*H168,2)</f>
        <v>0</v>
      </c>
      <c r="K168" s="158"/>
      <c r="L168" s="34"/>
      <c r="M168" s="159" t="s">
        <v>1</v>
      </c>
      <c r="N168" s="160" t="s">
        <v>42</v>
      </c>
      <c r="O168" s="59"/>
      <c r="P168" s="161">
        <f>O168*H168</f>
        <v>0</v>
      </c>
      <c r="Q168" s="161">
        <v>0</v>
      </c>
      <c r="R168" s="161">
        <f>Q168*H168</f>
        <v>0</v>
      </c>
      <c r="S168" s="161">
        <v>0</v>
      </c>
      <c r="T168" s="162">
        <f>S168*H168</f>
        <v>0</v>
      </c>
      <c r="U168" s="33"/>
      <c r="V168" s="33"/>
      <c r="W168" s="33"/>
      <c r="X168" s="33"/>
      <c r="Y168" s="33"/>
      <c r="Z168" s="33"/>
      <c r="AA168" s="33"/>
      <c r="AB168" s="33"/>
      <c r="AC168" s="33"/>
      <c r="AD168" s="33"/>
      <c r="AE168" s="33"/>
      <c r="AR168" s="163" t="s">
        <v>228</v>
      </c>
      <c r="AT168" s="163" t="s">
        <v>224</v>
      </c>
      <c r="AU168" s="163" t="s">
        <v>235</v>
      </c>
      <c r="AY168" s="18" t="s">
        <v>222</v>
      </c>
      <c r="BE168" s="164">
        <f>IF(N168="základní",J168,0)</f>
        <v>0</v>
      </c>
      <c r="BF168" s="164">
        <f>IF(N168="snížená",J168,0)</f>
        <v>0</v>
      </c>
      <c r="BG168" s="164">
        <f>IF(N168="zákl. přenesená",J168,0)</f>
        <v>0</v>
      </c>
      <c r="BH168" s="164">
        <f>IF(N168="sníž. přenesená",J168,0)</f>
        <v>0</v>
      </c>
      <c r="BI168" s="164">
        <f>IF(N168="nulová",J168,0)</f>
        <v>0</v>
      </c>
      <c r="BJ168" s="18" t="s">
        <v>84</v>
      </c>
      <c r="BK168" s="164">
        <f>ROUND(I168*H168,2)</f>
        <v>0</v>
      </c>
      <c r="BL168" s="18" t="s">
        <v>228</v>
      </c>
      <c r="BM168" s="163" t="s">
        <v>366</v>
      </c>
    </row>
    <row r="169" spans="1:65" s="12" customFormat="1" ht="22.9" customHeight="1">
      <c r="B169" s="137"/>
      <c r="D169" s="138" t="s">
        <v>76</v>
      </c>
      <c r="E169" s="148" t="s">
        <v>4474</v>
      </c>
      <c r="F169" s="148" t="s">
        <v>7170</v>
      </c>
      <c r="I169" s="140"/>
      <c r="J169" s="149">
        <f>BK169</f>
        <v>0</v>
      </c>
      <c r="L169" s="137"/>
      <c r="M169" s="142"/>
      <c r="N169" s="143"/>
      <c r="O169" s="143"/>
      <c r="P169" s="144">
        <f>P170+SUM(P171:P182)</f>
        <v>0</v>
      </c>
      <c r="Q169" s="143"/>
      <c r="R169" s="144">
        <f>R170+SUM(R171:R182)</f>
        <v>0</v>
      </c>
      <c r="S169" s="143"/>
      <c r="T169" s="145">
        <f>T170+SUM(T171:T182)</f>
        <v>0</v>
      </c>
      <c r="AR169" s="138" t="s">
        <v>84</v>
      </c>
      <c r="AT169" s="146" t="s">
        <v>76</v>
      </c>
      <c r="AU169" s="146" t="s">
        <v>84</v>
      </c>
      <c r="AY169" s="138" t="s">
        <v>222</v>
      </c>
      <c r="BK169" s="147">
        <f>BK170+SUM(BK171:BK182)</f>
        <v>0</v>
      </c>
    </row>
    <row r="170" spans="1:65" s="2" customFormat="1" ht="21.75" customHeight="1">
      <c r="A170" s="33"/>
      <c r="B170" s="150"/>
      <c r="C170" s="151" t="s">
        <v>377</v>
      </c>
      <c r="D170" s="151" t="s">
        <v>224</v>
      </c>
      <c r="E170" s="152" t="s">
        <v>7171</v>
      </c>
      <c r="F170" s="153" t="s">
        <v>7172</v>
      </c>
      <c r="G170" s="154" t="s">
        <v>4342</v>
      </c>
      <c r="H170" s="155">
        <v>2</v>
      </c>
      <c r="I170" s="156"/>
      <c r="J170" s="157">
        <f t="shared" ref="J170:J176" si="10">ROUND(I170*H170,2)</f>
        <v>0</v>
      </c>
      <c r="K170" s="158"/>
      <c r="L170" s="34"/>
      <c r="M170" s="159" t="s">
        <v>1</v>
      </c>
      <c r="N170" s="160" t="s">
        <v>42</v>
      </c>
      <c r="O170" s="59"/>
      <c r="P170" s="161">
        <f t="shared" ref="P170:P176" si="11">O170*H170</f>
        <v>0</v>
      </c>
      <c r="Q170" s="161">
        <v>0</v>
      </c>
      <c r="R170" s="161">
        <f t="shared" ref="R170:R176" si="12">Q170*H170</f>
        <v>0</v>
      </c>
      <c r="S170" s="161">
        <v>0</v>
      </c>
      <c r="T170" s="162">
        <f t="shared" ref="T170:T176" si="13">S170*H170</f>
        <v>0</v>
      </c>
      <c r="U170" s="33"/>
      <c r="V170" s="33"/>
      <c r="W170" s="33"/>
      <c r="X170" s="33"/>
      <c r="Y170" s="33"/>
      <c r="Z170" s="33"/>
      <c r="AA170" s="33"/>
      <c r="AB170" s="33"/>
      <c r="AC170" s="33"/>
      <c r="AD170" s="33"/>
      <c r="AE170" s="33"/>
      <c r="AR170" s="163" t="s">
        <v>228</v>
      </c>
      <c r="AT170" s="163" t="s">
        <v>224</v>
      </c>
      <c r="AU170" s="163" t="s">
        <v>86</v>
      </c>
      <c r="AY170" s="18" t="s">
        <v>222</v>
      </c>
      <c r="BE170" s="164">
        <f t="shared" ref="BE170:BE176" si="14">IF(N170="základní",J170,0)</f>
        <v>0</v>
      </c>
      <c r="BF170" s="164">
        <f t="shared" ref="BF170:BF176" si="15">IF(N170="snížená",J170,0)</f>
        <v>0</v>
      </c>
      <c r="BG170" s="164">
        <f t="shared" ref="BG170:BG176" si="16">IF(N170="zákl. přenesená",J170,0)</f>
        <v>0</v>
      </c>
      <c r="BH170" s="164">
        <f t="shared" ref="BH170:BH176" si="17">IF(N170="sníž. přenesená",J170,0)</f>
        <v>0</v>
      </c>
      <c r="BI170" s="164">
        <f t="shared" ref="BI170:BI176" si="18">IF(N170="nulová",J170,0)</f>
        <v>0</v>
      </c>
      <c r="BJ170" s="18" t="s">
        <v>84</v>
      </c>
      <c r="BK170" s="164">
        <f t="shared" ref="BK170:BK176" si="19">ROUND(I170*H170,2)</f>
        <v>0</v>
      </c>
      <c r="BL170" s="18" t="s">
        <v>228</v>
      </c>
      <c r="BM170" s="163" t="s">
        <v>547</v>
      </c>
    </row>
    <row r="171" spans="1:65" s="2" customFormat="1" ht="21.75" customHeight="1">
      <c r="A171" s="33"/>
      <c r="B171" s="150"/>
      <c r="C171" s="151" t="s">
        <v>302</v>
      </c>
      <c r="D171" s="151" t="s">
        <v>224</v>
      </c>
      <c r="E171" s="152" t="s">
        <v>7173</v>
      </c>
      <c r="F171" s="153" t="s">
        <v>7174</v>
      </c>
      <c r="G171" s="154" t="s">
        <v>4342</v>
      </c>
      <c r="H171" s="155">
        <v>80</v>
      </c>
      <c r="I171" s="156"/>
      <c r="J171" s="157">
        <f t="shared" si="10"/>
        <v>0</v>
      </c>
      <c r="K171" s="158"/>
      <c r="L171" s="34"/>
      <c r="M171" s="159" t="s">
        <v>1</v>
      </c>
      <c r="N171" s="160" t="s">
        <v>42</v>
      </c>
      <c r="O171" s="59"/>
      <c r="P171" s="161">
        <f t="shared" si="11"/>
        <v>0</v>
      </c>
      <c r="Q171" s="161">
        <v>0</v>
      </c>
      <c r="R171" s="161">
        <f t="shared" si="12"/>
        <v>0</v>
      </c>
      <c r="S171" s="161">
        <v>0</v>
      </c>
      <c r="T171" s="162">
        <f t="shared" si="13"/>
        <v>0</v>
      </c>
      <c r="U171" s="33"/>
      <c r="V171" s="33"/>
      <c r="W171" s="33"/>
      <c r="X171" s="33"/>
      <c r="Y171" s="33"/>
      <c r="Z171" s="33"/>
      <c r="AA171" s="33"/>
      <c r="AB171" s="33"/>
      <c r="AC171" s="33"/>
      <c r="AD171" s="33"/>
      <c r="AE171" s="33"/>
      <c r="AR171" s="163" t="s">
        <v>228</v>
      </c>
      <c r="AT171" s="163" t="s">
        <v>224</v>
      </c>
      <c r="AU171" s="163" t="s">
        <v>86</v>
      </c>
      <c r="AY171" s="18" t="s">
        <v>222</v>
      </c>
      <c r="BE171" s="164">
        <f t="shared" si="14"/>
        <v>0</v>
      </c>
      <c r="BF171" s="164">
        <f t="shared" si="15"/>
        <v>0</v>
      </c>
      <c r="BG171" s="164">
        <f t="shared" si="16"/>
        <v>0</v>
      </c>
      <c r="BH171" s="164">
        <f t="shared" si="17"/>
        <v>0</v>
      </c>
      <c r="BI171" s="164">
        <f t="shared" si="18"/>
        <v>0</v>
      </c>
      <c r="BJ171" s="18" t="s">
        <v>84</v>
      </c>
      <c r="BK171" s="164">
        <f t="shared" si="19"/>
        <v>0</v>
      </c>
      <c r="BL171" s="18" t="s">
        <v>228</v>
      </c>
      <c r="BM171" s="163" t="s">
        <v>369</v>
      </c>
    </row>
    <row r="172" spans="1:65" s="2" customFormat="1" ht="16.5" customHeight="1">
      <c r="A172" s="33"/>
      <c r="B172" s="150"/>
      <c r="C172" s="151" t="s">
        <v>387</v>
      </c>
      <c r="D172" s="151" t="s">
        <v>224</v>
      </c>
      <c r="E172" s="152" t="s">
        <v>7175</v>
      </c>
      <c r="F172" s="153" t="s">
        <v>7176</v>
      </c>
      <c r="G172" s="154" t="s">
        <v>4342</v>
      </c>
      <c r="H172" s="155">
        <v>2</v>
      </c>
      <c r="I172" s="156"/>
      <c r="J172" s="157">
        <f t="shared" si="10"/>
        <v>0</v>
      </c>
      <c r="K172" s="158"/>
      <c r="L172" s="34"/>
      <c r="M172" s="159" t="s">
        <v>1</v>
      </c>
      <c r="N172" s="160" t="s">
        <v>42</v>
      </c>
      <c r="O172" s="59"/>
      <c r="P172" s="161">
        <f t="shared" si="11"/>
        <v>0</v>
      </c>
      <c r="Q172" s="161">
        <v>0</v>
      </c>
      <c r="R172" s="161">
        <f t="shared" si="12"/>
        <v>0</v>
      </c>
      <c r="S172" s="161">
        <v>0</v>
      </c>
      <c r="T172" s="162">
        <f t="shared" si="13"/>
        <v>0</v>
      </c>
      <c r="U172" s="33"/>
      <c r="V172" s="33"/>
      <c r="W172" s="33"/>
      <c r="X172" s="33"/>
      <c r="Y172" s="33"/>
      <c r="Z172" s="33"/>
      <c r="AA172" s="33"/>
      <c r="AB172" s="33"/>
      <c r="AC172" s="33"/>
      <c r="AD172" s="33"/>
      <c r="AE172" s="33"/>
      <c r="AR172" s="163" t="s">
        <v>228</v>
      </c>
      <c r="AT172" s="163" t="s">
        <v>224</v>
      </c>
      <c r="AU172" s="163" t="s">
        <v>86</v>
      </c>
      <c r="AY172" s="18" t="s">
        <v>222</v>
      </c>
      <c r="BE172" s="164">
        <f t="shared" si="14"/>
        <v>0</v>
      </c>
      <c r="BF172" s="164">
        <f t="shared" si="15"/>
        <v>0</v>
      </c>
      <c r="BG172" s="164">
        <f t="shared" si="16"/>
        <v>0</v>
      </c>
      <c r="BH172" s="164">
        <f t="shared" si="17"/>
        <v>0</v>
      </c>
      <c r="BI172" s="164">
        <f t="shared" si="18"/>
        <v>0</v>
      </c>
      <c r="BJ172" s="18" t="s">
        <v>84</v>
      </c>
      <c r="BK172" s="164">
        <f t="shared" si="19"/>
        <v>0</v>
      </c>
      <c r="BL172" s="18" t="s">
        <v>228</v>
      </c>
      <c r="BM172" s="163" t="s">
        <v>373</v>
      </c>
    </row>
    <row r="173" spans="1:65" s="2" customFormat="1" ht="16.5" customHeight="1">
      <c r="A173" s="33"/>
      <c r="B173" s="150"/>
      <c r="C173" s="151" t="s">
        <v>314</v>
      </c>
      <c r="D173" s="151" t="s">
        <v>224</v>
      </c>
      <c r="E173" s="152" t="s">
        <v>7177</v>
      </c>
      <c r="F173" s="153" t="s">
        <v>7178</v>
      </c>
      <c r="G173" s="154" t="s">
        <v>4342</v>
      </c>
      <c r="H173" s="155">
        <v>80</v>
      </c>
      <c r="I173" s="156"/>
      <c r="J173" s="157">
        <f t="shared" si="10"/>
        <v>0</v>
      </c>
      <c r="K173" s="158"/>
      <c r="L173" s="34"/>
      <c r="M173" s="159" t="s">
        <v>1</v>
      </c>
      <c r="N173" s="160" t="s">
        <v>42</v>
      </c>
      <c r="O173" s="59"/>
      <c r="P173" s="161">
        <f t="shared" si="11"/>
        <v>0</v>
      </c>
      <c r="Q173" s="161">
        <v>0</v>
      </c>
      <c r="R173" s="161">
        <f t="shared" si="12"/>
        <v>0</v>
      </c>
      <c r="S173" s="161">
        <v>0</v>
      </c>
      <c r="T173" s="162">
        <f t="shared" si="13"/>
        <v>0</v>
      </c>
      <c r="U173" s="33"/>
      <c r="V173" s="33"/>
      <c r="W173" s="33"/>
      <c r="X173" s="33"/>
      <c r="Y173" s="33"/>
      <c r="Z173" s="33"/>
      <c r="AA173" s="33"/>
      <c r="AB173" s="33"/>
      <c r="AC173" s="33"/>
      <c r="AD173" s="33"/>
      <c r="AE173" s="33"/>
      <c r="AR173" s="163" t="s">
        <v>228</v>
      </c>
      <c r="AT173" s="163" t="s">
        <v>224</v>
      </c>
      <c r="AU173" s="163" t="s">
        <v>86</v>
      </c>
      <c r="AY173" s="18" t="s">
        <v>222</v>
      </c>
      <c r="BE173" s="164">
        <f t="shared" si="14"/>
        <v>0</v>
      </c>
      <c r="BF173" s="164">
        <f t="shared" si="15"/>
        <v>0</v>
      </c>
      <c r="BG173" s="164">
        <f t="shared" si="16"/>
        <v>0</v>
      </c>
      <c r="BH173" s="164">
        <f t="shared" si="17"/>
        <v>0</v>
      </c>
      <c r="BI173" s="164">
        <f t="shared" si="18"/>
        <v>0</v>
      </c>
      <c r="BJ173" s="18" t="s">
        <v>84</v>
      </c>
      <c r="BK173" s="164">
        <f t="shared" si="19"/>
        <v>0</v>
      </c>
      <c r="BL173" s="18" t="s">
        <v>228</v>
      </c>
      <c r="BM173" s="163" t="s">
        <v>376</v>
      </c>
    </row>
    <row r="174" spans="1:65" s="2" customFormat="1" ht="16.5" customHeight="1">
      <c r="A174" s="33"/>
      <c r="B174" s="150"/>
      <c r="C174" s="151" t="s">
        <v>394</v>
      </c>
      <c r="D174" s="151" t="s">
        <v>224</v>
      </c>
      <c r="E174" s="152" t="s">
        <v>7179</v>
      </c>
      <c r="F174" s="153" t="s">
        <v>7180</v>
      </c>
      <c r="G174" s="154" t="s">
        <v>4342</v>
      </c>
      <c r="H174" s="155">
        <v>2</v>
      </c>
      <c r="I174" s="156"/>
      <c r="J174" s="157">
        <f t="shared" si="10"/>
        <v>0</v>
      </c>
      <c r="K174" s="158"/>
      <c r="L174" s="34"/>
      <c r="M174" s="159" t="s">
        <v>1</v>
      </c>
      <c r="N174" s="160" t="s">
        <v>42</v>
      </c>
      <c r="O174" s="59"/>
      <c r="P174" s="161">
        <f t="shared" si="11"/>
        <v>0</v>
      </c>
      <c r="Q174" s="161">
        <v>0</v>
      </c>
      <c r="R174" s="161">
        <f t="shared" si="12"/>
        <v>0</v>
      </c>
      <c r="S174" s="161">
        <v>0</v>
      </c>
      <c r="T174" s="162">
        <f t="shared" si="13"/>
        <v>0</v>
      </c>
      <c r="U174" s="33"/>
      <c r="V174" s="33"/>
      <c r="W174" s="33"/>
      <c r="X174" s="33"/>
      <c r="Y174" s="33"/>
      <c r="Z174" s="33"/>
      <c r="AA174" s="33"/>
      <c r="AB174" s="33"/>
      <c r="AC174" s="33"/>
      <c r="AD174" s="33"/>
      <c r="AE174" s="33"/>
      <c r="AR174" s="163" t="s">
        <v>228</v>
      </c>
      <c r="AT174" s="163" t="s">
        <v>224</v>
      </c>
      <c r="AU174" s="163" t="s">
        <v>86</v>
      </c>
      <c r="AY174" s="18" t="s">
        <v>222</v>
      </c>
      <c r="BE174" s="164">
        <f t="shared" si="14"/>
        <v>0</v>
      </c>
      <c r="BF174" s="164">
        <f t="shared" si="15"/>
        <v>0</v>
      </c>
      <c r="BG174" s="164">
        <f t="shared" si="16"/>
        <v>0</v>
      </c>
      <c r="BH174" s="164">
        <f t="shared" si="17"/>
        <v>0</v>
      </c>
      <c r="BI174" s="164">
        <f t="shared" si="18"/>
        <v>0</v>
      </c>
      <c r="BJ174" s="18" t="s">
        <v>84</v>
      </c>
      <c r="BK174" s="164">
        <f t="shared" si="19"/>
        <v>0</v>
      </c>
      <c r="BL174" s="18" t="s">
        <v>228</v>
      </c>
      <c r="BM174" s="163" t="s">
        <v>380</v>
      </c>
    </row>
    <row r="175" spans="1:65" s="2" customFormat="1" ht="16.5" customHeight="1">
      <c r="A175" s="33"/>
      <c r="B175" s="150"/>
      <c r="C175" s="151" t="s">
        <v>318</v>
      </c>
      <c r="D175" s="151" t="s">
        <v>224</v>
      </c>
      <c r="E175" s="152" t="s">
        <v>7181</v>
      </c>
      <c r="F175" s="153" t="s">
        <v>7182</v>
      </c>
      <c r="G175" s="154" t="s">
        <v>4342</v>
      </c>
      <c r="H175" s="155">
        <v>2</v>
      </c>
      <c r="I175" s="156"/>
      <c r="J175" s="157">
        <f t="shared" si="10"/>
        <v>0</v>
      </c>
      <c r="K175" s="158"/>
      <c r="L175" s="34"/>
      <c r="M175" s="159" t="s">
        <v>1</v>
      </c>
      <c r="N175" s="160" t="s">
        <v>42</v>
      </c>
      <c r="O175" s="59"/>
      <c r="P175" s="161">
        <f t="shared" si="11"/>
        <v>0</v>
      </c>
      <c r="Q175" s="161">
        <v>0</v>
      </c>
      <c r="R175" s="161">
        <f t="shared" si="12"/>
        <v>0</v>
      </c>
      <c r="S175" s="161">
        <v>0</v>
      </c>
      <c r="T175" s="162">
        <f t="shared" si="13"/>
        <v>0</v>
      </c>
      <c r="U175" s="33"/>
      <c r="V175" s="33"/>
      <c r="W175" s="33"/>
      <c r="X175" s="33"/>
      <c r="Y175" s="33"/>
      <c r="Z175" s="33"/>
      <c r="AA175" s="33"/>
      <c r="AB175" s="33"/>
      <c r="AC175" s="33"/>
      <c r="AD175" s="33"/>
      <c r="AE175" s="33"/>
      <c r="AR175" s="163" t="s">
        <v>228</v>
      </c>
      <c r="AT175" s="163" t="s">
        <v>224</v>
      </c>
      <c r="AU175" s="163" t="s">
        <v>86</v>
      </c>
      <c r="AY175" s="18" t="s">
        <v>222</v>
      </c>
      <c r="BE175" s="164">
        <f t="shared" si="14"/>
        <v>0</v>
      </c>
      <c r="BF175" s="164">
        <f t="shared" si="15"/>
        <v>0</v>
      </c>
      <c r="BG175" s="164">
        <f t="shared" si="16"/>
        <v>0</v>
      </c>
      <c r="BH175" s="164">
        <f t="shared" si="17"/>
        <v>0</v>
      </c>
      <c r="BI175" s="164">
        <f t="shared" si="18"/>
        <v>0</v>
      </c>
      <c r="BJ175" s="18" t="s">
        <v>84</v>
      </c>
      <c r="BK175" s="164">
        <f t="shared" si="19"/>
        <v>0</v>
      </c>
      <c r="BL175" s="18" t="s">
        <v>228</v>
      </c>
      <c r="BM175" s="163" t="s">
        <v>383</v>
      </c>
    </row>
    <row r="176" spans="1:65" s="2" customFormat="1" ht="21.75" customHeight="1">
      <c r="A176" s="33"/>
      <c r="B176" s="150"/>
      <c r="C176" s="151" t="s">
        <v>414</v>
      </c>
      <c r="D176" s="151" t="s">
        <v>224</v>
      </c>
      <c r="E176" s="152" t="s">
        <v>7183</v>
      </c>
      <c r="F176" s="153" t="s">
        <v>7184</v>
      </c>
      <c r="G176" s="154" t="s">
        <v>4342</v>
      </c>
      <c r="H176" s="155">
        <v>3</v>
      </c>
      <c r="I176" s="156"/>
      <c r="J176" s="157">
        <f t="shared" si="10"/>
        <v>0</v>
      </c>
      <c r="K176" s="158"/>
      <c r="L176" s="34"/>
      <c r="M176" s="159" t="s">
        <v>1</v>
      </c>
      <c r="N176" s="160" t="s">
        <v>42</v>
      </c>
      <c r="O176" s="59"/>
      <c r="P176" s="161">
        <f t="shared" si="11"/>
        <v>0</v>
      </c>
      <c r="Q176" s="161">
        <v>0</v>
      </c>
      <c r="R176" s="161">
        <f t="shared" si="12"/>
        <v>0</v>
      </c>
      <c r="S176" s="161">
        <v>0</v>
      </c>
      <c r="T176" s="162">
        <f t="shared" si="13"/>
        <v>0</v>
      </c>
      <c r="U176" s="33"/>
      <c r="V176" s="33"/>
      <c r="W176" s="33"/>
      <c r="X176" s="33"/>
      <c r="Y176" s="33"/>
      <c r="Z176" s="33"/>
      <c r="AA176" s="33"/>
      <c r="AB176" s="33"/>
      <c r="AC176" s="33"/>
      <c r="AD176" s="33"/>
      <c r="AE176" s="33"/>
      <c r="AR176" s="163" t="s">
        <v>228</v>
      </c>
      <c r="AT176" s="163" t="s">
        <v>224</v>
      </c>
      <c r="AU176" s="163" t="s">
        <v>86</v>
      </c>
      <c r="AY176" s="18" t="s">
        <v>222</v>
      </c>
      <c r="BE176" s="164">
        <f t="shared" si="14"/>
        <v>0</v>
      </c>
      <c r="BF176" s="164">
        <f t="shared" si="15"/>
        <v>0</v>
      </c>
      <c r="BG176" s="164">
        <f t="shared" si="16"/>
        <v>0</v>
      </c>
      <c r="BH176" s="164">
        <f t="shared" si="17"/>
        <v>0</v>
      </c>
      <c r="BI176" s="164">
        <f t="shared" si="18"/>
        <v>0</v>
      </c>
      <c r="BJ176" s="18" t="s">
        <v>84</v>
      </c>
      <c r="BK176" s="164">
        <f t="shared" si="19"/>
        <v>0</v>
      </c>
      <c r="BL176" s="18" t="s">
        <v>228</v>
      </c>
      <c r="BM176" s="163" t="s">
        <v>390</v>
      </c>
    </row>
    <row r="177" spans="1:65" s="2" customFormat="1" ht="19.5">
      <c r="A177" s="33"/>
      <c r="B177" s="34"/>
      <c r="C177" s="33"/>
      <c r="D177" s="166" t="s">
        <v>384</v>
      </c>
      <c r="E177" s="33"/>
      <c r="F177" s="208" t="s">
        <v>7185</v>
      </c>
      <c r="G177" s="33"/>
      <c r="H177" s="33"/>
      <c r="I177" s="209"/>
      <c r="J177" s="33"/>
      <c r="K177" s="33"/>
      <c r="L177" s="34"/>
      <c r="M177" s="210"/>
      <c r="N177" s="211"/>
      <c r="O177" s="59"/>
      <c r="P177" s="59"/>
      <c r="Q177" s="59"/>
      <c r="R177" s="59"/>
      <c r="S177" s="59"/>
      <c r="T177" s="60"/>
      <c r="U177" s="33"/>
      <c r="V177" s="33"/>
      <c r="W177" s="33"/>
      <c r="X177" s="33"/>
      <c r="Y177" s="33"/>
      <c r="Z177" s="33"/>
      <c r="AA177" s="33"/>
      <c r="AB177" s="33"/>
      <c r="AC177" s="33"/>
      <c r="AD177" s="33"/>
      <c r="AE177" s="33"/>
      <c r="AT177" s="18" t="s">
        <v>384</v>
      </c>
      <c r="AU177" s="18" t="s">
        <v>86</v>
      </c>
    </row>
    <row r="178" spans="1:65" s="2" customFormat="1" ht="24.2" customHeight="1">
      <c r="A178" s="33"/>
      <c r="B178" s="150"/>
      <c r="C178" s="151" t="s">
        <v>322</v>
      </c>
      <c r="D178" s="151" t="s">
        <v>224</v>
      </c>
      <c r="E178" s="152" t="s">
        <v>7186</v>
      </c>
      <c r="F178" s="153" t="s">
        <v>7187</v>
      </c>
      <c r="G178" s="154" t="s">
        <v>227</v>
      </c>
      <c r="H178" s="155">
        <v>15</v>
      </c>
      <c r="I178" s="156"/>
      <c r="J178" s="157">
        <f>ROUND(I178*H178,2)</f>
        <v>0</v>
      </c>
      <c r="K178" s="158"/>
      <c r="L178" s="34"/>
      <c r="M178" s="159" t="s">
        <v>1</v>
      </c>
      <c r="N178" s="160" t="s">
        <v>42</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228</v>
      </c>
      <c r="AT178" s="163" t="s">
        <v>224</v>
      </c>
      <c r="AU178" s="163" t="s">
        <v>86</v>
      </c>
      <c r="AY178" s="18" t="s">
        <v>222</v>
      </c>
      <c r="BE178" s="164">
        <f>IF(N178="základní",J178,0)</f>
        <v>0</v>
      </c>
      <c r="BF178" s="164">
        <f>IF(N178="snížená",J178,0)</f>
        <v>0</v>
      </c>
      <c r="BG178" s="164">
        <f>IF(N178="zákl. přenesená",J178,0)</f>
        <v>0</v>
      </c>
      <c r="BH178" s="164">
        <f>IF(N178="sníž. přenesená",J178,0)</f>
        <v>0</v>
      </c>
      <c r="BI178" s="164">
        <f>IF(N178="nulová",J178,0)</f>
        <v>0</v>
      </c>
      <c r="BJ178" s="18" t="s">
        <v>84</v>
      </c>
      <c r="BK178" s="164">
        <f>ROUND(I178*H178,2)</f>
        <v>0</v>
      </c>
      <c r="BL178" s="18" t="s">
        <v>228</v>
      </c>
      <c r="BM178" s="163" t="s">
        <v>393</v>
      </c>
    </row>
    <row r="179" spans="1:65" s="2" customFormat="1" ht="19.5">
      <c r="A179" s="33"/>
      <c r="B179" s="34"/>
      <c r="C179" s="33"/>
      <c r="D179" s="166" t="s">
        <v>384</v>
      </c>
      <c r="E179" s="33"/>
      <c r="F179" s="208" t="s">
        <v>7188</v>
      </c>
      <c r="G179" s="33"/>
      <c r="H179" s="33"/>
      <c r="I179" s="209"/>
      <c r="J179" s="33"/>
      <c r="K179" s="33"/>
      <c r="L179" s="34"/>
      <c r="M179" s="210"/>
      <c r="N179" s="211"/>
      <c r="O179" s="59"/>
      <c r="P179" s="59"/>
      <c r="Q179" s="59"/>
      <c r="R179" s="59"/>
      <c r="S179" s="59"/>
      <c r="T179" s="60"/>
      <c r="U179" s="33"/>
      <c r="V179" s="33"/>
      <c r="W179" s="33"/>
      <c r="X179" s="33"/>
      <c r="Y179" s="33"/>
      <c r="Z179" s="33"/>
      <c r="AA179" s="33"/>
      <c r="AB179" s="33"/>
      <c r="AC179" s="33"/>
      <c r="AD179" s="33"/>
      <c r="AE179" s="33"/>
      <c r="AT179" s="18" t="s">
        <v>384</v>
      </c>
      <c r="AU179" s="18" t="s">
        <v>86</v>
      </c>
    </row>
    <row r="180" spans="1:65" s="2" customFormat="1" ht="16.5" customHeight="1">
      <c r="A180" s="33"/>
      <c r="B180" s="150"/>
      <c r="C180" s="151" t="s">
        <v>421</v>
      </c>
      <c r="D180" s="151" t="s">
        <v>224</v>
      </c>
      <c r="E180" s="152" t="s">
        <v>7189</v>
      </c>
      <c r="F180" s="153" t="s">
        <v>7190</v>
      </c>
      <c r="G180" s="154" t="s">
        <v>252</v>
      </c>
      <c r="H180" s="155">
        <v>0.7</v>
      </c>
      <c r="I180" s="156"/>
      <c r="J180" s="157">
        <f>ROUND(I180*H180,2)</f>
        <v>0</v>
      </c>
      <c r="K180" s="158"/>
      <c r="L180" s="34"/>
      <c r="M180" s="159" t="s">
        <v>1</v>
      </c>
      <c r="N180" s="160" t="s">
        <v>42</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228</v>
      </c>
      <c r="AT180" s="163" t="s">
        <v>224</v>
      </c>
      <c r="AU180" s="163" t="s">
        <v>86</v>
      </c>
      <c r="AY180" s="18" t="s">
        <v>222</v>
      </c>
      <c r="BE180" s="164">
        <f>IF(N180="základní",J180,0)</f>
        <v>0</v>
      </c>
      <c r="BF180" s="164">
        <f>IF(N180="snížená",J180,0)</f>
        <v>0</v>
      </c>
      <c r="BG180" s="164">
        <f>IF(N180="zákl. přenesená",J180,0)</f>
        <v>0</v>
      </c>
      <c r="BH180" s="164">
        <f>IF(N180="sníž. přenesená",J180,0)</f>
        <v>0</v>
      </c>
      <c r="BI180" s="164">
        <f>IF(N180="nulová",J180,0)</f>
        <v>0</v>
      </c>
      <c r="BJ180" s="18" t="s">
        <v>84</v>
      </c>
      <c r="BK180" s="164">
        <f>ROUND(I180*H180,2)</f>
        <v>0</v>
      </c>
      <c r="BL180" s="18" t="s">
        <v>228</v>
      </c>
      <c r="BM180" s="163" t="s">
        <v>397</v>
      </c>
    </row>
    <row r="181" spans="1:65" s="2" customFormat="1" ht="19.5">
      <c r="A181" s="33"/>
      <c r="B181" s="34"/>
      <c r="C181" s="33"/>
      <c r="D181" s="166" t="s">
        <v>384</v>
      </c>
      <c r="E181" s="33"/>
      <c r="F181" s="208" t="s">
        <v>7191</v>
      </c>
      <c r="G181" s="33"/>
      <c r="H181" s="33"/>
      <c r="I181" s="209"/>
      <c r="J181" s="33"/>
      <c r="K181" s="33"/>
      <c r="L181" s="34"/>
      <c r="M181" s="210"/>
      <c r="N181" s="211"/>
      <c r="O181" s="59"/>
      <c r="P181" s="59"/>
      <c r="Q181" s="59"/>
      <c r="R181" s="59"/>
      <c r="S181" s="59"/>
      <c r="T181" s="60"/>
      <c r="U181" s="33"/>
      <c r="V181" s="33"/>
      <c r="W181" s="33"/>
      <c r="X181" s="33"/>
      <c r="Y181" s="33"/>
      <c r="Z181" s="33"/>
      <c r="AA181" s="33"/>
      <c r="AB181" s="33"/>
      <c r="AC181" s="33"/>
      <c r="AD181" s="33"/>
      <c r="AE181" s="33"/>
      <c r="AT181" s="18" t="s">
        <v>384</v>
      </c>
      <c r="AU181" s="18" t="s">
        <v>86</v>
      </c>
    </row>
    <row r="182" spans="1:65" s="12" customFormat="1" ht="20.85" customHeight="1">
      <c r="B182" s="137"/>
      <c r="D182" s="138" t="s">
        <v>76</v>
      </c>
      <c r="E182" s="148" t="s">
        <v>4434</v>
      </c>
      <c r="F182" s="148" t="s">
        <v>7121</v>
      </c>
      <c r="I182" s="140"/>
      <c r="J182" s="149">
        <f>BK182</f>
        <v>0</v>
      </c>
      <c r="L182" s="137"/>
      <c r="M182" s="142"/>
      <c r="N182" s="143"/>
      <c r="O182" s="143"/>
      <c r="P182" s="144">
        <f>SUM(P183:P192)</f>
        <v>0</v>
      </c>
      <c r="Q182" s="143"/>
      <c r="R182" s="144">
        <f>SUM(R183:R192)</f>
        <v>0</v>
      </c>
      <c r="S182" s="143"/>
      <c r="T182" s="145">
        <f>SUM(T183:T192)</f>
        <v>0</v>
      </c>
      <c r="AR182" s="138" t="s">
        <v>84</v>
      </c>
      <c r="AT182" s="146" t="s">
        <v>76</v>
      </c>
      <c r="AU182" s="146" t="s">
        <v>86</v>
      </c>
      <c r="AY182" s="138" t="s">
        <v>222</v>
      </c>
      <c r="BK182" s="147">
        <f>SUM(BK183:BK192)</f>
        <v>0</v>
      </c>
    </row>
    <row r="183" spans="1:65" s="2" customFormat="1" ht="16.5" customHeight="1">
      <c r="A183" s="33"/>
      <c r="B183" s="150"/>
      <c r="C183" s="151" t="s">
        <v>326</v>
      </c>
      <c r="D183" s="151" t="s">
        <v>224</v>
      </c>
      <c r="E183" s="152" t="s">
        <v>7192</v>
      </c>
      <c r="F183" s="153" t="s">
        <v>7193</v>
      </c>
      <c r="G183" s="154" t="s">
        <v>252</v>
      </c>
      <c r="H183" s="155">
        <v>1</v>
      </c>
      <c r="I183" s="156"/>
      <c r="J183" s="157">
        <f>ROUND(I183*H183,2)</f>
        <v>0</v>
      </c>
      <c r="K183" s="158"/>
      <c r="L183" s="34"/>
      <c r="M183" s="159" t="s">
        <v>1</v>
      </c>
      <c r="N183" s="160" t="s">
        <v>42</v>
      </c>
      <c r="O183" s="59"/>
      <c r="P183" s="161">
        <f>O183*H183</f>
        <v>0</v>
      </c>
      <c r="Q183" s="161">
        <v>0</v>
      </c>
      <c r="R183" s="161">
        <f>Q183*H183</f>
        <v>0</v>
      </c>
      <c r="S183" s="161">
        <v>0</v>
      </c>
      <c r="T183" s="162">
        <f>S183*H183</f>
        <v>0</v>
      </c>
      <c r="U183" s="33"/>
      <c r="V183" s="33"/>
      <c r="W183" s="33"/>
      <c r="X183" s="33"/>
      <c r="Y183" s="33"/>
      <c r="Z183" s="33"/>
      <c r="AA183" s="33"/>
      <c r="AB183" s="33"/>
      <c r="AC183" s="33"/>
      <c r="AD183" s="33"/>
      <c r="AE183" s="33"/>
      <c r="AR183" s="163" t="s">
        <v>228</v>
      </c>
      <c r="AT183" s="163" t="s">
        <v>224</v>
      </c>
      <c r="AU183" s="163" t="s">
        <v>235</v>
      </c>
      <c r="AY183" s="18" t="s">
        <v>222</v>
      </c>
      <c r="BE183" s="164">
        <f>IF(N183="základní",J183,0)</f>
        <v>0</v>
      </c>
      <c r="BF183" s="164">
        <f>IF(N183="snížená",J183,0)</f>
        <v>0</v>
      </c>
      <c r="BG183" s="164">
        <f>IF(N183="zákl. přenesená",J183,0)</f>
        <v>0</v>
      </c>
      <c r="BH183" s="164">
        <f>IF(N183="sníž. přenesená",J183,0)</f>
        <v>0</v>
      </c>
      <c r="BI183" s="164">
        <f>IF(N183="nulová",J183,0)</f>
        <v>0</v>
      </c>
      <c r="BJ183" s="18" t="s">
        <v>84</v>
      </c>
      <c r="BK183" s="164">
        <f>ROUND(I183*H183,2)</f>
        <v>0</v>
      </c>
      <c r="BL183" s="18" t="s">
        <v>228</v>
      </c>
      <c r="BM183" s="163" t="s">
        <v>404</v>
      </c>
    </row>
    <row r="184" spans="1:65" s="2" customFormat="1" ht="16.5" customHeight="1">
      <c r="A184" s="33"/>
      <c r="B184" s="150"/>
      <c r="C184" s="151" t="s">
        <v>429</v>
      </c>
      <c r="D184" s="151" t="s">
        <v>224</v>
      </c>
      <c r="E184" s="152" t="s">
        <v>7194</v>
      </c>
      <c r="F184" s="153" t="s">
        <v>7195</v>
      </c>
      <c r="G184" s="154" t="s">
        <v>3271</v>
      </c>
      <c r="H184" s="155">
        <v>4</v>
      </c>
      <c r="I184" s="156"/>
      <c r="J184" s="157">
        <f>ROUND(I184*H184,2)</f>
        <v>0</v>
      </c>
      <c r="K184" s="158"/>
      <c r="L184" s="34"/>
      <c r="M184" s="159" t="s">
        <v>1</v>
      </c>
      <c r="N184" s="160" t="s">
        <v>42</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228</v>
      </c>
      <c r="AT184" s="163" t="s">
        <v>224</v>
      </c>
      <c r="AU184" s="163" t="s">
        <v>235</v>
      </c>
      <c r="AY184" s="18" t="s">
        <v>222</v>
      </c>
      <c r="BE184" s="164">
        <f>IF(N184="základní",J184,0)</f>
        <v>0</v>
      </c>
      <c r="BF184" s="164">
        <f>IF(N184="snížená",J184,0)</f>
        <v>0</v>
      </c>
      <c r="BG184" s="164">
        <f>IF(N184="zákl. přenesená",J184,0)</f>
        <v>0</v>
      </c>
      <c r="BH184" s="164">
        <f>IF(N184="sníž. přenesená",J184,0)</f>
        <v>0</v>
      </c>
      <c r="BI184" s="164">
        <f>IF(N184="nulová",J184,0)</f>
        <v>0</v>
      </c>
      <c r="BJ184" s="18" t="s">
        <v>84</v>
      </c>
      <c r="BK184" s="164">
        <f>ROUND(I184*H184,2)</f>
        <v>0</v>
      </c>
      <c r="BL184" s="18" t="s">
        <v>228</v>
      </c>
      <c r="BM184" s="163" t="s">
        <v>417</v>
      </c>
    </row>
    <row r="185" spans="1:65" s="2" customFormat="1" ht="19.5">
      <c r="A185" s="33"/>
      <c r="B185" s="34"/>
      <c r="C185" s="33"/>
      <c r="D185" s="166" t="s">
        <v>384</v>
      </c>
      <c r="E185" s="33"/>
      <c r="F185" s="208" t="s">
        <v>7196</v>
      </c>
      <c r="G185" s="33"/>
      <c r="H185" s="33"/>
      <c r="I185" s="209"/>
      <c r="J185" s="33"/>
      <c r="K185" s="33"/>
      <c r="L185" s="34"/>
      <c r="M185" s="210"/>
      <c r="N185" s="211"/>
      <c r="O185" s="59"/>
      <c r="P185" s="59"/>
      <c r="Q185" s="59"/>
      <c r="R185" s="59"/>
      <c r="S185" s="59"/>
      <c r="T185" s="60"/>
      <c r="U185" s="33"/>
      <c r="V185" s="33"/>
      <c r="W185" s="33"/>
      <c r="X185" s="33"/>
      <c r="Y185" s="33"/>
      <c r="Z185" s="33"/>
      <c r="AA185" s="33"/>
      <c r="AB185" s="33"/>
      <c r="AC185" s="33"/>
      <c r="AD185" s="33"/>
      <c r="AE185" s="33"/>
      <c r="AT185" s="18" t="s">
        <v>384</v>
      </c>
      <c r="AU185" s="18" t="s">
        <v>235</v>
      </c>
    </row>
    <row r="186" spans="1:65" s="2" customFormat="1" ht="16.5" customHeight="1">
      <c r="A186" s="33"/>
      <c r="B186" s="150"/>
      <c r="C186" s="151" t="s">
        <v>329</v>
      </c>
      <c r="D186" s="151" t="s">
        <v>224</v>
      </c>
      <c r="E186" s="152" t="s">
        <v>7197</v>
      </c>
      <c r="F186" s="153" t="s">
        <v>7198</v>
      </c>
      <c r="G186" s="154" t="s">
        <v>4342</v>
      </c>
      <c r="H186" s="155">
        <v>2</v>
      </c>
      <c r="I186" s="156"/>
      <c r="J186" s="157">
        <f>ROUND(I186*H186,2)</f>
        <v>0</v>
      </c>
      <c r="K186" s="158"/>
      <c r="L186" s="34"/>
      <c r="M186" s="159" t="s">
        <v>1</v>
      </c>
      <c r="N186" s="160" t="s">
        <v>42</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228</v>
      </c>
      <c r="AT186" s="163" t="s">
        <v>224</v>
      </c>
      <c r="AU186" s="163" t="s">
        <v>235</v>
      </c>
      <c r="AY186" s="18" t="s">
        <v>222</v>
      </c>
      <c r="BE186" s="164">
        <f>IF(N186="základní",J186,0)</f>
        <v>0</v>
      </c>
      <c r="BF186" s="164">
        <f>IF(N186="snížená",J186,0)</f>
        <v>0</v>
      </c>
      <c r="BG186" s="164">
        <f>IF(N186="zákl. přenesená",J186,0)</f>
        <v>0</v>
      </c>
      <c r="BH186" s="164">
        <f>IF(N186="sníž. přenesená",J186,0)</f>
        <v>0</v>
      </c>
      <c r="BI186" s="164">
        <f>IF(N186="nulová",J186,0)</f>
        <v>0</v>
      </c>
      <c r="BJ186" s="18" t="s">
        <v>84</v>
      </c>
      <c r="BK186" s="164">
        <f>ROUND(I186*H186,2)</f>
        <v>0</v>
      </c>
      <c r="BL186" s="18" t="s">
        <v>228</v>
      </c>
      <c r="BM186" s="163" t="s">
        <v>420</v>
      </c>
    </row>
    <row r="187" spans="1:65" s="2" customFormat="1" ht="16.5" customHeight="1">
      <c r="A187" s="33"/>
      <c r="B187" s="150"/>
      <c r="C187" s="151" t="s">
        <v>438</v>
      </c>
      <c r="D187" s="151" t="s">
        <v>224</v>
      </c>
      <c r="E187" s="152" t="s">
        <v>7199</v>
      </c>
      <c r="F187" s="153" t="s">
        <v>7200</v>
      </c>
      <c r="G187" s="154" t="s">
        <v>4342</v>
      </c>
      <c r="H187" s="155">
        <v>2</v>
      </c>
      <c r="I187" s="156"/>
      <c r="J187" s="157">
        <f>ROUND(I187*H187,2)</f>
        <v>0</v>
      </c>
      <c r="K187" s="158"/>
      <c r="L187" s="34"/>
      <c r="M187" s="159" t="s">
        <v>1</v>
      </c>
      <c r="N187" s="160" t="s">
        <v>42</v>
      </c>
      <c r="O187" s="59"/>
      <c r="P187" s="161">
        <f>O187*H187</f>
        <v>0</v>
      </c>
      <c r="Q187" s="161">
        <v>0</v>
      </c>
      <c r="R187" s="161">
        <f>Q187*H187</f>
        <v>0</v>
      </c>
      <c r="S187" s="161">
        <v>0</v>
      </c>
      <c r="T187" s="162">
        <f>S187*H187</f>
        <v>0</v>
      </c>
      <c r="U187" s="33"/>
      <c r="V187" s="33"/>
      <c r="W187" s="33"/>
      <c r="X187" s="33"/>
      <c r="Y187" s="33"/>
      <c r="Z187" s="33"/>
      <c r="AA187" s="33"/>
      <c r="AB187" s="33"/>
      <c r="AC187" s="33"/>
      <c r="AD187" s="33"/>
      <c r="AE187" s="33"/>
      <c r="AR187" s="163" t="s">
        <v>228</v>
      </c>
      <c r="AT187" s="163" t="s">
        <v>224</v>
      </c>
      <c r="AU187" s="163" t="s">
        <v>235</v>
      </c>
      <c r="AY187" s="18" t="s">
        <v>222</v>
      </c>
      <c r="BE187" s="164">
        <f>IF(N187="základní",J187,0)</f>
        <v>0</v>
      </c>
      <c r="BF187" s="164">
        <f>IF(N187="snížená",J187,0)</f>
        <v>0</v>
      </c>
      <c r="BG187" s="164">
        <f>IF(N187="zákl. přenesená",J187,0)</f>
        <v>0</v>
      </c>
      <c r="BH187" s="164">
        <f>IF(N187="sníž. přenesená",J187,0)</f>
        <v>0</v>
      </c>
      <c r="BI187" s="164">
        <f>IF(N187="nulová",J187,0)</f>
        <v>0</v>
      </c>
      <c r="BJ187" s="18" t="s">
        <v>84</v>
      </c>
      <c r="BK187" s="164">
        <f>ROUND(I187*H187,2)</f>
        <v>0</v>
      </c>
      <c r="BL187" s="18" t="s">
        <v>228</v>
      </c>
      <c r="BM187" s="163" t="s">
        <v>424</v>
      </c>
    </row>
    <row r="188" spans="1:65" s="2" customFormat="1" ht="16.5" customHeight="1">
      <c r="A188" s="33"/>
      <c r="B188" s="150"/>
      <c r="C188" s="151" t="s">
        <v>340</v>
      </c>
      <c r="D188" s="151" t="s">
        <v>224</v>
      </c>
      <c r="E188" s="152" t="s">
        <v>7201</v>
      </c>
      <c r="F188" s="153" t="s">
        <v>7202</v>
      </c>
      <c r="G188" s="154" t="s">
        <v>252</v>
      </c>
      <c r="H188" s="155">
        <v>1.5</v>
      </c>
      <c r="I188" s="156"/>
      <c r="J188" s="157">
        <f>ROUND(I188*H188,2)</f>
        <v>0</v>
      </c>
      <c r="K188" s="158"/>
      <c r="L188" s="34"/>
      <c r="M188" s="159" t="s">
        <v>1</v>
      </c>
      <c r="N188" s="160" t="s">
        <v>42</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228</v>
      </c>
      <c r="AT188" s="163" t="s">
        <v>224</v>
      </c>
      <c r="AU188" s="163" t="s">
        <v>235</v>
      </c>
      <c r="AY188" s="18" t="s">
        <v>222</v>
      </c>
      <c r="BE188" s="164">
        <f>IF(N188="základní",J188,0)</f>
        <v>0</v>
      </c>
      <c r="BF188" s="164">
        <f>IF(N188="snížená",J188,0)</f>
        <v>0</v>
      </c>
      <c r="BG188" s="164">
        <f>IF(N188="zákl. přenesená",J188,0)</f>
        <v>0</v>
      </c>
      <c r="BH188" s="164">
        <f>IF(N188="sníž. přenesená",J188,0)</f>
        <v>0</v>
      </c>
      <c r="BI188" s="164">
        <f>IF(N188="nulová",J188,0)</f>
        <v>0</v>
      </c>
      <c r="BJ188" s="18" t="s">
        <v>84</v>
      </c>
      <c r="BK188" s="164">
        <f>ROUND(I188*H188,2)</f>
        <v>0</v>
      </c>
      <c r="BL188" s="18" t="s">
        <v>228</v>
      </c>
      <c r="BM188" s="163" t="s">
        <v>427</v>
      </c>
    </row>
    <row r="189" spans="1:65" s="2" customFormat="1" ht="19.5">
      <c r="A189" s="33"/>
      <c r="B189" s="34"/>
      <c r="C189" s="33"/>
      <c r="D189" s="166" t="s">
        <v>384</v>
      </c>
      <c r="E189" s="33"/>
      <c r="F189" s="208" t="s">
        <v>7203</v>
      </c>
      <c r="G189" s="33"/>
      <c r="H189" s="33"/>
      <c r="I189" s="209"/>
      <c r="J189" s="33"/>
      <c r="K189" s="33"/>
      <c r="L189" s="34"/>
      <c r="M189" s="210"/>
      <c r="N189" s="211"/>
      <c r="O189" s="59"/>
      <c r="P189" s="59"/>
      <c r="Q189" s="59"/>
      <c r="R189" s="59"/>
      <c r="S189" s="59"/>
      <c r="T189" s="60"/>
      <c r="U189" s="33"/>
      <c r="V189" s="33"/>
      <c r="W189" s="33"/>
      <c r="X189" s="33"/>
      <c r="Y189" s="33"/>
      <c r="Z189" s="33"/>
      <c r="AA189" s="33"/>
      <c r="AB189" s="33"/>
      <c r="AC189" s="33"/>
      <c r="AD189" s="33"/>
      <c r="AE189" s="33"/>
      <c r="AT189" s="18" t="s">
        <v>384</v>
      </c>
      <c r="AU189" s="18" t="s">
        <v>235</v>
      </c>
    </row>
    <row r="190" spans="1:65" s="2" customFormat="1" ht="16.5" customHeight="1">
      <c r="A190" s="33"/>
      <c r="B190" s="150"/>
      <c r="C190" s="151" t="s">
        <v>452</v>
      </c>
      <c r="D190" s="151" t="s">
        <v>224</v>
      </c>
      <c r="E190" s="152" t="s">
        <v>7204</v>
      </c>
      <c r="F190" s="153" t="s">
        <v>7205</v>
      </c>
      <c r="G190" s="154" t="s">
        <v>4342</v>
      </c>
      <c r="H190" s="155">
        <v>1</v>
      </c>
      <c r="I190" s="156"/>
      <c r="J190" s="157">
        <f>ROUND(I190*H190,2)</f>
        <v>0</v>
      </c>
      <c r="K190" s="158"/>
      <c r="L190" s="34"/>
      <c r="M190" s="159" t="s">
        <v>1</v>
      </c>
      <c r="N190" s="160" t="s">
        <v>42</v>
      </c>
      <c r="O190" s="59"/>
      <c r="P190" s="161">
        <f>O190*H190</f>
        <v>0</v>
      </c>
      <c r="Q190" s="161">
        <v>0</v>
      </c>
      <c r="R190" s="161">
        <f>Q190*H190</f>
        <v>0</v>
      </c>
      <c r="S190" s="161">
        <v>0</v>
      </c>
      <c r="T190" s="162">
        <f>S190*H190</f>
        <v>0</v>
      </c>
      <c r="U190" s="33"/>
      <c r="V190" s="33"/>
      <c r="W190" s="33"/>
      <c r="X190" s="33"/>
      <c r="Y190" s="33"/>
      <c r="Z190" s="33"/>
      <c r="AA190" s="33"/>
      <c r="AB190" s="33"/>
      <c r="AC190" s="33"/>
      <c r="AD190" s="33"/>
      <c r="AE190" s="33"/>
      <c r="AR190" s="163" t="s">
        <v>228</v>
      </c>
      <c r="AT190" s="163" t="s">
        <v>224</v>
      </c>
      <c r="AU190" s="163" t="s">
        <v>235</v>
      </c>
      <c r="AY190" s="18" t="s">
        <v>222</v>
      </c>
      <c r="BE190" s="164">
        <f>IF(N190="základní",J190,0)</f>
        <v>0</v>
      </c>
      <c r="BF190" s="164">
        <f>IF(N190="snížená",J190,0)</f>
        <v>0</v>
      </c>
      <c r="BG190" s="164">
        <f>IF(N190="zákl. přenesená",J190,0)</f>
        <v>0</v>
      </c>
      <c r="BH190" s="164">
        <f>IF(N190="sníž. přenesená",J190,0)</f>
        <v>0</v>
      </c>
      <c r="BI190" s="164">
        <f>IF(N190="nulová",J190,0)</f>
        <v>0</v>
      </c>
      <c r="BJ190" s="18" t="s">
        <v>84</v>
      </c>
      <c r="BK190" s="164">
        <f>ROUND(I190*H190,2)</f>
        <v>0</v>
      </c>
      <c r="BL190" s="18" t="s">
        <v>228</v>
      </c>
      <c r="BM190" s="163" t="s">
        <v>432</v>
      </c>
    </row>
    <row r="191" spans="1:65" s="2" customFormat="1" ht="16.5" customHeight="1">
      <c r="A191" s="33"/>
      <c r="B191" s="150"/>
      <c r="C191" s="151" t="s">
        <v>344</v>
      </c>
      <c r="D191" s="151" t="s">
        <v>224</v>
      </c>
      <c r="E191" s="152" t="s">
        <v>7206</v>
      </c>
      <c r="F191" s="153" t="s">
        <v>7207</v>
      </c>
      <c r="G191" s="154" t="s">
        <v>4342</v>
      </c>
      <c r="H191" s="155">
        <v>1</v>
      </c>
      <c r="I191" s="156"/>
      <c r="J191" s="157">
        <f>ROUND(I191*H191,2)</f>
        <v>0</v>
      </c>
      <c r="K191" s="158"/>
      <c r="L191" s="34"/>
      <c r="M191" s="159" t="s">
        <v>1</v>
      </c>
      <c r="N191" s="160" t="s">
        <v>42</v>
      </c>
      <c r="O191" s="59"/>
      <c r="P191" s="161">
        <f>O191*H191</f>
        <v>0</v>
      </c>
      <c r="Q191" s="161">
        <v>0</v>
      </c>
      <c r="R191" s="161">
        <f>Q191*H191</f>
        <v>0</v>
      </c>
      <c r="S191" s="161">
        <v>0</v>
      </c>
      <c r="T191" s="162">
        <f>S191*H191</f>
        <v>0</v>
      </c>
      <c r="U191" s="33"/>
      <c r="V191" s="33"/>
      <c r="W191" s="33"/>
      <c r="X191" s="33"/>
      <c r="Y191" s="33"/>
      <c r="Z191" s="33"/>
      <c r="AA191" s="33"/>
      <c r="AB191" s="33"/>
      <c r="AC191" s="33"/>
      <c r="AD191" s="33"/>
      <c r="AE191" s="33"/>
      <c r="AR191" s="163" t="s">
        <v>228</v>
      </c>
      <c r="AT191" s="163" t="s">
        <v>224</v>
      </c>
      <c r="AU191" s="163" t="s">
        <v>235</v>
      </c>
      <c r="AY191" s="18" t="s">
        <v>222</v>
      </c>
      <c r="BE191" s="164">
        <f>IF(N191="základní",J191,0)</f>
        <v>0</v>
      </c>
      <c r="BF191" s="164">
        <f>IF(N191="snížená",J191,0)</f>
        <v>0</v>
      </c>
      <c r="BG191" s="164">
        <f>IF(N191="zákl. přenesená",J191,0)</f>
        <v>0</v>
      </c>
      <c r="BH191" s="164">
        <f>IF(N191="sníž. přenesená",J191,0)</f>
        <v>0</v>
      </c>
      <c r="BI191" s="164">
        <f>IF(N191="nulová",J191,0)</f>
        <v>0</v>
      </c>
      <c r="BJ191" s="18" t="s">
        <v>84</v>
      </c>
      <c r="BK191" s="164">
        <f>ROUND(I191*H191,2)</f>
        <v>0</v>
      </c>
      <c r="BL191" s="18" t="s">
        <v>228</v>
      </c>
      <c r="BM191" s="163" t="s">
        <v>436</v>
      </c>
    </row>
    <row r="192" spans="1:65" s="2" customFormat="1" ht="21.75" customHeight="1">
      <c r="A192" s="33"/>
      <c r="B192" s="150"/>
      <c r="C192" s="151" t="s">
        <v>462</v>
      </c>
      <c r="D192" s="151" t="s">
        <v>224</v>
      </c>
      <c r="E192" s="152" t="s">
        <v>7208</v>
      </c>
      <c r="F192" s="153" t="s">
        <v>7209</v>
      </c>
      <c r="G192" s="154" t="s">
        <v>4342</v>
      </c>
      <c r="H192" s="155">
        <v>80</v>
      </c>
      <c r="I192" s="156"/>
      <c r="J192" s="157">
        <f>ROUND(I192*H192,2)</f>
        <v>0</v>
      </c>
      <c r="K192" s="158"/>
      <c r="L192" s="34"/>
      <c r="M192" s="159" t="s">
        <v>1</v>
      </c>
      <c r="N192" s="160" t="s">
        <v>42</v>
      </c>
      <c r="O192" s="59"/>
      <c r="P192" s="161">
        <f>O192*H192</f>
        <v>0</v>
      </c>
      <c r="Q192" s="161">
        <v>0</v>
      </c>
      <c r="R192" s="161">
        <f>Q192*H192</f>
        <v>0</v>
      </c>
      <c r="S192" s="161">
        <v>0</v>
      </c>
      <c r="T192" s="162">
        <f>S192*H192</f>
        <v>0</v>
      </c>
      <c r="U192" s="33"/>
      <c r="V192" s="33"/>
      <c r="W192" s="33"/>
      <c r="X192" s="33"/>
      <c r="Y192" s="33"/>
      <c r="Z192" s="33"/>
      <c r="AA192" s="33"/>
      <c r="AB192" s="33"/>
      <c r="AC192" s="33"/>
      <c r="AD192" s="33"/>
      <c r="AE192" s="33"/>
      <c r="AR192" s="163" t="s">
        <v>228</v>
      </c>
      <c r="AT192" s="163" t="s">
        <v>224</v>
      </c>
      <c r="AU192" s="163" t="s">
        <v>235</v>
      </c>
      <c r="AY192" s="18" t="s">
        <v>222</v>
      </c>
      <c r="BE192" s="164">
        <f>IF(N192="základní",J192,0)</f>
        <v>0</v>
      </c>
      <c r="BF192" s="164">
        <f>IF(N192="snížená",J192,0)</f>
        <v>0</v>
      </c>
      <c r="BG192" s="164">
        <f>IF(N192="zákl. přenesená",J192,0)</f>
        <v>0</v>
      </c>
      <c r="BH192" s="164">
        <f>IF(N192="sníž. přenesená",J192,0)</f>
        <v>0</v>
      </c>
      <c r="BI192" s="164">
        <f>IF(N192="nulová",J192,0)</f>
        <v>0</v>
      </c>
      <c r="BJ192" s="18" t="s">
        <v>84</v>
      </c>
      <c r="BK192" s="164">
        <f>ROUND(I192*H192,2)</f>
        <v>0</v>
      </c>
      <c r="BL192" s="18" t="s">
        <v>228</v>
      </c>
      <c r="BM192" s="163" t="s">
        <v>441</v>
      </c>
    </row>
    <row r="193" spans="1:65" s="12" customFormat="1" ht="22.9" customHeight="1">
      <c r="B193" s="137"/>
      <c r="D193" s="138" t="s">
        <v>76</v>
      </c>
      <c r="E193" s="148" t="s">
        <v>4533</v>
      </c>
      <c r="F193" s="148" t="s">
        <v>7210</v>
      </c>
      <c r="I193" s="140"/>
      <c r="J193" s="149">
        <f>BK193</f>
        <v>0</v>
      </c>
      <c r="L193" s="137"/>
      <c r="M193" s="142"/>
      <c r="N193" s="143"/>
      <c r="O193" s="143"/>
      <c r="P193" s="144">
        <f>P194+P195+P196</f>
        <v>0</v>
      </c>
      <c r="Q193" s="143"/>
      <c r="R193" s="144">
        <f>R194+R195+R196</f>
        <v>0</v>
      </c>
      <c r="S193" s="143"/>
      <c r="T193" s="145">
        <f>T194+T195+T196</f>
        <v>0</v>
      </c>
      <c r="AR193" s="138" t="s">
        <v>84</v>
      </c>
      <c r="AT193" s="146" t="s">
        <v>76</v>
      </c>
      <c r="AU193" s="146" t="s">
        <v>84</v>
      </c>
      <c r="AY193" s="138" t="s">
        <v>222</v>
      </c>
      <c r="BK193" s="147">
        <f>BK194+BK195+BK196</f>
        <v>0</v>
      </c>
    </row>
    <row r="194" spans="1:65" s="2" customFormat="1" ht="21.75" customHeight="1">
      <c r="A194" s="33"/>
      <c r="B194" s="150"/>
      <c r="C194" s="151" t="s">
        <v>349</v>
      </c>
      <c r="D194" s="151" t="s">
        <v>224</v>
      </c>
      <c r="E194" s="152" t="s">
        <v>7211</v>
      </c>
      <c r="F194" s="153" t="s">
        <v>7212</v>
      </c>
      <c r="G194" s="154" t="s">
        <v>227</v>
      </c>
      <c r="H194" s="155">
        <v>169</v>
      </c>
      <c r="I194" s="156"/>
      <c r="J194" s="157">
        <f>ROUND(I194*H194,2)</f>
        <v>0</v>
      </c>
      <c r="K194" s="158"/>
      <c r="L194" s="34"/>
      <c r="M194" s="159" t="s">
        <v>1</v>
      </c>
      <c r="N194" s="160" t="s">
        <v>42</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228</v>
      </c>
      <c r="AT194" s="163" t="s">
        <v>224</v>
      </c>
      <c r="AU194" s="163" t="s">
        <v>86</v>
      </c>
      <c r="AY194" s="18" t="s">
        <v>222</v>
      </c>
      <c r="BE194" s="164">
        <f>IF(N194="základní",J194,0)</f>
        <v>0</v>
      </c>
      <c r="BF194" s="164">
        <f>IF(N194="snížená",J194,0)</f>
        <v>0</v>
      </c>
      <c r="BG194" s="164">
        <f>IF(N194="zákl. přenesená",J194,0)</f>
        <v>0</v>
      </c>
      <c r="BH194" s="164">
        <f>IF(N194="sníž. přenesená",J194,0)</f>
        <v>0</v>
      </c>
      <c r="BI194" s="164">
        <f>IF(N194="nulová",J194,0)</f>
        <v>0</v>
      </c>
      <c r="BJ194" s="18" t="s">
        <v>84</v>
      </c>
      <c r="BK194" s="164">
        <f>ROUND(I194*H194,2)</f>
        <v>0</v>
      </c>
      <c r="BL194" s="18" t="s">
        <v>228</v>
      </c>
      <c r="BM194" s="163" t="s">
        <v>451</v>
      </c>
    </row>
    <row r="195" spans="1:65" s="2" customFormat="1" ht="16.5" customHeight="1">
      <c r="A195" s="33"/>
      <c r="B195" s="150"/>
      <c r="C195" s="151" t="s">
        <v>472</v>
      </c>
      <c r="D195" s="151" t="s">
        <v>224</v>
      </c>
      <c r="E195" s="152" t="s">
        <v>7213</v>
      </c>
      <c r="F195" s="153" t="s">
        <v>7214</v>
      </c>
      <c r="G195" s="154" t="s">
        <v>227</v>
      </c>
      <c r="H195" s="155">
        <v>169</v>
      </c>
      <c r="I195" s="156"/>
      <c r="J195" s="157">
        <f>ROUND(I195*H195,2)</f>
        <v>0</v>
      </c>
      <c r="K195" s="158"/>
      <c r="L195" s="34"/>
      <c r="M195" s="159" t="s">
        <v>1</v>
      </c>
      <c r="N195" s="160" t="s">
        <v>42</v>
      </c>
      <c r="O195" s="59"/>
      <c r="P195" s="161">
        <f>O195*H195</f>
        <v>0</v>
      </c>
      <c r="Q195" s="161">
        <v>0</v>
      </c>
      <c r="R195" s="161">
        <f>Q195*H195</f>
        <v>0</v>
      </c>
      <c r="S195" s="161">
        <v>0</v>
      </c>
      <c r="T195" s="162">
        <f>S195*H195</f>
        <v>0</v>
      </c>
      <c r="U195" s="33"/>
      <c r="V195" s="33"/>
      <c r="W195" s="33"/>
      <c r="X195" s="33"/>
      <c r="Y195" s="33"/>
      <c r="Z195" s="33"/>
      <c r="AA195" s="33"/>
      <c r="AB195" s="33"/>
      <c r="AC195" s="33"/>
      <c r="AD195" s="33"/>
      <c r="AE195" s="33"/>
      <c r="AR195" s="163" t="s">
        <v>228</v>
      </c>
      <c r="AT195" s="163" t="s">
        <v>224</v>
      </c>
      <c r="AU195" s="163" t="s">
        <v>86</v>
      </c>
      <c r="AY195" s="18" t="s">
        <v>222</v>
      </c>
      <c r="BE195" s="164">
        <f>IF(N195="základní",J195,0)</f>
        <v>0</v>
      </c>
      <c r="BF195" s="164">
        <f>IF(N195="snížená",J195,0)</f>
        <v>0</v>
      </c>
      <c r="BG195" s="164">
        <f>IF(N195="zákl. přenesená",J195,0)</f>
        <v>0</v>
      </c>
      <c r="BH195" s="164">
        <f>IF(N195="sníž. přenesená",J195,0)</f>
        <v>0</v>
      </c>
      <c r="BI195" s="164">
        <f>IF(N195="nulová",J195,0)</f>
        <v>0</v>
      </c>
      <c r="BJ195" s="18" t="s">
        <v>84</v>
      </c>
      <c r="BK195" s="164">
        <f>ROUND(I195*H195,2)</f>
        <v>0</v>
      </c>
      <c r="BL195" s="18" t="s">
        <v>228</v>
      </c>
      <c r="BM195" s="163" t="s">
        <v>455</v>
      </c>
    </row>
    <row r="196" spans="1:65" s="12" customFormat="1" ht="20.85" customHeight="1">
      <c r="B196" s="137"/>
      <c r="D196" s="138" t="s">
        <v>76</v>
      </c>
      <c r="E196" s="148" t="s">
        <v>4434</v>
      </c>
      <c r="F196" s="148" t="s">
        <v>7121</v>
      </c>
      <c r="I196" s="140"/>
      <c r="J196" s="149">
        <f>BK196</f>
        <v>0</v>
      </c>
      <c r="L196" s="137"/>
      <c r="M196" s="142"/>
      <c r="N196" s="143"/>
      <c r="O196" s="143"/>
      <c r="P196" s="144">
        <f>SUM(P197:P198)</f>
        <v>0</v>
      </c>
      <c r="Q196" s="143"/>
      <c r="R196" s="144">
        <f>SUM(R197:R198)</f>
        <v>0</v>
      </c>
      <c r="S196" s="143"/>
      <c r="T196" s="145">
        <f>SUM(T197:T198)</f>
        <v>0</v>
      </c>
      <c r="AR196" s="138" t="s">
        <v>84</v>
      </c>
      <c r="AT196" s="146" t="s">
        <v>76</v>
      </c>
      <c r="AU196" s="146" t="s">
        <v>86</v>
      </c>
      <c r="AY196" s="138" t="s">
        <v>222</v>
      </c>
      <c r="BK196" s="147">
        <f>SUM(BK197:BK198)</f>
        <v>0</v>
      </c>
    </row>
    <row r="197" spans="1:65" s="2" customFormat="1" ht="24.2" customHeight="1">
      <c r="A197" s="33"/>
      <c r="B197" s="150"/>
      <c r="C197" s="151" t="s">
        <v>353</v>
      </c>
      <c r="D197" s="151" t="s">
        <v>224</v>
      </c>
      <c r="E197" s="152" t="s">
        <v>7215</v>
      </c>
      <c r="F197" s="153" t="s">
        <v>7216</v>
      </c>
      <c r="G197" s="154" t="s">
        <v>3271</v>
      </c>
      <c r="H197" s="155">
        <v>3.75</v>
      </c>
      <c r="I197" s="156"/>
      <c r="J197" s="157">
        <f>ROUND(I197*H197,2)</f>
        <v>0</v>
      </c>
      <c r="K197" s="158"/>
      <c r="L197" s="34"/>
      <c r="M197" s="159" t="s">
        <v>1</v>
      </c>
      <c r="N197" s="160" t="s">
        <v>42</v>
      </c>
      <c r="O197" s="59"/>
      <c r="P197" s="161">
        <f>O197*H197</f>
        <v>0</v>
      </c>
      <c r="Q197" s="161">
        <v>0</v>
      </c>
      <c r="R197" s="161">
        <f>Q197*H197</f>
        <v>0</v>
      </c>
      <c r="S197" s="161">
        <v>0</v>
      </c>
      <c r="T197" s="162">
        <f>S197*H197</f>
        <v>0</v>
      </c>
      <c r="U197" s="33"/>
      <c r="V197" s="33"/>
      <c r="W197" s="33"/>
      <c r="X197" s="33"/>
      <c r="Y197" s="33"/>
      <c r="Z197" s="33"/>
      <c r="AA197" s="33"/>
      <c r="AB197" s="33"/>
      <c r="AC197" s="33"/>
      <c r="AD197" s="33"/>
      <c r="AE197" s="33"/>
      <c r="AR197" s="163" t="s">
        <v>228</v>
      </c>
      <c r="AT197" s="163" t="s">
        <v>224</v>
      </c>
      <c r="AU197" s="163" t="s">
        <v>235</v>
      </c>
      <c r="AY197" s="18" t="s">
        <v>222</v>
      </c>
      <c r="BE197" s="164">
        <f>IF(N197="základní",J197,0)</f>
        <v>0</v>
      </c>
      <c r="BF197" s="164">
        <f>IF(N197="snížená",J197,0)</f>
        <v>0</v>
      </c>
      <c r="BG197" s="164">
        <f>IF(N197="zákl. přenesená",J197,0)</f>
        <v>0</v>
      </c>
      <c r="BH197" s="164">
        <f>IF(N197="sníž. přenesená",J197,0)</f>
        <v>0</v>
      </c>
      <c r="BI197" s="164">
        <f>IF(N197="nulová",J197,0)</f>
        <v>0</v>
      </c>
      <c r="BJ197" s="18" t="s">
        <v>84</v>
      </c>
      <c r="BK197" s="164">
        <f>ROUND(I197*H197,2)</f>
        <v>0</v>
      </c>
      <c r="BL197" s="18" t="s">
        <v>228</v>
      </c>
      <c r="BM197" s="163" t="s">
        <v>459</v>
      </c>
    </row>
    <row r="198" spans="1:65" s="2" customFormat="1" ht="24.2" customHeight="1">
      <c r="A198" s="33"/>
      <c r="B198" s="150"/>
      <c r="C198" s="151" t="s">
        <v>486</v>
      </c>
      <c r="D198" s="151" t="s">
        <v>224</v>
      </c>
      <c r="E198" s="152" t="s">
        <v>7217</v>
      </c>
      <c r="F198" s="153" t="s">
        <v>7218</v>
      </c>
      <c r="G198" s="154" t="s">
        <v>3271</v>
      </c>
      <c r="H198" s="155">
        <v>1.35</v>
      </c>
      <c r="I198" s="156"/>
      <c r="J198" s="157">
        <f>ROUND(I198*H198,2)</f>
        <v>0</v>
      </c>
      <c r="K198" s="158"/>
      <c r="L198" s="34"/>
      <c r="M198" s="159" t="s">
        <v>1</v>
      </c>
      <c r="N198" s="160" t="s">
        <v>42</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228</v>
      </c>
      <c r="AT198" s="163" t="s">
        <v>224</v>
      </c>
      <c r="AU198" s="163" t="s">
        <v>235</v>
      </c>
      <c r="AY198" s="18" t="s">
        <v>222</v>
      </c>
      <c r="BE198" s="164">
        <f>IF(N198="základní",J198,0)</f>
        <v>0</v>
      </c>
      <c r="BF198" s="164">
        <f>IF(N198="snížená",J198,0)</f>
        <v>0</v>
      </c>
      <c r="BG198" s="164">
        <f>IF(N198="zákl. přenesená",J198,0)</f>
        <v>0</v>
      </c>
      <c r="BH198" s="164">
        <f>IF(N198="sníž. přenesená",J198,0)</f>
        <v>0</v>
      </c>
      <c r="BI198" s="164">
        <f>IF(N198="nulová",J198,0)</f>
        <v>0</v>
      </c>
      <c r="BJ198" s="18" t="s">
        <v>84</v>
      </c>
      <c r="BK198" s="164">
        <f>ROUND(I198*H198,2)</f>
        <v>0</v>
      </c>
      <c r="BL198" s="18" t="s">
        <v>228</v>
      </c>
      <c r="BM198" s="163" t="s">
        <v>465</v>
      </c>
    </row>
    <row r="199" spans="1:65" s="12" customFormat="1" ht="25.9" customHeight="1">
      <c r="B199" s="137"/>
      <c r="D199" s="138" t="s">
        <v>76</v>
      </c>
      <c r="E199" s="139" t="s">
        <v>4556</v>
      </c>
      <c r="F199" s="139" t="s">
        <v>7219</v>
      </c>
      <c r="I199" s="140"/>
      <c r="J199" s="141">
        <f>BK199</f>
        <v>0</v>
      </c>
      <c r="L199" s="137"/>
      <c r="M199" s="142"/>
      <c r="N199" s="143"/>
      <c r="O199" s="143"/>
      <c r="P199" s="144">
        <f>P200</f>
        <v>0</v>
      </c>
      <c r="Q199" s="143"/>
      <c r="R199" s="144">
        <f>R200</f>
        <v>0</v>
      </c>
      <c r="S199" s="143"/>
      <c r="T199" s="145">
        <f>T200</f>
        <v>0</v>
      </c>
      <c r="AR199" s="138" t="s">
        <v>84</v>
      </c>
      <c r="AT199" s="146" t="s">
        <v>76</v>
      </c>
      <c r="AU199" s="146" t="s">
        <v>77</v>
      </c>
      <c r="AY199" s="138" t="s">
        <v>222</v>
      </c>
      <c r="BK199" s="147">
        <f>BK200</f>
        <v>0</v>
      </c>
    </row>
    <row r="200" spans="1:65" s="12" customFormat="1" ht="22.9" customHeight="1">
      <c r="B200" s="137"/>
      <c r="D200" s="138" t="s">
        <v>76</v>
      </c>
      <c r="E200" s="148" t="s">
        <v>4436</v>
      </c>
      <c r="F200" s="148" t="s">
        <v>7126</v>
      </c>
      <c r="I200" s="140"/>
      <c r="J200" s="149">
        <f>BK200</f>
        <v>0</v>
      </c>
      <c r="L200" s="137"/>
      <c r="M200" s="142"/>
      <c r="N200" s="143"/>
      <c r="O200" s="143"/>
      <c r="P200" s="144">
        <f>P201</f>
        <v>0</v>
      </c>
      <c r="Q200" s="143"/>
      <c r="R200" s="144">
        <f>R201</f>
        <v>0</v>
      </c>
      <c r="S200" s="143"/>
      <c r="T200" s="145">
        <f>T201</f>
        <v>0</v>
      </c>
      <c r="AR200" s="138" t="s">
        <v>84</v>
      </c>
      <c r="AT200" s="146" t="s">
        <v>76</v>
      </c>
      <c r="AU200" s="146" t="s">
        <v>84</v>
      </c>
      <c r="AY200" s="138" t="s">
        <v>222</v>
      </c>
      <c r="BK200" s="147">
        <f>BK201</f>
        <v>0</v>
      </c>
    </row>
    <row r="201" spans="1:65" s="2" customFormat="1" ht="16.5" customHeight="1">
      <c r="A201" s="33"/>
      <c r="B201" s="150"/>
      <c r="C201" s="151" t="s">
        <v>357</v>
      </c>
      <c r="D201" s="151" t="s">
        <v>224</v>
      </c>
      <c r="E201" s="152" t="s">
        <v>7220</v>
      </c>
      <c r="F201" s="153" t="s">
        <v>7221</v>
      </c>
      <c r="G201" s="154" t="s">
        <v>313</v>
      </c>
      <c r="H201" s="155">
        <v>46.15</v>
      </c>
      <c r="I201" s="156"/>
      <c r="J201" s="157">
        <f>ROUND(I201*H201,2)</f>
        <v>0</v>
      </c>
      <c r="K201" s="158"/>
      <c r="L201" s="34"/>
      <c r="M201" s="213" t="s">
        <v>1</v>
      </c>
      <c r="N201" s="214" t="s">
        <v>42</v>
      </c>
      <c r="O201" s="215"/>
      <c r="P201" s="216">
        <f>O201*H201</f>
        <v>0</v>
      </c>
      <c r="Q201" s="216">
        <v>0</v>
      </c>
      <c r="R201" s="216">
        <f>Q201*H201</f>
        <v>0</v>
      </c>
      <c r="S201" s="216">
        <v>0</v>
      </c>
      <c r="T201" s="217">
        <f>S201*H201</f>
        <v>0</v>
      </c>
      <c r="U201" s="33"/>
      <c r="V201" s="33"/>
      <c r="W201" s="33"/>
      <c r="X201" s="33"/>
      <c r="Y201" s="33"/>
      <c r="Z201" s="33"/>
      <c r="AA201" s="33"/>
      <c r="AB201" s="33"/>
      <c r="AC201" s="33"/>
      <c r="AD201" s="33"/>
      <c r="AE201" s="33"/>
      <c r="AR201" s="163" t="s">
        <v>228</v>
      </c>
      <c r="AT201" s="163" t="s">
        <v>224</v>
      </c>
      <c r="AU201" s="163" t="s">
        <v>86</v>
      </c>
      <c r="AY201" s="18" t="s">
        <v>222</v>
      </c>
      <c r="BE201" s="164">
        <f>IF(N201="základní",J201,0)</f>
        <v>0</v>
      </c>
      <c r="BF201" s="164">
        <f>IF(N201="snížená",J201,0)</f>
        <v>0</v>
      </c>
      <c r="BG201" s="164">
        <f>IF(N201="zákl. přenesená",J201,0)</f>
        <v>0</v>
      </c>
      <c r="BH201" s="164">
        <f>IF(N201="sníž. přenesená",J201,0)</f>
        <v>0</v>
      </c>
      <c r="BI201" s="164">
        <f>IF(N201="nulová",J201,0)</f>
        <v>0</v>
      </c>
      <c r="BJ201" s="18" t="s">
        <v>84</v>
      </c>
      <c r="BK201" s="164">
        <f>ROUND(I201*H201,2)</f>
        <v>0</v>
      </c>
      <c r="BL201" s="18" t="s">
        <v>228</v>
      </c>
      <c r="BM201" s="163" t="s">
        <v>468</v>
      </c>
    </row>
    <row r="202" spans="1:65" s="2" customFormat="1" ht="6.95" customHeight="1">
      <c r="A202" s="33"/>
      <c r="B202" s="48"/>
      <c r="C202" s="49"/>
      <c r="D202" s="49"/>
      <c r="E202" s="49"/>
      <c r="F202" s="49"/>
      <c r="G202" s="49"/>
      <c r="H202" s="49"/>
      <c r="I202" s="49"/>
      <c r="J202" s="49"/>
      <c r="K202" s="49"/>
      <c r="L202" s="34"/>
      <c r="M202" s="33"/>
      <c r="O202" s="33"/>
      <c r="P202" s="33"/>
      <c r="Q202" s="33"/>
      <c r="R202" s="33"/>
      <c r="S202" s="33"/>
      <c r="T202" s="33"/>
      <c r="U202" s="33"/>
      <c r="V202" s="33"/>
      <c r="W202" s="33"/>
      <c r="X202" s="33"/>
      <c r="Y202" s="33"/>
      <c r="Z202" s="33"/>
      <c r="AA202" s="33"/>
      <c r="AB202" s="33"/>
      <c r="AC202" s="33"/>
      <c r="AD202" s="33"/>
      <c r="AE202" s="33"/>
    </row>
  </sheetData>
  <autoFilter ref="C131:K201"/>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161</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7222</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7222</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ROUND((SUM(BE122:BE157)),  2)</f>
        <v>0</v>
      </c>
      <c r="G35" s="33"/>
      <c r="H35" s="33"/>
      <c r="I35" s="106">
        <v>0.21</v>
      </c>
      <c r="J35" s="105">
        <f>ROUND(((SUM(BE122:BE157))*I35),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ROUND((SUM(BF122:BF157)),  2)</f>
        <v>0</v>
      </c>
      <c r="G36" s="33"/>
      <c r="H36" s="33"/>
      <c r="I36" s="106">
        <v>0.15</v>
      </c>
      <c r="J36" s="105">
        <f>ROUND(((SUM(BF122:BF157))*I36),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ROUND((SUM(BG122:BG157)),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ROUND((SUM(BH122:BH157)),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ROUND((SUM(BI122:BI157)),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7222</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VRN - Vedlejší rozpočtové náklady stavby</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7223</v>
      </c>
      <c r="E99" s="120"/>
      <c r="F99" s="120"/>
      <c r="G99" s="120"/>
      <c r="H99" s="120"/>
      <c r="I99" s="120"/>
      <c r="J99" s="121">
        <f>J123</f>
        <v>0</v>
      </c>
      <c r="L99" s="118"/>
    </row>
    <row r="100" spans="1:47" s="10" customFormat="1" ht="19.899999999999999" customHeight="1">
      <c r="B100" s="122"/>
      <c r="D100" s="123" t="s">
        <v>7224</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5" t="str">
        <f>E7</f>
        <v>Přístavba tělocvičny, školní jídelny a kuchyně</v>
      </c>
      <c r="F110" s="266"/>
      <c r="G110" s="266"/>
      <c r="H110" s="266"/>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166</v>
      </c>
      <c r="L111" s="21"/>
    </row>
    <row r="112" spans="1:47" s="2" customFormat="1" ht="16.5" customHeight="1">
      <c r="A112" s="33"/>
      <c r="B112" s="34"/>
      <c r="C112" s="33"/>
      <c r="D112" s="33"/>
      <c r="E112" s="265" t="s">
        <v>7222</v>
      </c>
      <c r="F112" s="264"/>
      <c r="G112" s="264"/>
      <c r="H112" s="264"/>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168</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41" t="str">
        <f>E11</f>
        <v>VRN - Vedlejší rozpočtové náklady stavby</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ZŠ Lyčkovo nám. 6/460, Praha 8</v>
      </c>
      <c r="G116" s="33"/>
      <c r="H116" s="33"/>
      <c r="I116" s="28" t="s">
        <v>22</v>
      </c>
      <c r="J116" s="56" t="str">
        <f>IF(J14="","",J14)</f>
        <v>25. 9. 2023</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E17</f>
        <v>Městská část Praha 8</v>
      </c>
      <c r="G118" s="33"/>
      <c r="H118" s="33"/>
      <c r="I118" s="28" t="s">
        <v>30</v>
      </c>
      <c r="J118" s="31" t="str">
        <f>E23</f>
        <v>ARCHITEKTONICKÝ ATELIER ALEŠ, s.r.o.</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33</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208</v>
      </c>
      <c r="D121" s="129" t="s">
        <v>62</v>
      </c>
      <c r="E121" s="129" t="s">
        <v>58</v>
      </c>
      <c r="F121" s="129" t="s">
        <v>59</v>
      </c>
      <c r="G121" s="129" t="s">
        <v>209</v>
      </c>
      <c r="H121" s="129" t="s">
        <v>210</v>
      </c>
      <c r="I121" s="129" t="s">
        <v>211</v>
      </c>
      <c r="J121" s="130" t="s">
        <v>172</v>
      </c>
      <c r="K121" s="131" t="s">
        <v>212</v>
      </c>
      <c r="L121" s="132"/>
      <c r="M121" s="63" t="s">
        <v>1</v>
      </c>
      <c r="N121" s="64" t="s">
        <v>41</v>
      </c>
      <c r="O121" s="64" t="s">
        <v>213</v>
      </c>
      <c r="P121" s="64" t="s">
        <v>214</v>
      </c>
      <c r="Q121" s="64" t="s">
        <v>215</v>
      </c>
      <c r="R121" s="64" t="s">
        <v>216</v>
      </c>
      <c r="S121" s="64" t="s">
        <v>217</v>
      </c>
      <c r="T121" s="65" t="s">
        <v>218</v>
      </c>
      <c r="U121" s="126"/>
      <c r="V121" s="126"/>
      <c r="W121" s="126"/>
      <c r="X121" s="126"/>
      <c r="Y121" s="126"/>
      <c r="Z121" s="126"/>
      <c r="AA121" s="126"/>
      <c r="AB121" s="126"/>
      <c r="AC121" s="126"/>
      <c r="AD121" s="126"/>
      <c r="AE121" s="126"/>
    </row>
    <row r="122" spans="1:65" s="2" customFormat="1" ht="22.9" customHeight="1">
      <c r="A122" s="33"/>
      <c r="B122" s="34"/>
      <c r="C122" s="70" t="s">
        <v>219</v>
      </c>
      <c r="D122" s="33"/>
      <c r="E122" s="33"/>
      <c r="F122" s="33"/>
      <c r="G122" s="33"/>
      <c r="H122" s="33"/>
      <c r="I122" s="33"/>
      <c r="J122" s="133">
        <f>BK122</f>
        <v>0</v>
      </c>
      <c r="K122" s="33"/>
      <c r="L122" s="34"/>
      <c r="M122" s="66"/>
      <c r="N122" s="57"/>
      <c r="O122" s="67"/>
      <c r="P122" s="134">
        <f>P123</f>
        <v>0</v>
      </c>
      <c r="Q122" s="67"/>
      <c r="R122" s="134">
        <f>R123</f>
        <v>0</v>
      </c>
      <c r="S122" s="67"/>
      <c r="T122" s="135">
        <f>T123</f>
        <v>0</v>
      </c>
      <c r="U122" s="33"/>
      <c r="V122" s="33"/>
      <c r="W122" s="33"/>
      <c r="X122" s="33"/>
      <c r="Y122" s="33"/>
      <c r="Z122" s="33"/>
      <c r="AA122" s="33"/>
      <c r="AB122" s="33"/>
      <c r="AC122" s="33"/>
      <c r="AD122" s="33"/>
      <c r="AE122" s="33"/>
      <c r="AT122" s="18" t="s">
        <v>76</v>
      </c>
      <c r="AU122" s="18" t="s">
        <v>174</v>
      </c>
      <c r="BK122" s="136">
        <f>BK123</f>
        <v>0</v>
      </c>
    </row>
    <row r="123" spans="1:65" s="12" customFormat="1" ht="25.9" customHeight="1">
      <c r="B123" s="137"/>
      <c r="D123" s="138" t="s">
        <v>76</v>
      </c>
      <c r="E123" s="139" t="s">
        <v>158</v>
      </c>
      <c r="F123" s="139" t="s">
        <v>7225</v>
      </c>
      <c r="I123" s="140"/>
      <c r="J123" s="141">
        <f>BK123</f>
        <v>0</v>
      </c>
      <c r="L123" s="137"/>
      <c r="M123" s="142"/>
      <c r="N123" s="143"/>
      <c r="O123" s="143"/>
      <c r="P123" s="144">
        <f>P124</f>
        <v>0</v>
      </c>
      <c r="Q123" s="143"/>
      <c r="R123" s="144">
        <f>R124</f>
        <v>0</v>
      </c>
      <c r="S123" s="143"/>
      <c r="T123" s="145">
        <f>T124</f>
        <v>0</v>
      </c>
      <c r="AR123" s="138" t="s">
        <v>245</v>
      </c>
      <c r="AT123" s="146" t="s">
        <v>76</v>
      </c>
      <c r="AU123" s="146" t="s">
        <v>77</v>
      </c>
      <c r="AY123" s="138" t="s">
        <v>222</v>
      </c>
      <c r="BK123" s="147">
        <f>BK124</f>
        <v>0</v>
      </c>
    </row>
    <row r="124" spans="1:65" s="12" customFormat="1" ht="22.9" customHeight="1">
      <c r="B124" s="137"/>
      <c r="D124" s="138" t="s">
        <v>76</v>
      </c>
      <c r="E124" s="148" t="s">
        <v>77</v>
      </c>
      <c r="F124" s="148" t="s">
        <v>7225</v>
      </c>
      <c r="I124" s="140"/>
      <c r="J124" s="149">
        <f>BK124</f>
        <v>0</v>
      </c>
      <c r="L124" s="137"/>
      <c r="M124" s="142"/>
      <c r="N124" s="143"/>
      <c r="O124" s="143"/>
      <c r="P124" s="144">
        <f>SUM(P125:P157)</f>
        <v>0</v>
      </c>
      <c r="Q124" s="143"/>
      <c r="R124" s="144">
        <f>SUM(R125:R157)</f>
        <v>0</v>
      </c>
      <c r="S124" s="143"/>
      <c r="T124" s="145">
        <f>SUM(T125:T157)</f>
        <v>0</v>
      </c>
      <c r="AR124" s="138" t="s">
        <v>84</v>
      </c>
      <c r="AT124" s="146" t="s">
        <v>76</v>
      </c>
      <c r="AU124" s="146" t="s">
        <v>84</v>
      </c>
      <c r="AY124" s="138" t="s">
        <v>222</v>
      </c>
      <c r="BK124" s="147">
        <f>SUM(BK125:BK157)</f>
        <v>0</v>
      </c>
    </row>
    <row r="125" spans="1:65" s="2" customFormat="1" ht="16.5" customHeight="1">
      <c r="A125" s="33"/>
      <c r="B125" s="150"/>
      <c r="C125" s="151" t="s">
        <v>84</v>
      </c>
      <c r="D125" s="151" t="s">
        <v>224</v>
      </c>
      <c r="E125" s="152" t="s">
        <v>7226</v>
      </c>
      <c r="F125" s="153" t="s">
        <v>7227</v>
      </c>
      <c r="G125" s="154" t="s">
        <v>7228</v>
      </c>
      <c r="H125" s="155">
        <v>1</v>
      </c>
      <c r="I125" s="156"/>
      <c r="J125" s="157">
        <f t="shared" ref="J125:J146" si="0">ROUND(I125*H125,2)</f>
        <v>0</v>
      </c>
      <c r="K125" s="158"/>
      <c r="L125" s="34"/>
      <c r="M125" s="159" t="s">
        <v>1</v>
      </c>
      <c r="N125" s="160" t="s">
        <v>42</v>
      </c>
      <c r="O125" s="59"/>
      <c r="P125" s="161">
        <f t="shared" ref="P125:P146" si="1">O125*H125</f>
        <v>0</v>
      </c>
      <c r="Q125" s="161">
        <v>0</v>
      </c>
      <c r="R125" s="161">
        <f t="shared" ref="R125:R146" si="2">Q125*H125</f>
        <v>0</v>
      </c>
      <c r="S125" s="161">
        <v>0</v>
      </c>
      <c r="T125" s="162">
        <f t="shared" ref="T125:T146" si="3">S125*H125</f>
        <v>0</v>
      </c>
      <c r="U125" s="33"/>
      <c r="V125" s="33"/>
      <c r="W125" s="33"/>
      <c r="X125" s="33"/>
      <c r="Y125" s="33"/>
      <c r="Z125" s="33"/>
      <c r="AA125" s="33"/>
      <c r="AB125" s="33"/>
      <c r="AC125" s="33"/>
      <c r="AD125" s="33"/>
      <c r="AE125" s="33"/>
      <c r="AR125" s="163" t="s">
        <v>228</v>
      </c>
      <c r="AT125" s="163" t="s">
        <v>224</v>
      </c>
      <c r="AU125" s="163" t="s">
        <v>86</v>
      </c>
      <c r="AY125" s="18" t="s">
        <v>222</v>
      </c>
      <c r="BE125" s="164">
        <f t="shared" ref="BE125:BE146" si="4">IF(N125="základní",J125,0)</f>
        <v>0</v>
      </c>
      <c r="BF125" s="164">
        <f t="shared" ref="BF125:BF146" si="5">IF(N125="snížená",J125,0)</f>
        <v>0</v>
      </c>
      <c r="BG125" s="164">
        <f t="shared" ref="BG125:BG146" si="6">IF(N125="zákl. přenesená",J125,0)</f>
        <v>0</v>
      </c>
      <c r="BH125" s="164">
        <f t="shared" ref="BH125:BH146" si="7">IF(N125="sníž. přenesená",J125,0)</f>
        <v>0</v>
      </c>
      <c r="BI125" s="164">
        <f t="shared" ref="BI125:BI146" si="8">IF(N125="nulová",J125,0)</f>
        <v>0</v>
      </c>
      <c r="BJ125" s="18" t="s">
        <v>84</v>
      </c>
      <c r="BK125" s="164">
        <f t="shared" ref="BK125:BK146" si="9">ROUND(I125*H125,2)</f>
        <v>0</v>
      </c>
      <c r="BL125" s="18" t="s">
        <v>228</v>
      </c>
      <c r="BM125" s="163" t="s">
        <v>86</v>
      </c>
    </row>
    <row r="126" spans="1:65" s="2" customFormat="1" ht="16.5" customHeight="1">
      <c r="A126" s="33"/>
      <c r="B126" s="150"/>
      <c r="C126" s="151" t="s">
        <v>86</v>
      </c>
      <c r="D126" s="151" t="s">
        <v>224</v>
      </c>
      <c r="E126" s="152" t="s">
        <v>7229</v>
      </c>
      <c r="F126" s="153" t="s">
        <v>7230</v>
      </c>
      <c r="G126" s="154" t="s">
        <v>7228</v>
      </c>
      <c r="H126" s="155">
        <v>1</v>
      </c>
      <c r="I126" s="156"/>
      <c r="J126" s="157">
        <f t="shared" si="0"/>
        <v>0</v>
      </c>
      <c r="K126" s="158"/>
      <c r="L126" s="34"/>
      <c r="M126" s="159" t="s">
        <v>1</v>
      </c>
      <c r="N126" s="160" t="s">
        <v>42</v>
      </c>
      <c r="O126" s="59"/>
      <c r="P126" s="161">
        <f t="shared" si="1"/>
        <v>0</v>
      </c>
      <c r="Q126" s="161">
        <v>0</v>
      </c>
      <c r="R126" s="161">
        <f t="shared" si="2"/>
        <v>0</v>
      </c>
      <c r="S126" s="161">
        <v>0</v>
      </c>
      <c r="T126" s="162">
        <f t="shared" si="3"/>
        <v>0</v>
      </c>
      <c r="U126" s="33"/>
      <c r="V126" s="33"/>
      <c r="W126" s="33"/>
      <c r="X126" s="33"/>
      <c r="Y126" s="33"/>
      <c r="Z126" s="33"/>
      <c r="AA126" s="33"/>
      <c r="AB126" s="33"/>
      <c r="AC126" s="33"/>
      <c r="AD126" s="33"/>
      <c r="AE126" s="33"/>
      <c r="AR126" s="163" t="s">
        <v>228</v>
      </c>
      <c r="AT126" s="163" t="s">
        <v>224</v>
      </c>
      <c r="AU126" s="163" t="s">
        <v>86</v>
      </c>
      <c r="AY126" s="18" t="s">
        <v>222</v>
      </c>
      <c r="BE126" s="164">
        <f t="shared" si="4"/>
        <v>0</v>
      </c>
      <c r="BF126" s="164">
        <f t="shared" si="5"/>
        <v>0</v>
      </c>
      <c r="BG126" s="164">
        <f t="shared" si="6"/>
        <v>0</v>
      </c>
      <c r="BH126" s="164">
        <f t="shared" si="7"/>
        <v>0</v>
      </c>
      <c r="BI126" s="164">
        <f t="shared" si="8"/>
        <v>0</v>
      </c>
      <c r="BJ126" s="18" t="s">
        <v>84</v>
      </c>
      <c r="BK126" s="164">
        <f t="shared" si="9"/>
        <v>0</v>
      </c>
      <c r="BL126" s="18" t="s">
        <v>228</v>
      </c>
      <c r="BM126" s="163" t="s">
        <v>228</v>
      </c>
    </row>
    <row r="127" spans="1:65" s="2" customFormat="1" ht="16.5" customHeight="1">
      <c r="A127" s="33"/>
      <c r="B127" s="150"/>
      <c r="C127" s="151" t="s">
        <v>235</v>
      </c>
      <c r="D127" s="151" t="s">
        <v>224</v>
      </c>
      <c r="E127" s="152" t="s">
        <v>7231</v>
      </c>
      <c r="F127" s="153" t="s">
        <v>7232</v>
      </c>
      <c r="G127" s="154" t="s">
        <v>7228</v>
      </c>
      <c r="H127" s="155">
        <v>1</v>
      </c>
      <c r="I127" s="156"/>
      <c r="J127" s="157">
        <f t="shared" si="0"/>
        <v>0</v>
      </c>
      <c r="K127" s="158"/>
      <c r="L127" s="34"/>
      <c r="M127" s="159" t="s">
        <v>1</v>
      </c>
      <c r="N127" s="160" t="s">
        <v>42</v>
      </c>
      <c r="O127" s="59"/>
      <c r="P127" s="161">
        <f t="shared" si="1"/>
        <v>0</v>
      </c>
      <c r="Q127" s="161">
        <v>0</v>
      </c>
      <c r="R127" s="161">
        <f t="shared" si="2"/>
        <v>0</v>
      </c>
      <c r="S127" s="161">
        <v>0</v>
      </c>
      <c r="T127" s="162">
        <f t="shared" si="3"/>
        <v>0</v>
      </c>
      <c r="U127" s="33"/>
      <c r="V127" s="33"/>
      <c r="W127" s="33"/>
      <c r="X127" s="33"/>
      <c r="Y127" s="33"/>
      <c r="Z127" s="33"/>
      <c r="AA127" s="33"/>
      <c r="AB127" s="33"/>
      <c r="AC127" s="33"/>
      <c r="AD127" s="33"/>
      <c r="AE127" s="33"/>
      <c r="AR127" s="163" t="s">
        <v>228</v>
      </c>
      <c r="AT127" s="163" t="s">
        <v>224</v>
      </c>
      <c r="AU127" s="163" t="s">
        <v>86</v>
      </c>
      <c r="AY127" s="18" t="s">
        <v>222</v>
      </c>
      <c r="BE127" s="164">
        <f t="shared" si="4"/>
        <v>0</v>
      </c>
      <c r="BF127" s="164">
        <f t="shared" si="5"/>
        <v>0</v>
      </c>
      <c r="BG127" s="164">
        <f t="shared" si="6"/>
        <v>0</v>
      </c>
      <c r="BH127" s="164">
        <f t="shared" si="7"/>
        <v>0</v>
      </c>
      <c r="BI127" s="164">
        <f t="shared" si="8"/>
        <v>0</v>
      </c>
      <c r="BJ127" s="18" t="s">
        <v>84</v>
      </c>
      <c r="BK127" s="164">
        <f t="shared" si="9"/>
        <v>0</v>
      </c>
      <c r="BL127" s="18" t="s">
        <v>228</v>
      </c>
      <c r="BM127" s="163" t="s">
        <v>238</v>
      </c>
    </row>
    <row r="128" spans="1:65" s="2" customFormat="1" ht="24.2" customHeight="1">
      <c r="A128" s="33"/>
      <c r="B128" s="150"/>
      <c r="C128" s="151" t="s">
        <v>228</v>
      </c>
      <c r="D128" s="151" t="s">
        <v>224</v>
      </c>
      <c r="E128" s="152" t="s">
        <v>7233</v>
      </c>
      <c r="F128" s="153" t="s">
        <v>7234</v>
      </c>
      <c r="G128" s="154" t="s">
        <v>7228</v>
      </c>
      <c r="H128" s="155">
        <v>1</v>
      </c>
      <c r="I128" s="156"/>
      <c r="J128" s="157">
        <f t="shared" si="0"/>
        <v>0</v>
      </c>
      <c r="K128" s="158"/>
      <c r="L128" s="34"/>
      <c r="M128" s="159" t="s">
        <v>1</v>
      </c>
      <c r="N128" s="160" t="s">
        <v>42</v>
      </c>
      <c r="O128" s="59"/>
      <c r="P128" s="161">
        <f t="shared" si="1"/>
        <v>0</v>
      </c>
      <c r="Q128" s="161">
        <v>0</v>
      </c>
      <c r="R128" s="161">
        <f t="shared" si="2"/>
        <v>0</v>
      </c>
      <c r="S128" s="161">
        <v>0</v>
      </c>
      <c r="T128" s="162">
        <f t="shared" si="3"/>
        <v>0</v>
      </c>
      <c r="U128" s="33"/>
      <c r="V128" s="33"/>
      <c r="W128" s="33"/>
      <c r="X128" s="33"/>
      <c r="Y128" s="33"/>
      <c r="Z128" s="33"/>
      <c r="AA128" s="33"/>
      <c r="AB128" s="33"/>
      <c r="AC128" s="33"/>
      <c r="AD128" s="33"/>
      <c r="AE128" s="33"/>
      <c r="AR128" s="163" t="s">
        <v>228</v>
      </c>
      <c r="AT128" s="163" t="s">
        <v>224</v>
      </c>
      <c r="AU128" s="163" t="s">
        <v>86</v>
      </c>
      <c r="AY128" s="18" t="s">
        <v>222</v>
      </c>
      <c r="BE128" s="164">
        <f t="shared" si="4"/>
        <v>0</v>
      </c>
      <c r="BF128" s="164">
        <f t="shared" si="5"/>
        <v>0</v>
      </c>
      <c r="BG128" s="164">
        <f t="shared" si="6"/>
        <v>0</v>
      </c>
      <c r="BH128" s="164">
        <f t="shared" si="7"/>
        <v>0</v>
      </c>
      <c r="BI128" s="164">
        <f t="shared" si="8"/>
        <v>0</v>
      </c>
      <c r="BJ128" s="18" t="s">
        <v>84</v>
      </c>
      <c r="BK128" s="164">
        <f t="shared" si="9"/>
        <v>0</v>
      </c>
      <c r="BL128" s="18" t="s">
        <v>228</v>
      </c>
      <c r="BM128" s="163" t="s">
        <v>248</v>
      </c>
    </row>
    <row r="129" spans="1:65" s="2" customFormat="1" ht="16.5" customHeight="1">
      <c r="A129" s="33"/>
      <c r="B129" s="150"/>
      <c r="C129" s="151" t="s">
        <v>245</v>
      </c>
      <c r="D129" s="151" t="s">
        <v>224</v>
      </c>
      <c r="E129" s="152" t="s">
        <v>7235</v>
      </c>
      <c r="F129" s="153" t="s">
        <v>7236</v>
      </c>
      <c r="G129" s="154" t="s">
        <v>2075</v>
      </c>
      <c r="H129" s="155">
        <v>1</v>
      </c>
      <c r="I129" s="156"/>
      <c r="J129" s="157">
        <f t="shared" si="0"/>
        <v>0</v>
      </c>
      <c r="K129" s="158"/>
      <c r="L129" s="34"/>
      <c r="M129" s="159" t="s">
        <v>1</v>
      </c>
      <c r="N129" s="160" t="s">
        <v>42</v>
      </c>
      <c r="O129" s="59"/>
      <c r="P129" s="161">
        <f t="shared" si="1"/>
        <v>0</v>
      </c>
      <c r="Q129" s="161">
        <v>0</v>
      </c>
      <c r="R129" s="161">
        <f t="shared" si="2"/>
        <v>0</v>
      </c>
      <c r="S129" s="161">
        <v>0</v>
      </c>
      <c r="T129" s="162">
        <f t="shared" si="3"/>
        <v>0</v>
      </c>
      <c r="U129" s="33"/>
      <c r="V129" s="33"/>
      <c r="W129" s="33"/>
      <c r="X129" s="33"/>
      <c r="Y129" s="33"/>
      <c r="Z129" s="33"/>
      <c r="AA129" s="33"/>
      <c r="AB129" s="33"/>
      <c r="AC129" s="33"/>
      <c r="AD129" s="33"/>
      <c r="AE129" s="33"/>
      <c r="AR129" s="163" t="s">
        <v>228</v>
      </c>
      <c r="AT129" s="163" t="s">
        <v>224</v>
      </c>
      <c r="AU129" s="163" t="s">
        <v>86</v>
      </c>
      <c r="AY129" s="18" t="s">
        <v>222</v>
      </c>
      <c r="BE129" s="164">
        <f t="shared" si="4"/>
        <v>0</v>
      </c>
      <c r="BF129" s="164">
        <f t="shared" si="5"/>
        <v>0</v>
      </c>
      <c r="BG129" s="164">
        <f t="shared" si="6"/>
        <v>0</v>
      </c>
      <c r="BH129" s="164">
        <f t="shared" si="7"/>
        <v>0</v>
      </c>
      <c r="BI129" s="164">
        <f t="shared" si="8"/>
        <v>0</v>
      </c>
      <c r="BJ129" s="18" t="s">
        <v>84</v>
      </c>
      <c r="BK129" s="164">
        <f t="shared" si="9"/>
        <v>0</v>
      </c>
      <c r="BL129" s="18" t="s">
        <v>228</v>
      </c>
      <c r="BM129" s="163" t="s">
        <v>14</v>
      </c>
    </row>
    <row r="130" spans="1:65" s="2" customFormat="1" ht="16.5" customHeight="1">
      <c r="A130" s="33"/>
      <c r="B130" s="150"/>
      <c r="C130" s="151" t="s">
        <v>238</v>
      </c>
      <c r="D130" s="151" t="s">
        <v>224</v>
      </c>
      <c r="E130" s="152" t="s">
        <v>7237</v>
      </c>
      <c r="F130" s="153" t="s">
        <v>7238</v>
      </c>
      <c r="G130" s="154" t="s">
        <v>2075</v>
      </c>
      <c r="H130" s="155">
        <v>1</v>
      </c>
      <c r="I130" s="156"/>
      <c r="J130" s="157">
        <f t="shared" si="0"/>
        <v>0</v>
      </c>
      <c r="K130" s="158"/>
      <c r="L130" s="34"/>
      <c r="M130" s="159" t="s">
        <v>1</v>
      </c>
      <c r="N130" s="160" t="s">
        <v>42</v>
      </c>
      <c r="O130" s="59"/>
      <c r="P130" s="161">
        <f t="shared" si="1"/>
        <v>0</v>
      </c>
      <c r="Q130" s="161">
        <v>0</v>
      </c>
      <c r="R130" s="161">
        <f t="shared" si="2"/>
        <v>0</v>
      </c>
      <c r="S130" s="161">
        <v>0</v>
      </c>
      <c r="T130" s="162">
        <f t="shared" si="3"/>
        <v>0</v>
      </c>
      <c r="U130" s="33"/>
      <c r="V130" s="33"/>
      <c r="W130" s="33"/>
      <c r="X130" s="33"/>
      <c r="Y130" s="33"/>
      <c r="Z130" s="33"/>
      <c r="AA130" s="33"/>
      <c r="AB130" s="33"/>
      <c r="AC130" s="33"/>
      <c r="AD130" s="33"/>
      <c r="AE130" s="33"/>
      <c r="AR130" s="163" t="s">
        <v>228</v>
      </c>
      <c r="AT130" s="163" t="s">
        <v>224</v>
      </c>
      <c r="AU130" s="163" t="s">
        <v>86</v>
      </c>
      <c r="AY130" s="18" t="s">
        <v>222</v>
      </c>
      <c r="BE130" s="164">
        <f t="shared" si="4"/>
        <v>0</v>
      </c>
      <c r="BF130" s="164">
        <f t="shared" si="5"/>
        <v>0</v>
      </c>
      <c r="BG130" s="164">
        <f t="shared" si="6"/>
        <v>0</v>
      </c>
      <c r="BH130" s="164">
        <f t="shared" si="7"/>
        <v>0</v>
      </c>
      <c r="BI130" s="164">
        <f t="shared" si="8"/>
        <v>0</v>
      </c>
      <c r="BJ130" s="18" t="s">
        <v>84</v>
      </c>
      <c r="BK130" s="164">
        <f t="shared" si="9"/>
        <v>0</v>
      </c>
      <c r="BL130" s="18" t="s">
        <v>228</v>
      </c>
      <c r="BM130" s="163" t="s">
        <v>321</v>
      </c>
    </row>
    <row r="131" spans="1:65" s="2" customFormat="1" ht="24.2" customHeight="1">
      <c r="A131" s="33"/>
      <c r="B131" s="150"/>
      <c r="C131" s="151" t="s">
        <v>261</v>
      </c>
      <c r="D131" s="151" t="s">
        <v>224</v>
      </c>
      <c r="E131" s="152" t="s">
        <v>7239</v>
      </c>
      <c r="F131" s="153" t="s">
        <v>7240</v>
      </c>
      <c r="G131" s="154" t="s">
        <v>2075</v>
      </c>
      <c r="H131" s="155">
        <v>1</v>
      </c>
      <c r="I131" s="156"/>
      <c r="J131" s="157">
        <f t="shared" si="0"/>
        <v>0</v>
      </c>
      <c r="K131" s="158"/>
      <c r="L131" s="34"/>
      <c r="M131" s="159" t="s">
        <v>1</v>
      </c>
      <c r="N131" s="160" t="s">
        <v>42</v>
      </c>
      <c r="O131" s="59"/>
      <c r="P131" s="161">
        <f t="shared" si="1"/>
        <v>0</v>
      </c>
      <c r="Q131" s="161">
        <v>0</v>
      </c>
      <c r="R131" s="161">
        <f t="shared" si="2"/>
        <v>0</v>
      </c>
      <c r="S131" s="161">
        <v>0</v>
      </c>
      <c r="T131" s="162">
        <f t="shared" si="3"/>
        <v>0</v>
      </c>
      <c r="U131" s="33"/>
      <c r="V131" s="33"/>
      <c r="W131" s="33"/>
      <c r="X131" s="33"/>
      <c r="Y131" s="33"/>
      <c r="Z131" s="33"/>
      <c r="AA131" s="33"/>
      <c r="AB131" s="33"/>
      <c r="AC131" s="33"/>
      <c r="AD131" s="33"/>
      <c r="AE131" s="33"/>
      <c r="AR131" s="163" t="s">
        <v>228</v>
      </c>
      <c r="AT131" s="163" t="s">
        <v>224</v>
      </c>
      <c r="AU131" s="163" t="s">
        <v>86</v>
      </c>
      <c r="AY131" s="18" t="s">
        <v>222</v>
      </c>
      <c r="BE131" s="164">
        <f t="shared" si="4"/>
        <v>0</v>
      </c>
      <c r="BF131" s="164">
        <f t="shared" si="5"/>
        <v>0</v>
      </c>
      <c r="BG131" s="164">
        <f t="shared" si="6"/>
        <v>0</v>
      </c>
      <c r="BH131" s="164">
        <f t="shared" si="7"/>
        <v>0</v>
      </c>
      <c r="BI131" s="164">
        <f t="shared" si="8"/>
        <v>0</v>
      </c>
      <c r="BJ131" s="18" t="s">
        <v>84</v>
      </c>
      <c r="BK131" s="164">
        <f t="shared" si="9"/>
        <v>0</v>
      </c>
      <c r="BL131" s="18" t="s">
        <v>228</v>
      </c>
      <c r="BM131" s="163" t="s">
        <v>264</v>
      </c>
    </row>
    <row r="132" spans="1:65" s="2" customFormat="1" ht="33" customHeight="1">
      <c r="A132" s="33"/>
      <c r="B132" s="150"/>
      <c r="C132" s="151" t="s">
        <v>243</v>
      </c>
      <c r="D132" s="151" t="s">
        <v>224</v>
      </c>
      <c r="E132" s="152" t="s">
        <v>7241</v>
      </c>
      <c r="F132" s="153" t="s">
        <v>7242</v>
      </c>
      <c r="G132" s="154" t="s">
        <v>2075</v>
      </c>
      <c r="H132" s="155">
        <v>1</v>
      </c>
      <c r="I132" s="156"/>
      <c r="J132" s="157">
        <f t="shared" si="0"/>
        <v>0</v>
      </c>
      <c r="K132" s="158"/>
      <c r="L132" s="34"/>
      <c r="M132" s="159" t="s">
        <v>1</v>
      </c>
      <c r="N132" s="160" t="s">
        <v>42</v>
      </c>
      <c r="O132" s="59"/>
      <c r="P132" s="161">
        <f t="shared" si="1"/>
        <v>0</v>
      </c>
      <c r="Q132" s="161">
        <v>0</v>
      </c>
      <c r="R132" s="161">
        <f t="shared" si="2"/>
        <v>0</v>
      </c>
      <c r="S132" s="161">
        <v>0</v>
      </c>
      <c r="T132" s="162">
        <f t="shared" si="3"/>
        <v>0</v>
      </c>
      <c r="U132" s="33"/>
      <c r="V132" s="33"/>
      <c r="W132" s="33"/>
      <c r="X132" s="33"/>
      <c r="Y132" s="33"/>
      <c r="Z132" s="33"/>
      <c r="AA132" s="33"/>
      <c r="AB132" s="33"/>
      <c r="AC132" s="33"/>
      <c r="AD132" s="33"/>
      <c r="AE132" s="33"/>
      <c r="AR132" s="163" t="s">
        <v>228</v>
      </c>
      <c r="AT132" s="163" t="s">
        <v>224</v>
      </c>
      <c r="AU132" s="163" t="s">
        <v>86</v>
      </c>
      <c r="AY132" s="18" t="s">
        <v>222</v>
      </c>
      <c r="BE132" s="164">
        <f t="shared" si="4"/>
        <v>0</v>
      </c>
      <c r="BF132" s="164">
        <f t="shared" si="5"/>
        <v>0</v>
      </c>
      <c r="BG132" s="164">
        <f t="shared" si="6"/>
        <v>0</v>
      </c>
      <c r="BH132" s="164">
        <f t="shared" si="7"/>
        <v>0</v>
      </c>
      <c r="BI132" s="164">
        <f t="shared" si="8"/>
        <v>0</v>
      </c>
      <c r="BJ132" s="18" t="s">
        <v>84</v>
      </c>
      <c r="BK132" s="164">
        <f t="shared" si="9"/>
        <v>0</v>
      </c>
      <c r="BL132" s="18" t="s">
        <v>228</v>
      </c>
      <c r="BM132" s="163" t="s">
        <v>341</v>
      </c>
    </row>
    <row r="133" spans="1:65" s="2" customFormat="1" ht="24.2" customHeight="1">
      <c r="A133" s="33"/>
      <c r="B133" s="150"/>
      <c r="C133" s="151" t="s">
        <v>279</v>
      </c>
      <c r="D133" s="151" t="s">
        <v>224</v>
      </c>
      <c r="E133" s="152" t="s">
        <v>7243</v>
      </c>
      <c r="F133" s="153" t="s">
        <v>7244</v>
      </c>
      <c r="G133" s="154" t="s">
        <v>2075</v>
      </c>
      <c r="H133" s="155">
        <v>1</v>
      </c>
      <c r="I133" s="156"/>
      <c r="J133" s="157">
        <f t="shared" si="0"/>
        <v>0</v>
      </c>
      <c r="K133" s="158"/>
      <c r="L133" s="34"/>
      <c r="M133" s="159" t="s">
        <v>1</v>
      </c>
      <c r="N133" s="160" t="s">
        <v>42</v>
      </c>
      <c r="O133" s="59"/>
      <c r="P133" s="161">
        <f t="shared" si="1"/>
        <v>0</v>
      </c>
      <c r="Q133" s="161">
        <v>0</v>
      </c>
      <c r="R133" s="161">
        <f t="shared" si="2"/>
        <v>0</v>
      </c>
      <c r="S133" s="161">
        <v>0</v>
      </c>
      <c r="T133" s="162">
        <f t="shared" si="3"/>
        <v>0</v>
      </c>
      <c r="U133" s="33"/>
      <c r="V133" s="33"/>
      <c r="W133" s="33"/>
      <c r="X133" s="33"/>
      <c r="Y133" s="33"/>
      <c r="Z133" s="33"/>
      <c r="AA133" s="33"/>
      <c r="AB133" s="33"/>
      <c r="AC133" s="33"/>
      <c r="AD133" s="33"/>
      <c r="AE133" s="33"/>
      <c r="AR133" s="163" t="s">
        <v>228</v>
      </c>
      <c r="AT133" s="163" t="s">
        <v>224</v>
      </c>
      <c r="AU133" s="163" t="s">
        <v>86</v>
      </c>
      <c r="AY133" s="18" t="s">
        <v>222</v>
      </c>
      <c r="BE133" s="164">
        <f t="shared" si="4"/>
        <v>0</v>
      </c>
      <c r="BF133" s="164">
        <f t="shared" si="5"/>
        <v>0</v>
      </c>
      <c r="BG133" s="164">
        <f t="shared" si="6"/>
        <v>0</v>
      </c>
      <c r="BH133" s="164">
        <f t="shared" si="7"/>
        <v>0</v>
      </c>
      <c r="BI133" s="164">
        <f t="shared" si="8"/>
        <v>0</v>
      </c>
      <c r="BJ133" s="18" t="s">
        <v>84</v>
      </c>
      <c r="BK133" s="164">
        <f t="shared" si="9"/>
        <v>0</v>
      </c>
      <c r="BL133" s="18" t="s">
        <v>228</v>
      </c>
      <c r="BM133" s="163" t="s">
        <v>273</v>
      </c>
    </row>
    <row r="134" spans="1:65" s="2" customFormat="1" ht="24.2" customHeight="1">
      <c r="A134" s="33"/>
      <c r="B134" s="150"/>
      <c r="C134" s="151" t="s">
        <v>248</v>
      </c>
      <c r="D134" s="151" t="s">
        <v>224</v>
      </c>
      <c r="E134" s="152" t="s">
        <v>7245</v>
      </c>
      <c r="F134" s="153" t="s">
        <v>7246</v>
      </c>
      <c r="G134" s="154" t="s">
        <v>2075</v>
      </c>
      <c r="H134" s="155">
        <v>1</v>
      </c>
      <c r="I134" s="156"/>
      <c r="J134" s="157">
        <f t="shared" si="0"/>
        <v>0</v>
      </c>
      <c r="K134" s="158"/>
      <c r="L134" s="34"/>
      <c r="M134" s="159" t="s">
        <v>1</v>
      </c>
      <c r="N134" s="160" t="s">
        <v>42</v>
      </c>
      <c r="O134" s="59"/>
      <c r="P134" s="161">
        <f t="shared" si="1"/>
        <v>0</v>
      </c>
      <c r="Q134" s="161">
        <v>0</v>
      </c>
      <c r="R134" s="161">
        <f t="shared" si="2"/>
        <v>0</v>
      </c>
      <c r="S134" s="161">
        <v>0</v>
      </c>
      <c r="T134" s="162">
        <f t="shared" si="3"/>
        <v>0</v>
      </c>
      <c r="U134" s="33"/>
      <c r="V134" s="33"/>
      <c r="W134" s="33"/>
      <c r="X134" s="33"/>
      <c r="Y134" s="33"/>
      <c r="Z134" s="33"/>
      <c r="AA134" s="33"/>
      <c r="AB134" s="33"/>
      <c r="AC134" s="33"/>
      <c r="AD134" s="33"/>
      <c r="AE134" s="33"/>
      <c r="AR134" s="163" t="s">
        <v>228</v>
      </c>
      <c r="AT134" s="163" t="s">
        <v>224</v>
      </c>
      <c r="AU134" s="163" t="s">
        <v>86</v>
      </c>
      <c r="AY134" s="18" t="s">
        <v>222</v>
      </c>
      <c r="BE134" s="164">
        <f t="shared" si="4"/>
        <v>0</v>
      </c>
      <c r="BF134" s="164">
        <f t="shared" si="5"/>
        <v>0</v>
      </c>
      <c r="BG134" s="164">
        <f t="shared" si="6"/>
        <v>0</v>
      </c>
      <c r="BH134" s="164">
        <f t="shared" si="7"/>
        <v>0</v>
      </c>
      <c r="BI134" s="164">
        <f t="shared" si="8"/>
        <v>0</v>
      </c>
      <c r="BJ134" s="18" t="s">
        <v>84</v>
      </c>
      <c r="BK134" s="164">
        <f t="shared" si="9"/>
        <v>0</v>
      </c>
      <c r="BL134" s="18" t="s">
        <v>228</v>
      </c>
      <c r="BM134" s="163" t="s">
        <v>358</v>
      </c>
    </row>
    <row r="135" spans="1:65" s="2" customFormat="1" ht="16.5" customHeight="1">
      <c r="A135" s="33"/>
      <c r="B135" s="150"/>
      <c r="C135" s="151" t="s">
        <v>299</v>
      </c>
      <c r="D135" s="151" t="s">
        <v>224</v>
      </c>
      <c r="E135" s="152" t="s">
        <v>7247</v>
      </c>
      <c r="F135" s="153" t="s">
        <v>7248</v>
      </c>
      <c r="G135" s="154" t="s">
        <v>2075</v>
      </c>
      <c r="H135" s="155">
        <v>1</v>
      </c>
      <c r="I135" s="156"/>
      <c r="J135" s="157">
        <f t="shared" si="0"/>
        <v>0</v>
      </c>
      <c r="K135" s="158"/>
      <c r="L135" s="34"/>
      <c r="M135" s="159" t="s">
        <v>1</v>
      </c>
      <c r="N135" s="160" t="s">
        <v>42</v>
      </c>
      <c r="O135" s="59"/>
      <c r="P135" s="161">
        <f t="shared" si="1"/>
        <v>0</v>
      </c>
      <c r="Q135" s="161">
        <v>0</v>
      </c>
      <c r="R135" s="161">
        <f t="shared" si="2"/>
        <v>0</v>
      </c>
      <c r="S135" s="161">
        <v>0</v>
      </c>
      <c r="T135" s="162">
        <f t="shared" si="3"/>
        <v>0</v>
      </c>
      <c r="U135" s="33"/>
      <c r="V135" s="33"/>
      <c r="W135" s="33"/>
      <c r="X135" s="33"/>
      <c r="Y135" s="33"/>
      <c r="Z135" s="33"/>
      <c r="AA135" s="33"/>
      <c r="AB135" s="33"/>
      <c r="AC135" s="33"/>
      <c r="AD135" s="33"/>
      <c r="AE135" s="33"/>
      <c r="AR135" s="163" t="s">
        <v>228</v>
      </c>
      <c r="AT135" s="163" t="s">
        <v>224</v>
      </c>
      <c r="AU135" s="163" t="s">
        <v>86</v>
      </c>
      <c r="AY135" s="18" t="s">
        <v>222</v>
      </c>
      <c r="BE135" s="164">
        <f t="shared" si="4"/>
        <v>0</v>
      </c>
      <c r="BF135" s="164">
        <f t="shared" si="5"/>
        <v>0</v>
      </c>
      <c r="BG135" s="164">
        <f t="shared" si="6"/>
        <v>0</v>
      </c>
      <c r="BH135" s="164">
        <f t="shared" si="7"/>
        <v>0</v>
      </c>
      <c r="BI135" s="164">
        <f t="shared" si="8"/>
        <v>0</v>
      </c>
      <c r="BJ135" s="18" t="s">
        <v>84</v>
      </c>
      <c r="BK135" s="164">
        <f t="shared" si="9"/>
        <v>0</v>
      </c>
      <c r="BL135" s="18" t="s">
        <v>228</v>
      </c>
      <c r="BM135" s="163" t="s">
        <v>282</v>
      </c>
    </row>
    <row r="136" spans="1:65" s="2" customFormat="1" ht="33" customHeight="1">
      <c r="A136" s="33"/>
      <c r="B136" s="150"/>
      <c r="C136" s="151" t="s">
        <v>14</v>
      </c>
      <c r="D136" s="151" t="s">
        <v>224</v>
      </c>
      <c r="E136" s="152" t="s">
        <v>7249</v>
      </c>
      <c r="F136" s="153" t="s">
        <v>7250</v>
      </c>
      <c r="G136" s="154" t="s">
        <v>2075</v>
      </c>
      <c r="H136" s="155">
        <v>1</v>
      </c>
      <c r="I136" s="156"/>
      <c r="J136" s="157">
        <f t="shared" si="0"/>
        <v>0</v>
      </c>
      <c r="K136" s="158"/>
      <c r="L136" s="34"/>
      <c r="M136" s="159" t="s">
        <v>1</v>
      </c>
      <c r="N136" s="160" t="s">
        <v>42</v>
      </c>
      <c r="O136" s="59"/>
      <c r="P136" s="161">
        <f t="shared" si="1"/>
        <v>0</v>
      </c>
      <c r="Q136" s="161">
        <v>0</v>
      </c>
      <c r="R136" s="161">
        <f t="shared" si="2"/>
        <v>0</v>
      </c>
      <c r="S136" s="161">
        <v>0</v>
      </c>
      <c r="T136" s="162">
        <f t="shared" si="3"/>
        <v>0</v>
      </c>
      <c r="U136" s="33"/>
      <c r="V136" s="33"/>
      <c r="W136" s="33"/>
      <c r="X136" s="33"/>
      <c r="Y136" s="33"/>
      <c r="Z136" s="33"/>
      <c r="AA136" s="33"/>
      <c r="AB136" s="33"/>
      <c r="AC136" s="33"/>
      <c r="AD136" s="33"/>
      <c r="AE136" s="33"/>
      <c r="AR136" s="163" t="s">
        <v>228</v>
      </c>
      <c r="AT136" s="163" t="s">
        <v>224</v>
      </c>
      <c r="AU136" s="163" t="s">
        <v>86</v>
      </c>
      <c r="AY136" s="18" t="s">
        <v>222</v>
      </c>
      <c r="BE136" s="164">
        <f t="shared" si="4"/>
        <v>0</v>
      </c>
      <c r="BF136" s="164">
        <f t="shared" si="5"/>
        <v>0</v>
      </c>
      <c r="BG136" s="164">
        <f t="shared" si="6"/>
        <v>0</v>
      </c>
      <c r="BH136" s="164">
        <f t="shared" si="7"/>
        <v>0</v>
      </c>
      <c r="BI136" s="164">
        <f t="shared" si="8"/>
        <v>0</v>
      </c>
      <c r="BJ136" s="18" t="s">
        <v>84</v>
      </c>
      <c r="BK136" s="164">
        <f t="shared" si="9"/>
        <v>0</v>
      </c>
      <c r="BL136" s="18" t="s">
        <v>228</v>
      </c>
      <c r="BM136" s="163" t="s">
        <v>292</v>
      </c>
    </row>
    <row r="137" spans="1:65" s="2" customFormat="1" ht="24.2" customHeight="1">
      <c r="A137" s="33"/>
      <c r="B137" s="150"/>
      <c r="C137" s="151" t="s">
        <v>315</v>
      </c>
      <c r="D137" s="151" t="s">
        <v>224</v>
      </c>
      <c r="E137" s="152" t="s">
        <v>7251</v>
      </c>
      <c r="F137" s="153" t="s">
        <v>7252</v>
      </c>
      <c r="G137" s="154" t="s">
        <v>2075</v>
      </c>
      <c r="H137" s="155">
        <v>1</v>
      </c>
      <c r="I137" s="156"/>
      <c r="J137" s="157">
        <f t="shared" si="0"/>
        <v>0</v>
      </c>
      <c r="K137" s="158"/>
      <c r="L137" s="34"/>
      <c r="M137" s="159" t="s">
        <v>1</v>
      </c>
      <c r="N137" s="160" t="s">
        <v>42</v>
      </c>
      <c r="O137" s="59"/>
      <c r="P137" s="161">
        <f t="shared" si="1"/>
        <v>0</v>
      </c>
      <c r="Q137" s="161">
        <v>0</v>
      </c>
      <c r="R137" s="161">
        <f t="shared" si="2"/>
        <v>0</v>
      </c>
      <c r="S137" s="161">
        <v>0</v>
      </c>
      <c r="T137" s="162">
        <f t="shared" si="3"/>
        <v>0</v>
      </c>
      <c r="U137" s="33"/>
      <c r="V137" s="33"/>
      <c r="W137" s="33"/>
      <c r="X137" s="33"/>
      <c r="Y137" s="33"/>
      <c r="Z137" s="33"/>
      <c r="AA137" s="33"/>
      <c r="AB137" s="33"/>
      <c r="AC137" s="33"/>
      <c r="AD137" s="33"/>
      <c r="AE137" s="33"/>
      <c r="AR137" s="163" t="s">
        <v>228</v>
      </c>
      <c r="AT137" s="163" t="s">
        <v>224</v>
      </c>
      <c r="AU137" s="163" t="s">
        <v>86</v>
      </c>
      <c r="AY137" s="18" t="s">
        <v>222</v>
      </c>
      <c r="BE137" s="164">
        <f t="shared" si="4"/>
        <v>0</v>
      </c>
      <c r="BF137" s="164">
        <f t="shared" si="5"/>
        <v>0</v>
      </c>
      <c r="BG137" s="164">
        <f t="shared" si="6"/>
        <v>0</v>
      </c>
      <c r="BH137" s="164">
        <f t="shared" si="7"/>
        <v>0</v>
      </c>
      <c r="BI137" s="164">
        <f t="shared" si="8"/>
        <v>0</v>
      </c>
      <c r="BJ137" s="18" t="s">
        <v>84</v>
      </c>
      <c r="BK137" s="164">
        <f t="shared" si="9"/>
        <v>0</v>
      </c>
      <c r="BL137" s="18" t="s">
        <v>228</v>
      </c>
      <c r="BM137" s="163" t="s">
        <v>302</v>
      </c>
    </row>
    <row r="138" spans="1:65" s="2" customFormat="1" ht="24.2" customHeight="1">
      <c r="A138" s="33"/>
      <c r="B138" s="150"/>
      <c r="C138" s="151" t="s">
        <v>321</v>
      </c>
      <c r="D138" s="151" t="s">
        <v>224</v>
      </c>
      <c r="E138" s="152" t="s">
        <v>7253</v>
      </c>
      <c r="F138" s="153" t="s">
        <v>7254</v>
      </c>
      <c r="G138" s="154" t="s">
        <v>2075</v>
      </c>
      <c r="H138" s="155">
        <v>1</v>
      </c>
      <c r="I138" s="156"/>
      <c r="J138" s="157">
        <f t="shared" si="0"/>
        <v>0</v>
      </c>
      <c r="K138" s="158"/>
      <c r="L138" s="34"/>
      <c r="M138" s="159" t="s">
        <v>1</v>
      </c>
      <c r="N138" s="160" t="s">
        <v>42</v>
      </c>
      <c r="O138" s="59"/>
      <c r="P138" s="161">
        <f t="shared" si="1"/>
        <v>0</v>
      </c>
      <c r="Q138" s="161">
        <v>0</v>
      </c>
      <c r="R138" s="161">
        <f t="shared" si="2"/>
        <v>0</v>
      </c>
      <c r="S138" s="161">
        <v>0</v>
      </c>
      <c r="T138" s="162">
        <f t="shared" si="3"/>
        <v>0</v>
      </c>
      <c r="U138" s="33"/>
      <c r="V138" s="33"/>
      <c r="W138" s="33"/>
      <c r="X138" s="33"/>
      <c r="Y138" s="33"/>
      <c r="Z138" s="33"/>
      <c r="AA138" s="33"/>
      <c r="AB138" s="33"/>
      <c r="AC138" s="33"/>
      <c r="AD138" s="33"/>
      <c r="AE138" s="33"/>
      <c r="AR138" s="163" t="s">
        <v>228</v>
      </c>
      <c r="AT138" s="163" t="s">
        <v>224</v>
      </c>
      <c r="AU138" s="163" t="s">
        <v>86</v>
      </c>
      <c r="AY138" s="18" t="s">
        <v>222</v>
      </c>
      <c r="BE138" s="164">
        <f t="shared" si="4"/>
        <v>0</v>
      </c>
      <c r="BF138" s="164">
        <f t="shared" si="5"/>
        <v>0</v>
      </c>
      <c r="BG138" s="164">
        <f t="shared" si="6"/>
        <v>0</v>
      </c>
      <c r="BH138" s="164">
        <f t="shared" si="7"/>
        <v>0</v>
      </c>
      <c r="BI138" s="164">
        <f t="shared" si="8"/>
        <v>0</v>
      </c>
      <c r="BJ138" s="18" t="s">
        <v>84</v>
      </c>
      <c r="BK138" s="164">
        <f t="shared" si="9"/>
        <v>0</v>
      </c>
      <c r="BL138" s="18" t="s">
        <v>228</v>
      </c>
      <c r="BM138" s="163" t="s">
        <v>314</v>
      </c>
    </row>
    <row r="139" spans="1:65" s="2" customFormat="1" ht="16.5" customHeight="1">
      <c r="A139" s="33"/>
      <c r="B139" s="150"/>
      <c r="C139" s="151" t="s">
        <v>8</v>
      </c>
      <c r="D139" s="151" t="s">
        <v>224</v>
      </c>
      <c r="E139" s="152" t="s">
        <v>7255</v>
      </c>
      <c r="F139" s="153" t="s">
        <v>7256</v>
      </c>
      <c r="G139" s="154" t="s">
        <v>2075</v>
      </c>
      <c r="H139" s="155">
        <v>1</v>
      </c>
      <c r="I139" s="156"/>
      <c r="J139" s="157">
        <f t="shared" si="0"/>
        <v>0</v>
      </c>
      <c r="K139" s="158"/>
      <c r="L139" s="34"/>
      <c r="M139" s="159" t="s">
        <v>1</v>
      </c>
      <c r="N139" s="160" t="s">
        <v>42</v>
      </c>
      <c r="O139" s="59"/>
      <c r="P139" s="161">
        <f t="shared" si="1"/>
        <v>0</v>
      </c>
      <c r="Q139" s="161">
        <v>0</v>
      </c>
      <c r="R139" s="161">
        <f t="shared" si="2"/>
        <v>0</v>
      </c>
      <c r="S139" s="161">
        <v>0</v>
      </c>
      <c r="T139" s="162">
        <f t="shared" si="3"/>
        <v>0</v>
      </c>
      <c r="U139" s="33"/>
      <c r="V139" s="33"/>
      <c r="W139" s="33"/>
      <c r="X139" s="33"/>
      <c r="Y139" s="33"/>
      <c r="Z139" s="33"/>
      <c r="AA139" s="33"/>
      <c r="AB139" s="33"/>
      <c r="AC139" s="33"/>
      <c r="AD139" s="33"/>
      <c r="AE139" s="33"/>
      <c r="AR139" s="163" t="s">
        <v>228</v>
      </c>
      <c r="AT139" s="163" t="s">
        <v>224</v>
      </c>
      <c r="AU139" s="163" t="s">
        <v>86</v>
      </c>
      <c r="AY139" s="18" t="s">
        <v>222</v>
      </c>
      <c r="BE139" s="164">
        <f t="shared" si="4"/>
        <v>0</v>
      </c>
      <c r="BF139" s="164">
        <f t="shared" si="5"/>
        <v>0</v>
      </c>
      <c r="BG139" s="164">
        <f t="shared" si="6"/>
        <v>0</v>
      </c>
      <c r="BH139" s="164">
        <f t="shared" si="7"/>
        <v>0</v>
      </c>
      <c r="BI139" s="164">
        <f t="shared" si="8"/>
        <v>0</v>
      </c>
      <c r="BJ139" s="18" t="s">
        <v>84</v>
      </c>
      <c r="BK139" s="164">
        <f t="shared" si="9"/>
        <v>0</v>
      </c>
      <c r="BL139" s="18" t="s">
        <v>228</v>
      </c>
      <c r="BM139" s="163" t="s">
        <v>318</v>
      </c>
    </row>
    <row r="140" spans="1:65" s="2" customFormat="1" ht="16.5" customHeight="1">
      <c r="A140" s="33"/>
      <c r="B140" s="150"/>
      <c r="C140" s="151" t="s">
        <v>264</v>
      </c>
      <c r="D140" s="151" t="s">
        <v>224</v>
      </c>
      <c r="E140" s="152" t="s">
        <v>7257</v>
      </c>
      <c r="F140" s="153" t="s">
        <v>7258</v>
      </c>
      <c r="G140" s="154" t="s">
        <v>2075</v>
      </c>
      <c r="H140" s="155">
        <v>1</v>
      </c>
      <c r="I140" s="156"/>
      <c r="J140" s="157">
        <f t="shared" si="0"/>
        <v>0</v>
      </c>
      <c r="K140" s="158"/>
      <c r="L140" s="34"/>
      <c r="M140" s="159" t="s">
        <v>1</v>
      </c>
      <c r="N140" s="160" t="s">
        <v>42</v>
      </c>
      <c r="O140" s="59"/>
      <c r="P140" s="161">
        <f t="shared" si="1"/>
        <v>0</v>
      </c>
      <c r="Q140" s="161">
        <v>0</v>
      </c>
      <c r="R140" s="161">
        <f t="shared" si="2"/>
        <v>0</v>
      </c>
      <c r="S140" s="161">
        <v>0</v>
      </c>
      <c r="T140" s="162">
        <f t="shared" si="3"/>
        <v>0</v>
      </c>
      <c r="U140" s="33"/>
      <c r="V140" s="33"/>
      <c r="W140" s="33"/>
      <c r="X140" s="33"/>
      <c r="Y140" s="33"/>
      <c r="Z140" s="33"/>
      <c r="AA140" s="33"/>
      <c r="AB140" s="33"/>
      <c r="AC140" s="33"/>
      <c r="AD140" s="33"/>
      <c r="AE140" s="33"/>
      <c r="AR140" s="163" t="s">
        <v>228</v>
      </c>
      <c r="AT140" s="163" t="s">
        <v>224</v>
      </c>
      <c r="AU140" s="163" t="s">
        <v>86</v>
      </c>
      <c r="AY140" s="18" t="s">
        <v>222</v>
      </c>
      <c r="BE140" s="164">
        <f t="shared" si="4"/>
        <v>0</v>
      </c>
      <c r="BF140" s="164">
        <f t="shared" si="5"/>
        <v>0</v>
      </c>
      <c r="BG140" s="164">
        <f t="shared" si="6"/>
        <v>0</v>
      </c>
      <c r="BH140" s="164">
        <f t="shared" si="7"/>
        <v>0</v>
      </c>
      <c r="BI140" s="164">
        <f t="shared" si="8"/>
        <v>0</v>
      </c>
      <c r="BJ140" s="18" t="s">
        <v>84</v>
      </c>
      <c r="BK140" s="164">
        <f t="shared" si="9"/>
        <v>0</v>
      </c>
      <c r="BL140" s="18" t="s">
        <v>228</v>
      </c>
      <c r="BM140" s="163" t="s">
        <v>322</v>
      </c>
    </row>
    <row r="141" spans="1:65" s="2" customFormat="1" ht="16.5" customHeight="1">
      <c r="A141" s="33"/>
      <c r="B141" s="150"/>
      <c r="C141" s="151" t="s">
        <v>337</v>
      </c>
      <c r="D141" s="151" t="s">
        <v>224</v>
      </c>
      <c r="E141" s="152" t="s">
        <v>7259</v>
      </c>
      <c r="F141" s="153" t="s">
        <v>7260</v>
      </c>
      <c r="G141" s="154" t="s">
        <v>2075</v>
      </c>
      <c r="H141" s="155">
        <v>1</v>
      </c>
      <c r="I141" s="156"/>
      <c r="J141" s="157">
        <f t="shared" si="0"/>
        <v>0</v>
      </c>
      <c r="K141" s="158"/>
      <c r="L141" s="34"/>
      <c r="M141" s="159" t="s">
        <v>1</v>
      </c>
      <c r="N141" s="160" t="s">
        <v>42</v>
      </c>
      <c r="O141" s="59"/>
      <c r="P141" s="161">
        <f t="shared" si="1"/>
        <v>0</v>
      </c>
      <c r="Q141" s="161">
        <v>0</v>
      </c>
      <c r="R141" s="161">
        <f t="shared" si="2"/>
        <v>0</v>
      </c>
      <c r="S141" s="161">
        <v>0</v>
      </c>
      <c r="T141" s="162">
        <f t="shared" si="3"/>
        <v>0</v>
      </c>
      <c r="U141" s="33"/>
      <c r="V141" s="33"/>
      <c r="W141" s="33"/>
      <c r="X141" s="33"/>
      <c r="Y141" s="33"/>
      <c r="Z141" s="33"/>
      <c r="AA141" s="33"/>
      <c r="AB141" s="33"/>
      <c r="AC141" s="33"/>
      <c r="AD141" s="33"/>
      <c r="AE141" s="33"/>
      <c r="AR141" s="163" t="s">
        <v>228</v>
      </c>
      <c r="AT141" s="163" t="s">
        <v>224</v>
      </c>
      <c r="AU141" s="163" t="s">
        <v>86</v>
      </c>
      <c r="AY141" s="18" t="s">
        <v>222</v>
      </c>
      <c r="BE141" s="164">
        <f t="shared" si="4"/>
        <v>0</v>
      </c>
      <c r="BF141" s="164">
        <f t="shared" si="5"/>
        <v>0</v>
      </c>
      <c r="BG141" s="164">
        <f t="shared" si="6"/>
        <v>0</v>
      </c>
      <c r="BH141" s="164">
        <f t="shared" si="7"/>
        <v>0</v>
      </c>
      <c r="BI141" s="164">
        <f t="shared" si="8"/>
        <v>0</v>
      </c>
      <c r="BJ141" s="18" t="s">
        <v>84</v>
      </c>
      <c r="BK141" s="164">
        <f t="shared" si="9"/>
        <v>0</v>
      </c>
      <c r="BL141" s="18" t="s">
        <v>228</v>
      </c>
      <c r="BM141" s="163" t="s">
        <v>326</v>
      </c>
    </row>
    <row r="142" spans="1:65" s="2" customFormat="1" ht="16.5" customHeight="1">
      <c r="A142" s="33"/>
      <c r="B142" s="150"/>
      <c r="C142" s="151" t="s">
        <v>341</v>
      </c>
      <c r="D142" s="151" t="s">
        <v>224</v>
      </c>
      <c r="E142" s="152" t="s">
        <v>7261</v>
      </c>
      <c r="F142" s="153" t="s">
        <v>7262</v>
      </c>
      <c r="G142" s="154" t="s">
        <v>2075</v>
      </c>
      <c r="H142" s="155">
        <v>1</v>
      </c>
      <c r="I142" s="156"/>
      <c r="J142" s="157">
        <f t="shared" si="0"/>
        <v>0</v>
      </c>
      <c r="K142" s="158"/>
      <c r="L142" s="34"/>
      <c r="M142" s="159" t="s">
        <v>1</v>
      </c>
      <c r="N142" s="160" t="s">
        <v>42</v>
      </c>
      <c r="O142" s="59"/>
      <c r="P142" s="161">
        <f t="shared" si="1"/>
        <v>0</v>
      </c>
      <c r="Q142" s="161">
        <v>0</v>
      </c>
      <c r="R142" s="161">
        <f t="shared" si="2"/>
        <v>0</v>
      </c>
      <c r="S142" s="161">
        <v>0</v>
      </c>
      <c r="T142" s="162">
        <f t="shared" si="3"/>
        <v>0</v>
      </c>
      <c r="U142" s="33"/>
      <c r="V142" s="33"/>
      <c r="W142" s="33"/>
      <c r="X142" s="33"/>
      <c r="Y142" s="33"/>
      <c r="Z142" s="33"/>
      <c r="AA142" s="33"/>
      <c r="AB142" s="33"/>
      <c r="AC142" s="33"/>
      <c r="AD142" s="33"/>
      <c r="AE142" s="33"/>
      <c r="AR142" s="163" t="s">
        <v>228</v>
      </c>
      <c r="AT142" s="163" t="s">
        <v>224</v>
      </c>
      <c r="AU142" s="163" t="s">
        <v>86</v>
      </c>
      <c r="AY142" s="18" t="s">
        <v>222</v>
      </c>
      <c r="BE142" s="164">
        <f t="shared" si="4"/>
        <v>0</v>
      </c>
      <c r="BF142" s="164">
        <f t="shared" si="5"/>
        <v>0</v>
      </c>
      <c r="BG142" s="164">
        <f t="shared" si="6"/>
        <v>0</v>
      </c>
      <c r="BH142" s="164">
        <f t="shared" si="7"/>
        <v>0</v>
      </c>
      <c r="BI142" s="164">
        <f t="shared" si="8"/>
        <v>0</v>
      </c>
      <c r="BJ142" s="18" t="s">
        <v>84</v>
      </c>
      <c r="BK142" s="164">
        <f t="shared" si="9"/>
        <v>0</v>
      </c>
      <c r="BL142" s="18" t="s">
        <v>228</v>
      </c>
      <c r="BM142" s="163" t="s">
        <v>329</v>
      </c>
    </row>
    <row r="143" spans="1:65" s="2" customFormat="1" ht="16.5" customHeight="1">
      <c r="A143" s="33"/>
      <c r="B143" s="150"/>
      <c r="C143" s="151" t="s">
        <v>345</v>
      </c>
      <c r="D143" s="151" t="s">
        <v>224</v>
      </c>
      <c r="E143" s="152" t="s">
        <v>7263</v>
      </c>
      <c r="F143" s="153" t="s">
        <v>7264</v>
      </c>
      <c r="G143" s="154" t="s">
        <v>2075</v>
      </c>
      <c r="H143" s="155">
        <v>1</v>
      </c>
      <c r="I143" s="156"/>
      <c r="J143" s="157">
        <f t="shared" si="0"/>
        <v>0</v>
      </c>
      <c r="K143" s="158"/>
      <c r="L143" s="34"/>
      <c r="M143" s="159" t="s">
        <v>1</v>
      </c>
      <c r="N143" s="160" t="s">
        <v>42</v>
      </c>
      <c r="O143" s="59"/>
      <c r="P143" s="161">
        <f t="shared" si="1"/>
        <v>0</v>
      </c>
      <c r="Q143" s="161">
        <v>0</v>
      </c>
      <c r="R143" s="161">
        <f t="shared" si="2"/>
        <v>0</v>
      </c>
      <c r="S143" s="161">
        <v>0</v>
      </c>
      <c r="T143" s="162">
        <f t="shared" si="3"/>
        <v>0</v>
      </c>
      <c r="U143" s="33"/>
      <c r="V143" s="33"/>
      <c r="W143" s="33"/>
      <c r="X143" s="33"/>
      <c r="Y143" s="33"/>
      <c r="Z143" s="33"/>
      <c r="AA143" s="33"/>
      <c r="AB143" s="33"/>
      <c r="AC143" s="33"/>
      <c r="AD143" s="33"/>
      <c r="AE143" s="33"/>
      <c r="AR143" s="163" t="s">
        <v>228</v>
      </c>
      <c r="AT143" s="163" t="s">
        <v>224</v>
      </c>
      <c r="AU143" s="163" t="s">
        <v>86</v>
      </c>
      <c r="AY143" s="18" t="s">
        <v>222</v>
      </c>
      <c r="BE143" s="164">
        <f t="shared" si="4"/>
        <v>0</v>
      </c>
      <c r="BF143" s="164">
        <f t="shared" si="5"/>
        <v>0</v>
      </c>
      <c r="BG143" s="164">
        <f t="shared" si="6"/>
        <v>0</v>
      </c>
      <c r="BH143" s="164">
        <f t="shared" si="7"/>
        <v>0</v>
      </c>
      <c r="BI143" s="164">
        <f t="shared" si="8"/>
        <v>0</v>
      </c>
      <c r="BJ143" s="18" t="s">
        <v>84</v>
      </c>
      <c r="BK143" s="164">
        <f t="shared" si="9"/>
        <v>0</v>
      </c>
      <c r="BL143" s="18" t="s">
        <v>228</v>
      </c>
      <c r="BM143" s="163" t="s">
        <v>340</v>
      </c>
    </row>
    <row r="144" spans="1:65" s="2" customFormat="1" ht="16.5" customHeight="1">
      <c r="A144" s="33"/>
      <c r="B144" s="150"/>
      <c r="C144" s="151" t="s">
        <v>273</v>
      </c>
      <c r="D144" s="151" t="s">
        <v>224</v>
      </c>
      <c r="E144" s="152" t="s">
        <v>7265</v>
      </c>
      <c r="F144" s="153" t="s">
        <v>7266</v>
      </c>
      <c r="G144" s="154" t="s">
        <v>2075</v>
      </c>
      <c r="H144" s="155">
        <v>1</v>
      </c>
      <c r="I144" s="156"/>
      <c r="J144" s="157">
        <f t="shared" si="0"/>
        <v>0</v>
      </c>
      <c r="K144" s="158"/>
      <c r="L144" s="34"/>
      <c r="M144" s="159" t="s">
        <v>1</v>
      </c>
      <c r="N144" s="160" t="s">
        <v>42</v>
      </c>
      <c r="O144" s="59"/>
      <c r="P144" s="161">
        <f t="shared" si="1"/>
        <v>0</v>
      </c>
      <c r="Q144" s="161">
        <v>0</v>
      </c>
      <c r="R144" s="161">
        <f t="shared" si="2"/>
        <v>0</v>
      </c>
      <c r="S144" s="161">
        <v>0</v>
      </c>
      <c r="T144" s="162">
        <f t="shared" si="3"/>
        <v>0</v>
      </c>
      <c r="U144" s="33"/>
      <c r="V144" s="33"/>
      <c r="W144" s="33"/>
      <c r="X144" s="33"/>
      <c r="Y144" s="33"/>
      <c r="Z144" s="33"/>
      <c r="AA144" s="33"/>
      <c r="AB144" s="33"/>
      <c r="AC144" s="33"/>
      <c r="AD144" s="33"/>
      <c r="AE144" s="33"/>
      <c r="AR144" s="163" t="s">
        <v>228</v>
      </c>
      <c r="AT144" s="163" t="s">
        <v>224</v>
      </c>
      <c r="AU144" s="163" t="s">
        <v>86</v>
      </c>
      <c r="AY144" s="18" t="s">
        <v>222</v>
      </c>
      <c r="BE144" s="164">
        <f t="shared" si="4"/>
        <v>0</v>
      </c>
      <c r="BF144" s="164">
        <f t="shared" si="5"/>
        <v>0</v>
      </c>
      <c r="BG144" s="164">
        <f t="shared" si="6"/>
        <v>0</v>
      </c>
      <c r="BH144" s="164">
        <f t="shared" si="7"/>
        <v>0</v>
      </c>
      <c r="BI144" s="164">
        <f t="shared" si="8"/>
        <v>0</v>
      </c>
      <c r="BJ144" s="18" t="s">
        <v>84</v>
      </c>
      <c r="BK144" s="164">
        <f t="shared" si="9"/>
        <v>0</v>
      </c>
      <c r="BL144" s="18" t="s">
        <v>228</v>
      </c>
      <c r="BM144" s="163" t="s">
        <v>344</v>
      </c>
    </row>
    <row r="145" spans="1:65" s="2" customFormat="1" ht="33" customHeight="1">
      <c r="A145" s="33"/>
      <c r="B145" s="150"/>
      <c r="C145" s="151" t="s">
        <v>7</v>
      </c>
      <c r="D145" s="151" t="s">
        <v>224</v>
      </c>
      <c r="E145" s="152" t="s">
        <v>7267</v>
      </c>
      <c r="F145" s="153" t="s">
        <v>7268</v>
      </c>
      <c r="G145" s="154" t="s">
        <v>2075</v>
      </c>
      <c r="H145" s="155">
        <v>1</v>
      </c>
      <c r="I145" s="156"/>
      <c r="J145" s="157">
        <f t="shared" si="0"/>
        <v>0</v>
      </c>
      <c r="K145" s="158"/>
      <c r="L145" s="34"/>
      <c r="M145" s="159" t="s">
        <v>1</v>
      </c>
      <c r="N145" s="160" t="s">
        <v>42</v>
      </c>
      <c r="O145" s="59"/>
      <c r="P145" s="161">
        <f t="shared" si="1"/>
        <v>0</v>
      </c>
      <c r="Q145" s="161">
        <v>0</v>
      </c>
      <c r="R145" s="161">
        <f t="shared" si="2"/>
        <v>0</v>
      </c>
      <c r="S145" s="161">
        <v>0</v>
      </c>
      <c r="T145" s="162">
        <f t="shared" si="3"/>
        <v>0</v>
      </c>
      <c r="U145" s="33"/>
      <c r="V145" s="33"/>
      <c r="W145" s="33"/>
      <c r="X145" s="33"/>
      <c r="Y145" s="33"/>
      <c r="Z145" s="33"/>
      <c r="AA145" s="33"/>
      <c r="AB145" s="33"/>
      <c r="AC145" s="33"/>
      <c r="AD145" s="33"/>
      <c r="AE145" s="33"/>
      <c r="AR145" s="163" t="s">
        <v>228</v>
      </c>
      <c r="AT145" s="163" t="s">
        <v>224</v>
      </c>
      <c r="AU145" s="163" t="s">
        <v>86</v>
      </c>
      <c r="AY145" s="18" t="s">
        <v>222</v>
      </c>
      <c r="BE145" s="164">
        <f t="shared" si="4"/>
        <v>0</v>
      </c>
      <c r="BF145" s="164">
        <f t="shared" si="5"/>
        <v>0</v>
      </c>
      <c r="BG145" s="164">
        <f t="shared" si="6"/>
        <v>0</v>
      </c>
      <c r="BH145" s="164">
        <f t="shared" si="7"/>
        <v>0</v>
      </c>
      <c r="BI145" s="164">
        <f t="shared" si="8"/>
        <v>0</v>
      </c>
      <c r="BJ145" s="18" t="s">
        <v>84</v>
      </c>
      <c r="BK145" s="164">
        <f t="shared" si="9"/>
        <v>0</v>
      </c>
      <c r="BL145" s="18" t="s">
        <v>228</v>
      </c>
      <c r="BM145" s="163" t="s">
        <v>349</v>
      </c>
    </row>
    <row r="146" spans="1:65" s="2" customFormat="1" ht="24.2" customHeight="1">
      <c r="A146" s="33"/>
      <c r="B146" s="150"/>
      <c r="C146" s="151" t="s">
        <v>358</v>
      </c>
      <c r="D146" s="151" t="s">
        <v>224</v>
      </c>
      <c r="E146" s="152" t="s">
        <v>7269</v>
      </c>
      <c r="F146" s="153" t="s">
        <v>7270</v>
      </c>
      <c r="G146" s="154" t="s">
        <v>2075</v>
      </c>
      <c r="H146" s="155">
        <v>1</v>
      </c>
      <c r="I146" s="156"/>
      <c r="J146" s="157">
        <f t="shared" si="0"/>
        <v>0</v>
      </c>
      <c r="K146" s="158"/>
      <c r="L146" s="34"/>
      <c r="M146" s="159" t="s">
        <v>1</v>
      </c>
      <c r="N146" s="160" t="s">
        <v>42</v>
      </c>
      <c r="O146" s="59"/>
      <c r="P146" s="161">
        <f t="shared" si="1"/>
        <v>0</v>
      </c>
      <c r="Q146" s="161">
        <v>0</v>
      </c>
      <c r="R146" s="161">
        <f t="shared" si="2"/>
        <v>0</v>
      </c>
      <c r="S146" s="161">
        <v>0</v>
      </c>
      <c r="T146" s="162">
        <f t="shared" si="3"/>
        <v>0</v>
      </c>
      <c r="U146" s="33"/>
      <c r="V146" s="33"/>
      <c r="W146" s="33"/>
      <c r="X146" s="33"/>
      <c r="Y146" s="33"/>
      <c r="Z146" s="33"/>
      <c r="AA146" s="33"/>
      <c r="AB146" s="33"/>
      <c r="AC146" s="33"/>
      <c r="AD146" s="33"/>
      <c r="AE146" s="33"/>
      <c r="AR146" s="163" t="s">
        <v>228</v>
      </c>
      <c r="AT146" s="163" t="s">
        <v>224</v>
      </c>
      <c r="AU146" s="163" t="s">
        <v>86</v>
      </c>
      <c r="AY146" s="18" t="s">
        <v>222</v>
      </c>
      <c r="BE146" s="164">
        <f t="shared" si="4"/>
        <v>0</v>
      </c>
      <c r="BF146" s="164">
        <f t="shared" si="5"/>
        <v>0</v>
      </c>
      <c r="BG146" s="164">
        <f t="shared" si="6"/>
        <v>0</v>
      </c>
      <c r="BH146" s="164">
        <f t="shared" si="7"/>
        <v>0</v>
      </c>
      <c r="BI146" s="164">
        <f t="shared" si="8"/>
        <v>0</v>
      </c>
      <c r="BJ146" s="18" t="s">
        <v>84</v>
      </c>
      <c r="BK146" s="164">
        <f t="shared" si="9"/>
        <v>0</v>
      </c>
      <c r="BL146" s="18" t="s">
        <v>228</v>
      </c>
      <c r="BM146" s="163" t="s">
        <v>357</v>
      </c>
    </row>
    <row r="147" spans="1:65" s="2" customFormat="1" ht="39">
      <c r="A147" s="33"/>
      <c r="B147" s="34"/>
      <c r="C147" s="33"/>
      <c r="D147" s="166" t="s">
        <v>384</v>
      </c>
      <c r="E147" s="33"/>
      <c r="F147" s="208" t="s">
        <v>7271</v>
      </c>
      <c r="G147" s="33"/>
      <c r="H147" s="33"/>
      <c r="I147" s="209"/>
      <c r="J147" s="33"/>
      <c r="K147" s="33"/>
      <c r="L147" s="34"/>
      <c r="M147" s="210"/>
      <c r="N147" s="211"/>
      <c r="O147" s="59"/>
      <c r="P147" s="59"/>
      <c r="Q147" s="59"/>
      <c r="R147" s="59"/>
      <c r="S147" s="59"/>
      <c r="T147" s="60"/>
      <c r="U147" s="33"/>
      <c r="V147" s="33"/>
      <c r="W147" s="33"/>
      <c r="X147" s="33"/>
      <c r="Y147" s="33"/>
      <c r="Z147" s="33"/>
      <c r="AA147" s="33"/>
      <c r="AB147" s="33"/>
      <c r="AC147" s="33"/>
      <c r="AD147" s="33"/>
      <c r="AE147" s="33"/>
      <c r="AT147" s="18" t="s">
        <v>384</v>
      </c>
      <c r="AU147" s="18" t="s">
        <v>86</v>
      </c>
    </row>
    <row r="148" spans="1:65" s="2" customFormat="1" ht="16.5" customHeight="1">
      <c r="A148" s="33"/>
      <c r="B148" s="150"/>
      <c r="C148" s="151" t="s">
        <v>363</v>
      </c>
      <c r="D148" s="151" t="s">
        <v>224</v>
      </c>
      <c r="E148" s="152" t="s">
        <v>7272</v>
      </c>
      <c r="F148" s="153" t="s">
        <v>7273</v>
      </c>
      <c r="G148" s="154" t="s">
        <v>2075</v>
      </c>
      <c r="H148" s="155">
        <v>1</v>
      </c>
      <c r="I148" s="156"/>
      <c r="J148" s="157">
        <f t="shared" ref="J148:J157" si="10">ROUND(I148*H148,2)</f>
        <v>0</v>
      </c>
      <c r="K148" s="158"/>
      <c r="L148" s="34"/>
      <c r="M148" s="159" t="s">
        <v>1</v>
      </c>
      <c r="N148" s="160" t="s">
        <v>42</v>
      </c>
      <c r="O148" s="59"/>
      <c r="P148" s="161">
        <f t="shared" ref="P148:P157" si="11">O148*H148</f>
        <v>0</v>
      </c>
      <c r="Q148" s="161">
        <v>0</v>
      </c>
      <c r="R148" s="161">
        <f t="shared" ref="R148:R157" si="12">Q148*H148</f>
        <v>0</v>
      </c>
      <c r="S148" s="161">
        <v>0</v>
      </c>
      <c r="T148" s="162">
        <f t="shared" ref="T148:T157" si="13">S148*H148</f>
        <v>0</v>
      </c>
      <c r="U148" s="33"/>
      <c r="V148" s="33"/>
      <c r="W148" s="33"/>
      <c r="X148" s="33"/>
      <c r="Y148" s="33"/>
      <c r="Z148" s="33"/>
      <c r="AA148" s="33"/>
      <c r="AB148" s="33"/>
      <c r="AC148" s="33"/>
      <c r="AD148" s="33"/>
      <c r="AE148" s="33"/>
      <c r="AR148" s="163" t="s">
        <v>228</v>
      </c>
      <c r="AT148" s="163" t="s">
        <v>224</v>
      </c>
      <c r="AU148" s="163" t="s">
        <v>86</v>
      </c>
      <c r="AY148" s="18" t="s">
        <v>222</v>
      </c>
      <c r="BE148" s="164">
        <f t="shared" ref="BE148:BE157" si="14">IF(N148="základní",J148,0)</f>
        <v>0</v>
      </c>
      <c r="BF148" s="164">
        <f t="shared" ref="BF148:BF157" si="15">IF(N148="snížená",J148,0)</f>
        <v>0</v>
      </c>
      <c r="BG148" s="164">
        <f t="shared" ref="BG148:BG157" si="16">IF(N148="zákl. přenesená",J148,0)</f>
        <v>0</v>
      </c>
      <c r="BH148" s="164">
        <f t="shared" ref="BH148:BH157" si="17">IF(N148="sníž. přenesená",J148,0)</f>
        <v>0</v>
      </c>
      <c r="BI148" s="164">
        <f t="shared" ref="BI148:BI157" si="18">IF(N148="nulová",J148,0)</f>
        <v>0</v>
      </c>
      <c r="BJ148" s="18" t="s">
        <v>84</v>
      </c>
      <c r="BK148" s="164">
        <f t="shared" ref="BK148:BK157" si="19">ROUND(I148*H148,2)</f>
        <v>0</v>
      </c>
      <c r="BL148" s="18" t="s">
        <v>228</v>
      </c>
      <c r="BM148" s="163" t="s">
        <v>366</v>
      </c>
    </row>
    <row r="149" spans="1:65" s="2" customFormat="1" ht="16.5" customHeight="1">
      <c r="A149" s="33"/>
      <c r="B149" s="150"/>
      <c r="C149" s="151" t="s">
        <v>282</v>
      </c>
      <c r="D149" s="151" t="s">
        <v>224</v>
      </c>
      <c r="E149" s="152" t="s">
        <v>7274</v>
      </c>
      <c r="F149" s="153" t="s">
        <v>7275</v>
      </c>
      <c r="G149" s="154" t="s">
        <v>2075</v>
      </c>
      <c r="H149" s="155">
        <v>1</v>
      </c>
      <c r="I149" s="156"/>
      <c r="J149" s="157">
        <f t="shared" si="10"/>
        <v>0</v>
      </c>
      <c r="K149" s="158"/>
      <c r="L149" s="34"/>
      <c r="M149" s="159" t="s">
        <v>1</v>
      </c>
      <c r="N149" s="160" t="s">
        <v>42</v>
      </c>
      <c r="O149" s="59"/>
      <c r="P149" s="161">
        <f t="shared" si="11"/>
        <v>0</v>
      </c>
      <c r="Q149" s="161">
        <v>0</v>
      </c>
      <c r="R149" s="161">
        <f t="shared" si="12"/>
        <v>0</v>
      </c>
      <c r="S149" s="161">
        <v>0</v>
      </c>
      <c r="T149" s="162">
        <f t="shared" si="13"/>
        <v>0</v>
      </c>
      <c r="U149" s="33"/>
      <c r="V149" s="33"/>
      <c r="W149" s="33"/>
      <c r="X149" s="33"/>
      <c r="Y149" s="33"/>
      <c r="Z149" s="33"/>
      <c r="AA149" s="33"/>
      <c r="AB149" s="33"/>
      <c r="AC149" s="33"/>
      <c r="AD149" s="33"/>
      <c r="AE149" s="33"/>
      <c r="AR149" s="163" t="s">
        <v>228</v>
      </c>
      <c r="AT149" s="163" t="s">
        <v>224</v>
      </c>
      <c r="AU149" s="163" t="s">
        <v>86</v>
      </c>
      <c r="AY149" s="18" t="s">
        <v>222</v>
      </c>
      <c r="BE149" s="164">
        <f t="shared" si="14"/>
        <v>0</v>
      </c>
      <c r="BF149" s="164">
        <f t="shared" si="15"/>
        <v>0</v>
      </c>
      <c r="BG149" s="164">
        <f t="shared" si="16"/>
        <v>0</v>
      </c>
      <c r="BH149" s="164">
        <f t="shared" si="17"/>
        <v>0</v>
      </c>
      <c r="BI149" s="164">
        <f t="shared" si="18"/>
        <v>0</v>
      </c>
      <c r="BJ149" s="18" t="s">
        <v>84</v>
      </c>
      <c r="BK149" s="164">
        <f t="shared" si="19"/>
        <v>0</v>
      </c>
      <c r="BL149" s="18" t="s">
        <v>228</v>
      </c>
      <c r="BM149" s="163" t="s">
        <v>547</v>
      </c>
    </row>
    <row r="150" spans="1:65" s="2" customFormat="1" ht="16.5" customHeight="1">
      <c r="A150" s="33"/>
      <c r="B150" s="150"/>
      <c r="C150" s="151" t="s">
        <v>370</v>
      </c>
      <c r="D150" s="151" t="s">
        <v>224</v>
      </c>
      <c r="E150" s="152" t="s">
        <v>7276</v>
      </c>
      <c r="F150" s="153" t="s">
        <v>7277</v>
      </c>
      <c r="G150" s="154" t="s">
        <v>2075</v>
      </c>
      <c r="H150" s="155">
        <v>1</v>
      </c>
      <c r="I150" s="156"/>
      <c r="J150" s="157">
        <f t="shared" si="10"/>
        <v>0</v>
      </c>
      <c r="K150" s="158"/>
      <c r="L150" s="34"/>
      <c r="M150" s="159" t="s">
        <v>1</v>
      </c>
      <c r="N150" s="160" t="s">
        <v>42</v>
      </c>
      <c r="O150" s="59"/>
      <c r="P150" s="161">
        <f t="shared" si="11"/>
        <v>0</v>
      </c>
      <c r="Q150" s="161">
        <v>0</v>
      </c>
      <c r="R150" s="161">
        <f t="shared" si="12"/>
        <v>0</v>
      </c>
      <c r="S150" s="161">
        <v>0</v>
      </c>
      <c r="T150" s="162">
        <f t="shared" si="13"/>
        <v>0</v>
      </c>
      <c r="U150" s="33"/>
      <c r="V150" s="33"/>
      <c r="W150" s="33"/>
      <c r="X150" s="33"/>
      <c r="Y150" s="33"/>
      <c r="Z150" s="33"/>
      <c r="AA150" s="33"/>
      <c r="AB150" s="33"/>
      <c r="AC150" s="33"/>
      <c r="AD150" s="33"/>
      <c r="AE150" s="33"/>
      <c r="AR150" s="163" t="s">
        <v>228</v>
      </c>
      <c r="AT150" s="163" t="s">
        <v>224</v>
      </c>
      <c r="AU150" s="163" t="s">
        <v>86</v>
      </c>
      <c r="AY150" s="18" t="s">
        <v>222</v>
      </c>
      <c r="BE150" s="164">
        <f t="shared" si="14"/>
        <v>0</v>
      </c>
      <c r="BF150" s="164">
        <f t="shared" si="15"/>
        <v>0</v>
      </c>
      <c r="BG150" s="164">
        <f t="shared" si="16"/>
        <v>0</v>
      </c>
      <c r="BH150" s="164">
        <f t="shared" si="17"/>
        <v>0</v>
      </c>
      <c r="BI150" s="164">
        <f t="shared" si="18"/>
        <v>0</v>
      </c>
      <c r="BJ150" s="18" t="s">
        <v>84</v>
      </c>
      <c r="BK150" s="164">
        <f t="shared" si="19"/>
        <v>0</v>
      </c>
      <c r="BL150" s="18" t="s">
        <v>228</v>
      </c>
      <c r="BM150" s="163" t="s">
        <v>369</v>
      </c>
    </row>
    <row r="151" spans="1:65" s="2" customFormat="1" ht="16.5" customHeight="1">
      <c r="A151" s="33"/>
      <c r="B151" s="150"/>
      <c r="C151" s="151" t="s">
        <v>292</v>
      </c>
      <c r="D151" s="151" t="s">
        <v>224</v>
      </c>
      <c r="E151" s="152" t="s">
        <v>7278</v>
      </c>
      <c r="F151" s="153" t="s">
        <v>7279</v>
      </c>
      <c r="G151" s="154" t="s">
        <v>2075</v>
      </c>
      <c r="H151" s="155">
        <v>4</v>
      </c>
      <c r="I151" s="156"/>
      <c r="J151" s="157">
        <f t="shared" si="10"/>
        <v>0</v>
      </c>
      <c r="K151" s="158"/>
      <c r="L151" s="34"/>
      <c r="M151" s="159" t="s">
        <v>1</v>
      </c>
      <c r="N151" s="160" t="s">
        <v>42</v>
      </c>
      <c r="O151" s="59"/>
      <c r="P151" s="161">
        <f t="shared" si="11"/>
        <v>0</v>
      </c>
      <c r="Q151" s="161">
        <v>0</v>
      </c>
      <c r="R151" s="161">
        <f t="shared" si="12"/>
        <v>0</v>
      </c>
      <c r="S151" s="161">
        <v>0</v>
      </c>
      <c r="T151" s="162">
        <f t="shared" si="13"/>
        <v>0</v>
      </c>
      <c r="U151" s="33"/>
      <c r="V151" s="33"/>
      <c r="W151" s="33"/>
      <c r="X151" s="33"/>
      <c r="Y151" s="33"/>
      <c r="Z151" s="33"/>
      <c r="AA151" s="33"/>
      <c r="AB151" s="33"/>
      <c r="AC151" s="33"/>
      <c r="AD151" s="33"/>
      <c r="AE151" s="33"/>
      <c r="AR151" s="163" t="s">
        <v>228</v>
      </c>
      <c r="AT151" s="163" t="s">
        <v>224</v>
      </c>
      <c r="AU151" s="163" t="s">
        <v>86</v>
      </c>
      <c r="AY151" s="18" t="s">
        <v>222</v>
      </c>
      <c r="BE151" s="164">
        <f t="shared" si="14"/>
        <v>0</v>
      </c>
      <c r="BF151" s="164">
        <f t="shared" si="15"/>
        <v>0</v>
      </c>
      <c r="BG151" s="164">
        <f t="shared" si="16"/>
        <v>0</v>
      </c>
      <c r="BH151" s="164">
        <f t="shared" si="17"/>
        <v>0</v>
      </c>
      <c r="BI151" s="164">
        <f t="shared" si="18"/>
        <v>0</v>
      </c>
      <c r="BJ151" s="18" t="s">
        <v>84</v>
      </c>
      <c r="BK151" s="164">
        <f t="shared" si="19"/>
        <v>0</v>
      </c>
      <c r="BL151" s="18" t="s">
        <v>228</v>
      </c>
      <c r="BM151" s="163" t="s">
        <v>373</v>
      </c>
    </row>
    <row r="152" spans="1:65" s="2" customFormat="1" ht="16.5" customHeight="1">
      <c r="A152" s="33"/>
      <c r="B152" s="150"/>
      <c r="C152" s="151" t="s">
        <v>377</v>
      </c>
      <c r="D152" s="151" t="s">
        <v>224</v>
      </c>
      <c r="E152" s="152" t="s">
        <v>7280</v>
      </c>
      <c r="F152" s="153" t="s">
        <v>7281</v>
      </c>
      <c r="G152" s="154" t="s">
        <v>7228</v>
      </c>
      <c r="H152" s="155">
        <v>1</v>
      </c>
      <c r="I152" s="156"/>
      <c r="J152" s="157">
        <f t="shared" si="10"/>
        <v>0</v>
      </c>
      <c r="K152" s="158"/>
      <c r="L152" s="34"/>
      <c r="M152" s="159" t="s">
        <v>1</v>
      </c>
      <c r="N152" s="160" t="s">
        <v>42</v>
      </c>
      <c r="O152" s="59"/>
      <c r="P152" s="161">
        <f t="shared" si="11"/>
        <v>0</v>
      </c>
      <c r="Q152" s="161">
        <v>0</v>
      </c>
      <c r="R152" s="161">
        <f t="shared" si="12"/>
        <v>0</v>
      </c>
      <c r="S152" s="161">
        <v>0</v>
      </c>
      <c r="T152" s="162">
        <f t="shared" si="13"/>
        <v>0</v>
      </c>
      <c r="U152" s="33"/>
      <c r="V152" s="33"/>
      <c r="W152" s="33"/>
      <c r="X152" s="33"/>
      <c r="Y152" s="33"/>
      <c r="Z152" s="33"/>
      <c r="AA152" s="33"/>
      <c r="AB152" s="33"/>
      <c r="AC152" s="33"/>
      <c r="AD152" s="33"/>
      <c r="AE152" s="33"/>
      <c r="AR152" s="163" t="s">
        <v>228</v>
      </c>
      <c r="AT152" s="163" t="s">
        <v>224</v>
      </c>
      <c r="AU152" s="163" t="s">
        <v>86</v>
      </c>
      <c r="AY152" s="18" t="s">
        <v>222</v>
      </c>
      <c r="BE152" s="164">
        <f t="shared" si="14"/>
        <v>0</v>
      </c>
      <c r="BF152" s="164">
        <f t="shared" si="15"/>
        <v>0</v>
      </c>
      <c r="BG152" s="164">
        <f t="shared" si="16"/>
        <v>0</v>
      </c>
      <c r="BH152" s="164">
        <f t="shared" si="17"/>
        <v>0</v>
      </c>
      <c r="BI152" s="164">
        <f t="shared" si="18"/>
        <v>0</v>
      </c>
      <c r="BJ152" s="18" t="s">
        <v>84</v>
      </c>
      <c r="BK152" s="164">
        <f t="shared" si="19"/>
        <v>0</v>
      </c>
      <c r="BL152" s="18" t="s">
        <v>228</v>
      </c>
      <c r="BM152" s="163" t="s">
        <v>376</v>
      </c>
    </row>
    <row r="153" spans="1:65" s="2" customFormat="1" ht="16.5" customHeight="1">
      <c r="A153" s="33"/>
      <c r="B153" s="150"/>
      <c r="C153" s="151" t="s">
        <v>302</v>
      </c>
      <c r="D153" s="151" t="s">
        <v>224</v>
      </c>
      <c r="E153" s="152" t="s">
        <v>7282</v>
      </c>
      <c r="F153" s="153" t="s">
        <v>7283</v>
      </c>
      <c r="G153" s="154" t="s">
        <v>7228</v>
      </c>
      <c r="H153" s="155">
        <v>1</v>
      </c>
      <c r="I153" s="156"/>
      <c r="J153" s="157">
        <f t="shared" si="10"/>
        <v>0</v>
      </c>
      <c r="K153" s="158"/>
      <c r="L153" s="34"/>
      <c r="M153" s="159" t="s">
        <v>1</v>
      </c>
      <c r="N153" s="160" t="s">
        <v>42</v>
      </c>
      <c r="O153" s="59"/>
      <c r="P153" s="161">
        <f t="shared" si="11"/>
        <v>0</v>
      </c>
      <c r="Q153" s="161">
        <v>0</v>
      </c>
      <c r="R153" s="161">
        <f t="shared" si="12"/>
        <v>0</v>
      </c>
      <c r="S153" s="161">
        <v>0</v>
      </c>
      <c r="T153" s="162">
        <f t="shared" si="13"/>
        <v>0</v>
      </c>
      <c r="U153" s="33"/>
      <c r="V153" s="33"/>
      <c r="W153" s="33"/>
      <c r="X153" s="33"/>
      <c r="Y153" s="33"/>
      <c r="Z153" s="33"/>
      <c r="AA153" s="33"/>
      <c r="AB153" s="33"/>
      <c r="AC153" s="33"/>
      <c r="AD153" s="33"/>
      <c r="AE153" s="33"/>
      <c r="AR153" s="163" t="s">
        <v>228</v>
      </c>
      <c r="AT153" s="163" t="s">
        <v>224</v>
      </c>
      <c r="AU153" s="163" t="s">
        <v>86</v>
      </c>
      <c r="AY153" s="18" t="s">
        <v>222</v>
      </c>
      <c r="BE153" s="164">
        <f t="shared" si="14"/>
        <v>0</v>
      </c>
      <c r="BF153" s="164">
        <f t="shared" si="15"/>
        <v>0</v>
      </c>
      <c r="BG153" s="164">
        <f t="shared" si="16"/>
        <v>0</v>
      </c>
      <c r="BH153" s="164">
        <f t="shared" si="17"/>
        <v>0</v>
      </c>
      <c r="BI153" s="164">
        <f t="shared" si="18"/>
        <v>0</v>
      </c>
      <c r="BJ153" s="18" t="s">
        <v>84</v>
      </c>
      <c r="BK153" s="164">
        <f t="shared" si="19"/>
        <v>0</v>
      </c>
      <c r="BL153" s="18" t="s">
        <v>228</v>
      </c>
      <c r="BM153" s="163" t="s">
        <v>380</v>
      </c>
    </row>
    <row r="154" spans="1:65" s="2" customFormat="1" ht="16.5" customHeight="1">
      <c r="A154" s="33"/>
      <c r="B154" s="150"/>
      <c r="C154" s="151" t="s">
        <v>387</v>
      </c>
      <c r="D154" s="151" t="s">
        <v>224</v>
      </c>
      <c r="E154" s="152" t="s">
        <v>7284</v>
      </c>
      <c r="F154" s="153" t="s">
        <v>7285</v>
      </c>
      <c r="G154" s="154" t="s">
        <v>7228</v>
      </c>
      <c r="H154" s="155">
        <v>1</v>
      </c>
      <c r="I154" s="156"/>
      <c r="J154" s="157">
        <f t="shared" si="10"/>
        <v>0</v>
      </c>
      <c r="K154" s="158"/>
      <c r="L154" s="34"/>
      <c r="M154" s="159" t="s">
        <v>1</v>
      </c>
      <c r="N154" s="160" t="s">
        <v>42</v>
      </c>
      <c r="O154" s="59"/>
      <c r="P154" s="161">
        <f t="shared" si="11"/>
        <v>0</v>
      </c>
      <c r="Q154" s="161">
        <v>0</v>
      </c>
      <c r="R154" s="161">
        <f t="shared" si="12"/>
        <v>0</v>
      </c>
      <c r="S154" s="161">
        <v>0</v>
      </c>
      <c r="T154" s="162">
        <f t="shared" si="13"/>
        <v>0</v>
      </c>
      <c r="U154" s="33"/>
      <c r="V154" s="33"/>
      <c r="W154" s="33"/>
      <c r="X154" s="33"/>
      <c r="Y154" s="33"/>
      <c r="Z154" s="33"/>
      <c r="AA154" s="33"/>
      <c r="AB154" s="33"/>
      <c r="AC154" s="33"/>
      <c r="AD154" s="33"/>
      <c r="AE154" s="33"/>
      <c r="AR154" s="163" t="s">
        <v>228</v>
      </c>
      <c r="AT154" s="163" t="s">
        <v>224</v>
      </c>
      <c r="AU154" s="163" t="s">
        <v>86</v>
      </c>
      <c r="AY154" s="18" t="s">
        <v>222</v>
      </c>
      <c r="BE154" s="164">
        <f t="shared" si="14"/>
        <v>0</v>
      </c>
      <c r="BF154" s="164">
        <f t="shared" si="15"/>
        <v>0</v>
      </c>
      <c r="BG154" s="164">
        <f t="shared" si="16"/>
        <v>0</v>
      </c>
      <c r="BH154" s="164">
        <f t="shared" si="17"/>
        <v>0</v>
      </c>
      <c r="BI154" s="164">
        <f t="shared" si="18"/>
        <v>0</v>
      </c>
      <c r="BJ154" s="18" t="s">
        <v>84</v>
      </c>
      <c r="BK154" s="164">
        <f t="shared" si="19"/>
        <v>0</v>
      </c>
      <c r="BL154" s="18" t="s">
        <v>228</v>
      </c>
      <c r="BM154" s="163" t="s">
        <v>383</v>
      </c>
    </row>
    <row r="155" spans="1:65" s="2" customFormat="1" ht="24.2" customHeight="1">
      <c r="A155" s="33"/>
      <c r="B155" s="150"/>
      <c r="C155" s="151" t="s">
        <v>314</v>
      </c>
      <c r="D155" s="151" t="s">
        <v>224</v>
      </c>
      <c r="E155" s="152" t="s">
        <v>7286</v>
      </c>
      <c r="F155" s="153" t="s">
        <v>7287</v>
      </c>
      <c r="G155" s="154" t="s">
        <v>7228</v>
      </c>
      <c r="H155" s="155">
        <v>1</v>
      </c>
      <c r="I155" s="156"/>
      <c r="J155" s="157">
        <f t="shared" si="10"/>
        <v>0</v>
      </c>
      <c r="K155" s="158"/>
      <c r="L155" s="34"/>
      <c r="M155" s="159" t="s">
        <v>1</v>
      </c>
      <c r="N155" s="160" t="s">
        <v>42</v>
      </c>
      <c r="O155" s="59"/>
      <c r="P155" s="161">
        <f t="shared" si="11"/>
        <v>0</v>
      </c>
      <c r="Q155" s="161">
        <v>0</v>
      </c>
      <c r="R155" s="161">
        <f t="shared" si="12"/>
        <v>0</v>
      </c>
      <c r="S155" s="161">
        <v>0</v>
      </c>
      <c r="T155" s="162">
        <f t="shared" si="13"/>
        <v>0</v>
      </c>
      <c r="U155" s="33"/>
      <c r="V155" s="33"/>
      <c r="W155" s="33"/>
      <c r="X155" s="33"/>
      <c r="Y155" s="33"/>
      <c r="Z155" s="33"/>
      <c r="AA155" s="33"/>
      <c r="AB155" s="33"/>
      <c r="AC155" s="33"/>
      <c r="AD155" s="33"/>
      <c r="AE155" s="33"/>
      <c r="AR155" s="163" t="s">
        <v>228</v>
      </c>
      <c r="AT155" s="163" t="s">
        <v>224</v>
      </c>
      <c r="AU155" s="163" t="s">
        <v>86</v>
      </c>
      <c r="AY155" s="18" t="s">
        <v>222</v>
      </c>
      <c r="BE155" s="164">
        <f t="shared" si="14"/>
        <v>0</v>
      </c>
      <c r="BF155" s="164">
        <f t="shared" si="15"/>
        <v>0</v>
      </c>
      <c r="BG155" s="164">
        <f t="shared" si="16"/>
        <v>0</v>
      </c>
      <c r="BH155" s="164">
        <f t="shared" si="17"/>
        <v>0</v>
      </c>
      <c r="BI155" s="164">
        <f t="shared" si="18"/>
        <v>0</v>
      </c>
      <c r="BJ155" s="18" t="s">
        <v>84</v>
      </c>
      <c r="BK155" s="164">
        <f t="shared" si="19"/>
        <v>0</v>
      </c>
      <c r="BL155" s="18" t="s">
        <v>228</v>
      </c>
      <c r="BM155" s="163" t="s">
        <v>390</v>
      </c>
    </row>
    <row r="156" spans="1:65" s="2" customFormat="1" ht="24.2" customHeight="1">
      <c r="A156" s="33"/>
      <c r="B156" s="150"/>
      <c r="C156" s="151" t="s">
        <v>394</v>
      </c>
      <c r="D156" s="151" t="s">
        <v>224</v>
      </c>
      <c r="E156" s="152" t="s">
        <v>7288</v>
      </c>
      <c r="F156" s="153" t="s">
        <v>7289</v>
      </c>
      <c r="G156" s="154" t="s">
        <v>4342</v>
      </c>
      <c r="H156" s="155">
        <v>10</v>
      </c>
      <c r="I156" s="156"/>
      <c r="J156" s="157">
        <f t="shared" si="10"/>
        <v>0</v>
      </c>
      <c r="K156" s="158"/>
      <c r="L156" s="34"/>
      <c r="M156" s="159" t="s">
        <v>1</v>
      </c>
      <c r="N156" s="160" t="s">
        <v>42</v>
      </c>
      <c r="O156" s="59"/>
      <c r="P156" s="161">
        <f t="shared" si="11"/>
        <v>0</v>
      </c>
      <c r="Q156" s="161">
        <v>0</v>
      </c>
      <c r="R156" s="161">
        <f t="shared" si="12"/>
        <v>0</v>
      </c>
      <c r="S156" s="161">
        <v>0</v>
      </c>
      <c r="T156" s="162">
        <f t="shared" si="13"/>
        <v>0</v>
      </c>
      <c r="U156" s="33"/>
      <c r="V156" s="33"/>
      <c r="W156" s="33"/>
      <c r="X156" s="33"/>
      <c r="Y156" s="33"/>
      <c r="Z156" s="33"/>
      <c r="AA156" s="33"/>
      <c r="AB156" s="33"/>
      <c r="AC156" s="33"/>
      <c r="AD156" s="33"/>
      <c r="AE156" s="33"/>
      <c r="AR156" s="163" t="s">
        <v>228</v>
      </c>
      <c r="AT156" s="163" t="s">
        <v>224</v>
      </c>
      <c r="AU156" s="163" t="s">
        <v>86</v>
      </c>
      <c r="AY156" s="18" t="s">
        <v>222</v>
      </c>
      <c r="BE156" s="164">
        <f t="shared" si="14"/>
        <v>0</v>
      </c>
      <c r="BF156" s="164">
        <f t="shared" si="15"/>
        <v>0</v>
      </c>
      <c r="BG156" s="164">
        <f t="shared" si="16"/>
        <v>0</v>
      </c>
      <c r="BH156" s="164">
        <f t="shared" si="17"/>
        <v>0</v>
      </c>
      <c r="BI156" s="164">
        <f t="shared" si="18"/>
        <v>0</v>
      </c>
      <c r="BJ156" s="18" t="s">
        <v>84</v>
      </c>
      <c r="BK156" s="164">
        <f t="shared" si="19"/>
        <v>0</v>
      </c>
      <c r="BL156" s="18" t="s">
        <v>228</v>
      </c>
      <c r="BM156" s="163" t="s">
        <v>393</v>
      </c>
    </row>
    <row r="157" spans="1:65" s="2" customFormat="1" ht="24.2" customHeight="1">
      <c r="A157" s="33"/>
      <c r="B157" s="150"/>
      <c r="C157" s="151" t="s">
        <v>318</v>
      </c>
      <c r="D157" s="151" t="s">
        <v>224</v>
      </c>
      <c r="E157" s="152" t="s">
        <v>7290</v>
      </c>
      <c r="F157" s="153" t="s">
        <v>7291</v>
      </c>
      <c r="G157" s="154" t="s">
        <v>4342</v>
      </c>
      <c r="H157" s="155">
        <v>200</v>
      </c>
      <c r="I157" s="156"/>
      <c r="J157" s="157">
        <f t="shared" si="10"/>
        <v>0</v>
      </c>
      <c r="K157" s="158"/>
      <c r="L157" s="34"/>
      <c r="M157" s="213" t="s">
        <v>1</v>
      </c>
      <c r="N157" s="214" t="s">
        <v>42</v>
      </c>
      <c r="O157" s="215"/>
      <c r="P157" s="216">
        <f t="shared" si="11"/>
        <v>0</v>
      </c>
      <c r="Q157" s="216">
        <v>0</v>
      </c>
      <c r="R157" s="216">
        <f t="shared" si="12"/>
        <v>0</v>
      </c>
      <c r="S157" s="216">
        <v>0</v>
      </c>
      <c r="T157" s="217">
        <f t="shared" si="13"/>
        <v>0</v>
      </c>
      <c r="U157" s="33"/>
      <c r="V157" s="33"/>
      <c r="W157" s="33"/>
      <c r="X157" s="33"/>
      <c r="Y157" s="33"/>
      <c r="Z157" s="33"/>
      <c r="AA157" s="33"/>
      <c r="AB157" s="33"/>
      <c r="AC157" s="33"/>
      <c r="AD157" s="33"/>
      <c r="AE157" s="33"/>
      <c r="AR157" s="163" t="s">
        <v>228</v>
      </c>
      <c r="AT157" s="163" t="s">
        <v>224</v>
      </c>
      <c r="AU157" s="163" t="s">
        <v>86</v>
      </c>
      <c r="AY157" s="18" t="s">
        <v>222</v>
      </c>
      <c r="BE157" s="164">
        <f t="shared" si="14"/>
        <v>0</v>
      </c>
      <c r="BF157" s="164">
        <f t="shared" si="15"/>
        <v>0</v>
      </c>
      <c r="BG157" s="164">
        <f t="shared" si="16"/>
        <v>0</v>
      </c>
      <c r="BH157" s="164">
        <f t="shared" si="17"/>
        <v>0</v>
      </c>
      <c r="BI157" s="164">
        <f t="shared" si="18"/>
        <v>0</v>
      </c>
      <c r="BJ157" s="18" t="s">
        <v>84</v>
      </c>
      <c r="BK157" s="164">
        <f t="shared" si="19"/>
        <v>0</v>
      </c>
      <c r="BL157" s="18" t="s">
        <v>228</v>
      </c>
      <c r="BM157" s="163" t="s">
        <v>397</v>
      </c>
    </row>
    <row r="158" spans="1:65" s="2" customFormat="1" ht="6.95" customHeight="1">
      <c r="A158" s="33"/>
      <c r="B158" s="48"/>
      <c r="C158" s="49"/>
      <c r="D158" s="49"/>
      <c r="E158" s="49"/>
      <c r="F158" s="49"/>
      <c r="G158" s="49"/>
      <c r="H158" s="49"/>
      <c r="I158" s="49"/>
      <c r="J158" s="49"/>
      <c r="K158" s="49"/>
      <c r="L158" s="34"/>
      <c r="M158" s="33"/>
      <c r="O158" s="33"/>
      <c r="P158" s="33"/>
      <c r="Q158" s="33"/>
      <c r="R158" s="33"/>
      <c r="S158" s="33"/>
      <c r="T158" s="33"/>
      <c r="U158" s="33"/>
      <c r="V158" s="33"/>
      <c r="W158" s="33"/>
      <c r="X158" s="33"/>
      <c r="Y158" s="33"/>
      <c r="Z158" s="33"/>
      <c r="AA158" s="33"/>
      <c r="AB158" s="33"/>
      <c r="AC158" s="33"/>
      <c r="AD158" s="33"/>
      <c r="AE158" s="33"/>
    </row>
  </sheetData>
  <autoFilter ref="C121:K157"/>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8" t="s">
        <v>5</v>
      </c>
      <c r="M2" s="249"/>
      <c r="N2" s="249"/>
      <c r="O2" s="249"/>
      <c r="P2" s="249"/>
      <c r="Q2" s="249"/>
      <c r="R2" s="249"/>
      <c r="S2" s="249"/>
      <c r="T2" s="249"/>
      <c r="U2" s="249"/>
      <c r="V2" s="249"/>
      <c r="AT2" s="18" t="s">
        <v>164</v>
      </c>
    </row>
    <row r="3" spans="1:46" s="1" customFormat="1" ht="6.95" customHeight="1">
      <c r="B3" s="19"/>
      <c r="C3" s="20"/>
      <c r="D3" s="20"/>
      <c r="E3" s="20"/>
      <c r="F3" s="20"/>
      <c r="G3" s="20"/>
      <c r="H3" s="20"/>
      <c r="I3" s="20"/>
      <c r="J3" s="20"/>
      <c r="K3" s="20"/>
      <c r="L3" s="21"/>
      <c r="AT3" s="18" t="s">
        <v>86</v>
      </c>
    </row>
    <row r="4" spans="1:46" s="1" customFormat="1" ht="24.95" customHeight="1">
      <c r="B4" s="21"/>
      <c r="D4" s="22" t="s">
        <v>165</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5" t="str">
        <f>'Rekapitulace stavby'!K6</f>
        <v>Přístavba tělocvičny, školní jídelny a kuchyně</v>
      </c>
      <c r="F7" s="266"/>
      <c r="G7" s="266"/>
      <c r="H7" s="266"/>
      <c r="L7" s="21"/>
    </row>
    <row r="8" spans="1:46" s="1" customFormat="1" ht="12" customHeight="1">
      <c r="B8" s="21"/>
      <c r="D8" s="28" t="s">
        <v>166</v>
      </c>
      <c r="L8" s="21"/>
    </row>
    <row r="9" spans="1:46" s="2" customFormat="1" ht="16.5" customHeight="1">
      <c r="A9" s="33"/>
      <c r="B9" s="34"/>
      <c r="C9" s="33"/>
      <c r="D9" s="33"/>
      <c r="E9" s="265" t="s">
        <v>7222</v>
      </c>
      <c r="F9" s="264"/>
      <c r="G9" s="264"/>
      <c r="H9" s="264"/>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168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1" t="s">
        <v>7292</v>
      </c>
      <c r="F11" s="264"/>
      <c r="G11" s="264"/>
      <c r="H11" s="264"/>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25. 9. 2023</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26</v>
      </c>
      <c r="F17" s="33"/>
      <c r="G17" s="33"/>
      <c r="H17" s="33"/>
      <c r="I17" s="28" t="s">
        <v>27</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7" t="str">
        <f>'Rekapitulace stavby'!E14</f>
        <v>Vyplň údaj</v>
      </c>
      <c r="F20" s="253"/>
      <c r="G20" s="253"/>
      <c r="H20" s="253"/>
      <c r="I20" s="28"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25</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31</v>
      </c>
      <c r="F23" s="33"/>
      <c r="G23" s="33"/>
      <c r="H23" s="33"/>
      <c r="I23" s="28" t="s">
        <v>27</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33</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7" t="s">
        <v>1</v>
      </c>
      <c r="F29" s="257"/>
      <c r="G29" s="257"/>
      <c r="H29" s="25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41</v>
      </c>
      <c r="E35" s="28" t="s">
        <v>42</v>
      </c>
      <c r="F35" s="105">
        <f>ROUND((SUM(BE122:BE127)),  2)</f>
        <v>0</v>
      </c>
      <c r="G35" s="33"/>
      <c r="H35" s="33"/>
      <c r="I35" s="106">
        <v>0.21</v>
      </c>
      <c r="J35" s="105">
        <f>ROUND(((SUM(BE122:BE127))*I35),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5">
        <f>ROUND((SUM(BF122:BF127)),  2)</f>
        <v>0</v>
      </c>
      <c r="G36" s="33"/>
      <c r="H36" s="33"/>
      <c r="I36" s="106">
        <v>0.15</v>
      </c>
      <c r="J36" s="105">
        <f>ROUND(((SUM(BF122:BF127))*I36),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5">
        <f>ROUND((SUM(BG122:BG127)),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5">
        <f>ROUND((SUM(BH122:BH127)),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5">
        <f>ROUND((SUM(BI122:BI127)),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47</v>
      </c>
      <c r="E41" s="61"/>
      <c r="F41" s="61"/>
      <c r="G41" s="109" t="s">
        <v>48</v>
      </c>
      <c r="H41" s="110" t="s">
        <v>49</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50</v>
      </c>
      <c r="E50" s="45"/>
      <c r="F50" s="45"/>
      <c r="G50" s="44" t="s">
        <v>51</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52</v>
      </c>
      <c r="E61" s="36"/>
      <c r="F61" s="113" t="s">
        <v>53</v>
      </c>
      <c r="G61" s="46" t="s">
        <v>52</v>
      </c>
      <c r="H61" s="36"/>
      <c r="I61" s="36"/>
      <c r="J61" s="114" t="s">
        <v>53</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54</v>
      </c>
      <c r="E65" s="47"/>
      <c r="F65" s="47"/>
      <c r="G65" s="44" t="s">
        <v>55</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52</v>
      </c>
      <c r="E76" s="36"/>
      <c r="F76" s="113" t="s">
        <v>53</v>
      </c>
      <c r="G76" s="46" t="s">
        <v>52</v>
      </c>
      <c r="H76" s="36"/>
      <c r="I76" s="36"/>
      <c r="J76" s="114" t="s">
        <v>53</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170</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5" t="str">
        <f>E7</f>
        <v>Přístavba tělocvičny, školní jídelny a kuchyně</v>
      </c>
      <c r="F85" s="266"/>
      <c r="G85" s="266"/>
      <c r="H85" s="266"/>
      <c r="I85" s="33"/>
      <c r="J85" s="33"/>
      <c r="K85" s="33"/>
      <c r="L85" s="43"/>
      <c r="S85" s="33"/>
      <c r="T85" s="33"/>
      <c r="U85" s="33"/>
      <c r="V85" s="33"/>
      <c r="W85" s="33"/>
      <c r="X85" s="33"/>
      <c r="Y85" s="33"/>
      <c r="Z85" s="33"/>
      <c r="AA85" s="33"/>
      <c r="AB85" s="33"/>
      <c r="AC85" s="33"/>
      <c r="AD85" s="33"/>
      <c r="AE85" s="33"/>
    </row>
    <row r="86" spans="1:31" s="1" customFormat="1" ht="12" customHeight="1">
      <c r="B86" s="21"/>
      <c r="C86" s="28" t="s">
        <v>166</v>
      </c>
      <c r="L86" s="21"/>
    </row>
    <row r="87" spans="1:31" s="2" customFormat="1" ht="16.5" customHeight="1">
      <c r="A87" s="33"/>
      <c r="B87" s="34"/>
      <c r="C87" s="33"/>
      <c r="D87" s="33"/>
      <c r="E87" s="265" t="s">
        <v>7222</v>
      </c>
      <c r="F87" s="264"/>
      <c r="G87" s="264"/>
      <c r="H87" s="264"/>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168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1" t="str">
        <f>E11</f>
        <v>ON - Ostatní náklady</v>
      </c>
      <c r="F89" s="264"/>
      <c r="G89" s="264"/>
      <c r="H89" s="264"/>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ZŠ Lyčkovo nám. 6/460, Praha 8</v>
      </c>
      <c r="G91" s="33"/>
      <c r="H91" s="33"/>
      <c r="I91" s="28" t="s">
        <v>22</v>
      </c>
      <c r="J91" s="56" t="str">
        <f>IF(J14="","",J14)</f>
        <v>25. 9. 2023</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Městská část Praha 8</v>
      </c>
      <c r="G93" s="33"/>
      <c r="H93" s="33"/>
      <c r="I93" s="28" t="s">
        <v>30</v>
      </c>
      <c r="J93" s="31" t="str">
        <f>E23</f>
        <v>ARCHITEKTONICKÝ ATELIER ALEŠ, s.r.o.</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33</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171</v>
      </c>
      <c r="D96" s="107"/>
      <c r="E96" s="107"/>
      <c r="F96" s="107"/>
      <c r="G96" s="107"/>
      <c r="H96" s="107"/>
      <c r="I96" s="107"/>
      <c r="J96" s="116" t="s">
        <v>172</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173</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174</v>
      </c>
    </row>
    <row r="99" spans="1:47" s="9" customFormat="1" ht="24.95" customHeight="1">
      <c r="B99" s="118"/>
      <c r="D99" s="119" t="s">
        <v>7293</v>
      </c>
      <c r="E99" s="120"/>
      <c r="F99" s="120"/>
      <c r="G99" s="120"/>
      <c r="H99" s="120"/>
      <c r="I99" s="120"/>
      <c r="J99" s="121">
        <f>J123</f>
        <v>0</v>
      </c>
      <c r="L99" s="118"/>
    </row>
    <row r="100" spans="1:47" s="10" customFormat="1" ht="19.899999999999999" customHeight="1">
      <c r="B100" s="122"/>
      <c r="D100" s="123" t="s">
        <v>7294</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5" t="str">
        <f>E7</f>
        <v>Přístavba tělocvičny, školní jídelny a kuchyně</v>
      </c>
      <c r="F110" s="266"/>
      <c r="G110" s="266"/>
      <c r="H110" s="266"/>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166</v>
      </c>
      <c r="L111" s="21"/>
    </row>
    <row r="112" spans="1:47" s="2" customFormat="1" ht="16.5" customHeight="1">
      <c r="A112" s="33"/>
      <c r="B112" s="34"/>
      <c r="C112" s="33"/>
      <c r="D112" s="33"/>
      <c r="E112" s="265" t="s">
        <v>7222</v>
      </c>
      <c r="F112" s="264"/>
      <c r="G112" s="264"/>
      <c r="H112" s="264"/>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168</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41" t="str">
        <f>E11</f>
        <v>ON - Ostatní náklady</v>
      </c>
      <c r="F114" s="264"/>
      <c r="G114" s="264"/>
      <c r="H114" s="264"/>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ZŠ Lyčkovo nám. 6/460, Praha 8</v>
      </c>
      <c r="G116" s="33"/>
      <c r="H116" s="33"/>
      <c r="I116" s="28" t="s">
        <v>22</v>
      </c>
      <c r="J116" s="56" t="str">
        <f>IF(J14="","",J14)</f>
        <v>25. 9. 2023</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E17</f>
        <v>Městská část Praha 8</v>
      </c>
      <c r="G118" s="33"/>
      <c r="H118" s="33"/>
      <c r="I118" s="28" t="s">
        <v>30</v>
      </c>
      <c r="J118" s="31" t="str">
        <f>E23</f>
        <v>ARCHITEKTONICKÝ ATELIER ALEŠ, s.r.o.</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33</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208</v>
      </c>
      <c r="D121" s="129" t="s">
        <v>62</v>
      </c>
      <c r="E121" s="129" t="s">
        <v>58</v>
      </c>
      <c r="F121" s="129" t="s">
        <v>59</v>
      </c>
      <c r="G121" s="129" t="s">
        <v>209</v>
      </c>
      <c r="H121" s="129" t="s">
        <v>210</v>
      </c>
      <c r="I121" s="129" t="s">
        <v>211</v>
      </c>
      <c r="J121" s="130" t="s">
        <v>172</v>
      </c>
      <c r="K121" s="131" t="s">
        <v>212</v>
      </c>
      <c r="L121" s="132"/>
      <c r="M121" s="63" t="s">
        <v>1</v>
      </c>
      <c r="N121" s="64" t="s">
        <v>41</v>
      </c>
      <c r="O121" s="64" t="s">
        <v>213</v>
      </c>
      <c r="P121" s="64" t="s">
        <v>214</v>
      </c>
      <c r="Q121" s="64" t="s">
        <v>215</v>
      </c>
      <c r="R121" s="64" t="s">
        <v>216</v>
      </c>
      <c r="S121" s="64" t="s">
        <v>217</v>
      </c>
      <c r="T121" s="65" t="s">
        <v>218</v>
      </c>
      <c r="U121" s="126"/>
      <c r="V121" s="126"/>
      <c r="W121" s="126"/>
      <c r="X121" s="126"/>
      <c r="Y121" s="126"/>
      <c r="Z121" s="126"/>
      <c r="AA121" s="126"/>
      <c r="AB121" s="126"/>
      <c r="AC121" s="126"/>
      <c r="AD121" s="126"/>
      <c r="AE121" s="126"/>
    </row>
    <row r="122" spans="1:65" s="2" customFormat="1" ht="22.9" customHeight="1">
      <c r="A122" s="33"/>
      <c r="B122" s="34"/>
      <c r="C122" s="70" t="s">
        <v>219</v>
      </c>
      <c r="D122" s="33"/>
      <c r="E122" s="33"/>
      <c r="F122" s="33"/>
      <c r="G122" s="33"/>
      <c r="H122" s="33"/>
      <c r="I122" s="33"/>
      <c r="J122" s="133">
        <f>BK122</f>
        <v>0</v>
      </c>
      <c r="K122" s="33"/>
      <c r="L122" s="34"/>
      <c r="M122" s="66"/>
      <c r="N122" s="57"/>
      <c r="O122" s="67"/>
      <c r="P122" s="134">
        <f>P123</f>
        <v>0</v>
      </c>
      <c r="Q122" s="67"/>
      <c r="R122" s="134">
        <f>R123</f>
        <v>0</v>
      </c>
      <c r="S122" s="67"/>
      <c r="T122" s="135">
        <f>T123</f>
        <v>0</v>
      </c>
      <c r="U122" s="33"/>
      <c r="V122" s="33"/>
      <c r="W122" s="33"/>
      <c r="X122" s="33"/>
      <c r="Y122" s="33"/>
      <c r="Z122" s="33"/>
      <c r="AA122" s="33"/>
      <c r="AB122" s="33"/>
      <c r="AC122" s="33"/>
      <c r="AD122" s="33"/>
      <c r="AE122" s="33"/>
      <c r="AT122" s="18" t="s">
        <v>76</v>
      </c>
      <c r="AU122" s="18" t="s">
        <v>174</v>
      </c>
      <c r="BK122" s="136">
        <f>BK123</f>
        <v>0</v>
      </c>
    </row>
    <row r="123" spans="1:65" s="12" customFormat="1" ht="25.9" customHeight="1">
      <c r="B123" s="137"/>
      <c r="D123" s="138" t="s">
        <v>76</v>
      </c>
      <c r="E123" s="139" t="s">
        <v>162</v>
      </c>
      <c r="F123" s="139" t="s">
        <v>7295</v>
      </c>
      <c r="I123" s="140"/>
      <c r="J123" s="141">
        <f>BK123</f>
        <v>0</v>
      </c>
      <c r="L123" s="137"/>
      <c r="M123" s="142"/>
      <c r="N123" s="143"/>
      <c r="O123" s="143"/>
      <c r="P123" s="144">
        <f>P124</f>
        <v>0</v>
      </c>
      <c r="Q123" s="143"/>
      <c r="R123" s="144">
        <f>R124</f>
        <v>0</v>
      </c>
      <c r="S123" s="143"/>
      <c r="T123" s="145">
        <f>T124</f>
        <v>0</v>
      </c>
      <c r="AR123" s="138" t="s">
        <v>84</v>
      </c>
      <c r="AT123" s="146" t="s">
        <v>76</v>
      </c>
      <c r="AU123" s="146" t="s">
        <v>77</v>
      </c>
      <c r="AY123" s="138" t="s">
        <v>222</v>
      </c>
      <c r="BK123" s="147">
        <f>BK124</f>
        <v>0</v>
      </c>
    </row>
    <row r="124" spans="1:65" s="12" customFormat="1" ht="22.9" customHeight="1">
      <c r="B124" s="137"/>
      <c r="D124" s="138" t="s">
        <v>76</v>
      </c>
      <c r="E124" s="148" t="s">
        <v>77</v>
      </c>
      <c r="F124" s="148" t="s">
        <v>7295</v>
      </c>
      <c r="I124" s="140"/>
      <c r="J124" s="149">
        <f>BK124</f>
        <v>0</v>
      </c>
      <c r="L124" s="137"/>
      <c r="M124" s="142"/>
      <c r="N124" s="143"/>
      <c r="O124" s="143"/>
      <c r="P124" s="144">
        <f>SUM(P125:P127)</f>
        <v>0</v>
      </c>
      <c r="Q124" s="143"/>
      <c r="R124" s="144">
        <f>SUM(R125:R127)</f>
        <v>0</v>
      </c>
      <c r="S124" s="143"/>
      <c r="T124" s="145">
        <f>SUM(T125:T127)</f>
        <v>0</v>
      </c>
      <c r="AR124" s="138" t="s">
        <v>84</v>
      </c>
      <c r="AT124" s="146" t="s">
        <v>76</v>
      </c>
      <c r="AU124" s="146" t="s">
        <v>84</v>
      </c>
      <c r="AY124" s="138" t="s">
        <v>222</v>
      </c>
      <c r="BK124" s="147">
        <f>SUM(BK125:BK127)</f>
        <v>0</v>
      </c>
    </row>
    <row r="125" spans="1:65" s="2" customFormat="1" ht="24.2" customHeight="1">
      <c r="A125" s="33"/>
      <c r="B125" s="150"/>
      <c r="C125" s="151" t="s">
        <v>84</v>
      </c>
      <c r="D125" s="151" t="s">
        <v>224</v>
      </c>
      <c r="E125" s="152" t="s">
        <v>7233</v>
      </c>
      <c r="F125" s="153" t="s">
        <v>7296</v>
      </c>
      <c r="G125" s="154" t="s">
        <v>7228</v>
      </c>
      <c r="H125" s="155">
        <v>1</v>
      </c>
      <c r="I125" s="156"/>
      <c r="J125" s="157">
        <f>ROUND(I125*H125,2)</f>
        <v>0</v>
      </c>
      <c r="K125" s="158"/>
      <c r="L125" s="34"/>
      <c r="M125" s="159" t="s">
        <v>1</v>
      </c>
      <c r="N125" s="160" t="s">
        <v>42</v>
      </c>
      <c r="O125" s="59"/>
      <c r="P125" s="161">
        <f>O125*H125</f>
        <v>0</v>
      </c>
      <c r="Q125" s="161">
        <v>0</v>
      </c>
      <c r="R125" s="161">
        <f>Q125*H125</f>
        <v>0</v>
      </c>
      <c r="S125" s="161">
        <v>0</v>
      </c>
      <c r="T125" s="162">
        <f>S125*H125</f>
        <v>0</v>
      </c>
      <c r="U125" s="33"/>
      <c r="V125" s="33"/>
      <c r="W125" s="33"/>
      <c r="X125" s="33"/>
      <c r="Y125" s="33"/>
      <c r="Z125" s="33"/>
      <c r="AA125" s="33"/>
      <c r="AB125" s="33"/>
      <c r="AC125" s="33"/>
      <c r="AD125" s="33"/>
      <c r="AE125" s="33"/>
      <c r="AR125" s="163" t="s">
        <v>228</v>
      </c>
      <c r="AT125" s="163" t="s">
        <v>224</v>
      </c>
      <c r="AU125" s="163" t="s">
        <v>86</v>
      </c>
      <c r="AY125" s="18" t="s">
        <v>222</v>
      </c>
      <c r="BE125" s="164">
        <f>IF(N125="základní",J125,0)</f>
        <v>0</v>
      </c>
      <c r="BF125" s="164">
        <f>IF(N125="snížená",J125,0)</f>
        <v>0</v>
      </c>
      <c r="BG125" s="164">
        <f>IF(N125="zákl. přenesená",J125,0)</f>
        <v>0</v>
      </c>
      <c r="BH125" s="164">
        <f>IF(N125="sníž. přenesená",J125,0)</f>
        <v>0</v>
      </c>
      <c r="BI125" s="164">
        <f>IF(N125="nulová",J125,0)</f>
        <v>0</v>
      </c>
      <c r="BJ125" s="18" t="s">
        <v>84</v>
      </c>
      <c r="BK125" s="164">
        <f>ROUND(I125*H125,2)</f>
        <v>0</v>
      </c>
      <c r="BL125" s="18" t="s">
        <v>228</v>
      </c>
      <c r="BM125" s="163" t="s">
        <v>7297</v>
      </c>
    </row>
    <row r="126" spans="1:65" s="2" customFormat="1" ht="24.2" customHeight="1">
      <c r="A126" s="33"/>
      <c r="B126" s="150"/>
      <c r="C126" s="151" t="s">
        <v>86</v>
      </c>
      <c r="D126" s="151" t="s">
        <v>224</v>
      </c>
      <c r="E126" s="152" t="s">
        <v>7298</v>
      </c>
      <c r="F126" s="153" t="s">
        <v>7299</v>
      </c>
      <c r="G126" s="154" t="s">
        <v>2075</v>
      </c>
      <c r="H126" s="155">
        <v>1</v>
      </c>
      <c r="I126" s="156"/>
      <c r="J126" s="157">
        <f>ROUND(I126*H126,2)</f>
        <v>0</v>
      </c>
      <c r="K126" s="158"/>
      <c r="L126" s="34"/>
      <c r="M126" s="159" t="s">
        <v>1</v>
      </c>
      <c r="N126" s="160" t="s">
        <v>42</v>
      </c>
      <c r="O126" s="59"/>
      <c r="P126" s="161">
        <f>O126*H126</f>
        <v>0</v>
      </c>
      <c r="Q126" s="161">
        <v>0</v>
      </c>
      <c r="R126" s="161">
        <f>Q126*H126</f>
        <v>0</v>
      </c>
      <c r="S126" s="161">
        <v>0</v>
      </c>
      <c r="T126" s="162">
        <f>S126*H126</f>
        <v>0</v>
      </c>
      <c r="U126" s="33"/>
      <c r="V126" s="33"/>
      <c r="W126" s="33"/>
      <c r="X126" s="33"/>
      <c r="Y126" s="33"/>
      <c r="Z126" s="33"/>
      <c r="AA126" s="33"/>
      <c r="AB126" s="33"/>
      <c r="AC126" s="33"/>
      <c r="AD126" s="33"/>
      <c r="AE126" s="33"/>
      <c r="AR126" s="163" t="s">
        <v>228</v>
      </c>
      <c r="AT126" s="163" t="s">
        <v>224</v>
      </c>
      <c r="AU126" s="163" t="s">
        <v>86</v>
      </c>
      <c r="AY126" s="18" t="s">
        <v>222</v>
      </c>
      <c r="BE126" s="164">
        <f>IF(N126="základní",J126,0)</f>
        <v>0</v>
      </c>
      <c r="BF126" s="164">
        <f>IF(N126="snížená",J126,0)</f>
        <v>0</v>
      </c>
      <c r="BG126" s="164">
        <f>IF(N126="zákl. přenesená",J126,0)</f>
        <v>0</v>
      </c>
      <c r="BH126" s="164">
        <f>IF(N126="sníž. přenesená",J126,0)</f>
        <v>0</v>
      </c>
      <c r="BI126" s="164">
        <f>IF(N126="nulová",J126,0)</f>
        <v>0</v>
      </c>
      <c r="BJ126" s="18" t="s">
        <v>84</v>
      </c>
      <c r="BK126" s="164">
        <f>ROUND(I126*H126,2)</f>
        <v>0</v>
      </c>
      <c r="BL126" s="18" t="s">
        <v>228</v>
      </c>
      <c r="BM126" s="163" t="s">
        <v>7300</v>
      </c>
    </row>
    <row r="127" spans="1:65" s="2" customFormat="1" ht="16.5" customHeight="1">
      <c r="A127" s="33"/>
      <c r="B127" s="150"/>
      <c r="C127" s="151" t="s">
        <v>235</v>
      </c>
      <c r="D127" s="151" t="s">
        <v>224</v>
      </c>
      <c r="E127" s="152" t="s">
        <v>7301</v>
      </c>
      <c r="F127" s="153" t="s">
        <v>7302</v>
      </c>
      <c r="G127" s="154" t="s">
        <v>2075</v>
      </c>
      <c r="H127" s="155">
        <v>1</v>
      </c>
      <c r="I127" s="156"/>
      <c r="J127" s="157">
        <f>ROUND(I127*H127,2)</f>
        <v>0</v>
      </c>
      <c r="K127" s="158"/>
      <c r="L127" s="34"/>
      <c r="M127" s="213" t="s">
        <v>1</v>
      </c>
      <c r="N127" s="214" t="s">
        <v>42</v>
      </c>
      <c r="O127" s="215"/>
      <c r="P127" s="216">
        <f>O127*H127</f>
        <v>0</v>
      </c>
      <c r="Q127" s="216">
        <v>0</v>
      </c>
      <c r="R127" s="216">
        <f>Q127*H127</f>
        <v>0</v>
      </c>
      <c r="S127" s="216">
        <v>0</v>
      </c>
      <c r="T127" s="217">
        <f>S127*H127</f>
        <v>0</v>
      </c>
      <c r="U127" s="33"/>
      <c r="V127" s="33"/>
      <c r="W127" s="33"/>
      <c r="X127" s="33"/>
      <c r="Y127" s="33"/>
      <c r="Z127" s="33"/>
      <c r="AA127" s="33"/>
      <c r="AB127" s="33"/>
      <c r="AC127" s="33"/>
      <c r="AD127" s="33"/>
      <c r="AE127" s="33"/>
      <c r="AR127" s="163" t="s">
        <v>228</v>
      </c>
      <c r="AT127" s="163" t="s">
        <v>224</v>
      </c>
      <c r="AU127" s="163" t="s">
        <v>86</v>
      </c>
      <c r="AY127" s="18" t="s">
        <v>222</v>
      </c>
      <c r="BE127" s="164">
        <f>IF(N127="základní",J127,0)</f>
        <v>0</v>
      </c>
      <c r="BF127" s="164">
        <f>IF(N127="snížená",J127,0)</f>
        <v>0</v>
      </c>
      <c r="BG127" s="164">
        <f>IF(N127="zákl. přenesená",J127,0)</f>
        <v>0</v>
      </c>
      <c r="BH127" s="164">
        <f>IF(N127="sníž. přenesená",J127,0)</f>
        <v>0</v>
      </c>
      <c r="BI127" s="164">
        <f>IF(N127="nulová",J127,0)</f>
        <v>0</v>
      </c>
      <c r="BJ127" s="18" t="s">
        <v>84</v>
      </c>
      <c r="BK127" s="164">
        <f>ROUND(I127*H127,2)</f>
        <v>0</v>
      </c>
      <c r="BL127" s="18" t="s">
        <v>228</v>
      </c>
      <c r="BM127" s="163" t="s">
        <v>7303</v>
      </c>
    </row>
    <row r="128" spans="1:65" s="2" customFormat="1" ht="6.95" customHeight="1">
      <c r="A128" s="33"/>
      <c r="B128" s="48"/>
      <c r="C128" s="49"/>
      <c r="D128" s="49"/>
      <c r="E128" s="49"/>
      <c r="F128" s="49"/>
      <c r="G128" s="49"/>
      <c r="H128" s="49"/>
      <c r="I128" s="49"/>
      <c r="J128" s="49"/>
      <c r="K128" s="49"/>
      <c r="L128" s="34"/>
      <c r="M128" s="33"/>
      <c r="O128" s="33"/>
      <c r="P128" s="33"/>
      <c r="Q128" s="33"/>
      <c r="R128" s="33"/>
      <c r="S128" s="33"/>
      <c r="T128" s="33"/>
      <c r="U128" s="33"/>
      <c r="V128" s="33"/>
      <c r="W128" s="33"/>
      <c r="X128" s="33"/>
      <c r="Y128" s="33"/>
      <c r="Z128" s="33"/>
      <c r="AA128" s="33"/>
      <c r="AB128" s="33"/>
      <c r="AC128" s="33"/>
      <c r="AD128" s="33"/>
      <c r="AE128" s="33"/>
    </row>
  </sheetData>
  <autoFilter ref="C121:K127"/>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46</vt:i4>
      </vt:variant>
    </vt:vector>
  </HeadingPairs>
  <TitlesOfParts>
    <vt:vector size="69" baseType="lpstr">
      <vt:lpstr>Rekapitulace stavby</vt:lpstr>
      <vt:lpstr>D.1.1. - Architektonicko-...</vt:lpstr>
      <vt:lpstr>D.1.4.1 - Ústřední topení</vt:lpstr>
      <vt:lpstr>D.1.4.2 - Vzduchotechnika</vt:lpstr>
      <vt:lpstr>D.1.4.3.A - Kanalizace</vt:lpstr>
      <vt:lpstr>D.1.4.3.B - Vodovod</vt:lpstr>
      <vt:lpstr>D.1.4.3.C - Zařizovací př...</vt:lpstr>
      <vt:lpstr>D.1.4.4 - Plynovod</vt:lpstr>
      <vt:lpstr>D.1.4.5.A - Silnoproud</vt:lpstr>
      <vt:lpstr>D.1.4.5.B - Hromosvod</vt:lpstr>
      <vt:lpstr>D.1.4.6 - Slaboproud</vt:lpstr>
      <vt:lpstr>D.1.4.7.A - Gastrotechnol...</vt:lpstr>
      <vt:lpstr>D.1.4.7.B - Drobný inventář</vt:lpstr>
      <vt:lpstr>SO-02 - Opláštění transfo...</vt:lpstr>
      <vt:lpstr>SO-03 - Zpevněné plochy</vt:lpstr>
      <vt:lpstr>SO-04 - Úprava vjezdu u P...</vt:lpstr>
      <vt:lpstr>SO-05 - Přípojka vodovodu</vt:lpstr>
      <vt:lpstr>SO-06 - Přípojka jednotko...</vt:lpstr>
      <vt:lpstr>SO-07 - Vsakovací objekt</vt:lpstr>
      <vt:lpstr>SO-08 - Odlučovač tuků</vt:lpstr>
      <vt:lpstr>SO-11 - Sadové úpravy</vt:lpstr>
      <vt:lpstr>VRN - Vedlejší rozpočtové...</vt:lpstr>
      <vt:lpstr>ON - Ostatní náklady</vt:lpstr>
      <vt:lpstr>'D.1.1. - Architektonicko-...'!Názvy_tisku</vt:lpstr>
      <vt:lpstr>'D.1.4.1 - Ústřední topení'!Názvy_tisku</vt:lpstr>
      <vt:lpstr>'D.1.4.2 - Vzduchotechnika'!Názvy_tisku</vt:lpstr>
      <vt:lpstr>'D.1.4.3.A - Kanalizace'!Názvy_tisku</vt:lpstr>
      <vt:lpstr>'D.1.4.3.B - Vodovod'!Názvy_tisku</vt:lpstr>
      <vt:lpstr>'D.1.4.3.C - Zařizovací př...'!Názvy_tisku</vt:lpstr>
      <vt:lpstr>'D.1.4.4 - Plynovod'!Názvy_tisku</vt:lpstr>
      <vt:lpstr>'D.1.4.5.A - Silnoproud'!Názvy_tisku</vt:lpstr>
      <vt:lpstr>'D.1.4.5.B - Hromosvod'!Názvy_tisku</vt:lpstr>
      <vt:lpstr>'D.1.4.6 - Slaboproud'!Názvy_tisku</vt:lpstr>
      <vt:lpstr>'D.1.4.7.A - Gastrotechnol...'!Názvy_tisku</vt:lpstr>
      <vt:lpstr>'D.1.4.7.B - Drobný inventář'!Názvy_tisku</vt:lpstr>
      <vt:lpstr>'ON - Ostatní náklady'!Názvy_tisku</vt:lpstr>
      <vt:lpstr>'Rekapitulace stavby'!Názvy_tisku</vt:lpstr>
      <vt:lpstr>'SO-02 - Opláštění transfo...'!Názvy_tisku</vt:lpstr>
      <vt:lpstr>'SO-03 - Zpevněné plochy'!Názvy_tisku</vt:lpstr>
      <vt:lpstr>'SO-04 - Úprava vjezdu u P...'!Názvy_tisku</vt:lpstr>
      <vt:lpstr>'SO-05 - Přípojka vodovodu'!Názvy_tisku</vt:lpstr>
      <vt:lpstr>'SO-06 - Přípojka jednotko...'!Názvy_tisku</vt:lpstr>
      <vt:lpstr>'SO-07 - Vsakovací objekt'!Názvy_tisku</vt:lpstr>
      <vt:lpstr>'SO-08 - Odlučovač tuků'!Názvy_tisku</vt:lpstr>
      <vt:lpstr>'SO-11 - Sadové úpravy'!Názvy_tisku</vt:lpstr>
      <vt:lpstr>'VRN - Vedlejší rozpočtové...'!Názvy_tisku</vt:lpstr>
      <vt:lpstr>'D.1.1. - Architektonicko-...'!Oblast_tisku</vt:lpstr>
      <vt:lpstr>'D.1.4.1 - Ústřední topení'!Oblast_tisku</vt:lpstr>
      <vt:lpstr>'D.1.4.2 - Vzduchotechnika'!Oblast_tisku</vt:lpstr>
      <vt:lpstr>'D.1.4.3.A - Kanalizace'!Oblast_tisku</vt:lpstr>
      <vt:lpstr>'D.1.4.3.B - Vodovod'!Oblast_tisku</vt:lpstr>
      <vt:lpstr>'D.1.4.3.C - Zařizovací př...'!Oblast_tisku</vt:lpstr>
      <vt:lpstr>'D.1.4.4 - Plynovod'!Oblast_tisku</vt:lpstr>
      <vt:lpstr>'D.1.4.5.A - Silnoproud'!Oblast_tisku</vt:lpstr>
      <vt:lpstr>'D.1.4.5.B - Hromosvod'!Oblast_tisku</vt:lpstr>
      <vt:lpstr>'D.1.4.6 - Slaboproud'!Oblast_tisku</vt:lpstr>
      <vt:lpstr>'D.1.4.7.A - Gastrotechnol...'!Oblast_tisku</vt:lpstr>
      <vt:lpstr>'D.1.4.7.B - Drobný inventář'!Oblast_tisku</vt:lpstr>
      <vt:lpstr>'ON - Ostatní náklady'!Oblast_tisku</vt:lpstr>
      <vt:lpstr>'Rekapitulace stavby'!Oblast_tisku</vt:lpstr>
      <vt:lpstr>'SO-02 - Opláštění transfo...'!Oblast_tisku</vt:lpstr>
      <vt:lpstr>'SO-03 - Zpevněné plochy'!Oblast_tisku</vt:lpstr>
      <vt:lpstr>'SO-04 - Úprava vjezdu u P...'!Oblast_tisku</vt:lpstr>
      <vt:lpstr>'SO-05 - Přípojka vodovodu'!Oblast_tisku</vt:lpstr>
      <vt:lpstr>'SO-06 - Přípojka jednotko...'!Oblast_tisku</vt:lpstr>
      <vt:lpstr>'SO-07 - Vsakovací objekt'!Oblast_tisku</vt:lpstr>
      <vt:lpstr>'SO-08 - Odlučovač tuků'!Oblast_tisku</vt:lpstr>
      <vt:lpstr>'SO-11 - Sadové úpravy'!Oblast_tisku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Šimůnek</dc:creator>
  <cp:lastModifiedBy>Vladislav Kejha</cp:lastModifiedBy>
  <dcterms:created xsi:type="dcterms:W3CDTF">2023-09-26T12:15:25Z</dcterms:created>
  <dcterms:modified xsi:type="dcterms:W3CDTF">2023-10-19T06:07:48Z</dcterms:modified>
</cp:coreProperties>
</file>