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tavební část - Kvádr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'Stavební část - Kvádr'!$C$93:$K$412</definedName>
    <definedName name="_xlnm.Print_Area" localSheetId="1">'Stavební část - Kvádr'!$C$4:$J$39,'Stavební část - Kvádr'!$C$45:$J$75,'Stavební část - Kvádr'!$C$81:$K$412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'Stavební část - Kvádr'!$93:$93</definedName>
  </definedNames>
  <calcPr fullCalcOnLoad="1"/>
</workbook>
</file>

<file path=xl/sharedStrings.xml><?xml version="1.0" encoding="utf-8"?>
<sst xmlns="http://schemas.openxmlformats.org/spreadsheetml/2006/main" count="3367" uniqueCount="778">
  <si>
    <t>Export Komplet</t>
  </si>
  <si>
    <t>VZ</t>
  </si>
  <si>
    <t>2.0</t>
  </si>
  <si>
    <t/>
  </si>
  <si>
    <t>False</t>
  </si>
  <si>
    <t>{566d5adb-80fa-4dd5-ba0b-3d1c59117519}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</si>
  <si>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</si>
  <si>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</si>
  <si>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</si>
  <si>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</si>
  <si>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</si>
  <si>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</si>
  <si>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</si>
  <si>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</si>
  <si>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</si>
  <si>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Kvadr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</si>
  <si>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</si>
  <si>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</si>
  <si>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Kvádr</t>
  </si>
  <si>
    <t>KSO:</t>
  </si>
  <si>
    <t>CC-CZ:</t>
  </si>
  <si>
    <t>Místo:</t>
  </si>
  <si>
    <t xml:space="preserve"> </t>
  </si>
  <si>
    <t>Datum:</t>
  </si>
  <si>
    <t>27. 7. 2022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</si>
  <si>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</si>
  <si>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</si>
  <si>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</si>
  <si>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</si>
  <si>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</si>
  <si>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</si>
  <si>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</si>
  <si>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</si>
  <si>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</si>
  <si>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</si>
  <si>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</si>
  <si>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</si>
  <si>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</si>
  <si>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</si>
  <si>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</si>
  <si>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</si>
  <si>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</si>
  <si>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</si>
  <si>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</si>
  <si>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</si>
  <si>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</si>
  <si>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</si>
  <si>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</si>
  <si>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</si>
  <si>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</si>
  <si>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</si>
  <si>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</si>
  <si>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</si>
  <si>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</si>
  <si>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</si>
  <si>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</si>
  <si>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</si>
  <si>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</si>
  <si>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</si>
  <si>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</si>
  <si>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</si>
  <si>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</si>
  <si>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</si>
  <si>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</si>
  <si>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</si>
  <si>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</si>
  <si>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</si>
  <si>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</si>
  <si>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</si>
  <si>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</si>
  <si>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</si>
  <si>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</si>
  <si>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</si>
  <si>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</si>
  <si>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Stavební část</t>
  </si>
  <si>
    <t>STA</t>
  </si>
  <si>
    <t>1</t>
  </si>
  <si>
    <t>{84e9410f-78b3-45fc-b56e-60e3df609207}</t>
  </si>
  <si>
    <t>2</t>
  </si>
  <si>
    <t>KRYCÍ LIST SOUPISU PRACÍ</t>
  </si>
  <si>
    <t>Objekt:</t>
  </si>
  <si>
    <t>Stavební část - Kvádr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</si>
  <si>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</si>
  <si>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</si>
  <si>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</si>
  <si>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</si>
  <si>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</si>
  <si>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</si>
  <si>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</si>
  <si>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9 - Ostatní konstrukce a práce, bourání</t>
  </si>
  <si>
    <t xml:space="preserve">    998 - Přesun hmot</t>
  </si>
  <si>
    <t>PSV - Práce a dodávky PSV</t>
  </si>
  <si>
    <t xml:space="preserve">    762 - Konstrukce tesařské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</si>
  <si>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</si>
  <si>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</si>
  <si>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</si>
  <si>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787 - Dokončovací práce - zasklívání</t>
  </si>
  <si>
    <t xml:space="preserve">    789 - Povrchové úpravy ocelových konstrukcí a technologických zařízení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</si>
  <si>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</si>
  <si>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</si>
  <si>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</si>
  <si>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</si>
  <si>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</si>
  <si>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</si>
  <si>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</si>
  <si>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</si>
  <si>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</si>
  <si>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</si>
  <si>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</si>
  <si>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</si>
  <si>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</si>
  <si>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</si>
  <si>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</si>
  <si>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</si>
  <si>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</si>
  <si>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</si>
  <si>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</si>
  <si>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</si>
  <si>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</si>
  <si>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111111101</t>
  </si>
  <si>
    <t>Odstranění travin v rovině nebo ve svahu do 1:5 ručně</t>
  </si>
  <si>
    <t>m2</t>
  </si>
  <si>
    <t>CS ÚRS 2022 02</t>
  </si>
  <si>
    <t>4</t>
  </si>
  <si>
    <t>-1584335786</t>
  </si>
  <si>
    <t>PP</t>
  </si>
  <si>
    <t>Odstranění travin a rákosu ručně travin pro jakoukoli plochu v rovině nebo ve svahu sklonu do 1:5</t>
  </si>
  <si>
    <t>Online PSC</t>
  </si>
  <si>
    <t>https://podminky.urs.cz/item/CS_URS_2022_02/111111101</t>
  </si>
  <si>
    <t>VV</t>
  </si>
  <si>
    <t>8*4</t>
  </si>
  <si>
    <t>121112003</t>
  </si>
  <si>
    <t>Sejmutí ornice tl vrstvy do 200 mm ručně</t>
  </si>
  <si>
    <t>973397172</t>
  </si>
  <si>
    <t>Sejmutí ornice ručně při souvislé ploše, tl. vrstvy do 200 mm</t>
  </si>
  <si>
    <t>https://podminky.urs.cz/item/CS_URS_2022_02/121112003</t>
  </si>
  <si>
    <t>"sejmutí ornice tl. 100mm"</t>
  </si>
  <si>
    <t>6,9*3,3</t>
  </si>
  <si>
    <t>3</t>
  </si>
  <si>
    <t>122211101</t>
  </si>
  <si>
    <t>Odkopávky a prokopávky v hornině třídy těžitelnosti I, skupiny 3 ručně</t>
  </si>
  <si>
    <t>m3</t>
  </si>
  <si>
    <t>1489122550</t>
  </si>
  <si>
    <t>Odkopávky a prokopávky ručně zapažené i nezapažené v hornině třídy těžitelnosti I skupiny 3</t>
  </si>
  <si>
    <t>https://podminky.urs.cz/item/CS_URS_2022_02/122211101</t>
  </si>
  <si>
    <t>162211311</t>
  </si>
  <si>
    <t>Vodorovné přemístění výkopku z horniny třídy těžitelnosti I skupiny 1 až 3 stavebním kolečkem do 10 m</t>
  </si>
  <si>
    <t>2072122773</t>
  </si>
  <si>
    <t>Vodorovné přemístění výkopku nebo sypaniny stavebním kolečkem s vyprázdněním kolečka na hromady nebo do dopravního prostředku na vzdálenost do 10 m z horniny třídy těžitelnosti I, skupiny 1 až 3</t>
  </si>
  <si>
    <t>https://podminky.urs.cz/item/CS_URS_2022_02/162211311</t>
  </si>
  <si>
    <t>"kačírek"   6,9*3,3*0,1</t>
  </si>
  <si>
    <t>"základy"  0,15*0,15*3,14* 12*1</t>
  </si>
  <si>
    <t>10</t>
  </si>
  <si>
    <t>Součet</t>
  </si>
  <si>
    <t>5</t>
  </si>
  <si>
    <t>162211319</t>
  </si>
  <si>
    <t>Příplatek k vodorovnému přemístění výkopku z horniny třídy těžitelnosti I skupiny 1 až 3 stavebním kolečkem za každých dalších 10 m</t>
  </si>
  <si>
    <t>1435626681</t>
  </si>
  <si>
    <t>Vodorovné přemístění výkopku nebo sypaniny stavebním kolečkem s vyprázdněním kolečka na hromady nebo do dopravního prostředku na vzdálenost do 10 m Příplatek za každých dalších 10 m k ceně -1311</t>
  </si>
  <si>
    <t>https://podminky.urs.cz/item/CS_URS_2022_02/162211319</t>
  </si>
  <si>
    <t>13,125*4</t>
  </si>
  <si>
    <t>6</t>
  </si>
  <si>
    <t>162751117</t>
  </si>
  <si>
    <t>Vodorovné přemístění přes 9 000 do 10000 m výkopku/sypaniny z horniny třídy těžitelnosti I skupiny 1 až 3</t>
  </si>
  <si>
    <t>-1299275395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</si>
  <si>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</si>
  <si>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https://podminky.urs.cz/item/CS_URS_2022_02/162751117</t>
  </si>
  <si>
    <t>7</t>
  </si>
  <si>
    <t>162751119</t>
  </si>
  <si>
    <t>Příplatek k vodorovnému přemístění výkopku/sypaniny z horniny třídy těžitelnosti I skupiny 1 až 3 ZKD 1000 m přes 10000 m</t>
  </si>
  <si>
    <t>-1311051433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</si>
  <si>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</si>
  <si>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https://podminky.urs.cz/item/CS_URS_2022_02/162751119</t>
  </si>
  <si>
    <t>13,125*5</t>
  </si>
  <si>
    <t>8</t>
  </si>
  <si>
    <t>167111101</t>
  </si>
  <si>
    <t>Nakládání výkopku z hornin třídy těžitelnosti I skupiny 1 až 3 ručně</t>
  </si>
  <si>
    <t>1862759333</t>
  </si>
  <si>
    <t>Nakládání, skládání a překládání neulehlého výkopku nebo sypaniny ručně nakládání, z hornin třídy těžitelnosti I, skupiny 1 až 3</t>
  </si>
  <si>
    <t>https://podminky.urs.cz/item/CS_URS_2022_02/167111101</t>
  </si>
  <si>
    <t>9</t>
  </si>
  <si>
    <t>171201231</t>
  </si>
  <si>
    <t>Poplatek za uložení zeminy a kamení na recyklační skládce (skládkovné) kód odpadu 17 05 04</t>
  </si>
  <si>
    <t>t</t>
  </si>
  <si>
    <t>1532119312</t>
  </si>
  <si>
    <t>Poplatek za uložení stavebního odpadu na recyklační skládce (skládkovné) zeminy a kamení zatříděného do Katalogu odpadů pod kódem 17 05 04</t>
  </si>
  <si>
    <t>https://podminky.urs.cz/item/CS_URS_2022_02/171201231</t>
  </si>
  <si>
    <t>13,125*1,8</t>
  </si>
  <si>
    <t>171251201</t>
  </si>
  <si>
    <t>Uložení sypaniny na skládky nebo meziskládky</t>
  </si>
  <si>
    <t>1155526312</t>
  </si>
  <si>
    <t>Uložení sypaniny na skládky nebo meziskládky bez hutnění s upravením uložené sypaniny do předepsaného tvaru</t>
  </si>
  <si>
    <t>https://podminky.urs.cz/item/CS_URS_2022_02/171251201</t>
  </si>
  <si>
    <t>11</t>
  </si>
  <si>
    <t>174111101</t>
  </si>
  <si>
    <t>Zásyp jam, šachet rýh nebo kolem objektů sypaninou se zhutněním ručně</t>
  </si>
  <si>
    <t>1430804450</t>
  </si>
  <si>
    <t>Zásyp sypaninou z jakékoliv horniny ručně s uložením výkopku ve vrstvách se zhutněním jam, šachet, rýh nebo kolem objektů v těchto vykopávkách</t>
  </si>
  <si>
    <t>https://podminky.urs.cz/item/CS_URS_2022_02/174111101</t>
  </si>
  <si>
    <t>12</t>
  </si>
  <si>
    <t>M</t>
  </si>
  <si>
    <t>583374030</t>
  </si>
  <si>
    <t>kamenivo dekorační (kačírek) frakce 16/32</t>
  </si>
  <si>
    <t>-1630427020</t>
  </si>
  <si>
    <t>"kačírek"   6,9*3,3*0,1*1,9</t>
  </si>
  <si>
    <t>13</t>
  </si>
  <si>
    <t>181111131</t>
  </si>
  <si>
    <t>Plošná úprava terénu do 500 m2 zemina skupiny 1 až 4 nerovnosti přes 150 do 200 mm v rovinně a svahu do 1:5</t>
  </si>
  <si>
    <t>-1510054481</t>
  </si>
  <si>
    <t>Plošná úprava terénu v zemině skupiny 1 až 4 s urovnáním povrchu bez doplnění ornice souvislé plochy do 500 m2 při nerovnostech terénu přes 150 do 200 mm v rovině nebo na svahu do 1:5</t>
  </si>
  <si>
    <t>https://podminky.urs.cz/item/CS_URS_2022_02/181111131</t>
  </si>
  <si>
    <t>14</t>
  </si>
  <si>
    <t>181411131</t>
  </si>
  <si>
    <t>Založení parkového trávníku výsevem pl do 1000 m2 v rovině a ve svahu do 1:5</t>
  </si>
  <si>
    <t>-929468250</t>
  </si>
  <si>
    <t>Založení trávníku na půdě předem připravené plochy do 1000 m2 výsevem včetně utažení parkového v rovině nebo na svahu do 1:5</t>
  </si>
  <si>
    <t>https://podminky.urs.cz/item/CS_URS_2022_02/181411131</t>
  </si>
  <si>
    <t xml:space="preserve">  14,9*11,3</t>
  </si>
  <si>
    <t>"kačírek"  - 6,9*3,3</t>
  </si>
  <si>
    <t>00572420</t>
  </si>
  <si>
    <t>osivo směs travní parková okrasná</t>
  </si>
  <si>
    <t>kg</t>
  </si>
  <si>
    <t>-929993154</t>
  </si>
  <si>
    <t>145*0,025</t>
  </si>
  <si>
    <t>16</t>
  </si>
  <si>
    <t>183402121</t>
  </si>
  <si>
    <t>Rozrušení půdy souvislé pl přes 100 do 500 m2 hl přes 50 do 150 mm v rovině a svahu do 1:5</t>
  </si>
  <si>
    <t>175386169</t>
  </si>
  <si>
    <t>Rozrušení půdy na hloubku přes 50 do 150 mm souvislé plochy do 500 m2 v rovině nebo na svahu do 1:5</t>
  </si>
  <si>
    <t>https://podminky.urs.cz/item/CS_URS_2022_02/183402121</t>
  </si>
  <si>
    <t>17</t>
  </si>
  <si>
    <t>185803111</t>
  </si>
  <si>
    <t>Ošetření trávníku shrabáním v rovině a svahu do 1:5</t>
  </si>
  <si>
    <t>224235292</t>
  </si>
  <si>
    <t>Ošetření trávníku jednorázové v rovině nebo na svahu do 1:5</t>
  </si>
  <si>
    <t>https://podminky.urs.cz/item/CS_URS_2022_02/185803111</t>
  </si>
  <si>
    <t>Zakládání</t>
  </si>
  <si>
    <t>18</t>
  </si>
  <si>
    <t>213141112</t>
  </si>
  <si>
    <t>Zřízení vrstvy z geotextilie v rovině nebo ve sklonu do 1:5 š přes 3 do 6 m</t>
  </si>
  <si>
    <t>-938741236</t>
  </si>
  <si>
    <t>Zřízení vrstvy z geotextilie filtrační, separační, odvodňovací, ochranné, výztužné nebo protierozní v rovině nebo ve sklonu do 1:5, šířky přes 3 do 6 m</t>
  </si>
  <si>
    <t>https://podminky.urs.cz/item/CS_URS_2022_02/213141112</t>
  </si>
  <si>
    <t>"kačírek"   6,9*3,3+(6,9*2+3,3*2)*0,1</t>
  </si>
  <si>
    <t>19</t>
  </si>
  <si>
    <t>69311068</t>
  </si>
  <si>
    <t>geotextilie netkaná separační, ochranná, filtrační, drenážní PP 300g/m2</t>
  </si>
  <si>
    <t>-252691355</t>
  </si>
  <si>
    <t>24,81*1,15</t>
  </si>
  <si>
    <t>20</t>
  </si>
  <si>
    <t>226111113</t>
  </si>
  <si>
    <t>Vrty velkoprofilové svislé nezapažené D přes 400 do 450 mm hl od 0 do 5 m hornina III</t>
  </si>
  <si>
    <t>m</t>
  </si>
  <si>
    <t>-720270247</t>
  </si>
  <si>
    <t>Velkoprofilové vrty náběrovým vrtáním svislé nezapažené průměru přes 400 do 450 mm, v hl od 0 do 5 m v hornině tř. III</t>
  </si>
  <si>
    <t>https://podminky.urs.cz/item/CS_URS_2022_02/226111113</t>
  </si>
  <si>
    <t>12*1</t>
  </si>
  <si>
    <t>275321411</t>
  </si>
  <si>
    <t>Základové patky ze ŽB bez zvýšených nároků na prostředí tř. C 20/25</t>
  </si>
  <si>
    <t>1377157542</t>
  </si>
  <si>
    <t>Základy z betonu železového (bez výztuže) patky z betonu bez zvláštních nároků na prostředí tř. C 20/25</t>
  </si>
  <si>
    <t>https://podminky.urs.cz/item/CS_URS_2022_02/275321411</t>
  </si>
  <si>
    <t>12*0,95*0,15*0,15*3,14*1,1</t>
  </si>
  <si>
    <t>22</t>
  </si>
  <si>
    <t>275361821</t>
  </si>
  <si>
    <t>Výztuž základových patek betonářskou ocelí 10 505 (R)</t>
  </si>
  <si>
    <t>-1810669067</t>
  </si>
  <si>
    <t>Výztuž základů patek z betonářské oceli 10 505 (R)</t>
  </si>
  <si>
    <t>https://podminky.urs.cz/item/CS_URS_2022_02/275361821</t>
  </si>
  <si>
    <t>12*0,95*7,2*0,001</t>
  </si>
  <si>
    <t>Ostatní konstrukce a práce, bourání</t>
  </si>
  <si>
    <t>23</t>
  </si>
  <si>
    <t>949101111</t>
  </si>
  <si>
    <t>Lešení pomocné pro objekty pozemních staveb s lešeňovou podlahou v do 1,9 m zatížení do 150 kg/m2</t>
  </si>
  <si>
    <t>827505484</t>
  </si>
  <si>
    <t>Lešení pomocné pracovní pro objekty pozemních staveb pro zatížení do 150 kg/m2, o výšce lešeňové podlahy do 1,9 m</t>
  </si>
  <si>
    <t>https://podminky.urs.cz/item/CS_URS_2022_02/949101111</t>
  </si>
  <si>
    <t>8,8*5,2</t>
  </si>
  <si>
    <t>24</t>
  </si>
  <si>
    <t>952901111</t>
  </si>
  <si>
    <t>Vyčištění budov bytové a občanské výstavby při výšce podlaží do 4 m</t>
  </si>
  <si>
    <t>-1602498686</t>
  </si>
  <si>
    <t>Vyčištění budov nebo objektů před předáním do užívání budov bytové nebo občanské výstavby, světlé výšky podlaží do 4 m</t>
  </si>
  <si>
    <t>https://podminky.urs.cz/item/CS_URS_2022_02/952901111</t>
  </si>
  <si>
    <t>998</t>
  </si>
  <si>
    <t>Přesun hmot</t>
  </si>
  <si>
    <t>25</t>
  </si>
  <si>
    <t>998018001</t>
  </si>
  <si>
    <t>Přesun hmot ruční pro budovy v do 6 m</t>
  </si>
  <si>
    <t>1487570321</t>
  </si>
  <si>
    <t>Přesun hmot pro budovy občanské výstavby, bydlení, výrobu a služby ruční - bez užití mechanizace vodorovná dopravní vzdálenost do 100 m pro budovy s jakoukoliv nosnou konstrukcí výšky do 6 m</t>
  </si>
  <si>
    <t>https://podminky.urs.cz/item/CS_URS_2022_02/998018001</t>
  </si>
  <si>
    <t>PSV</t>
  </si>
  <si>
    <t>Práce a dodávky PSV</t>
  </si>
  <si>
    <t>762</t>
  </si>
  <si>
    <t>Konstrukce tesařské</t>
  </si>
  <si>
    <t>26</t>
  </si>
  <si>
    <t>762081351</t>
  </si>
  <si>
    <t>Jednostranné hoblování hranolů průřezové pl do 120 cm2 zabudovaných do konstrukce</t>
  </si>
  <si>
    <t>1062265351</t>
  </si>
  <si>
    <t>Hoblování hraněného řeziva zabudovaného do konstrukce jednostranné hranoly, průřezové plochy do 120 cm2</t>
  </si>
  <si>
    <t>https://podminky.urs.cz/item/CS_URS_2022_02/762081351</t>
  </si>
  <si>
    <t>"stropní  vaznice 40/240"  (6,5*4+2,7*8)*4</t>
  </si>
  <si>
    <t>"střešní  vaznice  zešikmené  60/150"   3,42*15*4</t>
  </si>
  <si>
    <t>" kolem stropnic 40/100"   (3,1*2+6,7*2)*4</t>
  </si>
  <si>
    <t>" vaznice podlahy 40/240"  (2,7*8+6,5*4)*4</t>
  </si>
  <si>
    <t>"olemování podlahy 40/240"  (6,65*2+3,1*2)*4</t>
  </si>
  <si>
    <t>" nad patky 40/200 " 15*3*4</t>
  </si>
  <si>
    <t>" nad  vaznice podlahy 40/200" 15*3*4</t>
  </si>
  <si>
    <t>"stěny svislé 40/140"  2,6*24*4</t>
  </si>
  <si>
    <t>"stěny vodorovné 40/140"  (3*3*2+6,8*3*2)*4</t>
  </si>
  <si>
    <t>"stěny a dveře  s nerezovými vruty"   (6,8*2+3,2*2)*3/0,06*4</t>
  </si>
  <si>
    <t>"podhled podlahy  s nerezovými vruty"   6,8*3,2/0,06*4</t>
  </si>
  <si>
    <t>"100/240"   1,4*2*4</t>
  </si>
  <si>
    <t>27</t>
  </si>
  <si>
    <t>762086111</t>
  </si>
  <si>
    <t>Montáž KDK hmotnosti prvku do 5 kg</t>
  </si>
  <si>
    <t>1515990637</t>
  </si>
  <si>
    <t>Montáž kovových doplňkových konstrukcí (materiál ve specifikaci) hmotnosti prvku do 5 kg</t>
  </si>
  <si>
    <t>https://podminky.urs.cz/item/CS_URS_2022_02/762086111</t>
  </si>
  <si>
    <t>28</t>
  </si>
  <si>
    <t>54825112</t>
  </si>
  <si>
    <t>kování tesařské úhelník 90° typ1 100x80x80x2,5mm</t>
  </si>
  <si>
    <t>kus</t>
  </si>
  <si>
    <t>32</t>
  </si>
  <si>
    <t>-1946240111</t>
  </si>
  <si>
    <t>24*4*2</t>
  </si>
  <si>
    <t>9*4*2</t>
  </si>
  <si>
    <t>29</t>
  </si>
  <si>
    <t>762395000</t>
  </si>
  <si>
    <t>Spojovací prostředky krovů, bednění, laťování, nadstřešních konstrukcí</t>
  </si>
  <si>
    <t>562081383</t>
  </si>
  <si>
    <t>Spojovací prostředky krovů, bednění a laťování, nadstřešních konstrukcí svory, prkna, hřebíky, pásová ocel, vruty</t>
  </si>
  <si>
    <t>https://podminky.urs.cz/item/CS_URS_2022_02/762395000</t>
  </si>
  <si>
    <t>3,344+0,043</t>
  </si>
  <si>
    <t>30</t>
  </si>
  <si>
    <t>762512245</t>
  </si>
  <si>
    <t>Montáž podlahové kce podkladové z desek dřevotřískových nebo cementotřískových šroubovaných na dřevo</t>
  </si>
  <si>
    <t>678036904</t>
  </si>
  <si>
    <t>Podlahové konstrukce podkladové montáž z desek dřevotřískových, dřevoštěpkových nebo cementotřískových na podklad dřevěný šroubováním</t>
  </si>
  <si>
    <t>https://podminky.urs.cz/item/CS_URS_2022_02/762512245</t>
  </si>
  <si>
    <t>6,4*2,8</t>
  </si>
  <si>
    <t>31</t>
  </si>
  <si>
    <t>60624131</t>
  </si>
  <si>
    <t>překližka stavební s fólií hladkou tl 12mm</t>
  </si>
  <si>
    <t>1795942119</t>
  </si>
  <si>
    <t>překližka stavební s fólií  tl 12mm</t>
  </si>
  <si>
    <t>7,5*3,75</t>
  </si>
  <si>
    <t>001</t>
  </si>
  <si>
    <t>Řezání a opracování  desky</t>
  </si>
  <si>
    <t>1322881750</t>
  </si>
  <si>
    <t>33</t>
  </si>
  <si>
    <t>762595001</t>
  </si>
  <si>
    <t>Spojovací prostředky pro položení dřevěných podlah a zakrytí kanálů</t>
  </si>
  <si>
    <t>1501437882</t>
  </si>
  <si>
    <t>Spojovací prostředky podlah a podkladových konstrukcí hřebíky, vruty</t>
  </si>
  <si>
    <t>https://podminky.urs.cz/item/CS_URS_2022_02/762595001</t>
  </si>
  <si>
    <t>34</t>
  </si>
  <si>
    <t>762713210</t>
  </si>
  <si>
    <t>Montáž prostorové vázané kce s ocelovými spojkami z hraněného řeziva průřezové pl do 120 cm2</t>
  </si>
  <si>
    <t>-468716188</t>
  </si>
  <si>
    <t>Montáž prostorových vázaných konstrukcí z řeziva hraněného nebo polohraněného s použitím ocelových spojek (spojky ve specifikaci) průřezové plochy do 120 cm2</t>
  </si>
  <si>
    <t>https://podminky.urs.cz/item/CS_URS_2022_02/762713210</t>
  </si>
  <si>
    <t xml:space="preserve">"stropní  vaznice 40/240"  6,5*4+2,7*8  </t>
  </si>
  <si>
    <t>"střešní  vaznice  zešikmené  60/150"   3,42*15</t>
  </si>
  <si>
    <t>" kolem stropnic 40/100"   3,1*2+6,7*2</t>
  </si>
  <si>
    <t xml:space="preserve">" vaznice podlahy 40/240"  2,7*8+6,5*4  </t>
  </si>
  <si>
    <t>"olemování podlahy 40/240"  6,65*2+3,1*2</t>
  </si>
  <si>
    <t xml:space="preserve">" nad patky " 15*3 </t>
  </si>
  <si>
    <t xml:space="preserve">" nad  vaznice podlahy " 15*3 </t>
  </si>
  <si>
    <t>"stěny svislé 40/140"  2,6*24</t>
  </si>
  <si>
    <t>"stěny vodorovné 40/140" 3*6+6,8*6</t>
  </si>
  <si>
    <t>35</t>
  </si>
  <si>
    <t>60516111</t>
  </si>
  <si>
    <t>řezivo modřínové sušené tl 50mm</t>
  </si>
  <si>
    <t>-1191627791</t>
  </si>
  <si>
    <t>"stropní  vaznice 40/240"  (6,5*4+2,7*8)*0,04*0,24*1,1</t>
  </si>
  <si>
    <t>"střešní  vaznice  zešikmené  60/150"   3,42*15*0,06*0,15*1,1</t>
  </si>
  <si>
    <t>" kolem stropnic 40/100"   (3,1*2+6,7*2)*0,04*0,1*1,1</t>
  </si>
  <si>
    <t>" vaznice podlahy 40/240"  (2,7*8+6,5*4)*0,04*0,24*1,1</t>
  </si>
  <si>
    <t>"olemování podlahy 40/240"  (6,65*2+3,1*2)*0,04*0,24*1,1</t>
  </si>
  <si>
    <t xml:space="preserve">" nad patky 40/200 " 15*3 *0,04*0,2*1,1 </t>
  </si>
  <si>
    <t xml:space="preserve">" nad  vaznice podlahy 40/200" 15*3*0,04*0,2*1,1 </t>
  </si>
  <si>
    <t>"stěny svislé 40/140"  2,6*24*0,04*0,14*1,1</t>
  </si>
  <si>
    <t>"stěny vodorovné 40/140"  (3*3*2+6,8*3*2)*0,04*0,14*1,1</t>
  </si>
  <si>
    <t>36</t>
  </si>
  <si>
    <t>762713230</t>
  </si>
  <si>
    <t>Montáž prostorové vázané kce s ocelovými spojkami z hraněného řeziva průřezové pl přes 224 do 288 cm2</t>
  </si>
  <si>
    <t>1081316959</t>
  </si>
  <si>
    <t>Montáž prostorových vázaných konstrukcí z řeziva hraněného nebo polohraněného s použitím ocelových spojek (spojky ve specifikaci) průřezové plochy přes 224 do 288 cm2</t>
  </si>
  <si>
    <t>https://podminky.urs.cz/item/CS_URS_2022_02/762713230</t>
  </si>
  <si>
    <t>"100/240"   1,4*2</t>
  </si>
  <si>
    <t>37</t>
  </si>
  <si>
    <t>60516112</t>
  </si>
  <si>
    <t>řezivo modřínové sušené tl 60-70mm</t>
  </si>
  <si>
    <t>-1996580099</t>
  </si>
  <si>
    <t xml:space="preserve">řezivo modřínové sušené </t>
  </si>
  <si>
    <t>"100/240"   1,4*2*0,1*0,14*1,1</t>
  </si>
  <si>
    <t>38</t>
  </si>
  <si>
    <t>998762101</t>
  </si>
  <si>
    <t>Přesun hmot tonážní pro kce tesařské v objektech v do 6 m</t>
  </si>
  <si>
    <t>-404491919</t>
  </si>
  <si>
    <t>Přesun hmot pro konstrukce tesařské stanovený z hmotnosti přesunovaného materiálu vodorovná dopravní vzdálenost do 50 m v objektech výšky do 6 m</t>
  </si>
  <si>
    <t>https://podminky.urs.cz/item/CS_URS_2022_02/998762101</t>
  </si>
  <si>
    <t>39</t>
  </si>
  <si>
    <t>998762181</t>
  </si>
  <si>
    <t>Příplatek k přesunu hmot tonážní 762 prováděný bez použití mechanizace</t>
  </si>
  <si>
    <t>-963421936</t>
  </si>
  <si>
    <t>Přesun hmot pro konstrukce tesařské stanovený z hmotnosti přesunovaného materiálu Příplatek k cenám za přesun prováděný bez použití mechanizace pro jakoukoliv výšku objektu</t>
  </si>
  <si>
    <t>https://podminky.urs.cz/item/CS_URS_2022_02/998762181</t>
  </si>
  <si>
    <t>40</t>
  </si>
  <si>
    <t>998762194</t>
  </si>
  <si>
    <t>Příplatek k přesunu hmot tonážní 762 za zvětšený přesun do 1000 m</t>
  </si>
  <si>
    <t>1507219988</t>
  </si>
  <si>
    <t>Přesun hmot pro konstrukce tesařské stanovený z hmotnosti přesunovaného materiálu Příplatek k cenám za zvětšený přesun přes vymezenou největší dopravní vzdálenost do 1000 m</t>
  </si>
  <si>
    <t>https://podminky.urs.cz/item/CS_URS_2022_02/998762194</t>
  </si>
  <si>
    <t>766</t>
  </si>
  <si>
    <t>Konstrukce truhlářské</t>
  </si>
  <si>
    <t>41</t>
  </si>
  <si>
    <t>766001</t>
  </si>
  <si>
    <t xml:space="preserve">D+M  nosné  konstrukce  dveří  včetně kování   </t>
  </si>
  <si>
    <t>-1966583545</t>
  </si>
  <si>
    <t xml:space="preserve">D+M nosné konstrukce dveří včetně kování </t>
  </si>
  <si>
    <t>"dveře" 0,9*2,13*2</t>
  </si>
  <si>
    <t>42</t>
  </si>
  <si>
    <t>766412221</t>
  </si>
  <si>
    <t>Montáž obložení stěn pl přes 5 m2 palubkami modřínovými š přes 40 do 60 mm</t>
  </si>
  <si>
    <t>849110525</t>
  </si>
  <si>
    <t>Montáž obložení stěn palubkami na pero a drážku plochy přes 5 m2 modřínovými, šířky přes 40 do 60 mm</t>
  </si>
  <si>
    <t>https://podminky.urs.cz/item/CS_URS_2022_02/766412221</t>
  </si>
  <si>
    <t>"stěny a dveře  s nerezovými vruty"   (6,8*2+3,2*2)*3</t>
  </si>
  <si>
    <t>43</t>
  </si>
  <si>
    <t>-1869575794</t>
  </si>
  <si>
    <t>"stěny a dveře  s nerezovými vruty"   (6,8*2+3,2*2)*3/0,06*0,04*0,04*1,1</t>
  </si>
  <si>
    <t>44</t>
  </si>
  <si>
    <t>766414231</t>
  </si>
  <si>
    <t>Montáž obložení stěn pl do 5 m2 panely dýhovanými do 0,60 m2</t>
  </si>
  <si>
    <t>-791419473</t>
  </si>
  <si>
    <t>Montáž obložení stěn panely obkladovými plochy do 5 m2 dýhovanými, plochy do 0,60 m2</t>
  </si>
  <si>
    <t>https://podminky.urs.cz/item/CS_URS_2022_02/766414231</t>
  </si>
  <si>
    <t>"schodiště"  (0,7*1,2+0,7*0,45+1,2*0,45*2)*2</t>
  </si>
  <si>
    <t>45</t>
  </si>
  <si>
    <t>644527033</t>
  </si>
  <si>
    <t>"schodiště" 1,25*2,5*2</t>
  </si>
  <si>
    <t>46</t>
  </si>
  <si>
    <t>766423121</t>
  </si>
  <si>
    <t>Montáž obložení podhledů členitých palubkami modřínovými š přes 40 do 60 mm</t>
  </si>
  <si>
    <t>1678611057</t>
  </si>
  <si>
    <t>Montáž obložení podhledů členitých palubkami na pero a drážku modřínovými, šířky přes 40 do 60 mm</t>
  </si>
  <si>
    <t>https://podminky.urs.cz/item/CS_URS_2022_02/766423121</t>
  </si>
  <si>
    <t>"podhled podlahy  s nerezovými vruty"   6,8*3,2</t>
  </si>
  <si>
    <t>47</t>
  </si>
  <si>
    <t>2085415143</t>
  </si>
  <si>
    <t>"podhled podlahy  s nerezovými vruty"   6,8*3,2/0,06*0,04*0,04*1,1</t>
  </si>
  <si>
    <t>48</t>
  </si>
  <si>
    <t>998766101</t>
  </si>
  <si>
    <t>Přesun hmot tonážní pro kce truhlářské v objektech v do 6 m</t>
  </si>
  <si>
    <t>-2033360861</t>
  </si>
  <si>
    <t>Přesun hmot pro konstrukce truhlářské stanovený z hmotnosti přesunovaného materiálu vodorovná dopravní vzdálenost do 50 m v objektech výšky do 6 m</t>
  </si>
  <si>
    <t>https://podminky.urs.cz/item/CS_URS_2022_02/998766101</t>
  </si>
  <si>
    <t>49</t>
  </si>
  <si>
    <t>998766181</t>
  </si>
  <si>
    <t>Příplatek k přesunu hmot tonážní 766 prováděný bez použití mechanizace</t>
  </si>
  <si>
    <t>-429716036</t>
  </si>
  <si>
    <t>Přesun hmot pro konstrukce truhlářské stanovený z hmotnosti přesunovaného materiálu Příplatek k ceně za přesun prováděný bez použití mechanizace pro jakoukoliv výšku objektu</t>
  </si>
  <si>
    <t>https://podminky.urs.cz/item/CS_URS_2022_02/998766181</t>
  </si>
  <si>
    <t>50</t>
  </si>
  <si>
    <t>998766192</t>
  </si>
  <si>
    <t>Příplatek k přesunu hmot tonážní 766 za zvětšený přesun do 100 m</t>
  </si>
  <si>
    <t>-1508811523</t>
  </si>
  <si>
    <t>Přesun hmot pro konstrukce truhlářské stanovený z hmotnosti přesunovaného materiálu Příplatek k ceně za zvětšený přesun přes vymezenou největší dopravní vzdálenost do 100 m</t>
  </si>
  <si>
    <t>https://podminky.urs.cz/item/CS_URS_2022_02/998766192</t>
  </si>
  <si>
    <t>767</t>
  </si>
  <si>
    <t>Konstrukce zámečnické</t>
  </si>
  <si>
    <t>51</t>
  </si>
  <si>
    <t>767995111</t>
  </si>
  <si>
    <t>Montáž atypických zámečnických konstrukcí hm do 5 kg</t>
  </si>
  <si>
    <t>-527442692</t>
  </si>
  <si>
    <t>Montáž ostatních atypických zámečnických konstrukcí hmotnosti do 5 kg</t>
  </si>
  <si>
    <t>https://podminky.urs.cz/item/CS_URS_2022_02/767995111</t>
  </si>
  <si>
    <t>"patky"  4*1*4,51</t>
  </si>
  <si>
    <t>"schody" ( 0,7*5+1,2*2+0,3*2)*4,51*2</t>
  </si>
  <si>
    <t>52</t>
  </si>
  <si>
    <t>14550238</t>
  </si>
  <si>
    <t>profil ocelový svařovaný jakost S235 průřez čtvercový 40x40x4mm</t>
  </si>
  <si>
    <t>-1990481568</t>
  </si>
  <si>
    <t>"patky"  4*1*4,51*1,1*0,001</t>
  </si>
  <si>
    <t>"schody" ( 0,7*5+1,2*2+0,3*2)*4,51*2*1,1*0,001</t>
  </si>
  <si>
    <t>53</t>
  </si>
  <si>
    <t>695379039</t>
  </si>
  <si>
    <t>"spínaní lany"  (3,7+3,7)*2*2+(3,7+3,7)*2</t>
  </si>
  <si>
    <t>54</t>
  </si>
  <si>
    <t>553000</t>
  </si>
  <si>
    <t>Dodávka lana  nerezového tl.5mm  včetně napináků a úchytů</t>
  </si>
  <si>
    <t>-859267525</t>
  </si>
  <si>
    <t>55</t>
  </si>
  <si>
    <t>767995112</t>
  </si>
  <si>
    <t>Montáž atypických zámečnických konstrukcí hm přes 5 do 10 kg</t>
  </si>
  <si>
    <t>-351031606</t>
  </si>
  <si>
    <t>Montáž ostatních atypických zámečnických konstrukcí hmotnosti přes 5 do 10 kg</t>
  </si>
  <si>
    <t>https://podminky.urs.cz/item/CS_URS_2022_02/767995112</t>
  </si>
  <si>
    <t>" OK patky "   8*1*9,62</t>
  </si>
  <si>
    <t>56</t>
  </si>
  <si>
    <t>14550317</t>
  </si>
  <si>
    <t>profil ocelový svařovaný jakost S235 průřez čtvercový 80x80x4mm</t>
  </si>
  <si>
    <t>384972093</t>
  </si>
  <si>
    <t>" OK patky "   8*1*9,62*1,1*0,001</t>
  </si>
  <si>
    <t>57</t>
  </si>
  <si>
    <t>998767101</t>
  </si>
  <si>
    <t>Přesun hmot tonážní pro zámečnické konstrukce v objektech v do 6 m</t>
  </si>
  <si>
    <t>1509943480</t>
  </si>
  <si>
    <t>Přesun hmot pro zámečnické konstrukce stanovený z hmotnosti přesunovaného materiálu vodorovná dopravní vzdálenost do 50 m v objektech výšky do 6 m</t>
  </si>
  <si>
    <t>https://podminky.urs.cz/item/CS_URS_2022_02/998767101</t>
  </si>
  <si>
    <t>58</t>
  </si>
  <si>
    <t>998767181</t>
  </si>
  <si>
    <t>Příplatek k přesunu hmot tonážní 767 prováděný bez použití mechanizace</t>
  </si>
  <si>
    <t>777739705</t>
  </si>
  <si>
    <t>Přesun hmot pro zámečnické konstrukce stanovený z hmotnosti přesunovaného materiálu Příplatek k cenám za přesun prováděný bez použití mechanizace pro jakoukoliv výšku objektu</t>
  </si>
  <si>
    <t>https://podminky.urs.cz/item/CS_URS_2022_02/998767181</t>
  </si>
  <si>
    <t>783</t>
  </si>
  <si>
    <t>Dokončovací práce - nátěry</t>
  </si>
  <si>
    <t>59</t>
  </si>
  <si>
    <t>783168211</t>
  </si>
  <si>
    <t>Lakovací dvojnásobný olejový nátěr truhlářských konstrukcí s mezibroušením</t>
  </si>
  <si>
    <t>316423192</t>
  </si>
  <si>
    <t>Lakovací nátěr truhlářských konstrukcí dvojnásobný s mezibroušením olejový</t>
  </si>
  <si>
    <t>https://podminky.urs.cz/item/CS_URS_2022_02/783168211</t>
  </si>
  <si>
    <t>"stropní  vaznice 40/240"  (6,5*4+2,7*8)*0,56</t>
  </si>
  <si>
    <t>"střešní  vaznice  zešikmené  60/150"   3,42*15*0,42</t>
  </si>
  <si>
    <t>" kolem stropnic 40/100"   (3,1*2+6,7*2)*0,28</t>
  </si>
  <si>
    <t>" vaznice podlahy 40/240"  (2,7*8+6,5*4)*0,56</t>
  </si>
  <si>
    <t>"olemování podlahy 40/240"  (6,65*2+3,1*2)*0,56</t>
  </si>
  <si>
    <t>" nad patky 40/200 " 15*3*0,48</t>
  </si>
  <si>
    <t>" nad  vaznice podlahy 40/200" 15*3*0,48</t>
  </si>
  <si>
    <t>"stěny svislé 40/140"  2,6*24*0,36</t>
  </si>
  <si>
    <t>"stěny vodorovné 40/140"  (3*3*2+6,8*3*2)*0,36</t>
  </si>
  <si>
    <t>"stěny a dveře  s nerezovými vruty"   (6,8*2+3,2*2)*3/0,06*0,16</t>
  </si>
  <si>
    <t>"podhled podlahy  s nerezovými vruty"   6,8*3,2/0,06*0,16</t>
  </si>
  <si>
    <t>"100/240"   1,4*2*0,68</t>
  </si>
  <si>
    <t>787</t>
  </si>
  <si>
    <t>Dokončovací práce - zasklívání</t>
  </si>
  <si>
    <t>60</t>
  </si>
  <si>
    <t>787192523.1</t>
  </si>
  <si>
    <t>Zasklívání  zastřešní  bezpečnostním  sklem  4-1-4</t>
  </si>
  <si>
    <t>-1419033955</t>
  </si>
  <si>
    <t>Zasklívání zastřešení sklem bezpečnostním 4-1-4</t>
  </si>
  <si>
    <t>"bezpečnostní sklo  4-1-4  včetně AL lišt"    7,06*3,42</t>
  </si>
  <si>
    <t>61</t>
  </si>
  <si>
    <t>998787101</t>
  </si>
  <si>
    <t>Přesun hmot tonážní pro zasklívání v objektech v do 6 m</t>
  </si>
  <si>
    <t>-2017941764</t>
  </si>
  <si>
    <t>Přesun hmot pro zasklívání stanovený z hmotnosti přesunovaného materiálu vodorovná dopravní vzdálenost do 50 m v objektech výšky do 6 m</t>
  </si>
  <si>
    <t>https://podminky.urs.cz/item/CS_URS_2022_02/998787101</t>
  </si>
  <si>
    <t>62</t>
  </si>
  <si>
    <t>998787181</t>
  </si>
  <si>
    <t>Příplatek k přesunu hmot tonážní 787 prováděný bez použití mechanizace</t>
  </si>
  <si>
    <t>2024634152</t>
  </si>
  <si>
    <t>Přesun hmot pro zasklívání stanovený z hmotnosti přesunovaného materiálu Příplatek k cenám za přesun prováděný bez použití mechanizace pro jakoukoliv výšku objektu</t>
  </si>
  <si>
    <t>https://podminky.urs.cz/item/CS_URS_2022_02/998787181</t>
  </si>
  <si>
    <t>63</t>
  </si>
  <si>
    <t>998787192</t>
  </si>
  <si>
    <t>Příplatek k přesunu hmot tonážní 787 za zvětšený přesun do 100 m</t>
  </si>
  <si>
    <t>-2144198152</t>
  </si>
  <si>
    <t>Přesun hmot pro zasklívání stanovený z hmotnosti přesunovaného materiálu Příplatek k cenám za zvětšený přesun přes vymezenou největší dopravní vzdálenost do 100 m</t>
  </si>
  <si>
    <t>https://podminky.urs.cz/item/CS_URS_2022_02/998787192</t>
  </si>
  <si>
    <t>789</t>
  </si>
  <si>
    <t>Povrchové úpravy ocelových konstrukcí a technologických zařízení</t>
  </si>
  <si>
    <t>64</t>
  </si>
  <si>
    <t>789421541</t>
  </si>
  <si>
    <t>Žárové stříkání ocelových konstrukcí třídy I ZnAl 150 μm</t>
  </si>
  <si>
    <t>1808786231</t>
  </si>
  <si>
    <t>Žárové stříkání ocelových konstrukcí slitinou zinacor ZnAl, tloušťky 150 μm, třídy I</t>
  </si>
  <si>
    <t>https://podminky.urs.cz/item/CS_URS_2022_02/789421541</t>
  </si>
  <si>
    <t>"patky 40/40"  4*1*0,04*4</t>
  </si>
  <si>
    <t>"schody 40/40" ( 0,7*5+1,2*2+0,3*2)*0,04*4*2</t>
  </si>
  <si>
    <t>" OK patky 80/80 "   8*1*0,08*4</t>
  </si>
  <si>
    <t>VRN</t>
  </si>
  <si>
    <t>Vedlejší rozpočtové náklady</t>
  </si>
  <si>
    <t>VRN1</t>
  </si>
  <si>
    <t>Průzkumné, geodetické a projektové práce</t>
  </si>
  <si>
    <t>65</t>
  </si>
  <si>
    <t>010001000</t>
  </si>
  <si>
    <t>kpl</t>
  </si>
  <si>
    <t>1024</t>
  </si>
  <si>
    <t>-509516813</t>
  </si>
  <si>
    <t>https://podminky.urs.cz/item/CS_URS_2022_02/010001000</t>
  </si>
  <si>
    <t>VRN3</t>
  </si>
  <si>
    <t>Zařízení staveniště</t>
  </si>
  <si>
    <t>66</t>
  </si>
  <si>
    <t>030001000</t>
  </si>
  <si>
    <t>2043364585</t>
  </si>
  <si>
    <t>https://podminky.urs.cz/item/CS_URS_2022_02/030001000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</si>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</sst>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0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9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20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8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2" xfId="0" applyNumberFormat="1" applyFont="1" applyBorder="1" applyAlignment="1">
      <alignment/>
    </xf>
    <xf numFmtId="166" fontId="33" fillId="0" borderId="13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7" fillId="0" borderId="0" xfId="0" applyFont="1" applyAlignment="1">
      <alignment horizontal="left" vertical="center"/>
    </xf>
    <xf numFmtId="0" fontId="38" fillId="0" borderId="0" xfId="20" applyFont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39" fillId="0" borderId="22" xfId="0" applyFont="1" applyBorder="1" applyAlignment="1" applyProtection="1">
      <alignment horizontal="center" vertical="center"/>
      <protection locked="0"/>
    </xf>
    <xf numFmtId="49" fontId="39" fillId="0" borderId="22" xfId="0" applyNumberFormat="1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center" vertical="center" wrapText="1"/>
      <protection locked="0"/>
    </xf>
    <xf numFmtId="167" fontId="39" fillId="0" borderId="22" xfId="0" applyNumberFormat="1" applyFont="1" applyBorder="1" applyAlignment="1" applyProtection="1">
      <alignment vertical="center"/>
      <protection locked="0"/>
    </xf>
    <xf numFmtId="4" fontId="39" fillId="3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 locked="0"/>
    </xf>
    <xf numFmtId="0" fontId="40" fillId="0" borderId="3" xfId="0" applyFont="1" applyBorder="1" applyAlignment="1">
      <alignment vertical="center"/>
    </xf>
    <xf numFmtId="0" fontId="39" fillId="3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111101" TargetMode="External" /><Relationship Id="rId2" Type="http://schemas.openxmlformats.org/officeDocument/2006/relationships/hyperlink" Target="https://podminky.urs.cz/item/CS_URS_2022_02/121112003" TargetMode="External" /><Relationship Id="rId3" Type="http://schemas.openxmlformats.org/officeDocument/2006/relationships/hyperlink" Target="https://podminky.urs.cz/item/CS_URS_2022_02/122211101" TargetMode="External" /><Relationship Id="rId4" Type="http://schemas.openxmlformats.org/officeDocument/2006/relationships/hyperlink" Target="https://podminky.urs.cz/item/CS_URS_2022_02/162211311" TargetMode="External" /><Relationship Id="rId5" Type="http://schemas.openxmlformats.org/officeDocument/2006/relationships/hyperlink" Target="https://podminky.urs.cz/item/CS_URS_2022_02/162211319" TargetMode="External" /><Relationship Id="rId6" Type="http://schemas.openxmlformats.org/officeDocument/2006/relationships/hyperlink" Target="https://podminky.urs.cz/item/CS_URS_2022_02/162751117" TargetMode="External" /><Relationship Id="rId7" Type="http://schemas.openxmlformats.org/officeDocument/2006/relationships/hyperlink" Target="https://podminky.urs.cz/item/CS_URS_2022_02/162751119" TargetMode="External" /><Relationship Id="rId8" Type="http://schemas.openxmlformats.org/officeDocument/2006/relationships/hyperlink" Target="https://podminky.urs.cz/item/CS_URS_2022_02/167111101" TargetMode="External" /><Relationship Id="rId9" Type="http://schemas.openxmlformats.org/officeDocument/2006/relationships/hyperlink" Target="https://podminky.urs.cz/item/CS_URS_2022_02/171201231" TargetMode="External" /><Relationship Id="rId10" Type="http://schemas.openxmlformats.org/officeDocument/2006/relationships/hyperlink" Target="https://podminky.urs.cz/item/CS_URS_2022_02/171251201" TargetMode="External" /><Relationship Id="rId11" Type="http://schemas.openxmlformats.org/officeDocument/2006/relationships/hyperlink" Target="https://podminky.urs.cz/item/CS_URS_2022_02/174111101" TargetMode="External" /><Relationship Id="rId12" Type="http://schemas.openxmlformats.org/officeDocument/2006/relationships/hyperlink" Target="https://podminky.urs.cz/item/CS_URS_2022_02/181111131" TargetMode="External" /><Relationship Id="rId13" Type="http://schemas.openxmlformats.org/officeDocument/2006/relationships/hyperlink" Target="https://podminky.urs.cz/item/CS_URS_2022_02/181411131" TargetMode="External" /><Relationship Id="rId14" Type="http://schemas.openxmlformats.org/officeDocument/2006/relationships/hyperlink" Target="https://podminky.urs.cz/item/CS_URS_2022_02/183402121" TargetMode="External" /><Relationship Id="rId15" Type="http://schemas.openxmlformats.org/officeDocument/2006/relationships/hyperlink" Target="https://podminky.urs.cz/item/CS_URS_2022_02/185803111" TargetMode="External" /><Relationship Id="rId16" Type="http://schemas.openxmlformats.org/officeDocument/2006/relationships/hyperlink" Target="https://podminky.urs.cz/item/CS_URS_2022_02/213141112" TargetMode="External" /><Relationship Id="rId17" Type="http://schemas.openxmlformats.org/officeDocument/2006/relationships/hyperlink" Target="https://podminky.urs.cz/item/CS_URS_2022_02/226111113" TargetMode="External" /><Relationship Id="rId18" Type="http://schemas.openxmlformats.org/officeDocument/2006/relationships/hyperlink" Target="https://podminky.urs.cz/item/CS_URS_2022_02/275321411" TargetMode="External" /><Relationship Id="rId19" Type="http://schemas.openxmlformats.org/officeDocument/2006/relationships/hyperlink" Target="https://podminky.urs.cz/item/CS_URS_2022_02/275361821" TargetMode="External" /><Relationship Id="rId20" Type="http://schemas.openxmlformats.org/officeDocument/2006/relationships/hyperlink" Target="https://podminky.urs.cz/item/CS_URS_2022_02/949101111" TargetMode="External" /><Relationship Id="rId21" Type="http://schemas.openxmlformats.org/officeDocument/2006/relationships/hyperlink" Target="https://podminky.urs.cz/item/CS_URS_2022_02/952901111" TargetMode="External" /><Relationship Id="rId22" Type="http://schemas.openxmlformats.org/officeDocument/2006/relationships/hyperlink" Target="https://podminky.urs.cz/item/CS_URS_2022_02/998018001" TargetMode="External" /><Relationship Id="rId23" Type="http://schemas.openxmlformats.org/officeDocument/2006/relationships/hyperlink" Target="https://podminky.urs.cz/item/CS_URS_2022_02/762081351" TargetMode="External" /><Relationship Id="rId24" Type="http://schemas.openxmlformats.org/officeDocument/2006/relationships/hyperlink" Target="https://podminky.urs.cz/item/CS_URS_2022_02/762086111" TargetMode="External" /><Relationship Id="rId25" Type="http://schemas.openxmlformats.org/officeDocument/2006/relationships/hyperlink" Target="https://podminky.urs.cz/item/CS_URS_2022_02/762395000" TargetMode="External" /><Relationship Id="rId26" Type="http://schemas.openxmlformats.org/officeDocument/2006/relationships/hyperlink" Target="https://podminky.urs.cz/item/CS_URS_2022_02/762512245" TargetMode="External" /><Relationship Id="rId27" Type="http://schemas.openxmlformats.org/officeDocument/2006/relationships/hyperlink" Target="https://podminky.urs.cz/item/CS_URS_2022_02/762595001" TargetMode="External" /><Relationship Id="rId28" Type="http://schemas.openxmlformats.org/officeDocument/2006/relationships/hyperlink" Target="https://podminky.urs.cz/item/CS_URS_2022_02/762713210" TargetMode="External" /><Relationship Id="rId29" Type="http://schemas.openxmlformats.org/officeDocument/2006/relationships/hyperlink" Target="https://podminky.urs.cz/item/CS_URS_2022_02/762713230" TargetMode="External" /><Relationship Id="rId30" Type="http://schemas.openxmlformats.org/officeDocument/2006/relationships/hyperlink" Target="https://podminky.urs.cz/item/CS_URS_2022_02/998762101" TargetMode="External" /><Relationship Id="rId31" Type="http://schemas.openxmlformats.org/officeDocument/2006/relationships/hyperlink" Target="https://podminky.urs.cz/item/CS_URS_2022_02/998762181" TargetMode="External" /><Relationship Id="rId32" Type="http://schemas.openxmlformats.org/officeDocument/2006/relationships/hyperlink" Target="https://podminky.urs.cz/item/CS_URS_2022_02/998762194" TargetMode="External" /><Relationship Id="rId33" Type="http://schemas.openxmlformats.org/officeDocument/2006/relationships/hyperlink" Target="https://podminky.urs.cz/item/CS_URS_2022_02/766412221" TargetMode="External" /><Relationship Id="rId34" Type="http://schemas.openxmlformats.org/officeDocument/2006/relationships/hyperlink" Target="https://podminky.urs.cz/item/CS_URS_2022_02/766414231" TargetMode="External" /><Relationship Id="rId35" Type="http://schemas.openxmlformats.org/officeDocument/2006/relationships/hyperlink" Target="https://podminky.urs.cz/item/CS_URS_2022_02/766423121" TargetMode="External" /><Relationship Id="rId36" Type="http://schemas.openxmlformats.org/officeDocument/2006/relationships/hyperlink" Target="https://podminky.urs.cz/item/CS_URS_2022_02/998766101" TargetMode="External" /><Relationship Id="rId37" Type="http://schemas.openxmlformats.org/officeDocument/2006/relationships/hyperlink" Target="https://podminky.urs.cz/item/CS_URS_2022_02/998766181" TargetMode="External" /><Relationship Id="rId38" Type="http://schemas.openxmlformats.org/officeDocument/2006/relationships/hyperlink" Target="https://podminky.urs.cz/item/CS_URS_2022_02/998766192" TargetMode="External" /><Relationship Id="rId39" Type="http://schemas.openxmlformats.org/officeDocument/2006/relationships/hyperlink" Target="https://podminky.urs.cz/item/CS_URS_2022_02/767995111" TargetMode="External" /><Relationship Id="rId40" Type="http://schemas.openxmlformats.org/officeDocument/2006/relationships/hyperlink" Target="https://podminky.urs.cz/item/CS_URS_2022_02/767995111" TargetMode="External" /><Relationship Id="rId41" Type="http://schemas.openxmlformats.org/officeDocument/2006/relationships/hyperlink" Target="https://podminky.urs.cz/item/CS_URS_2022_02/767995112" TargetMode="External" /><Relationship Id="rId42" Type="http://schemas.openxmlformats.org/officeDocument/2006/relationships/hyperlink" Target="https://podminky.urs.cz/item/CS_URS_2022_02/998767101" TargetMode="External" /><Relationship Id="rId43" Type="http://schemas.openxmlformats.org/officeDocument/2006/relationships/hyperlink" Target="https://podminky.urs.cz/item/CS_URS_2022_02/998767181" TargetMode="External" /><Relationship Id="rId44" Type="http://schemas.openxmlformats.org/officeDocument/2006/relationships/hyperlink" Target="https://podminky.urs.cz/item/CS_URS_2022_02/783168211" TargetMode="External" /><Relationship Id="rId45" Type="http://schemas.openxmlformats.org/officeDocument/2006/relationships/hyperlink" Target="https://podminky.urs.cz/item/CS_URS_2022_02/998787101" TargetMode="External" /><Relationship Id="rId46" Type="http://schemas.openxmlformats.org/officeDocument/2006/relationships/hyperlink" Target="https://podminky.urs.cz/item/CS_URS_2022_02/998787181" TargetMode="External" /><Relationship Id="rId47" Type="http://schemas.openxmlformats.org/officeDocument/2006/relationships/hyperlink" Target="https://podminky.urs.cz/item/CS_URS_2022_02/998787192" TargetMode="External" /><Relationship Id="rId48" Type="http://schemas.openxmlformats.org/officeDocument/2006/relationships/hyperlink" Target="https://podminky.urs.cz/item/CS_URS_2022_02/789421541" TargetMode="External" /><Relationship Id="rId49" Type="http://schemas.openxmlformats.org/officeDocument/2006/relationships/hyperlink" Target="https://podminky.urs.cz/item/CS_URS_2022_02/010001000" TargetMode="External" /><Relationship Id="rId50" Type="http://schemas.openxmlformats.org/officeDocument/2006/relationships/hyperlink" Target="https://podminky.urs.cz/item/CS_URS_2022_02/030001000" TargetMode="External" /><Relationship Id="rId5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8" t="s">
        <v>6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7</v>
      </c>
      <c r="BT2" s="19" t="s">
        <v>8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7</v>
      </c>
      <c r="BT3" s="19" t="s">
        <v>9</v>
      </c>
    </row>
    <row r="4" spans="2:71" s="1" customFormat="1" ht="24.95" customHeight="1">
      <c r="B4" s="22"/>
      <c r="D4" s="23" t="s">
        <v>10</v>
      </c>
      <c r="AR4" s="22"/>
      <c r="AS4" s="24" t="s">
        <v>11</v>
      </c>
      <c r="BE4" s="25" t="s">
        <v>12</v>
      </c>
      <c r="BS4" s="19" t="s">
        <v>13</v>
      </c>
    </row>
    <row r="5" spans="2:71" s="1" customFormat="1" ht="12" customHeight="1">
      <c r="B5" s="22"/>
      <c r="D5" s="26" t="s">
        <v>14</v>
      </c>
      <c r="K5" s="27" t="s">
        <v>15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2"/>
      <c r="BE5" s="28" t="s">
        <v>16</v>
      </c>
      <c r="BS5" s="19" t="s">
        <v>7</v>
      </c>
    </row>
    <row r="6" spans="2:71" s="1" customFormat="1" ht="36.95" customHeight="1">
      <c r="B6" s="22"/>
      <c r="D6" s="29" t="s">
        <v>17</v>
      </c>
      <c r="K6" s="30" t="s">
        <v>18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2"/>
      <c r="BE6" s="31"/>
      <c r="BS6" s="19" t="s">
        <v>7</v>
      </c>
    </row>
    <row r="7" spans="2:71" s="1" customFormat="1" ht="12" customHeight="1">
      <c r="B7" s="22"/>
      <c r="D7" s="32" t="s">
        <v>19</v>
      </c>
      <c r="K7" s="27" t="s">
        <v>3</v>
      </c>
      <c r="AK7" s="32" t="s">
        <v>20</v>
      </c>
      <c r="AN7" s="27" t="s">
        <v>3</v>
      </c>
      <c r="AR7" s="22"/>
      <c r="BE7" s="31"/>
      <c r="BS7" s="19" t="s">
        <v>7</v>
      </c>
    </row>
    <row r="8" spans="2:71" s="1" customFormat="1" ht="12" customHeight="1">
      <c r="B8" s="22"/>
      <c r="D8" s="32" t="s">
        <v>21</v>
      </c>
      <c r="K8" s="27" t="s">
        <v>22</v>
      </c>
      <c r="AK8" s="32" t="s">
        <v>23</v>
      </c>
      <c r="AN8" s="33" t="s">
        <v>24</v>
      </c>
      <c r="AR8" s="22"/>
      <c r="BE8" s="31"/>
      <c r="BS8" s="19" t="s">
        <v>7</v>
      </c>
    </row>
    <row r="9" spans="2:71" s="1" customFormat="1" ht="14.4" customHeight="1">
      <c r="B9" s="22"/>
      <c r="AR9" s="22"/>
      <c r="BE9" s="31"/>
      <c r="BS9" s="19" t="s">
        <v>7</v>
      </c>
    </row>
    <row r="10" spans="2:71" s="1" customFormat="1" ht="12" customHeight="1">
      <c r="B10" s="22"/>
      <c r="D10" s="32" t="s">
        <v>25</v>
      </c>
      <c r="AK10" s="32" t="s">
        <v>26</v>
      </c>
      <c r="AN10" s="27" t="s">
        <v>3</v>
      </c>
      <c r="AR10" s="22"/>
      <c r="BE10" s="31"/>
      <c r="BS10" s="19" t="s">
        <v>7</v>
      </c>
    </row>
    <row r="11" spans="2:71" s="1" customFormat="1" ht="18.45" customHeight="1">
      <c r="B11" s="22"/>
      <c r="E11" s="27" t="s">
        <v>22</v>
      </c>
      <c r="AK11" s="32" t="s">
        <v>27</v>
      </c>
      <c r="AN11" s="27" t="s">
        <v>3</v>
      </c>
      <c r="AR11" s="22"/>
      <c r="BE11" s="31"/>
      <c r="BS11" s="19" t="s">
        <v>7</v>
      </c>
    </row>
    <row r="12" spans="2:71" s="1" customFormat="1" ht="6.95" customHeight="1">
      <c r="B12" s="22"/>
      <c r="AR12" s="22"/>
      <c r="BE12" s="31"/>
      <c r="BS12" s="19" t="s">
        <v>7</v>
      </c>
    </row>
    <row r="13" spans="2:71" s="1" customFormat="1" ht="12" customHeight="1">
      <c r="B13" s="22"/>
      <c r="D13" s="32" t="s">
        <v>28</v>
      </c>
      <c r="AK13" s="32" t="s">
        <v>26</v>
      </c>
      <c r="AN13" s="34" t="s">
        <v>29</v>
      </c>
      <c r="AR13" s="22"/>
      <c r="BE13" s="31"/>
      <c r="BS13" s="19" t="s">
        <v>7</v>
      </c>
    </row>
    <row r="14" spans="2:71" ht="12">
      <c r="B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N14" s="34" t="s">
        <v>29</v>
      </c>
      <c r="AR14" s="22"/>
      <c r="BE14" s="31"/>
      <c r="BS14" s="19" t="s">
        <v>7</v>
      </c>
    </row>
    <row r="15" spans="2:71" s="1" customFormat="1" ht="6.95" customHeight="1">
      <c r="B15" s="22"/>
      <c r="AR15" s="22"/>
      <c r="BE15" s="31"/>
      <c r="BS15" s="19" t="s">
        <v>4</v>
      </c>
    </row>
    <row r="16" spans="2:71" s="1" customFormat="1" ht="12" customHeight="1">
      <c r="B16" s="22"/>
      <c r="D16" s="32" t="s">
        <v>30</v>
      </c>
      <c r="AK16" s="32" t="s">
        <v>26</v>
      </c>
      <c r="AN16" s="27" t="s">
        <v>3</v>
      </c>
      <c r="AR16" s="22"/>
      <c r="BE16" s="31"/>
      <c r="BS16" s="19" t="s">
        <v>4</v>
      </c>
    </row>
    <row r="17" spans="2:71" s="1" customFormat="1" ht="18.45" customHeight="1">
      <c r="B17" s="22"/>
      <c r="E17" s="27" t="s">
        <v>22</v>
      </c>
      <c r="AK17" s="32" t="s">
        <v>27</v>
      </c>
      <c r="AN17" s="27" t="s">
        <v>3</v>
      </c>
      <c r="AR17" s="22"/>
      <c r="BE17" s="31"/>
      <c r="BS17" s="19" t="s">
        <v>31</v>
      </c>
    </row>
    <row r="18" spans="2:71" s="1" customFormat="1" ht="6.95" customHeight="1">
      <c r="B18" s="22"/>
      <c r="AR18" s="22"/>
      <c r="BE18" s="31"/>
      <c r="BS18" s="19" t="s">
        <v>7</v>
      </c>
    </row>
    <row r="19" spans="2:71" s="1" customFormat="1" ht="12" customHeight="1">
      <c r="B19" s="22"/>
      <c r="D19" s="32" t="s">
        <v>32</v>
      </c>
      <c r="AK19" s="32" t="s">
        <v>26</v>
      </c>
      <c r="AN19" s="27" t="s">
        <v>3</v>
      </c>
      <c r="AR19" s="22"/>
      <c r="BE19" s="31"/>
      <c r="BS19" s="19" t="s">
        <v>7</v>
      </c>
    </row>
    <row r="20" spans="2:71" s="1" customFormat="1" ht="18.45" customHeight="1">
      <c r="B20" s="22"/>
      <c r="E20" s="27" t="s">
        <v>22</v>
      </c>
      <c r="AK20" s="32" t="s">
        <v>27</v>
      </c>
      <c r="AN20" s="27" t="s">
        <v>3</v>
      </c>
      <c r="AR20" s="22"/>
      <c r="BE20" s="31"/>
      <c r="BS20" s="19" t="s">
        <v>31</v>
      </c>
    </row>
    <row r="21" spans="2:57" s="1" customFormat="1" ht="6.95" customHeight="1">
      <c r="B21" s="22"/>
      <c r="AR21" s="22"/>
      <c r="BE21" s="31"/>
    </row>
    <row r="22" spans="2:57" s="1" customFormat="1" ht="12" customHeight="1">
      <c r="B22" s="22"/>
      <c r="D22" s="32" t="s">
        <v>33</v>
      </c>
      <c r="AR22" s="22"/>
      <c r="BE22" s="31"/>
    </row>
    <row r="23" spans="2:57" s="1" customFormat="1" ht="47.25" customHeight="1">
      <c r="B23" s="22"/>
      <c r="E23" s="36" t="s">
        <v>34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R23" s="22"/>
      <c r="BE23" s="31"/>
    </row>
    <row r="24" spans="2:57" s="1" customFormat="1" ht="6.95" customHeight="1">
      <c r="B24" s="22"/>
      <c r="AR24" s="22"/>
      <c r="BE24" s="31"/>
    </row>
    <row r="25" spans="2:57" s="1" customFormat="1" ht="6.95" customHeight="1">
      <c r="B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R25" s="22"/>
      <c r="BE25" s="31"/>
    </row>
    <row r="26" spans="1:57" s="2" customFormat="1" ht="25.9" customHeight="1">
      <c r="A26" s="38"/>
      <c r="B26" s="39"/>
      <c r="C26" s="38"/>
      <c r="D26" s="40" t="s">
        <v>35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8"/>
      <c r="AQ26" s="38"/>
      <c r="AR26" s="39"/>
      <c r="BE26" s="31"/>
    </row>
    <row r="27" spans="1:57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9"/>
      <c r="BE27" s="31"/>
    </row>
    <row r="28" spans="1:57" s="2" customFormat="1" ht="12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36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37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38</v>
      </c>
      <c r="AL28" s="43"/>
      <c r="AM28" s="43"/>
      <c r="AN28" s="43"/>
      <c r="AO28" s="43"/>
      <c r="AP28" s="38"/>
      <c r="AQ28" s="38"/>
      <c r="AR28" s="39"/>
      <c r="BE28" s="31"/>
    </row>
    <row r="29" spans="1:57" s="3" customFormat="1" ht="14.4" customHeight="1">
      <c r="A29" s="3"/>
      <c r="B29" s="44"/>
      <c r="C29" s="3"/>
      <c r="D29" s="32" t="s">
        <v>39</v>
      </c>
      <c r="E29" s="3"/>
      <c r="F29" s="32" t="s">
        <v>40</v>
      </c>
      <c r="G29" s="3"/>
      <c r="H29" s="3"/>
      <c r="I29" s="3"/>
      <c r="J29" s="3"/>
      <c r="K29" s="3"/>
      <c r="L29" s="45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6">
        <f>ROUND(AZ54,2)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6">
        <f>ROUND(AV54,2)</f>
        <v>0</v>
      </c>
      <c r="AL29" s="3"/>
      <c r="AM29" s="3"/>
      <c r="AN29" s="3"/>
      <c r="AO29" s="3"/>
      <c r="AP29" s="3"/>
      <c r="AQ29" s="3"/>
      <c r="AR29" s="44"/>
      <c r="BE29" s="47"/>
    </row>
    <row r="30" spans="1:57" s="3" customFormat="1" ht="14.4" customHeight="1">
      <c r="A30" s="3"/>
      <c r="B30" s="44"/>
      <c r="C30" s="3"/>
      <c r="D30" s="3"/>
      <c r="E30" s="3"/>
      <c r="F30" s="32" t="s">
        <v>41</v>
      </c>
      <c r="G30" s="3"/>
      <c r="H30" s="3"/>
      <c r="I30" s="3"/>
      <c r="J30" s="3"/>
      <c r="K30" s="3"/>
      <c r="L30" s="45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6">
        <f>ROUND(BA54,2)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6">
        <f>ROUND(AW54,2)</f>
        <v>0</v>
      </c>
      <c r="AL30" s="3"/>
      <c r="AM30" s="3"/>
      <c r="AN30" s="3"/>
      <c r="AO30" s="3"/>
      <c r="AP30" s="3"/>
      <c r="AQ30" s="3"/>
      <c r="AR30" s="44"/>
      <c r="BE30" s="47"/>
    </row>
    <row r="31" spans="1:57" s="3" customFormat="1" ht="14.4" customHeight="1" hidden="1">
      <c r="A31" s="3"/>
      <c r="B31" s="44"/>
      <c r="C31" s="3"/>
      <c r="D31" s="3"/>
      <c r="E31" s="3"/>
      <c r="F31" s="32" t="s">
        <v>42</v>
      </c>
      <c r="G31" s="3"/>
      <c r="H31" s="3"/>
      <c r="I31" s="3"/>
      <c r="J31" s="3"/>
      <c r="K31" s="3"/>
      <c r="L31" s="45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6">
        <f>ROUND(BB54,2)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6">
        <v>0</v>
      </c>
      <c r="AL31" s="3"/>
      <c r="AM31" s="3"/>
      <c r="AN31" s="3"/>
      <c r="AO31" s="3"/>
      <c r="AP31" s="3"/>
      <c r="AQ31" s="3"/>
      <c r="AR31" s="44"/>
      <c r="BE31" s="47"/>
    </row>
    <row r="32" spans="1:57" s="3" customFormat="1" ht="14.4" customHeight="1" hidden="1">
      <c r="A32" s="3"/>
      <c r="B32" s="44"/>
      <c r="C32" s="3"/>
      <c r="D32" s="3"/>
      <c r="E32" s="3"/>
      <c r="F32" s="32" t="s">
        <v>43</v>
      </c>
      <c r="G32" s="3"/>
      <c r="H32" s="3"/>
      <c r="I32" s="3"/>
      <c r="J32" s="3"/>
      <c r="K32" s="3"/>
      <c r="L32" s="45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6">
        <f>ROUND(BC54,2)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6">
        <v>0</v>
      </c>
      <c r="AL32" s="3"/>
      <c r="AM32" s="3"/>
      <c r="AN32" s="3"/>
      <c r="AO32" s="3"/>
      <c r="AP32" s="3"/>
      <c r="AQ32" s="3"/>
      <c r="AR32" s="44"/>
      <c r="BE32" s="47"/>
    </row>
    <row r="33" spans="1:57" s="3" customFormat="1" ht="14.4" customHeight="1" hidden="1">
      <c r="A33" s="3"/>
      <c r="B33" s="44"/>
      <c r="C33" s="3"/>
      <c r="D33" s="3"/>
      <c r="E33" s="3"/>
      <c r="F33" s="32" t="s">
        <v>44</v>
      </c>
      <c r="G33" s="3"/>
      <c r="H33" s="3"/>
      <c r="I33" s="3"/>
      <c r="J33" s="3"/>
      <c r="K33" s="3"/>
      <c r="L33" s="45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6">
        <f>ROUND(BD54,2)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6">
        <v>0</v>
      </c>
      <c r="AL33" s="3"/>
      <c r="AM33" s="3"/>
      <c r="AN33" s="3"/>
      <c r="AO33" s="3"/>
      <c r="AP33" s="3"/>
      <c r="AQ33" s="3"/>
      <c r="AR33" s="44"/>
      <c r="BE33" s="3"/>
    </row>
    <row r="34" spans="1:57" s="2" customFormat="1" ht="6.95" customHeight="1">
      <c r="A34" s="38"/>
      <c r="B34" s="39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9"/>
      <c r="BE34" s="38"/>
    </row>
    <row r="35" spans="1:57" s="2" customFormat="1" ht="25.9" customHeight="1">
      <c r="A35" s="38"/>
      <c r="B35" s="39"/>
      <c r="C35" s="48"/>
      <c r="D35" s="49" t="s">
        <v>45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46</v>
      </c>
      <c r="U35" s="50"/>
      <c r="V35" s="50"/>
      <c r="W35" s="50"/>
      <c r="X35" s="52" t="s">
        <v>47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39"/>
      <c r="BE35" s="38"/>
    </row>
    <row r="36" spans="1:57" s="2" customFormat="1" ht="6.95" customHeight="1">
      <c r="A36" s="38"/>
      <c r="B36" s="39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9"/>
      <c r="BE36" s="38"/>
    </row>
    <row r="37" spans="1:57" s="2" customFormat="1" ht="6.95" customHeight="1">
      <c r="A37" s="38"/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39"/>
      <c r="BE37" s="38"/>
    </row>
    <row r="41" spans="1:57" s="2" customFormat="1" ht="6.95" customHeight="1">
      <c r="A41" s="38"/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39"/>
      <c r="BE41" s="38"/>
    </row>
    <row r="42" spans="1:57" s="2" customFormat="1" ht="24.95" customHeight="1">
      <c r="A42" s="38"/>
      <c r="B42" s="39"/>
      <c r="C42" s="23" t="s">
        <v>48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9"/>
      <c r="BE42" s="38"/>
    </row>
    <row r="43" spans="1:57" s="2" customFormat="1" ht="6.95" customHeight="1">
      <c r="A43" s="38"/>
      <c r="B43" s="39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9"/>
      <c r="BE43" s="38"/>
    </row>
    <row r="44" spans="1:57" s="4" customFormat="1" ht="12" customHeight="1">
      <c r="A44" s="4"/>
      <c r="B44" s="59"/>
      <c r="C44" s="32" t="s">
        <v>14</v>
      </c>
      <c r="D44" s="4"/>
      <c r="E44" s="4"/>
      <c r="F44" s="4"/>
      <c r="G44" s="4"/>
      <c r="H44" s="4"/>
      <c r="I44" s="4"/>
      <c r="J44" s="4"/>
      <c r="K44" s="4"/>
      <c r="L44" s="4" t="str">
        <f>K5</f>
        <v>Kvadr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59"/>
      <c r="BE44" s="4"/>
    </row>
    <row r="45" spans="1:57" s="5" customFormat="1" ht="36.95" customHeight="1">
      <c r="A45" s="5"/>
      <c r="B45" s="60"/>
      <c r="C45" s="61" t="s">
        <v>17</v>
      </c>
      <c r="D45" s="5"/>
      <c r="E45" s="5"/>
      <c r="F45" s="5"/>
      <c r="G45" s="5"/>
      <c r="H45" s="5"/>
      <c r="I45" s="5"/>
      <c r="J45" s="5"/>
      <c r="K45" s="5"/>
      <c r="L45" s="62" t="str">
        <f>K6</f>
        <v>Kvádr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60"/>
      <c r="BE45" s="5"/>
    </row>
    <row r="46" spans="1:57" s="2" customFormat="1" ht="6.95" customHeight="1">
      <c r="A46" s="38"/>
      <c r="B46" s="39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9"/>
      <c r="BE46" s="38"/>
    </row>
    <row r="47" spans="1:57" s="2" customFormat="1" ht="12" customHeight="1">
      <c r="A47" s="38"/>
      <c r="B47" s="39"/>
      <c r="C47" s="32" t="s">
        <v>21</v>
      </c>
      <c r="D47" s="38"/>
      <c r="E47" s="38"/>
      <c r="F47" s="38"/>
      <c r="G47" s="38"/>
      <c r="H47" s="38"/>
      <c r="I47" s="38"/>
      <c r="J47" s="38"/>
      <c r="K47" s="38"/>
      <c r="L47" s="63" t="str">
        <f>IF(K8="","",K8)</f>
        <v xml:space="preserve"> 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2" t="s">
        <v>23</v>
      </c>
      <c r="AJ47" s="38"/>
      <c r="AK47" s="38"/>
      <c r="AL47" s="38"/>
      <c r="AM47" s="64" t="str">
        <f>IF(AN8="","",AN8)</f>
        <v>27. 7. 2022</v>
      </c>
      <c r="AN47" s="64"/>
      <c r="AO47" s="38"/>
      <c r="AP47" s="38"/>
      <c r="AQ47" s="38"/>
      <c r="AR47" s="39"/>
      <c r="BE47" s="38"/>
    </row>
    <row r="48" spans="1:57" s="2" customFormat="1" ht="6.95" customHeight="1">
      <c r="A48" s="38"/>
      <c r="B48" s="39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9"/>
      <c r="BE48" s="38"/>
    </row>
    <row r="49" spans="1:57" s="2" customFormat="1" ht="15.15" customHeight="1">
      <c r="A49" s="38"/>
      <c r="B49" s="39"/>
      <c r="C49" s="32" t="s">
        <v>25</v>
      </c>
      <c r="D49" s="38"/>
      <c r="E49" s="38"/>
      <c r="F49" s="38"/>
      <c r="G49" s="38"/>
      <c r="H49" s="38"/>
      <c r="I49" s="38"/>
      <c r="J49" s="38"/>
      <c r="K49" s="38"/>
      <c r="L49" s="4" t="str">
        <f>IF(E11="","",E11)</f>
        <v xml:space="preserve"> 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2" t="s">
        <v>30</v>
      </c>
      <c r="AJ49" s="38"/>
      <c r="AK49" s="38"/>
      <c r="AL49" s="38"/>
      <c r="AM49" s="65" t="str">
        <f>IF(E17="","",E17)</f>
        <v xml:space="preserve"> </v>
      </c>
      <c r="AN49" s="4"/>
      <c r="AO49" s="4"/>
      <c r="AP49" s="4"/>
      <c r="AQ49" s="38"/>
      <c r="AR49" s="39"/>
      <c r="AS49" s="66" t="s">
        <v>49</v>
      </c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9"/>
      <c r="BE49" s="38"/>
    </row>
    <row r="50" spans="1:57" s="2" customFormat="1" ht="15.15" customHeight="1">
      <c r="A50" s="38"/>
      <c r="B50" s="39"/>
      <c r="C50" s="32" t="s">
        <v>28</v>
      </c>
      <c r="D50" s="38"/>
      <c r="E50" s="38"/>
      <c r="F50" s="38"/>
      <c r="G50" s="38"/>
      <c r="H50" s="38"/>
      <c r="I50" s="38"/>
      <c r="J50" s="38"/>
      <c r="K50" s="38"/>
      <c r="L50" s="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2" t="s">
        <v>32</v>
      </c>
      <c r="AJ50" s="38"/>
      <c r="AK50" s="38"/>
      <c r="AL50" s="38"/>
      <c r="AM50" s="65" t="str">
        <f>IF(E20="","",E20)</f>
        <v xml:space="preserve"> </v>
      </c>
      <c r="AN50" s="4"/>
      <c r="AO50" s="4"/>
      <c r="AP50" s="4"/>
      <c r="AQ50" s="38"/>
      <c r="AR50" s="39"/>
      <c r="AS50" s="70"/>
      <c r="AT50" s="71"/>
      <c r="AU50" s="72"/>
      <c r="AV50" s="72"/>
      <c r="AW50" s="72"/>
      <c r="AX50" s="72"/>
      <c r="AY50" s="72"/>
      <c r="AZ50" s="72"/>
      <c r="BA50" s="72"/>
      <c r="BB50" s="72"/>
      <c r="BC50" s="72"/>
      <c r="BD50" s="73"/>
      <c r="BE50" s="38"/>
    </row>
    <row r="51" spans="1:57" s="2" customFormat="1" ht="10.8" customHeight="1">
      <c r="A51" s="38"/>
      <c r="B51" s="39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9"/>
      <c r="AS51" s="70"/>
      <c r="AT51" s="71"/>
      <c r="AU51" s="72"/>
      <c r="AV51" s="72"/>
      <c r="AW51" s="72"/>
      <c r="AX51" s="72"/>
      <c r="AY51" s="72"/>
      <c r="AZ51" s="72"/>
      <c r="BA51" s="72"/>
      <c r="BB51" s="72"/>
      <c r="BC51" s="72"/>
      <c r="BD51" s="73"/>
      <c r="BE51" s="38"/>
    </row>
    <row r="52" spans="1:57" s="2" customFormat="1" ht="29.25" customHeight="1">
      <c r="A52" s="38"/>
      <c r="B52" s="39"/>
      <c r="C52" s="74" t="s">
        <v>50</v>
      </c>
      <c r="D52" s="75"/>
      <c r="E52" s="75"/>
      <c r="F52" s="75"/>
      <c r="G52" s="75"/>
      <c r="H52" s="76"/>
      <c r="I52" s="77" t="s">
        <v>51</v>
      </c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8" t="s">
        <v>52</v>
      </c>
      <c r="AH52" s="75"/>
      <c r="AI52" s="75"/>
      <c r="AJ52" s="75"/>
      <c r="AK52" s="75"/>
      <c r="AL52" s="75"/>
      <c r="AM52" s="75"/>
      <c r="AN52" s="77" t="s">
        <v>53</v>
      </c>
      <c r="AO52" s="75"/>
      <c r="AP52" s="75"/>
      <c r="AQ52" s="79" t="s">
        <v>54</v>
      </c>
      <c r="AR52" s="39"/>
      <c r="AS52" s="80" t="s">
        <v>55</v>
      </c>
      <c r="AT52" s="81" t="s">
        <v>56</v>
      </c>
      <c r="AU52" s="81" t="s">
        <v>57</v>
      </c>
      <c r="AV52" s="81" t="s">
        <v>58</v>
      </c>
      <c r="AW52" s="81" t="s">
        <v>59</v>
      </c>
      <c r="AX52" s="81" t="s">
        <v>60</v>
      </c>
      <c r="AY52" s="81" t="s">
        <v>61</v>
      </c>
      <c r="AZ52" s="81" t="s">
        <v>62</v>
      </c>
      <c r="BA52" s="81" t="s">
        <v>63</v>
      </c>
      <c r="BB52" s="81" t="s">
        <v>64</v>
      </c>
      <c r="BC52" s="81" t="s">
        <v>65</v>
      </c>
      <c r="BD52" s="82" t="s">
        <v>66</v>
      </c>
      <c r="BE52" s="38"/>
    </row>
    <row r="53" spans="1:57" s="2" customFormat="1" ht="10.8" customHeight="1">
      <c r="A53" s="38"/>
      <c r="B53" s="39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9"/>
      <c r="AS53" s="83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5"/>
      <c r="BE53" s="38"/>
    </row>
    <row r="54" spans="1:90" s="6" customFormat="1" ht="32.4" customHeight="1">
      <c r="A54" s="6"/>
      <c r="B54" s="86"/>
      <c r="C54" s="87" t="s">
        <v>67</v>
      </c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9">
        <f>ROUND(AG55,2)</f>
        <v>0</v>
      </c>
      <c r="AH54" s="89"/>
      <c r="AI54" s="89"/>
      <c r="AJ54" s="89"/>
      <c r="AK54" s="89"/>
      <c r="AL54" s="89"/>
      <c r="AM54" s="89"/>
      <c r="AN54" s="90">
        <f>SUM(AG54,AT54)</f>
        <v>0</v>
      </c>
      <c r="AO54" s="90"/>
      <c r="AP54" s="90"/>
      <c r="AQ54" s="91" t="s">
        <v>3</v>
      </c>
      <c r="AR54" s="86"/>
      <c r="AS54" s="92">
        <f>ROUND(AS55,2)</f>
        <v>0</v>
      </c>
      <c r="AT54" s="93">
        <f>ROUND(SUM(AV54:AW54),2)</f>
        <v>0</v>
      </c>
      <c r="AU54" s="94">
        <f>ROUND(AU55,5)</f>
        <v>0</v>
      </c>
      <c r="AV54" s="93">
        <f>ROUND(AZ54*L29,2)</f>
        <v>0</v>
      </c>
      <c r="AW54" s="93">
        <f>ROUND(BA54*L30,2)</f>
        <v>0</v>
      </c>
      <c r="AX54" s="93">
        <f>ROUND(BB54*L29,2)</f>
        <v>0</v>
      </c>
      <c r="AY54" s="93">
        <f>ROUND(BC54*L30,2)</f>
        <v>0</v>
      </c>
      <c r="AZ54" s="93">
        <f>ROUND(AZ55,2)</f>
        <v>0</v>
      </c>
      <c r="BA54" s="93">
        <f>ROUND(BA55,2)</f>
        <v>0</v>
      </c>
      <c r="BB54" s="93">
        <f>ROUND(BB55,2)</f>
        <v>0</v>
      </c>
      <c r="BC54" s="93">
        <f>ROUND(BC55,2)</f>
        <v>0</v>
      </c>
      <c r="BD54" s="95">
        <f>ROUND(BD55,2)</f>
        <v>0</v>
      </c>
      <c r="BE54" s="6"/>
      <c r="BS54" s="96" t="s">
        <v>68</v>
      </c>
      <c r="BT54" s="96" t="s">
        <v>69</v>
      </c>
      <c r="BU54" s="97" t="s">
        <v>70</v>
      </c>
      <c r="BV54" s="96" t="s">
        <v>71</v>
      </c>
      <c r="BW54" s="96" t="s">
        <v>5</v>
      </c>
      <c r="BX54" s="96" t="s">
        <v>72</v>
      </c>
      <c r="CL54" s="96" t="s">
        <v>3</v>
      </c>
    </row>
    <row r="55" spans="1:91" s="7" customFormat="1" ht="24.75" customHeight="1">
      <c r="A55" s="98" t="s">
        <v>73</v>
      </c>
      <c r="B55" s="99"/>
      <c r="C55" s="100"/>
      <c r="D55" s="101" t="s">
        <v>74</v>
      </c>
      <c r="E55" s="101"/>
      <c r="F55" s="101"/>
      <c r="G55" s="101"/>
      <c r="H55" s="101"/>
      <c r="I55" s="102"/>
      <c r="J55" s="101" t="s">
        <v>18</v>
      </c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3">
        <f>'Stavební část - Kvádr'!J30</f>
        <v>0</v>
      </c>
      <c r="AH55" s="102"/>
      <c r="AI55" s="102"/>
      <c r="AJ55" s="102"/>
      <c r="AK55" s="102"/>
      <c r="AL55" s="102"/>
      <c r="AM55" s="102"/>
      <c r="AN55" s="103">
        <f>SUM(AG55,AT55)</f>
        <v>0</v>
      </c>
      <c r="AO55" s="102"/>
      <c r="AP55" s="102"/>
      <c r="AQ55" s="104" t="s">
        <v>75</v>
      </c>
      <c r="AR55" s="99"/>
      <c r="AS55" s="105">
        <v>0</v>
      </c>
      <c r="AT55" s="106">
        <f>ROUND(SUM(AV55:AW55),2)</f>
        <v>0</v>
      </c>
      <c r="AU55" s="107">
        <f>'Stavební část - Kvádr'!P94</f>
        <v>0</v>
      </c>
      <c r="AV55" s="106">
        <f>'Stavební část - Kvádr'!J33</f>
        <v>0</v>
      </c>
      <c r="AW55" s="106">
        <f>'Stavební část - Kvádr'!J34</f>
        <v>0</v>
      </c>
      <c r="AX55" s="106">
        <f>'Stavební část - Kvádr'!J35</f>
        <v>0</v>
      </c>
      <c r="AY55" s="106">
        <f>'Stavební část - Kvádr'!J36</f>
        <v>0</v>
      </c>
      <c r="AZ55" s="106">
        <f>'Stavební část - Kvádr'!F33</f>
        <v>0</v>
      </c>
      <c r="BA55" s="106">
        <f>'Stavební část - Kvádr'!F34</f>
        <v>0</v>
      </c>
      <c r="BB55" s="106">
        <f>'Stavební část - Kvádr'!F35</f>
        <v>0</v>
      </c>
      <c r="BC55" s="106">
        <f>'Stavební část - Kvádr'!F36</f>
        <v>0</v>
      </c>
      <c r="BD55" s="108">
        <f>'Stavební část - Kvádr'!F37</f>
        <v>0</v>
      </c>
      <c r="BE55" s="7"/>
      <c r="BT55" s="109" t="s">
        <v>76</v>
      </c>
      <c r="BV55" s="109" t="s">
        <v>71</v>
      </c>
      <c r="BW55" s="109" t="s">
        <v>77</v>
      </c>
      <c r="BX55" s="109" t="s">
        <v>5</v>
      </c>
      <c r="CL55" s="109" t="s">
        <v>3</v>
      </c>
      <c r="CM55" s="109" t="s">
        <v>78</v>
      </c>
    </row>
    <row r="56" spans="1:57" s="2" customFormat="1" ht="30" customHeight="1">
      <c r="A56" s="38"/>
      <c r="B56" s="39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9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s="2" customFormat="1" ht="6.95" customHeight="1">
      <c r="A57" s="38"/>
      <c r="B57" s="55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39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Stavební část - Kvádr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1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77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78</v>
      </c>
    </row>
    <row r="4" spans="2:46" s="1" customFormat="1" ht="24.95" customHeight="1">
      <c r="B4" s="22"/>
      <c r="D4" s="23" t="s">
        <v>79</v>
      </c>
      <c r="L4" s="22"/>
      <c r="M4" s="110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17</v>
      </c>
      <c r="L6" s="22"/>
    </row>
    <row r="7" spans="2:12" s="1" customFormat="1" ht="16.5" customHeight="1">
      <c r="B7" s="22"/>
      <c r="E7" s="111" t="str">
        <f>'Rekapitulace stavby'!K6</f>
        <v>Kvádr</v>
      </c>
      <c r="F7" s="32"/>
      <c r="G7" s="32"/>
      <c r="H7" s="32"/>
      <c r="L7" s="22"/>
    </row>
    <row r="8" spans="1:31" s="2" customFormat="1" ht="12" customHeight="1">
      <c r="A8" s="38"/>
      <c r="B8" s="39"/>
      <c r="C8" s="38"/>
      <c r="D8" s="32" t="s">
        <v>80</v>
      </c>
      <c r="E8" s="38"/>
      <c r="F8" s="38"/>
      <c r="G8" s="38"/>
      <c r="H8" s="38"/>
      <c r="I8" s="38"/>
      <c r="J8" s="38"/>
      <c r="K8" s="38"/>
      <c r="L8" s="112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39"/>
      <c r="C9" s="38"/>
      <c r="D9" s="38"/>
      <c r="E9" s="62" t="s">
        <v>81</v>
      </c>
      <c r="F9" s="38"/>
      <c r="G9" s="38"/>
      <c r="H9" s="38"/>
      <c r="I9" s="38"/>
      <c r="J9" s="38"/>
      <c r="K9" s="38"/>
      <c r="L9" s="112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112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39"/>
      <c r="C11" s="38"/>
      <c r="D11" s="32" t="s">
        <v>19</v>
      </c>
      <c r="E11" s="38"/>
      <c r="F11" s="27" t="s">
        <v>3</v>
      </c>
      <c r="G11" s="38"/>
      <c r="H11" s="38"/>
      <c r="I11" s="32" t="s">
        <v>20</v>
      </c>
      <c r="J11" s="27" t="s">
        <v>3</v>
      </c>
      <c r="K11" s="38"/>
      <c r="L11" s="112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2" t="s">
        <v>21</v>
      </c>
      <c r="E12" s="38"/>
      <c r="F12" s="27" t="s">
        <v>22</v>
      </c>
      <c r="G12" s="38"/>
      <c r="H12" s="38"/>
      <c r="I12" s="32" t="s">
        <v>23</v>
      </c>
      <c r="J12" s="64" t="str">
        <f>'Rekapitulace stavby'!AN8</f>
        <v>27. 7. 2022</v>
      </c>
      <c r="K12" s="38"/>
      <c r="L12" s="112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112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25</v>
      </c>
      <c r="E14" s="38"/>
      <c r="F14" s="38"/>
      <c r="G14" s="38"/>
      <c r="H14" s="38"/>
      <c r="I14" s="32" t="s">
        <v>26</v>
      </c>
      <c r="J14" s="27" t="str">
        <f>IF('Rekapitulace stavby'!AN10="","",'Rekapitulace stavby'!AN10)</f>
        <v/>
      </c>
      <c r="K14" s="38"/>
      <c r="L14" s="112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7" t="str">
        <f>IF('Rekapitulace stavby'!E11="","",'Rekapitulace stavby'!E11)</f>
        <v xml:space="preserve"> </v>
      </c>
      <c r="F15" s="38"/>
      <c r="G15" s="38"/>
      <c r="H15" s="38"/>
      <c r="I15" s="32" t="s">
        <v>27</v>
      </c>
      <c r="J15" s="27" t="str">
        <f>IF('Rekapitulace stavby'!AN11="","",'Rekapitulace stavby'!AN11)</f>
        <v/>
      </c>
      <c r="K15" s="38"/>
      <c r="L15" s="112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112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2" t="s">
        <v>28</v>
      </c>
      <c r="E17" s="38"/>
      <c r="F17" s="38"/>
      <c r="G17" s="38"/>
      <c r="H17" s="38"/>
      <c r="I17" s="32" t="s">
        <v>26</v>
      </c>
      <c r="J17" s="33" t="str">
        <f>'Rekapitulace stavby'!AN13</f>
        <v>Vyplň údaj</v>
      </c>
      <c r="K17" s="38"/>
      <c r="L17" s="112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27</v>
      </c>
      <c r="J18" s="33" t="str">
        <f>'Rekapitulace stavby'!AN14</f>
        <v>Vyplň údaj</v>
      </c>
      <c r="K18" s="38"/>
      <c r="L18" s="112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112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30</v>
      </c>
      <c r="E20" s="38"/>
      <c r="F20" s="38"/>
      <c r="G20" s="38"/>
      <c r="H20" s="38"/>
      <c r="I20" s="32" t="s">
        <v>26</v>
      </c>
      <c r="J20" s="27" t="str">
        <f>IF('Rekapitulace stavby'!AN16="","",'Rekapitulace stavby'!AN16)</f>
        <v/>
      </c>
      <c r="K20" s="38"/>
      <c r="L20" s="112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tr">
        <f>IF('Rekapitulace stavby'!E17="","",'Rekapitulace stavby'!E17)</f>
        <v xml:space="preserve"> </v>
      </c>
      <c r="F21" s="38"/>
      <c r="G21" s="38"/>
      <c r="H21" s="38"/>
      <c r="I21" s="32" t="s">
        <v>27</v>
      </c>
      <c r="J21" s="27" t="str">
        <f>IF('Rekapitulace stavby'!AN17="","",'Rekapitulace stavby'!AN17)</f>
        <v/>
      </c>
      <c r="K21" s="38"/>
      <c r="L21" s="112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112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32</v>
      </c>
      <c r="E23" s="38"/>
      <c r="F23" s="38"/>
      <c r="G23" s="38"/>
      <c r="H23" s="38"/>
      <c r="I23" s="32" t="s">
        <v>26</v>
      </c>
      <c r="J23" s="27" t="str">
        <f>IF('Rekapitulace stavby'!AN19="","",'Rekapitulace stavby'!AN19)</f>
        <v/>
      </c>
      <c r="K23" s="38"/>
      <c r="L23" s="112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tr">
        <f>IF('Rekapitulace stavby'!E20="","",'Rekapitulace stavby'!E20)</f>
        <v xml:space="preserve"> </v>
      </c>
      <c r="F24" s="38"/>
      <c r="G24" s="38"/>
      <c r="H24" s="38"/>
      <c r="I24" s="32" t="s">
        <v>27</v>
      </c>
      <c r="J24" s="27" t="str">
        <f>IF('Rekapitulace stavby'!AN20="","",'Rekapitulace stavby'!AN20)</f>
        <v/>
      </c>
      <c r="K24" s="38"/>
      <c r="L24" s="112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112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33</v>
      </c>
      <c r="E26" s="38"/>
      <c r="F26" s="38"/>
      <c r="G26" s="38"/>
      <c r="H26" s="38"/>
      <c r="I26" s="38"/>
      <c r="J26" s="38"/>
      <c r="K26" s="38"/>
      <c r="L26" s="112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13"/>
      <c r="B27" s="114"/>
      <c r="C27" s="113"/>
      <c r="D27" s="113"/>
      <c r="E27" s="36" t="s">
        <v>3</v>
      </c>
      <c r="F27" s="36"/>
      <c r="G27" s="36"/>
      <c r="H27" s="36"/>
      <c r="I27" s="113"/>
      <c r="J27" s="113"/>
      <c r="K27" s="113"/>
      <c r="L27" s="115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112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84"/>
      <c r="E29" s="84"/>
      <c r="F29" s="84"/>
      <c r="G29" s="84"/>
      <c r="H29" s="84"/>
      <c r="I29" s="84"/>
      <c r="J29" s="84"/>
      <c r="K29" s="84"/>
      <c r="L29" s="112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16" t="s">
        <v>35</v>
      </c>
      <c r="E30" s="38"/>
      <c r="F30" s="38"/>
      <c r="G30" s="38"/>
      <c r="H30" s="38"/>
      <c r="I30" s="38"/>
      <c r="J30" s="90">
        <f>ROUND(J94,2)</f>
        <v>0</v>
      </c>
      <c r="K30" s="38"/>
      <c r="L30" s="112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84"/>
      <c r="E31" s="84"/>
      <c r="F31" s="84"/>
      <c r="G31" s="84"/>
      <c r="H31" s="84"/>
      <c r="I31" s="84"/>
      <c r="J31" s="84"/>
      <c r="K31" s="84"/>
      <c r="L31" s="112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37</v>
      </c>
      <c r="G32" s="38"/>
      <c r="H32" s="38"/>
      <c r="I32" s="43" t="s">
        <v>36</v>
      </c>
      <c r="J32" s="43" t="s">
        <v>38</v>
      </c>
      <c r="K32" s="38"/>
      <c r="L32" s="112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17" t="s">
        <v>39</v>
      </c>
      <c r="E33" s="32" t="s">
        <v>40</v>
      </c>
      <c r="F33" s="118">
        <f>ROUND((SUM(BE94:BE412)),2)</f>
        <v>0</v>
      </c>
      <c r="G33" s="38"/>
      <c r="H33" s="38"/>
      <c r="I33" s="119">
        <v>0.21</v>
      </c>
      <c r="J33" s="118">
        <f>ROUND(((SUM(BE94:BE412))*I33),2)</f>
        <v>0</v>
      </c>
      <c r="K33" s="38"/>
      <c r="L33" s="112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41</v>
      </c>
      <c r="F34" s="118">
        <f>ROUND((SUM(BF94:BF412)),2)</f>
        <v>0</v>
      </c>
      <c r="G34" s="38"/>
      <c r="H34" s="38"/>
      <c r="I34" s="119">
        <v>0.15</v>
      </c>
      <c r="J34" s="118">
        <f>ROUND(((SUM(BF94:BF412))*I34),2)</f>
        <v>0</v>
      </c>
      <c r="K34" s="38"/>
      <c r="L34" s="112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42</v>
      </c>
      <c r="F35" s="118">
        <f>ROUND((SUM(BG94:BG412)),2)</f>
        <v>0</v>
      </c>
      <c r="G35" s="38"/>
      <c r="H35" s="38"/>
      <c r="I35" s="119">
        <v>0.21</v>
      </c>
      <c r="J35" s="118">
        <f>0</f>
        <v>0</v>
      </c>
      <c r="K35" s="38"/>
      <c r="L35" s="112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43</v>
      </c>
      <c r="F36" s="118">
        <f>ROUND((SUM(BH94:BH412)),2)</f>
        <v>0</v>
      </c>
      <c r="G36" s="38"/>
      <c r="H36" s="38"/>
      <c r="I36" s="119">
        <v>0.15</v>
      </c>
      <c r="J36" s="118">
        <f>0</f>
        <v>0</v>
      </c>
      <c r="K36" s="38"/>
      <c r="L36" s="112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44</v>
      </c>
      <c r="F37" s="118">
        <f>ROUND((SUM(BI94:BI412)),2)</f>
        <v>0</v>
      </c>
      <c r="G37" s="38"/>
      <c r="H37" s="38"/>
      <c r="I37" s="119">
        <v>0</v>
      </c>
      <c r="J37" s="118">
        <f>0</f>
        <v>0</v>
      </c>
      <c r="K37" s="38"/>
      <c r="L37" s="112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112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20"/>
      <c r="D39" s="121" t="s">
        <v>45</v>
      </c>
      <c r="E39" s="76"/>
      <c r="F39" s="76"/>
      <c r="G39" s="122" t="s">
        <v>46</v>
      </c>
      <c r="H39" s="123" t="s">
        <v>47</v>
      </c>
      <c r="I39" s="76"/>
      <c r="J39" s="124">
        <f>SUM(J30:J37)</f>
        <v>0</v>
      </c>
      <c r="K39" s="125"/>
      <c r="L39" s="112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112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112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82</v>
      </c>
      <c r="D45" s="38"/>
      <c r="E45" s="38"/>
      <c r="F45" s="38"/>
      <c r="G45" s="38"/>
      <c r="H45" s="38"/>
      <c r="I45" s="38"/>
      <c r="J45" s="38"/>
      <c r="K45" s="38"/>
      <c r="L45" s="112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38"/>
      <c r="D46" s="38"/>
      <c r="E46" s="38"/>
      <c r="F46" s="38"/>
      <c r="G46" s="38"/>
      <c r="H46" s="38"/>
      <c r="I46" s="38"/>
      <c r="J46" s="38"/>
      <c r="K46" s="38"/>
      <c r="L46" s="112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17</v>
      </c>
      <c r="D47" s="38"/>
      <c r="E47" s="38"/>
      <c r="F47" s="38"/>
      <c r="G47" s="38"/>
      <c r="H47" s="38"/>
      <c r="I47" s="38"/>
      <c r="J47" s="38"/>
      <c r="K47" s="38"/>
      <c r="L47" s="112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38"/>
      <c r="D48" s="38"/>
      <c r="E48" s="111" t="str">
        <f>E7</f>
        <v>Kvádr</v>
      </c>
      <c r="F48" s="32"/>
      <c r="G48" s="32"/>
      <c r="H48" s="32"/>
      <c r="I48" s="38"/>
      <c r="J48" s="38"/>
      <c r="K48" s="38"/>
      <c r="L48" s="112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80</v>
      </c>
      <c r="D49" s="38"/>
      <c r="E49" s="38"/>
      <c r="F49" s="38"/>
      <c r="G49" s="38"/>
      <c r="H49" s="38"/>
      <c r="I49" s="38"/>
      <c r="J49" s="38"/>
      <c r="K49" s="38"/>
      <c r="L49" s="112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38"/>
      <c r="D50" s="38"/>
      <c r="E50" s="62" t="str">
        <f>E9</f>
        <v>Stavební část - Kvádr</v>
      </c>
      <c r="F50" s="38"/>
      <c r="G50" s="38"/>
      <c r="H50" s="38"/>
      <c r="I50" s="38"/>
      <c r="J50" s="38"/>
      <c r="K50" s="38"/>
      <c r="L50" s="112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38"/>
      <c r="D51" s="38"/>
      <c r="E51" s="38"/>
      <c r="F51" s="38"/>
      <c r="G51" s="38"/>
      <c r="H51" s="38"/>
      <c r="I51" s="38"/>
      <c r="J51" s="38"/>
      <c r="K51" s="38"/>
      <c r="L51" s="112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38"/>
      <c r="E52" s="38"/>
      <c r="F52" s="27" t="str">
        <f>F12</f>
        <v xml:space="preserve"> </v>
      </c>
      <c r="G52" s="38"/>
      <c r="H52" s="38"/>
      <c r="I52" s="32" t="s">
        <v>23</v>
      </c>
      <c r="J52" s="64" t="str">
        <f>IF(J12="","",J12)</f>
        <v>27. 7. 2022</v>
      </c>
      <c r="K52" s="38"/>
      <c r="L52" s="112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38"/>
      <c r="D53" s="38"/>
      <c r="E53" s="38"/>
      <c r="F53" s="38"/>
      <c r="G53" s="38"/>
      <c r="H53" s="38"/>
      <c r="I53" s="38"/>
      <c r="J53" s="38"/>
      <c r="K53" s="38"/>
      <c r="L53" s="112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38"/>
      <c r="E54" s="38"/>
      <c r="F54" s="27" t="str">
        <f>E15</f>
        <v xml:space="preserve"> </v>
      </c>
      <c r="G54" s="38"/>
      <c r="H54" s="38"/>
      <c r="I54" s="32" t="s">
        <v>30</v>
      </c>
      <c r="J54" s="36" t="str">
        <f>E21</f>
        <v xml:space="preserve"> </v>
      </c>
      <c r="K54" s="38"/>
      <c r="L54" s="112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28</v>
      </c>
      <c r="D55" s="38"/>
      <c r="E55" s="38"/>
      <c r="F55" s="27" t="str">
        <f>IF(E18="","",E18)</f>
        <v>Vyplň údaj</v>
      </c>
      <c r="G55" s="38"/>
      <c r="H55" s="38"/>
      <c r="I55" s="32" t="s">
        <v>32</v>
      </c>
      <c r="J55" s="36" t="str">
        <f>E24</f>
        <v xml:space="preserve"> </v>
      </c>
      <c r="K55" s="38"/>
      <c r="L55" s="112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38"/>
      <c r="D56" s="38"/>
      <c r="E56" s="38"/>
      <c r="F56" s="38"/>
      <c r="G56" s="38"/>
      <c r="H56" s="38"/>
      <c r="I56" s="38"/>
      <c r="J56" s="38"/>
      <c r="K56" s="38"/>
      <c r="L56" s="112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26" t="s">
        <v>83</v>
      </c>
      <c r="D57" s="120"/>
      <c r="E57" s="120"/>
      <c r="F57" s="120"/>
      <c r="G57" s="120"/>
      <c r="H57" s="120"/>
      <c r="I57" s="120"/>
      <c r="J57" s="127" t="s">
        <v>84</v>
      </c>
      <c r="K57" s="120"/>
      <c r="L57" s="112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38"/>
      <c r="D58" s="38"/>
      <c r="E58" s="38"/>
      <c r="F58" s="38"/>
      <c r="G58" s="38"/>
      <c r="H58" s="38"/>
      <c r="I58" s="38"/>
      <c r="J58" s="38"/>
      <c r="K58" s="38"/>
      <c r="L58" s="112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28" t="s">
        <v>67</v>
      </c>
      <c r="D59" s="38"/>
      <c r="E59" s="38"/>
      <c r="F59" s="38"/>
      <c r="G59" s="38"/>
      <c r="H59" s="38"/>
      <c r="I59" s="38"/>
      <c r="J59" s="90">
        <f>J94</f>
        <v>0</v>
      </c>
      <c r="K59" s="38"/>
      <c r="L59" s="112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9" t="s">
        <v>85</v>
      </c>
    </row>
    <row r="60" spans="1:31" s="9" customFormat="1" ht="24.95" customHeight="1">
      <c r="A60" s="9"/>
      <c r="B60" s="129"/>
      <c r="C60" s="9"/>
      <c r="D60" s="130" t="s">
        <v>86</v>
      </c>
      <c r="E60" s="131"/>
      <c r="F60" s="131"/>
      <c r="G60" s="131"/>
      <c r="H60" s="131"/>
      <c r="I60" s="131"/>
      <c r="J60" s="132">
        <f>J95</f>
        <v>0</v>
      </c>
      <c r="K60" s="9"/>
      <c r="L60" s="12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3"/>
      <c r="C61" s="10"/>
      <c r="D61" s="134" t="s">
        <v>87</v>
      </c>
      <c r="E61" s="135"/>
      <c r="F61" s="135"/>
      <c r="G61" s="135"/>
      <c r="H61" s="135"/>
      <c r="I61" s="135"/>
      <c r="J61" s="136">
        <f>J96</f>
        <v>0</v>
      </c>
      <c r="K61" s="10"/>
      <c r="L61" s="13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3"/>
      <c r="C62" s="10"/>
      <c r="D62" s="134" t="s">
        <v>88</v>
      </c>
      <c r="E62" s="135"/>
      <c r="F62" s="135"/>
      <c r="G62" s="135"/>
      <c r="H62" s="135"/>
      <c r="I62" s="135"/>
      <c r="J62" s="136">
        <f>J163</f>
        <v>0</v>
      </c>
      <c r="K62" s="10"/>
      <c r="L62" s="13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3"/>
      <c r="C63" s="10"/>
      <c r="D63" s="134" t="s">
        <v>89</v>
      </c>
      <c r="E63" s="135"/>
      <c r="F63" s="135"/>
      <c r="G63" s="135"/>
      <c r="H63" s="135"/>
      <c r="I63" s="135"/>
      <c r="J63" s="136">
        <f>J187</f>
        <v>0</v>
      </c>
      <c r="K63" s="10"/>
      <c r="L63" s="13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3"/>
      <c r="C64" s="10"/>
      <c r="D64" s="134" t="s">
        <v>90</v>
      </c>
      <c r="E64" s="135"/>
      <c r="F64" s="135"/>
      <c r="G64" s="135"/>
      <c r="H64" s="135"/>
      <c r="I64" s="135"/>
      <c r="J64" s="136">
        <f>J198</f>
        <v>0</v>
      </c>
      <c r="K64" s="10"/>
      <c r="L64" s="133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29"/>
      <c r="C65" s="9"/>
      <c r="D65" s="130" t="s">
        <v>91</v>
      </c>
      <c r="E65" s="131"/>
      <c r="F65" s="131"/>
      <c r="G65" s="131"/>
      <c r="H65" s="131"/>
      <c r="I65" s="131"/>
      <c r="J65" s="132">
        <f>J202</f>
        <v>0</v>
      </c>
      <c r="K65" s="9"/>
      <c r="L65" s="12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33"/>
      <c r="C66" s="10"/>
      <c r="D66" s="134" t="s">
        <v>92</v>
      </c>
      <c r="E66" s="135"/>
      <c r="F66" s="135"/>
      <c r="G66" s="135"/>
      <c r="H66" s="135"/>
      <c r="I66" s="135"/>
      <c r="J66" s="136">
        <f>J203</f>
        <v>0</v>
      </c>
      <c r="K66" s="10"/>
      <c r="L66" s="133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33"/>
      <c r="C67" s="10"/>
      <c r="D67" s="134" t="s">
        <v>93</v>
      </c>
      <c r="E67" s="135"/>
      <c r="F67" s="135"/>
      <c r="G67" s="135"/>
      <c r="H67" s="135"/>
      <c r="I67" s="135"/>
      <c r="J67" s="136">
        <f>J291</f>
        <v>0</v>
      </c>
      <c r="K67" s="10"/>
      <c r="L67" s="133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33"/>
      <c r="C68" s="10"/>
      <c r="D68" s="134" t="s">
        <v>94</v>
      </c>
      <c r="E68" s="135"/>
      <c r="F68" s="135"/>
      <c r="G68" s="135"/>
      <c r="H68" s="135"/>
      <c r="I68" s="135"/>
      <c r="J68" s="136">
        <f>J332</f>
        <v>0</v>
      </c>
      <c r="K68" s="10"/>
      <c r="L68" s="133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33"/>
      <c r="C69" s="10"/>
      <c r="D69" s="134" t="s">
        <v>95</v>
      </c>
      <c r="E69" s="135"/>
      <c r="F69" s="135"/>
      <c r="G69" s="135"/>
      <c r="H69" s="135"/>
      <c r="I69" s="135"/>
      <c r="J69" s="136">
        <f>J366</f>
        <v>0</v>
      </c>
      <c r="K69" s="10"/>
      <c r="L69" s="133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33"/>
      <c r="C70" s="10"/>
      <c r="D70" s="134" t="s">
        <v>96</v>
      </c>
      <c r="E70" s="135"/>
      <c r="F70" s="135"/>
      <c r="G70" s="135"/>
      <c r="H70" s="135"/>
      <c r="I70" s="135"/>
      <c r="J70" s="136">
        <f>J383</f>
        <v>0</v>
      </c>
      <c r="K70" s="10"/>
      <c r="L70" s="133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33"/>
      <c r="C71" s="10"/>
      <c r="D71" s="134" t="s">
        <v>97</v>
      </c>
      <c r="E71" s="135"/>
      <c r="F71" s="135"/>
      <c r="G71" s="135"/>
      <c r="H71" s="135"/>
      <c r="I71" s="135"/>
      <c r="J71" s="136">
        <f>J396</f>
        <v>0</v>
      </c>
      <c r="K71" s="10"/>
      <c r="L71" s="133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29"/>
      <c r="C72" s="9"/>
      <c r="D72" s="130" t="s">
        <v>98</v>
      </c>
      <c r="E72" s="131"/>
      <c r="F72" s="131"/>
      <c r="G72" s="131"/>
      <c r="H72" s="131"/>
      <c r="I72" s="131"/>
      <c r="J72" s="132">
        <f>J404</f>
        <v>0</v>
      </c>
      <c r="K72" s="9"/>
      <c r="L72" s="12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10" customFormat="1" ht="19.9" customHeight="1">
      <c r="A73" s="10"/>
      <c r="B73" s="133"/>
      <c r="C73" s="10"/>
      <c r="D73" s="134" t="s">
        <v>99</v>
      </c>
      <c r="E73" s="135"/>
      <c r="F73" s="135"/>
      <c r="G73" s="135"/>
      <c r="H73" s="135"/>
      <c r="I73" s="135"/>
      <c r="J73" s="136">
        <f>J405</f>
        <v>0</v>
      </c>
      <c r="K73" s="10"/>
      <c r="L73" s="133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33"/>
      <c r="C74" s="10"/>
      <c r="D74" s="134" t="s">
        <v>100</v>
      </c>
      <c r="E74" s="135"/>
      <c r="F74" s="135"/>
      <c r="G74" s="135"/>
      <c r="H74" s="135"/>
      <c r="I74" s="135"/>
      <c r="J74" s="136">
        <f>J409</f>
        <v>0</v>
      </c>
      <c r="K74" s="10"/>
      <c r="L74" s="133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38"/>
      <c r="B75" s="39"/>
      <c r="C75" s="38"/>
      <c r="D75" s="38"/>
      <c r="E75" s="38"/>
      <c r="F75" s="38"/>
      <c r="G75" s="38"/>
      <c r="H75" s="38"/>
      <c r="I75" s="38"/>
      <c r="J75" s="38"/>
      <c r="K75" s="38"/>
      <c r="L75" s="112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55"/>
      <c r="C76" s="56"/>
      <c r="D76" s="56"/>
      <c r="E76" s="56"/>
      <c r="F76" s="56"/>
      <c r="G76" s="56"/>
      <c r="H76" s="56"/>
      <c r="I76" s="56"/>
      <c r="J76" s="56"/>
      <c r="K76" s="56"/>
      <c r="L76" s="112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80" spans="1:31" s="2" customFormat="1" ht="6.95" customHeight="1">
      <c r="A80" s="38"/>
      <c r="B80" s="57"/>
      <c r="C80" s="58"/>
      <c r="D80" s="58"/>
      <c r="E80" s="58"/>
      <c r="F80" s="58"/>
      <c r="G80" s="58"/>
      <c r="H80" s="58"/>
      <c r="I80" s="58"/>
      <c r="J80" s="58"/>
      <c r="K80" s="58"/>
      <c r="L80" s="112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4.95" customHeight="1">
      <c r="A81" s="38"/>
      <c r="B81" s="39"/>
      <c r="C81" s="23" t="s">
        <v>101</v>
      </c>
      <c r="D81" s="38"/>
      <c r="E81" s="38"/>
      <c r="F81" s="38"/>
      <c r="G81" s="38"/>
      <c r="H81" s="38"/>
      <c r="I81" s="38"/>
      <c r="J81" s="38"/>
      <c r="K81" s="38"/>
      <c r="L81" s="112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38"/>
      <c r="D82" s="38"/>
      <c r="E82" s="38"/>
      <c r="F82" s="38"/>
      <c r="G82" s="38"/>
      <c r="H82" s="38"/>
      <c r="I82" s="38"/>
      <c r="J82" s="38"/>
      <c r="K82" s="38"/>
      <c r="L82" s="112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17</v>
      </c>
      <c r="D83" s="38"/>
      <c r="E83" s="38"/>
      <c r="F83" s="38"/>
      <c r="G83" s="38"/>
      <c r="H83" s="38"/>
      <c r="I83" s="38"/>
      <c r="J83" s="38"/>
      <c r="K83" s="38"/>
      <c r="L83" s="112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38"/>
      <c r="D84" s="38"/>
      <c r="E84" s="111" t="str">
        <f>E7</f>
        <v>Kvádr</v>
      </c>
      <c r="F84" s="32"/>
      <c r="G84" s="32"/>
      <c r="H84" s="32"/>
      <c r="I84" s="38"/>
      <c r="J84" s="38"/>
      <c r="K84" s="38"/>
      <c r="L84" s="112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80</v>
      </c>
      <c r="D85" s="38"/>
      <c r="E85" s="38"/>
      <c r="F85" s="38"/>
      <c r="G85" s="38"/>
      <c r="H85" s="38"/>
      <c r="I85" s="38"/>
      <c r="J85" s="38"/>
      <c r="K85" s="38"/>
      <c r="L85" s="112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6.5" customHeight="1">
      <c r="A86" s="38"/>
      <c r="B86" s="39"/>
      <c r="C86" s="38"/>
      <c r="D86" s="38"/>
      <c r="E86" s="62" t="str">
        <f>E9</f>
        <v>Stavební část - Kvádr</v>
      </c>
      <c r="F86" s="38"/>
      <c r="G86" s="38"/>
      <c r="H86" s="38"/>
      <c r="I86" s="38"/>
      <c r="J86" s="38"/>
      <c r="K86" s="38"/>
      <c r="L86" s="112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6.95" customHeight="1">
      <c r="A87" s="38"/>
      <c r="B87" s="39"/>
      <c r="C87" s="38"/>
      <c r="D87" s="38"/>
      <c r="E87" s="38"/>
      <c r="F87" s="38"/>
      <c r="G87" s="38"/>
      <c r="H87" s="38"/>
      <c r="I87" s="38"/>
      <c r="J87" s="38"/>
      <c r="K87" s="38"/>
      <c r="L87" s="112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21</v>
      </c>
      <c r="D88" s="38"/>
      <c r="E88" s="38"/>
      <c r="F88" s="27" t="str">
        <f>F12</f>
        <v xml:space="preserve"> </v>
      </c>
      <c r="G88" s="38"/>
      <c r="H88" s="38"/>
      <c r="I88" s="32" t="s">
        <v>23</v>
      </c>
      <c r="J88" s="64" t="str">
        <f>IF(J12="","",J12)</f>
        <v>27. 7. 2022</v>
      </c>
      <c r="K88" s="38"/>
      <c r="L88" s="112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6.95" customHeight="1">
      <c r="A89" s="38"/>
      <c r="B89" s="39"/>
      <c r="C89" s="38"/>
      <c r="D89" s="38"/>
      <c r="E89" s="38"/>
      <c r="F89" s="38"/>
      <c r="G89" s="38"/>
      <c r="H89" s="38"/>
      <c r="I89" s="38"/>
      <c r="J89" s="38"/>
      <c r="K89" s="38"/>
      <c r="L89" s="112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25</v>
      </c>
      <c r="D90" s="38"/>
      <c r="E90" s="38"/>
      <c r="F90" s="27" t="str">
        <f>E15</f>
        <v xml:space="preserve"> </v>
      </c>
      <c r="G90" s="38"/>
      <c r="H90" s="38"/>
      <c r="I90" s="32" t="s">
        <v>30</v>
      </c>
      <c r="J90" s="36" t="str">
        <f>E21</f>
        <v xml:space="preserve"> </v>
      </c>
      <c r="K90" s="38"/>
      <c r="L90" s="112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28</v>
      </c>
      <c r="D91" s="38"/>
      <c r="E91" s="38"/>
      <c r="F91" s="27" t="str">
        <f>IF(E18="","",E18)</f>
        <v>Vyplň údaj</v>
      </c>
      <c r="G91" s="38"/>
      <c r="H91" s="38"/>
      <c r="I91" s="32" t="s">
        <v>32</v>
      </c>
      <c r="J91" s="36" t="str">
        <f>E24</f>
        <v xml:space="preserve"> </v>
      </c>
      <c r="K91" s="38"/>
      <c r="L91" s="112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0.3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112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11" customFormat="1" ht="29.25" customHeight="1">
      <c r="A93" s="137"/>
      <c r="B93" s="138"/>
      <c r="C93" s="139" t="s">
        <v>102</v>
      </c>
      <c r="D93" s="140" t="s">
        <v>54</v>
      </c>
      <c r="E93" s="140" t="s">
        <v>50</v>
      </c>
      <c r="F93" s="140" t="s">
        <v>51</v>
      </c>
      <c r="G93" s="140" t="s">
        <v>103</v>
      </c>
      <c r="H93" s="140" t="s">
        <v>104</v>
      </c>
      <c r="I93" s="140" t="s">
        <v>105</v>
      </c>
      <c r="J93" s="140" t="s">
        <v>84</v>
      </c>
      <c r="K93" s="141" t="s">
        <v>106</v>
      </c>
      <c r="L93" s="142"/>
      <c r="M93" s="80" t="s">
        <v>3</v>
      </c>
      <c r="N93" s="81" t="s">
        <v>39</v>
      </c>
      <c r="O93" s="81" t="s">
        <v>107</v>
      </c>
      <c r="P93" s="81" t="s">
        <v>108</v>
      </c>
      <c r="Q93" s="81" t="s">
        <v>109</v>
      </c>
      <c r="R93" s="81" t="s">
        <v>110</v>
      </c>
      <c r="S93" s="81" t="s">
        <v>111</v>
      </c>
      <c r="T93" s="82" t="s">
        <v>112</v>
      </c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</row>
    <row r="94" spans="1:63" s="2" customFormat="1" ht="22.8" customHeight="1">
      <c r="A94" s="38"/>
      <c r="B94" s="39"/>
      <c r="C94" s="87" t="s">
        <v>113</v>
      </c>
      <c r="D94" s="38"/>
      <c r="E94" s="38"/>
      <c r="F94" s="38"/>
      <c r="G94" s="38"/>
      <c r="H94" s="38"/>
      <c r="I94" s="38"/>
      <c r="J94" s="143">
        <f>BK94</f>
        <v>0</v>
      </c>
      <c r="K94" s="38"/>
      <c r="L94" s="39"/>
      <c r="M94" s="83"/>
      <c r="N94" s="68"/>
      <c r="O94" s="84"/>
      <c r="P94" s="144">
        <f>P95+P202+P404</f>
        <v>0</v>
      </c>
      <c r="Q94" s="84"/>
      <c r="R94" s="144">
        <f>R95+R202+R404</f>
        <v>11.309758079999998</v>
      </c>
      <c r="S94" s="84"/>
      <c r="T94" s="145">
        <f>T95+T202+T404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9" t="s">
        <v>68</v>
      </c>
      <c r="AU94" s="19" t="s">
        <v>85</v>
      </c>
      <c r="BK94" s="146">
        <f>BK95+BK202+BK404</f>
        <v>0</v>
      </c>
    </row>
    <row r="95" spans="1:63" s="12" customFormat="1" ht="25.9" customHeight="1">
      <c r="A95" s="12"/>
      <c r="B95" s="147"/>
      <c r="C95" s="12"/>
      <c r="D95" s="148" t="s">
        <v>68</v>
      </c>
      <c r="E95" s="149" t="s">
        <v>114</v>
      </c>
      <c r="F95" s="149" t="s">
        <v>115</v>
      </c>
      <c r="G95" s="12"/>
      <c r="H95" s="12"/>
      <c r="I95" s="150"/>
      <c r="J95" s="151">
        <f>BK95</f>
        <v>0</v>
      </c>
      <c r="K95" s="12"/>
      <c r="L95" s="147"/>
      <c r="M95" s="152"/>
      <c r="N95" s="153"/>
      <c r="O95" s="153"/>
      <c r="P95" s="154">
        <f>P96+P163+P187+P198</f>
        <v>0</v>
      </c>
      <c r="Q95" s="153"/>
      <c r="R95" s="154">
        <f>R96+R163+R187+R198</f>
        <v>6.653424859999999</v>
      </c>
      <c r="S95" s="153"/>
      <c r="T95" s="155">
        <f>T96+T163+T187+T198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148" t="s">
        <v>76</v>
      </c>
      <c r="AT95" s="156" t="s">
        <v>68</v>
      </c>
      <c r="AU95" s="156" t="s">
        <v>69</v>
      </c>
      <c r="AY95" s="148" t="s">
        <v>116</v>
      </c>
      <c r="BK95" s="157">
        <f>BK96+BK163+BK187+BK198</f>
        <v>0</v>
      </c>
    </row>
    <row r="96" spans="1:63" s="12" customFormat="1" ht="22.8" customHeight="1">
      <c r="A96" s="12"/>
      <c r="B96" s="147"/>
      <c r="C96" s="12"/>
      <c r="D96" s="148" t="s">
        <v>68</v>
      </c>
      <c r="E96" s="158" t="s">
        <v>76</v>
      </c>
      <c r="F96" s="158" t="s">
        <v>117</v>
      </c>
      <c r="G96" s="12"/>
      <c r="H96" s="12"/>
      <c r="I96" s="150"/>
      <c r="J96" s="159">
        <f>BK96</f>
        <v>0</v>
      </c>
      <c r="K96" s="12"/>
      <c r="L96" s="147"/>
      <c r="M96" s="152"/>
      <c r="N96" s="153"/>
      <c r="O96" s="153"/>
      <c r="P96" s="154">
        <f>SUM(P97:P162)</f>
        <v>0</v>
      </c>
      <c r="Q96" s="153"/>
      <c r="R96" s="154">
        <f>SUM(R97:R162)</f>
        <v>4.329625</v>
      </c>
      <c r="S96" s="153"/>
      <c r="T96" s="155">
        <f>SUM(T97:T162)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148" t="s">
        <v>76</v>
      </c>
      <c r="AT96" s="156" t="s">
        <v>68</v>
      </c>
      <c r="AU96" s="156" t="s">
        <v>76</v>
      </c>
      <c r="AY96" s="148" t="s">
        <v>116</v>
      </c>
      <c r="BK96" s="157">
        <f>SUM(BK97:BK162)</f>
        <v>0</v>
      </c>
    </row>
    <row r="97" spans="1:65" s="2" customFormat="1" ht="21.75" customHeight="1">
      <c r="A97" s="38"/>
      <c r="B97" s="160"/>
      <c r="C97" s="161" t="s">
        <v>76</v>
      </c>
      <c r="D97" s="161" t="s">
        <v>118</v>
      </c>
      <c r="E97" s="162" t="s">
        <v>119</v>
      </c>
      <c r="F97" s="163" t="s">
        <v>120</v>
      </c>
      <c r="G97" s="164" t="s">
        <v>121</v>
      </c>
      <c r="H97" s="165">
        <v>32</v>
      </c>
      <c r="I97" s="166"/>
      <c r="J97" s="167">
        <f>ROUND(I97*H97,2)</f>
        <v>0</v>
      </c>
      <c r="K97" s="163" t="s">
        <v>122</v>
      </c>
      <c r="L97" s="39"/>
      <c r="M97" s="168" t="s">
        <v>3</v>
      </c>
      <c r="N97" s="169" t="s">
        <v>40</v>
      </c>
      <c r="O97" s="72"/>
      <c r="P97" s="170">
        <f>O97*H97</f>
        <v>0</v>
      </c>
      <c r="Q97" s="170">
        <v>0</v>
      </c>
      <c r="R97" s="170">
        <f>Q97*H97</f>
        <v>0</v>
      </c>
      <c r="S97" s="170">
        <v>0</v>
      </c>
      <c r="T97" s="171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172" t="s">
        <v>123</v>
      </c>
      <c r="AT97" s="172" t="s">
        <v>118</v>
      </c>
      <c r="AU97" s="172" t="s">
        <v>78</v>
      </c>
      <c r="AY97" s="19" t="s">
        <v>116</v>
      </c>
      <c r="BE97" s="173">
        <f>IF(N97="základní",J97,0)</f>
        <v>0</v>
      </c>
      <c r="BF97" s="173">
        <f>IF(N97="snížená",J97,0)</f>
        <v>0</v>
      </c>
      <c r="BG97" s="173">
        <f>IF(N97="zákl. přenesená",J97,0)</f>
        <v>0</v>
      </c>
      <c r="BH97" s="173">
        <f>IF(N97="sníž. přenesená",J97,0)</f>
        <v>0</v>
      </c>
      <c r="BI97" s="173">
        <f>IF(N97="nulová",J97,0)</f>
        <v>0</v>
      </c>
      <c r="BJ97" s="19" t="s">
        <v>76</v>
      </c>
      <c r="BK97" s="173">
        <f>ROUND(I97*H97,2)</f>
        <v>0</v>
      </c>
      <c r="BL97" s="19" t="s">
        <v>123</v>
      </c>
      <c r="BM97" s="172" t="s">
        <v>124</v>
      </c>
    </row>
    <row r="98" spans="1:47" s="2" customFormat="1" ht="12">
      <c r="A98" s="38"/>
      <c r="B98" s="39"/>
      <c r="C98" s="38"/>
      <c r="D98" s="174" t="s">
        <v>125</v>
      </c>
      <c r="E98" s="38"/>
      <c r="F98" s="175" t="s">
        <v>126</v>
      </c>
      <c r="G98" s="38"/>
      <c r="H98" s="38"/>
      <c r="I98" s="176"/>
      <c r="J98" s="38"/>
      <c r="K98" s="38"/>
      <c r="L98" s="39"/>
      <c r="M98" s="177"/>
      <c r="N98" s="178"/>
      <c r="O98" s="72"/>
      <c r="P98" s="72"/>
      <c r="Q98" s="72"/>
      <c r="R98" s="72"/>
      <c r="S98" s="72"/>
      <c r="T98" s="73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9" t="s">
        <v>125</v>
      </c>
      <c r="AU98" s="19" t="s">
        <v>78</v>
      </c>
    </row>
    <row r="99" spans="1:47" s="2" customFormat="1" ht="12">
      <c r="A99" s="38"/>
      <c r="B99" s="39"/>
      <c r="C99" s="38"/>
      <c r="D99" s="179" t="s">
        <v>127</v>
      </c>
      <c r="E99" s="38"/>
      <c r="F99" s="180" t="s">
        <v>128</v>
      </c>
      <c r="G99" s="38"/>
      <c r="H99" s="38"/>
      <c r="I99" s="176"/>
      <c r="J99" s="38"/>
      <c r="K99" s="38"/>
      <c r="L99" s="39"/>
      <c r="M99" s="177"/>
      <c r="N99" s="178"/>
      <c r="O99" s="72"/>
      <c r="P99" s="72"/>
      <c r="Q99" s="72"/>
      <c r="R99" s="72"/>
      <c r="S99" s="72"/>
      <c r="T99" s="73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9" t="s">
        <v>127</v>
      </c>
      <c r="AU99" s="19" t="s">
        <v>78</v>
      </c>
    </row>
    <row r="100" spans="1:51" s="13" customFormat="1" ht="12">
      <c r="A100" s="13"/>
      <c r="B100" s="181"/>
      <c r="C100" s="13"/>
      <c r="D100" s="174" t="s">
        <v>129</v>
      </c>
      <c r="E100" s="182" t="s">
        <v>3</v>
      </c>
      <c r="F100" s="183" t="s">
        <v>130</v>
      </c>
      <c r="G100" s="13"/>
      <c r="H100" s="184">
        <v>32</v>
      </c>
      <c r="I100" s="185"/>
      <c r="J100" s="13"/>
      <c r="K100" s="13"/>
      <c r="L100" s="181"/>
      <c r="M100" s="186"/>
      <c r="N100" s="187"/>
      <c r="O100" s="187"/>
      <c r="P100" s="187"/>
      <c r="Q100" s="187"/>
      <c r="R100" s="187"/>
      <c r="S100" s="187"/>
      <c r="T100" s="188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182" t="s">
        <v>129</v>
      </c>
      <c r="AU100" s="182" t="s">
        <v>78</v>
      </c>
      <c r="AV100" s="13" t="s">
        <v>78</v>
      </c>
      <c r="AW100" s="13" t="s">
        <v>31</v>
      </c>
      <c r="AX100" s="13" t="s">
        <v>76</v>
      </c>
      <c r="AY100" s="182" t="s">
        <v>116</v>
      </c>
    </row>
    <row r="101" spans="1:65" s="2" customFormat="1" ht="16.5" customHeight="1">
      <c r="A101" s="38"/>
      <c r="B101" s="160"/>
      <c r="C101" s="161" t="s">
        <v>78</v>
      </c>
      <c r="D101" s="161" t="s">
        <v>118</v>
      </c>
      <c r="E101" s="162" t="s">
        <v>131</v>
      </c>
      <c r="F101" s="163" t="s">
        <v>132</v>
      </c>
      <c r="G101" s="164" t="s">
        <v>121</v>
      </c>
      <c r="H101" s="165">
        <v>22.77</v>
      </c>
      <c r="I101" s="166"/>
      <c r="J101" s="167">
        <f>ROUND(I101*H101,2)</f>
        <v>0</v>
      </c>
      <c r="K101" s="163" t="s">
        <v>122</v>
      </c>
      <c r="L101" s="39"/>
      <c r="M101" s="168" t="s">
        <v>3</v>
      </c>
      <c r="N101" s="169" t="s">
        <v>40</v>
      </c>
      <c r="O101" s="72"/>
      <c r="P101" s="170">
        <f>O101*H101</f>
        <v>0</v>
      </c>
      <c r="Q101" s="170">
        <v>0</v>
      </c>
      <c r="R101" s="170">
        <f>Q101*H101</f>
        <v>0</v>
      </c>
      <c r="S101" s="170">
        <v>0</v>
      </c>
      <c r="T101" s="171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172" t="s">
        <v>123</v>
      </c>
      <c r="AT101" s="172" t="s">
        <v>118</v>
      </c>
      <c r="AU101" s="172" t="s">
        <v>78</v>
      </c>
      <c r="AY101" s="19" t="s">
        <v>116</v>
      </c>
      <c r="BE101" s="173">
        <f>IF(N101="základní",J101,0)</f>
        <v>0</v>
      </c>
      <c r="BF101" s="173">
        <f>IF(N101="snížená",J101,0)</f>
        <v>0</v>
      </c>
      <c r="BG101" s="173">
        <f>IF(N101="zákl. přenesená",J101,0)</f>
        <v>0</v>
      </c>
      <c r="BH101" s="173">
        <f>IF(N101="sníž. přenesená",J101,0)</f>
        <v>0</v>
      </c>
      <c r="BI101" s="173">
        <f>IF(N101="nulová",J101,0)</f>
        <v>0</v>
      </c>
      <c r="BJ101" s="19" t="s">
        <v>76</v>
      </c>
      <c r="BK101" s="173">
        <f>ROUND(I101*H101,2)</f>
        <v>0</v>
      </c>
      <c r="BL101" s="19" t="s">
        <v>123</v>
      </c>
      <c r="BM101" s="172" t="s">
        <v>133</v>
      </c>
    </row>
    <row r="102" spans="1:47" s="2" customFormat="1" ht="12">
      <c r="A102" s="38"/>
      <c r="B102" s="39"/>
      <c r="C102" s="38"/>
      <c r="D102" s="174" t="s">
        <v>125</v>
      </c>
      <c r="E102" s="38"/>
      <c r="F102" s="175" t="s">
        <v>134</v>
      </c>
      <c r="G102" s="38"/>
      <c r="H102" s="38"/>
      <c r="I102" s="176"/>
      <c r="J102" s="38"/>
      <c r="K102" s="38"/>
      <c r="L102" s="39"/>
      <c r="M102" s="177"/>
      <c r="N102" s="178"/>
      <c r="O102" s="72"/>
      <c r="P102" s="72"/>
      <c r="Q102" s="72"/>
      <c r="R102" s="72"/>
      <c r="S102" s="72"/>
      <c r="T102" s="73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9" t="s">
        <v>125</v>
      </c>
      <c r="AU102" s="19" t="s">
        <v>78</v>
      </c>
    </row>
    <row r="103" spans="1:47" s="2" customFormat="1" ht="12">
      <c r="A103" s="38"/>
      <c r="B103" s="39"/>
      <c r="C103" s="38"/>
      <c r="D103" s="179" t="s">
        <v>127</v>
      </c>
      <c r="E103" s="38"/>
      <c r="F103" s="180" t="s">
        <v>135</v>
      </c>
      <c r="G103" s="38"/>
      <c r="H103" s="38"/>
      <c r="I103" s="176"/>
      <c r="J103" s="38"/>
      <c r="K103" s="38"/>
      <c r="L103" s="39"/>
      <c r="M103" s="177"/>
      <c r="N103" s="178"/>
      <c r="O103" s="72"/>
      <c r="P103" s="72"/>
      <c r="Q103" s="72"/>
      <c r="R103" s="72"/>
      <c r="S103" s="72"/>
      <c r="T103" s="73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9" t="s">
        <v>127</v>
      </c>
      <c r="AU103" s="19" t="s">
        <v>78</v>
      </c>
    </row>
    <row r="104" spans="1:51" s="14" customFormat="1" ht="12">
      <c r="A104" s="14"/>
      <c r="B104" s="189"/>
      <c r="C104" s="14"/>
      <c r="D104" s="174" t="s">
        <v>129</v>
      </c>
      <c r="E104" s="190" t="s">
        <v>3</v>
      </c>
      <c r="F104" s="191" t="s">
        <v>136</v>
      </c>
      <c r="G104" s="14"/>
      <c r="H104" s="190" t="s">
        <v>3</v>
      </c>
      <c r="I104" s="192"/>
      <c r="J104" s="14"/>
      <c r="K104" s="14"/>
      <c r="L104" s="189"/>
      <c r="M104" s="193"/>
      <c r="N104" s="194"/>
      <c r="O104" s="194"/>
      <c r="P104" s="194"/>
      <c r="Q104" s="194"/>
      <c r="R104" s="194"/>
      <c r="S104" s="194"/>
      <c r="T104" s="195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190" t="s">
        <v>129</v>
      </c>
      <c r="AU104" s="190" t="s">
        <v>78</v>
      </c>
      <c r="AV104" s="14" t="s">
        <v>76</v>
      </c>
      <c r="AW104" s="14" t="s">
        <v>31</v>
      </c>
      <c r="AX104" s="14" t="s">
        <v>69</v>
      </c>
      <c r="AY104" s="190" t="s">
        <v>116</v>
      </c>
    </row>
    <row r="105" spans="1:51" s="13" customFormat="1" ht="12">
      <c r="A105" s="13"/>
      <c r="B105" s="181"/>
      <c r="C105" s="13"/>
      <c r="D105" s="174" t="s">
        <v>129</v>
      </c>
      <c r="E105" s="182" t="s">
        <v>3</v>
      </c>
      <c r="F105" s="183" t="s">
        <v>137</v>
      </c>
      <c r="G105" s="13"/>
      <c r="H105" s="184">
        <v>22.77</v>
      </c>
      <c r="I105" s="185"/>
      <c r="J105" s="13"/>
      <c r="K105" s="13"/>
      <c r="L105" s="181"/>
      <c r="M105" s="186"/>
      <c r="N105" s="187"/>
      <c r="O105" s="187"/>
      <c r="P105" s="187"/>
      <c r="Q105" s="187"/>
      <c r="R105" s="187"/>
      <c r="S105" s="187"/>
      <c r="T105" s="18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182" t="s">
        <v>129</v>
      </c>
      <c r="AU105" s="182" t="s">
        <v>78</v>
      </c>
      <c r="AV105" s="13" t="s">
        <v>78</v>
      </c>
      <c r="AW105" s="13" t="s">
        <v>31</v>
      </c>
      <c r="AX105" s="13" t="s">
        <v>76</v>
      </c>
      <c r="AY105" s="182" t="s">
        <v>116</v>
      </c>
    </row>
    <row r="106" spans="1:65" s="2" customFormat="1" ht="24.15" customHeight="1">
      <c r="A106" s="38"/>
      <c r="B106" s="160"/>
      <c r="C106" s="161" t="s">
        <v>138</v>
      </c>
      <c r="D106" s="161" t="s">
        <v>118</v>
      </c>
      <c r="E106" s="162" t="s">
        <v>139</v>
      </c>
      <c r="F106" s="163" t="s">
        <v>140</v>
      </c>
      <c r="G106" s="164" t="s">
        <v>141</v>
      </c>
      <c r="H106" s="165">
        <v>10</v>
      </c>
      <c r="I106" s="166"/>
      <c r="J106" s="167">
        <f>ROUND(I106*H106,2)</f>
        <v>0</v>
      </c>
      <c r="K106" s="163" t="s">
        <v>122</v>
      </c>
      <c r="L106" s="39"/>
      <c r="M106" s="168" t="s">
        <v>3</v>
      </c>
      <c r="N106" s="169" t="s">
        <v>40</v>
      </c>
      <c r="O106" s="72"/>
      <c r="P106" s="170">
        <f>O106*H106</f>
        <v>0</v>
      </c>
      <c r="Q106" s="170">
        <v>0</v>
      </c>
      <c r="R106" s="170">
        <f>Q106*H106</f>
        <v>0</v>
      </c>
      <c r="S106" s="170">
        <v>0</v>
      </c>
      <c r="T106" s="171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172" t="s">
        <v>123</v>
      </c>
      <c r="AT106" s="172" t="s">
        <v>118</v>
      </c>
      <c r="AU106" s="172" t="s">
        <v>78</v>
      </c>
      <c r="AY106" s="19" t="s">
        <v>116</v>
      </c>
      <c r="BE106" s="173">
        <f>IF(N106="základní",J106,0)</f>
        <v>0</v>
      </c>
      <c r="BF106" s="173">
        <f>IF(N106="snížená",J106,0)</f>
        <v>0</v>
      </c>
      <c r="BG106" s="173">
        <f>IF(N106="zákl. přenesená",J106,0)</f>
        <v>0</v>
      </c>
      <c r="BH106" s="173">
        <f>IF(N106="sníž. přenesená",J106,0)</f>
        <v>0</v>
      </c>
      <c r="BI106" s="173">
        <f>IF(N106="nulová",J106,0)</f>
        <v>0</v>
      </c>
      <c r="BJ106" s="19" t="s">
        <v>76</v>
      </c>
      <c r="BK106" s="173">
        <f>ROUND(I106*H106,2)</f>
        <v>0</v>
      </c>
      <c r="BL106" s="19" t="s">
        <v>123</v>
      </c>
      <c r="BM106" s="172" t="s">
        <v>142</v>
      </c>
    </row>
    <row r="107" spans="1:47" s="2" customFormat="1" ht="12">
      <c r="A107" s="38"/>
      <c r="B107" s="39"/>
      <c r="C107" s="38"/>
      <c r="D107" s="174" t="s">
        <v>125</v>
      </c>
      <c r="E107" s="38"/>
      <c r="F107" s="175" t="s">
        <v>143</v>
      </c>
      <c r="G107" s="38"/>
      <c r="H107" s="38"/>
      <c r="I107" s="176"/>
      <c r="J107" s="38"/>
      <c r="K107" s="38"/>
      <c r="L107" s="39"/>
      <c r="M107" s="177"/>
      <c r="N107" s="178"/>
      <c r="O107" s="72"/>
      <c r="P107" s="72"/>
      <c r="Q107" s="72"/>
      <c r="R107" s="72"/>
      <c r="S107" s="72"/>
      <c r="T107" s="73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9" t="s">
        <v>125</v>
      </c>
      <c r="AU107" s="19" t="s">
        <v>78</v>
      </c>
    </row>
    <row r="108" spans="1:47" s="2" customFormat="1" ht="12">
      <c r="A108" s="38"/>
      <c r="B108" s="39"/>
      <c r="C108" s="38"/>
      <c r="D108" s="179" t="s">
        <v>127</v>
      </c>
      <c r="E108" s="38"/>
      <c r="F108" s="180" t="s">
        <v>144</v>
      </c>
      <c r="G108" s="38"/>
      <c r="H108" s="38"/>
      <c r="I108" s="176"/>
      <c r="J108" s="38"/>
      <c r="K108" s="38"/>
      <c r="L108" s="39"/>
      <c r="M108" s="177"/>
      <c r="N108" s="178"/>
      <c r="O108" s="72"/>
      <c r="P108" s="72"/>
      <c r="Q108" s="72"/>
      <c r="R108" s="72"/>
      <c r="S108" s="72"/>
      <c r="T108" s="73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9" t="s">
        <v>127</v>
      </c>
      <c r="AU108" s="19" t="s">
        <v>78</v>
      </c>
    </row>
    <row r="109" spans="1:65" s="2" customFormat="1" ht="37.8" customHeight="1">
      <c r="A109" s="38"/>
      <c r="B109" s="160"/>
      <c r="C109" s="161" t="s">
        <v>123</v>
      </c>
      <c r="D109" s="161" t="s">
        <v>118</v>
      </c>
      <c r="E109" s="162" t="s">
        <v>145</v>
      </c>
      <c r="F109" s="163" t="s">
        <v>146</v>
      </c>
      <c r="G109" s="164" t="s">
        <v>141</v>
      </c>
      <c r="H109" s="165">
        <v>13.125</v>
      </c>
      <c r="I109" s="166"/>
      <c r="J109" s="167">
        <f>ROUND(I109*H109,2)</f>
        <v>0</v>
      </c>
      <c r="K109" s="163" t="s">
        <v>122</v>
      </c>
      <c r="L109" s="39"/>
      <c r="M109" s="168" t="s">
        <v>3</v>
      </c>
      <c r="N109" s="169" t="s">
        <v>40</v>
      </c>
      <c r="O109" s="72"/>
      <c r="P109" s="170">
        <f>O109*H109</f>
        <v>0</v>
      </c>
      <c r="Q109" s="170">
        <v>0</v>
      </c>
      <c r="R109" s="170">
        <f>Q109*H109</f>
        <v>0</v>
      </c>
      <c r="S109" s="170">
        <v>0</v>
      </c>
      <c r="T109" s="171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172" t="s">
        <v>123</v>
      </c>
      <c r="AT109" s="172" t="s">
        <v>118</v>
      </c>
      <c r="AU109" s="172" t="s">
        <v>78</v>
      </c>
      <c r="AY109" s="19" t="s">
        <v>116</v>
      </c>
      <c r="BE109" s="173">
        <f>IF(N109="základní",J109,0)</f>
        <v>0</v>
      </c>
      <c r="BF109" s="173">
        <f>IF(N109="snížená",J109,0)</f>
        <v>0</v>
      </c>
      <c r="BG109" s="173">
        <f>IF(N109="zákl. přenesená",J109,0)</f>
        <v>0</v>
      </c>
      <c r="BH109" s="173">
        <f>IF(N109="sníž. přenesená",J109,0)</f>
        <v>0</v>
      </c>
      <c r="BI109" s="173">
        <f>IF(N109="nulová",J109,0)</f>
        <v>0</v>
      </c>
      <c r="BJ109" s="19" t="s">
        <v>76</v>
      </c>
      <c r="BK109" s="173">
        <f>ROUND(I109*H109,2)</f>
        <v>0</v>
      </c>
      <c r="BL109" s="19" t="s">
        <v>123</v>
      </c>
      <c r="BM109" s="172" t="s">
        <v>147</v>
      </c>
    </row>
    <row r="110" spans="1:47" s="2" customFormat="1" ht="12">
      <c r="A110" s="38"/>
      <c r="B110" s="39"/>
      <c r="C110" s="38"/>
      <c r="D110" s="174" t="s">
        <v>125</v>
      </c>
      <c r="E110" s="38"/>
      <c r="F110" s="175" t="s">
        <v>148</v>
      </c>
      <c r="G110" s="38"/>
      <c r="H110" s="38"/>
      <c r="I110" s="176"/>
      <c r="J110" s="38"/>
      <c r="K110" s="38"/>
      <c r="L110" s="39"/>
      <c r="M110" s="177"/>
      <c r="N110" s="178"/>
      <c r="O110" s="72"/>
      <c r="P110" s="72"/>
      <c r="Q110" s="72"/>
      <c r="R110" s="72"/>
      <c r="S110" s="72"/>
      <c r="T110" s="73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9" t="s">
        <v>125</v>
      </c>
      <c r="AU110" s="19" t="s">
        <v>78</v>
      </c>
    </row>
    <row r="111" spans="1:47" s="2" customFormat="1" ht="12">
      <c r="A111" s="38"/>
      <c r="B111" s="39"/>
      <c r="C111" s="38"/>
      <c r="D111" s="179" t="s">
        <v>127</v>
      </c>
      <c r="E111" s="38"/>
      <c r="F111" s="180" t="s">
        <v>149</v>
      </c>
      <c r="G111" s="38"/>
      <c r="H111" s="38"/>
      <c r="I111" s="176"/>
      <c r="J111" s="38"/>
      <c r="K111" s="38"/>
      <c r="L111" s="39"/>
      <c r="M111" s="177"/>
      <c r="N111" s="178"/>
      <c r="O111" s="72"/>
      <c r="P111" s="72"/>
      <c r="Q111" s="72"/>
      <c r="R111" s="72"/>
      <c r="S111" s="72"/>
      <c r="T111" s="73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9" t="s">
        <v>127</v>
      </c>
      <c r="AU111" s="19" t="s">
        <v>78</v>
      </c>
    </row>
    <row r="112" spans="1:51" s="13" customFormat="1" ht="12">
      <c r="A112" s="13"/>
      <c r="B112" s="181"/>
      <c r="C112" s="13"/>
      <c r="D112" s="174" t="s">
        <v>129</v>
      </c>
      <c r="E112" s="182" t="s">
        <v>3</v>
      </c>
      <c r="F112" s="183" t="s">
        <v>150</v>
      </c>
      <c r="G112" s="13"/>
      <c r="H112" s="184">
        <v>2.277</v>
      </c>
      <c r="I112" s="185"/>
      <c r="J112" s="13"/>
      <c r="K112" s="13"/>
      <c r="L112" s="181"/>
      <c r="M112" s="186"/>
      <c r="N112" s="187"/>
      <c r="O112" s="187"/>
      <c r="P112" s="187"/>
      <c r="Q112" s="187"/>
      <c r="R112" s="187"/>
      <c r="S112" s="187"/>
      <c r="T112" s="188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182" t="s">
        <v>129</v>
      </c>
      <c r="AU112" s="182" t="s">
        <v>78</v>
      </c>
      <c r="AV112" s="13" t="s">
        <v>78</v>
      </c>
      <c r="AW112" s="13" t="s">
        <v>31</v>
      </c>
      <c r="AX112" s="13" t="s">
        <v>69</v>
      </c>
      <c r="AY112" s="182" t="s">
        <v>116</v>
      </c>
    </row>
    <row r="113" spans="1:51" s="13" customFormat="1" ht="12">
      <c r="A113" s="13"/>
      <c r="B113" s="181"/>
      <c r="C113" s="13"/>
      <c r="D113" s="174" t="s">
        <v>129</v>
      </c>
      <c r="E113" s="182" t="s">
        <v>3</v>
      </c>
      <c r="F113" s="183" t="s">
        <v>151</v>
      </c>
      <c r="G113" s="13"/>
      <c r="H113" s="184">
        <v>0.848</v>
      </c>
      <c r="I113" s="185"/>
      <c r="J113" s="13"/>
      <c r="K113" s="13"/>
      <c r="L113" s="181"/>
      <c r="M113" s="186"/>
      <c r="N113" s="187"/>
      <c r="O113" s="187"/>
      <c r="P113" s="187"/>
      <c r="Q113" s="187"/>
      <c r="R113" s="187"/>
      <c r="S113" s="187"/>
      <c r="T113" s="188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182" t="s">
        <v>129</v>
      </c>
      <c r="AU113" s="182" t="s">
        <v>78</v>
      </c>
      <c r="AV113" s="13" t="s">
        <v>78</v>
      </c>
      <c r="AW113" s="13" t="s">
        <v>31</v>
      </c>
      <c r="AX113" s="13" t="s">
        <v>69</v>
      </c>
      <c r="AY113" s="182" t="s">
        <v>116</v>
      </c>
    </row>
    <row r="114" spans="1:51" s="13" customFormat="1" ht="12">
      <c r="A114" s="13"/>
      <c r="B114" s="181"/>
      <c r="C114" s="13"/>
      <c r="D114" s="174" t="s">
        <v>129</v>
      </c>
      <c r="E114" s="182" t="s">
        <v>3</v>
      </c>
      <c r="F114" s="183" t="s">
        <v>152</v>
      </c>
      <c r="G114" s="13"/>
      <c r="H114" s="184">
        <v>10</v>
      </c>
      <c r="I114" s="185"/>
      <c r="J114" s="13"/>
      <c r="K114" s="13"/>
      <c r="L114" s="181"/>
      <c r="M114" s="186"/>
      <c r="N114" s="187"/>
      <c r="O114" s="187"/>
      <c r="P114" s="187"/>
      <c r="Q114" s="187"/>
      <c r="R114" s="187"/>
      <c r="S114" s="187"/>
      <c r="T114" s="188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182" t="s">
        <v>129</v>
      </c>
      <c r="AU114" s="182" t="s">
        <v>78</v>
      </c>
      <c r="AV114" s="13" t="s">
        <v>78</v>
      </c>
      <c r="AW114" s="13" t="s">
        <v>31</v>
      </c>
      <c r="AX114" s="13" t="s">
        <v>69</v>
      </c>
      <c r="AY114" s="182" t="s">
        <v>116</v>
      </c>
    </row>
    <row r="115" spans="1:51" s="15" customFormat="1" ht="12">
      <c r="A115" s="15"/>
      <c r="B115" s="196"/>
      <c r="C115" s="15"/>
      <c r="D115" s="174" t="s">
        <v>129</v>
      </c>
      <c r="E115" s="197" t="s">
        <v>3</v>
      </c>
      <c r="F115" s="198" t="s">
        <v>153</v>
      </c>
      <c r="G115" s="15"/>
      <c r="H115" s="199">
        <v>13.125</v>
      </c>
      <c r="I115" s="200"/>
      <c r="J115" s="15"/>
      <c r="K115" s="15"/>
      <c r="L115" s="196"/>
      <c r="M115" s="201"/>
      <c r="N115" s="202"/>
      <c r="O115" s="202"/>
      <c r="P115" s="202"/>
      <c r="Q115" s="202"/>
      <c r="R115" s="202"/>
      <c r="S115" s="202"/>
      <c r="T115" s="203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197" t="s">
        <v>129</v>
      </c>
      <c r="AU115" s="197" t="s">
        <v>78</v>
      </c>
      <c r="AV115" s="15" t="s">
        <v>123</v>
      </c>
      <c r="AW115" s="15" t="s">
        <v>31</v>
      </c>
      <c r="AX115" s="15" t="s">
        <v>76</v>
      </c>
      <c r="AY115" s="197" t="s">
        <v>116</v>
      </c>
    </row>
    <row r="116" spans="1:65" s="2" customFormat="1" ht="37.8" customHeight="1">
      <c r="A116" s="38"/>
      <c r="B116" s="160"/>
      <c r="C116" s="161" t="s">
        <v>154</v>
      </c>
      <c r="D116" s="161" t="s">
        <v>118</v>
      </c>
      <c r="E116" s="162" t="s">
        <v>155</v>
      </c>
      <c r="F116" s="163" t="s">
        <v>156</v>
      </c>
      <c r="G116" s="164" t="s">
        <v>141</v>
      </c>
      <c r="H116" s="165">
        <v>52.5</v>
      </c>
      <c r="I116" s="166"/>
      <c r="J116" s="167">
        <f>ROUND(I116*H116,2)</f>
        <v>0</v>
      </c>
      <c r="K116" s="163" t="s">
        <v>122</v>
      </c>
      <c r="L116" s="39"/>
      <c r="M116" s="168" t="s">
        <v>3</v>
      </c>
      <c r="N116" s="169" t="s">
        <v>40</v>
      </c>
      <c r="O116" s="72"/>
      <c r="P116" s="170">
        <f>O116*H116</f>
        <v>0</v>
      </c>
      <c r="Q116" s="170">
        <v>0</v>
      </c>
      <c r="R116" s="170">
        <f>Q116*H116</f>
        <v>0</v>
      </c>
      <c r="S116" s="170">
        <v>0</v>
      </c>
      <c r="T116" s="171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172" t="s">
        <v>123</v>
      </c>
      <c r="AT116" s="172" t="s">
        <v>118</v>
      </c>
      <c r="AU116" s="172" t="s">
        <v>78</v>
      </c>
      <c r="AY116" s="19" t="s">
        <v>116</v>
      </c>
      <c r="BE116" s="173">
        <f>IF(N116="základní",J116,0)</f>
        <v>0</v>
      </c>
      <c r="BF116" s="173">
        <f>IF(N116="snížená",J116,0)</f>
        <v>0</v>
      </c>
      <c r="BG116" s="173">
        <f>IF(N116="zákl. přenesená",J116,0)</f>
        <v>0</v>
      </c>
      <c r="BH116" s="173">
        <f>IF(N116="sníž. přenesená",J116,0)</f>
        <v>0</v>
      </c>
      <c r="BI116" s="173">
        <f>IF(N116="nulová",J116,0)</f>
        <v>0</v>
      </c>
      <c r="BJ116" s="19" t="s">
        <v>76</v>
      </c>
      <c r="BK116" s="173">
        <f>ROUND(I116*H116,2)</f>
        <v>0</v>
      </c>
      <c r="BL116" s="19" t="s">
        <v>123</v>
      </c>
      <c r="BM116" s="172" t="s">
        <v>157</v>
      </c>
    </row>
    <row r="117" spans="1:47" s="2" customFormat="1" ht="12">
      <c r="A117" s="38"/>
      <c r="B117" s="39"/>
      <c r="C117" s="38"/>
      <c r="D117" s="174" t="s">
        <v>125</v>
      </c>
      <c r="E117" s="38"/>
      <c r="F117" s="175" t="s">
        <v>158</v>
      </c>
      <c r="G117" s="38"/>
      <c r="H117" s="38"/>
      <c r="I117" s="176"/>
      <c r="J117" s="38"/>
      <c r="K117" s="38"/>
      <c r="L117" s="39"/>
      <c r="M117" s="177"/>
      <c r="N117" s="178"/>
      <c r="O117" s="72"/>
      <c r="P117" s="72"/>
      <c r="Q117" s="72"/>
      <c r="R117" s="72"/>
      <c r="S117" s="72"/>
      <c r="T117" s="73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9" t="s">
        <v>125</v>
      </c>
      <c r="AU117" s="19" t="s">
        <v>78</v>
      </c>
    </row>
    <row r="118" spans="1:47" s="2" customFormat="1" ht="12">
      <c r="A118" s="38"/>
      <c r="B118" s="39"/>
      <c r="C118" s="38"/>
      <c r="D118" s="179" t="s">
        <v>127</v>
      </c>
      <c r="E118" s="38"/>
      <c r="F118" s="180" t="s">
        <v>159</v>
      </c>
      <c r="G118" s="38"/>
      <c r="H118" s="38"/>
      <c r="I118" s="176"/>
      <c r="J118" s="38"/>
      <c r="K118" s="38"/>
      <c r="L118" s="39"/>
      <c r="M118" s="177"/>
      <c r="N118" s="178"/>
      <c r="O118" s="72"/>
      <c r="P118" s="72"/>
      <c r="Q118" s="72"/>
      <c r="R118" s="72"/>
      <c r="S118" s="72"/>
      <c r="T118" s="73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9" t="s">
        <v>127</v>
      </c>
      <c r="AU118" s="19" t="s">
        <v>78</v>
      </c>
    </row>
    <row r="119" spans="1:51" s="13" customFormat="1" ht="12">
      <c r="A119" s="13"/>
      <c r="B119" s="181"/>
      <c r="C119" s="13"/>
      <c r="D119" s="174" t="s">
        <v>129</v>
      </c>
      <c r="E119" s="182" t="s">
        <v>3</v>
      </c>
      <c r="F119" s="183" t="s">
        <v>160</v>
      </c>
      <c r="G119" s="13"/>
      <c r="H119" s="184">
        <v>52.5</v>
      </c>
      <c r="I119" s="185"/>
      <c r="J119" s="13"/>
      <c r="K119" s="13"/>
      <c r="L119" s="181"/>
      <c r="M119" s="186"/>
      <c r="N119" s="187"/>
      <c r="O119" s="187"/>
      <c r="P119" s="187"/>
      <c r="Q119" s="187"/>
      <c r="R119" s="187"/>
      <c r="S119" s="187"/>
      <c r="T119" s="188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182" t="s">
        <v>129</v>
      </c>
      <c r="AU119" s="182" t="s">
        <v>78</v>
      </c>
      <c r="AV119" s="13" t="s">
        <v>78</v>
      </c>
      <c r="AW119" s="13" t="s">
        <v>31</v>
      </c>
      <c r="AX119" s="13" t="s">
        <v>76</v>
      </c>
      <c r="AY119" s="182" t="s">
        <v>116</v>
      </c>
    </row>
    <row r="120" spans="1:65" s="2" customFormat="1" ht="37.8" customHeight="1">
      <c r="A120" s="38"/>
      <c r="B120" s="160"/>
      <c r="C120" s="161" t="s">
        <v>161</v>
      </c>
      <c r="D120" s="161" t="s">
        <v>118</v>
      </c>
      <c r="E120" s="162" t="s">
        <v>162</v>
      </c>
      <c r="F120" s="163" t="s">
        <v>163</v>
      </c>
      <c r="G120" s="164" t="s">
        <v>141</v>
      </c>
      <c r="H120" s="165">
        <v>13.125</v>
      </c>
      <c r="I120" s="166"/>
      <c r="J120" s="167">
        <f>ROUND(I120*H120,2)</f>
        <v>0</v>
      </c>
      <c r="K120" s="163" t="s">
        <v>122</v>
      </c>
      <c r="L120" s="39"/>
      <c r="M120" s="168" t="s">
        <v>3</v>
      </c>
      <c r="N120" s="169" t="s">
        <v>40</v>
      </c>
      <c r="O120" s="72"/>
      <c r="P120" s="170">
        <f>O120*H120</f>
        <v>0</v>
      </c>
      <c r="Q120" s="170">
        <v>0</v>
      </c>
      <c r="R120" s="170">
        <f>Q120*H120</f>
        <v>0</v>
      </c>
      <c r="S120" s="170">
        <v>0</v>
      </c>
      <c r="T120" s="171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172" t="s">
        <v>123</v>
      </c>
      <c r="AT120" s="172" t="s">
        <v>118</v>
      </c>
      <c r="AU120" s="172" t="s">
        <v>78</v>
      </c>
      <c r="AY120" s="19" t="s">
        <v>116</v>
      </c>
      <c r="BE120" s="173">
        <f>IF(N120="základní",J120,0)</f>
        <v>0</v>
      </c>
      <c r="BF120" s="173">
        <f>IF(N120="snížená",J120,0)</f>
        <v>0</v>
      </c>
      <c r="BG120" s="173">
        <f>IF(N120="zákl. přenesená",J120,0)</f>
        <v>0</v>
      </c>
      <c r="BH120" s="173">
        <f>IF(N120="sníž. přenesená",J120,0)</f>
        <v>0</v>
      </c>
      <c r="BI120" s="173">
        <f>IF(N120="nulová",J120,0)</f>
        <v>0</v>
      </c>
      <c r="BJ120" s="19" t="s">
        <v>76</v>
      </c>
      <c r="BK120" s="173">
        <f>ROUND(I120*H120,2)</f>
        <v>0</v>
      </c>
      <c r="BL120" s="19" t="s">
        <v>123</v>
      </c>
      <c r="BM120" s="172" t="s">
        <v>164</v>
      </c>
    </row>
    <row r="121" spans="1:47" s="2" customFormat="1" ht="12">
      <c r="A121" s="38"/>
      <c r="B121" s="39"/>
      <c r="C121" s="38"/>
      <c r="D121" s="174" t="s">
        <v>125</v>
      </c>
      <c r="E121" s="38"/>
      <c r="F121" s="175" t="s">
        <v>165</v>
      </c>
      <c r="G121" s="38"/>
      <c r="H121" s="38"/>
      <c r="I121" s="176"/>
      <c r="J121" s="38"/>
      <c r="K121" s="38"/>
      <c r="L121" s="39"/>
      <c r="M121" s="177"/>
      <c r="N121" s="178"/>
      <c r="O121" s="72"/>
      <c r="P121" s="72"/>
      <c r="Q121" s="72"/>
      <c r="R121" s="72"/>
      <c r="S121" s="72"/>
      <c r="T121" s="73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9" t="s">
        <v>125</v>
      </c>
      <c r="AU121" s="19" t="s">
        <v>78</v>
      </c>
    </row>
    <row r="122" spans="1:47" s="2" customFormat="1" ht="12">
      <c r="A122" s="38"/>
      <c r="B122" s="39"/>
      <c r="C122" s="38"/>
      <c r="D122" s="179" t="s">
        <v>127</v>
      </c>
      <c r="E122" s="38"/>
      <c r="F122" s="180" t="s">
        <v>166</v>
      </c>
      <c r="G122" s="38"/>
      <c r="H122" s="38"/>
      <c r="I122" s="176"/>
      <c r="J122" s="38"/>
      <c r="K122" s="38"/>
      <c r="L122" s="39"/>
      <c r="M122" s="177"/>
      <c r="N122" s="178"/>
      <c r="O122" s="72"/>
      <c r="P122" s="72"/>
      <c r="Q122" s="72"/>
      <c r="R122" s="72"/>
      <c r="S122" s="72"/>
      <c r="T122" s="73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9" t="s">
        <v>127</v>
      </c>
      <c r="AU122" s="19" t="s">
        <v>78</v>
      </c>
    </row>
    <row r="123" spans="1:65" s="2" customFormat="1" ht="37.8" customHeight="1">
      <c r="A123" s="38"/>
      <c r="B123" s="160"/>
      <c r="C123" s="161" t="s">
        <v>167</v>
      </c>
      <c r="D123" s="161" t="s">
        <v>118</v>
      </c>
      <c r="E123" s="162" t="s">
        <v>168</v>
      </c>
      <c r="F123" s="163" t="s">
        <v>169</v>
      </c>
      <c r="G123" s="164" t="s">
        <v>141</v>
      </c>
      <c r="H123" s="165">
        <v>65.625</v>
      </c>
      <c r="I123" s="166"/>
      <c r="J123" s="167">
        <f>ROUND(I123*H123,2)</f>
        <v>0</v>
      </c>
      <c r="K123" s="163" t="s">
        <v>122</v>
      </c>
      <c r="L123" s="39"/>
      <c r="M123" s="168" t="s">
        <v>3</v>
      </c>
      <c r="N123" s="169" t="s">
        <v>40</v>
      </c>
      <c r="O123" s="72"/>
      <c r="P123" s="170">
        <f>O123*H123</f>
        <v>0</v>
      </c>
      <c r="Q123" s="170">
        <v>0</v>
      </c>
      <c r="R123" s="170">
        <f>Q123*H123</f>
        <v>0</v>
      </c>
      <c r="S123" s="170">
        <v>0</v>
      </c>
      <c r="T123" s="171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172" t="s">
        <v>123</v>
      </c>
      <c r="AT123" s="172" t="s">
        <v>118</v>
      </c>
      <c r="AU123" s="172" t="s">
        <v>78</v>
      </c>
      <c r="AY123" s="19" t="s">
        <v>116</v>
      </c>
      <c r="BE123" s="173">
        <f>IF(N123="základní",J123,0)</f>
        <v>0</v>
      </c>
      <c r="BF123" s="173">
        <f>IF(N123="snížená",J123,0)</f>
        <v>0</v>
      </c>
      <c r="BG123" s="173">
        <f>IF(N123="zákl. přenesená",J123,0)</f>
        <v>0</v>
      </c>
      <c r="BH123" s="173">
        <f>IF(N123="sníž. přenesená",J123,0)</f>
        <v>0</v>
      </c>
      <c r="BI123" s="173">
        <f>IF(N123="nulová",J123,0)</f>
        <v>0</v>
      </c>
      <c r="BJ123" s="19" t="s">
        <v>76</v>
      </c>
      <c r="BK123" s="173">
        <f>ROUND(I123*H123,2)</f>
        <v>0</v>
      </c>
      <c r="BL123" s="19" t="s">
        <v>123</v>
      </c>
      <c r="BM123" s="172" t="s">
        <v>170</v>
      </c>
    </row>
    <row r="124" spans="1:47" s="2" customFormat="1" ht="12">
      <c r="A124" s="38"/>
      <c r="B124" s="39"/>
      <c r="C124" s="38"/>
      <c r="D124" s="174" t="s">
        <v>125</v>
      </c>
      <c r="E124" s="38"/>
      <c r="F124" s="175" t="s">
        <v>171</v>
      </c>
      <c r="G124" s="38"/>
      <c r="H124" s="38"/>
      <c r="I124" s="176"/>
      <c r="J124" s="38"/>
      <c r="K124" s="38"/>
      <c r="L124" s="39"/>
      <c r="M124" s="177"/>
      <c r="N124" s="178"/>
      <c r="O124" s="72"/>
      <c r="P124" s="72"/>
      <c r="Q124" s="72"/>
      <c r="R124" s="72"/>
      <c r="S124" s="72"/>
      <c r="T124" s="73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9" t="s">
        <v>125</v>
      </c>
      <c r="AU124" s="19" t="s">
        <v>78</v>
      </c>
    </row>
    <row r="125" spans="1:47" s="2" customFormat="1" ht="12">
      <c r="A125" s="38"/>
      <c r="B125" s="39"/>
      <c r="C125" s="38"/>
      <c r="D125" s="179" t="s">
        <v>127</v>
      </c>
      <c r="E125" s="38"/>
      <c r="F125" s="180" t="s">
        <v>172</v>
      </c>
      <c r="G125" s="38"/>
      <c r="H125" s="38"/>
      <c r="I125" s="176"/>
      <c r="J125" s="38"/>
      <c r="K125" s="38"/>
      <c r="L125" s="39"/>
      <c r="M125" s="177"/>
      <c r="N125" s="178"/>
      <c r="O125" s="72"/>
      <c r="P125" s="72"/>
      <c r="Q125" s="72"/>
      <c r="R125" s="72"/>
      <c r="S125" s="72"/>
      <c r="T125" s="73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9" t="s">
        <v>127</v>
      </c>
      <c r="AU125" s="19" t="s">
        <v>78</v>
      </c>
    </row>
    <row r="126" spans="1:51" s="13" customFormat="1" ht="12">
      <c r="A126" s="13"/>
      <c r="B126" s="181"/>
      <c r="C126" s="13"/>
      <c r="D126" s="174" t="s">
        <v>129</v>
      </c>
      <c r="E126" s="182" t="s">
        <v>3</v>
      </c>
      <c r="F126" s="183" t="s">
        <v>173</v>
      </c>
      <c r="G126" s="13"/>
      <c r="H126" s="184">
        <v>65.625</v>
      </c>
      <c r="I126" s="185"/>
      <c r="J126" s="13"/>
      <c r="K126" s="13"/>
      <c r="L126" s="181"/>
      <c r="M126" s="186"/>
      <c r="N126" s="187"/>
      <c r="O126" s="187"/>
      <c r="P126" s="187"/>
      <c r="Q126" s="187"/>
      <c r="R126" s="187"/>
      <c r="S126" s="187"/>
      <c r="T126" s="188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182" t="s">
        <v>129</v>
      </c>
      <c r="AU126" s="182" t="s">
        <v>78</v>
      </c>
      <c r="AV126" s="13" t="s">
        <v>78</v>
      </c>
      <c r="AW126" s="13" t="s">
        <v>31</v>
      </c>
      <c r="AX126" s="13" t="s">
        <v>76</v>
      </c>
      <c r="AY126" s="182" t="s">
        <v>116</v>
      </c>
    </row>
    <row r="127" spans="1:65" s="2" customFormat="1" ht="24.15" customHeight="1">
      <c r="A127" s="38"/>
      <c r="B127" s="160"/>
      <c r="C127" s="161" t="s">
        <v>174</v>
      </c>
      <c r="D127" s="161" t="s">
        <v>118</v>
      </c>
      <c r="E127" s="162" t="s">
        <v>175</v>
      </c>
      <c r="F127" s="163" t="s">
        <v>176</v>
      </c>
      <c r="G127" s="164" t="s">
        <v>141</v>
      </c>
      <c r="H127" s="165">
        <v>13.125</v>
      </c>
      <c r="I127" s="166"/>
      <c r="J127" s="167">
        <f>ROUND(I127*H127,2)</f>
        <v>0</v>
      </c>
      <c r="K127" s="163" t="s">
        <v>122</v>
      </c>
      <c r="L127" s="39"/>
      <c r="M127" s="168" t="s">
        <v>3</v>
      </c>
      <c r="N127" s="169" t="s">
        <v>40</v>
      </c>
      <c r="O127" s="72"/>
      <c r="P127" s="170">
        <f>O127*H127</f>
        <v>0</v>
      </c>
      <c r="Q127" s="170">
        <v>0</v>
      </c>
      <c r="R127" s="170">
        <f>Q127*H127</f>
        <v>0</v>
      </c>
      <c r="S127" s="170">
        <v>0</v>
      </c>
      <c r="T127" s="171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72" t="s">
        <v>123</v>
      </c>
      <c r="AT127" s="172" t="s">
        <v>118</v>
      </c>
      <c r="AU127" s="172" t="s">
        <v>78</v>
      </c>
      <c r="AY127" s="19" t="s">
        <v>116</v>
      </c>
      <c r="BE127" s="173">
        <f>IF(N127="základní",J127,0)</f>
        <v>0</v>
      </c>
      <c r="BF127" s="173">
        <f>IF(N127="snížená",J127,0)</f>
        <v>0</v>
      </c>
      <c r="BG127" s="173">
        <f>IF(N127="zákl. přenesená",J127,0)</f>
        <v>0</v>
      </c>
      <c r="BH127" s="173">
        <f>IF(N127="sníž. přenesená",J127,0)</f>
        <v>0</v>
      </c>
      <c r="BI127" s="173">
        <f>IF(N127="nulová",J127,0)</f>
        <v>0</v>
      </c>
      <c r="BJ127" s="19" t="s">
        <v>76</v>
      </c>
      <c r="BK127" s="173">
        <f>ROUND(I127*H127,2)</f>
        <v>0</v>
      </c>
      <c r="BL127" s="19" t="s">
        <v>123</v>
      </c>
      <c r="BM127" s="172" t="s">
        <v>177</v>
      </c>
    </row>
    <row r="128" spans="1:47" s="2" customFormat="1" ht="12">
      <c r="A128" s="38"/>
      <c r="B128" s="39"/>
      <c r="C128" s="38"/>
      <c r="D128" s="174" t="s">
        <v>125</v>
      </c>
      <c r="E128" s="38"/>
      <c r="F128" s="175" t="s">
        <v>178</v>
      </c>
      <c r="G128" s="38"/>
      <c r="H128" s="38"/>
      <c r="I128" s="176"/>
      <c r="J128" s="38"/>
      <c r="K128" s="38"/>
      <c r="L128" s="39"/>
      <c r="M128" s="177"/>
      <c r="N128" s="178"/>
      <c r="O128" s="72"/>
      <c r="P128" s="72"/>
      <c r="Q128" s="72"/>
      <c r="R128" s="72"/>
      <c r="S128" s="72"/>
      <c r="T128" s="73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9" t="s">
        <v>125</v>
      </c>
      <c r="AU128" s="19" t="s">
        <v>78</v>
      </c>
    </row>
    <row r="129" spans="1:47" s="2" customFormat="1" ht="12">
      <c r="A129" s="38"/>
      <c r="B129" s="39"/>
      <c r="C129" s="38"/>
      <c r="D129" s="179" t="s">
        <v>127</v>
      </c>
      <c r="E129" s="38"/>
      <c r="F129" s="180" t="s">
        <v>179</v>
      </c>
      <c r="G129" s="38"/>
      <c r="H129" s="38"/>
      <c r="I129" s="176"/>
      <c r="J129" s="38"/>
      <c r="K129" s="38"/>
      <c r="L129" s="39"/>
      <c r="M129" s="177"/>
      <c r="N129" s="178"/>
      <c r="O129" s="72"/>
      <c r="P129" s="72"/>
      <c r="Q129" s="72"/>
      <c r="R129" s="72"/>
      <c r="S129" s="72"/>
      <c r="T129" s="73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9" t="s">
        <v>127</v>
      </c>
      <c r="AU129" s="19" t="s">
        <v>78</v>
      </c>
    </row>
    <row r="130" spans="1:65" s="2" customFormat="1" ht="33" customHeight="1">
      <c r="A130" s="38"/>
      <c r="B130" s="160"/>
      <c r="C130" s="161" t="s">
        <v>180</v>
      </c>
      <c r="D130" s="161" t="s">
        <v>118</v>
      </c>
      <c r="E130" s="162" t="s">
        <v>181</v>
      </c>
      <c r="F130" s="163" t="s">
        <v>182</v>
      </c>
      <c r="G130" s="164" t="s">
        <v>183</v>
      </c>
      <c r="H130" s="165">
        <v>23.625</v>
      </c>
      <c r="I130" s="166"/>
      <c r="J130" s="167">
        <f>ROUND(I130*H130,2)</f>
        <v>0</v>
      </c>
      <c r="K130" s="163" t="s">
        <v>122</v>
      </c>
      <c r="L130" s="39"/>
      <c r="M130" s="168" t="s">
        <v>3</v>
      </c>
      <c r="N130" s="169" t="s">
        <v>40</v>
      </c>
      <c r="O130" s="72"/>
      <c r="P130" s="170">
        <f>O130*H130</f>
        <v>0</v>
      </c>
      <c r="Q130" s="170">
        <v>0</v>
      </c>
      <c r="R130" s="170">
        <f>Q130*H130</f>
        <v>0</v>
      </c>
      <c r="S130" s="170">
        <v>0</v>
      </c>
      <c r="T130" s="171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72" t="s">
        <v>123</v>
      </c>
      <c r="AT130" s="172" t="s">
        <v>118</v>
      </c>
      <c r="AU130" s="172" t="s">
        <v>78</v>
      </c>
      <c r="AY130" s="19" t="s">
        <v>116</v>
      </c>
      <c r="BE130" s="173">
        <f>IF(N130="základní",J130,0)</f>
        <v>0</v>
      </c>
      <c r="BF130" s="173">
        <f>IF(N130="snížená",J130,0)</f>
        <v>0</v>
      </c>
      <c r="BG130" s="173">
        <f>IF(N130="zákl. přenesená",J130,0)</f>
        <v>0</v>
      </c>
      <c r="BH130" s="173">
        <f>IF(N130="sníž. přenesená",J130,0)</f>
        <v>0</v>
      </c>
      <c r="BI130" s="173">
        <f>IF(N130="nulová",J130,0)</f>
        <v>0</v>
      </c>
      <c r="BJ130" s="19" t="s">
        <v>76</v>
      </c>
      <c r="BK130" s="173">
        <f>ROUND(I130*H130,2)</f>
        <v>0</v>
      </c>
      <c r="BL130" s="19" t="s">
        <v>123</v>
      </c>
      <c r="BM130" s="172" t="s">
        <v>184</v>
      </c>
    </row>
    <row r="131" spans="1:47" s="2" customFormat="1" ht="12">
      <c r="A131" s="38"/>
      <c r="B131" s="39"/>
      <c r="C131" s="38"/>
      <c r="D131" s="174" t="s">
        <v>125</v>
      </c>
      <c r="E131" s="38"/>
      <c r="F131" s="175" t="s">
        <v>185</v>
      </c>
      <c r="G131" s="38"/>
      <c r="H131" s="38"/>
      <c r="I131" s="176"/>
      <c r="J131" s="38"/>
      <c r="K131" s="38"/>
      <c r="L131" s="39"/>
      <c r="M131" s="177"/>
      <c r="N131" s="178"/>
      <c r="O131" s="72"/>
      <c r="P131" s="72"/>
      <c r="Q131" s="72"/>
      <c r="R131" s="72"/>
      <c r="S131" s="72"/>
      <c r="T131" s="73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9" t="s">
        <v>125</v>
      </c>
      <c r="AU131" s="19" t="s">
        <v>78</v>
      </c>
    </row>
    <row r="132" spans="1:47" s="2" customFormat="1" ht="12">
      <c r="A132" s="38"/>
      <c r="B132" s="39"/>
      <c r="C132" s="38"/>
      <c r="D132" s="179" t="s">
        <v>127</v>
      </c>
      <c r="E132" s="38"/>
      <c r="F132" s="180" t="s">
        <v>186</v>
      </c>
      <c r="G132" s="38"/>
      <c r="H132" s="38"/>
      <c r="I132" s="176"/>
      <c r="J132" s="38"/>
      <c r="K132" s="38"/>
      <c r="L132" s="39"/>
      <c r="M132" s="177"/>
      <c r="N132" s="178"/>
      <c r="O132" s="72"/>
      <c r="P132" s="72"/>
      <c r="Q132" s="72"/>
      <c r="R132" s="72"/>
      <c r="S132" s="72"/>
      <c r="T132" s="73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9" t="s">
        <v>127</v>
      </c>
      <c r="AU132" s="19" t="s">
        <v>78</v>
      </c>
    </row>
    <row r="133" spans="1:51" s="13" customFormat="1" ht="12">
      <c r="A133" s="13"/>
      <c r="B133" s="181"/>
      <c r="C133" s="13"/>
      <c r="D133" s="174" t="s">
        <v>129</v>
      </c>
      <c r="E133" s="182" t="s">
        <v>3</v>
      </c>
      <c r="F133" s="183" t="s">
        <v>187</v>
      </c>
      <c r="G133" s="13"/>
      <c r="H133" s="184">
        <v>23.625</v>
      </c>
      <c r="I133" s="185"/>
      <c r="J133" s="13"/>
      <c r="K133" s="13"/>
      <c r="L133" s="181"/>
      <c r="M133" s="186"/>
      <c r="N133" s="187"/>
      <c r="O133" s="187"/>
      <c r="P133" s="187"/>
      <c r="Q133" s="187"/>
      <c r="R133" s="187"/>
      <c r="S133" s="187"/>
      <c r="T133" s="18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82" t="s">
        <v>129</v>
      </c>
      <c r="AU133" s="182" t="s">
        <v>78</v>
      </c>
      <c r="AV133" s="13" t="s">
        <v>78</v>
      </c>
      <c r="AW133" s="13" t="s">
        <v>31</v>
      </c>
      <c r="AX133" s="13" t="s">
        <v>76</v>
      </c>
      <c r="AY133" s="182" t="s">
        <v>116</v>
      </c>
    </row>
    <row r="134" spans="1:65" s="2" customFormat="1" ht="16.5" customHeight="1">
      <c r="A134" s="38"/>
      <c r="B134" s="160"/>
      <c r="C134" s="161" t="s">
        <v>152</v>
      </c>
      <c r="D134" s="161" t="s">
        <v>118</v>
      </c>
      <c r="E134" s="162" t="s">
        <v>188</v>
      </c>
      <c r="F134" s="163" t="s">
        <v>189</v>
      </c>
      <c r="G134" s="164" t="s">
        <v>141</v>
      </c>
      <c r="H134" s="165">
        <v>13.125</v>
      </c>
      <c r="I134" s="166"/>
      <c r="J134" s="167">
        <f>ROUND(I134*H134,2)</f>
        <v>0</v>
      </c>
      <c r="K134" s="163" t="s">
        <v>122</v>
      </c>
      <c r="L134" s="39"/>
      <c r="M134" s="168" t="s">
        <v>3</v>
      </c>
      <c r="N134" s="169" t="s">
        <v>40</v>
      </c>
      <c r="O134" s="72"/>
      <c r="P134" s="170">
        <f>O134*H134</f>
        <v>0</v>
      </c>
      <c r="Q134" s="170">
        <v>0</v>
      </c>
      <c r="R134" s="170">
        <f>Q134*H134</f>
        <v>0</v>
      </c>
      <c r="S134" s="170">
        <v>0</v>
      </c>
      <c r="T134" s="171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72" t="s">
        <v>123</v>
      </c>
      <c r="AT134" s="172" t="s">
        <v>118</v>
      </c>
      <c r="AU134" s="172" t="s">
        <v>78</v>
      </c>
      <c r="AY134" s="19" t="s">
        <v>116</v>
      </c>
      <c r="BE134" s="173">
        <f>IF(N134="základní",J134,0)</f>
        <v>0</v>
      </c>
      <c r="BF134" s="173">
        <f>IF(N134="snížená",J134,0)</f>
        <v>0</v>
      </c>
      <c r="BG134" s="173">
        <f>IF(N134="zákl. přenesená",J134,0)</f>
        <v>0</v>
      </c>
      <c r="BH134" s="173">
        <f>IF(N134="sníž. přenesená",J134,0)</f>
        <v>0</v>
      </c>
      <c r="BI134" s="173">
        <f>IF(N134="nulová",J134,0)</f>
        <v>0</v>
      </c>
      <c r="BJ134" s="19" t="s">
        <v>76</v>
      </c>
      <c r="BK134" s="173">
        <f>ROUND(I134*H134,2)</f>
        <v>0</v>
      </c>
      <c r="BL134" s="19" t="s">
        <v>123</v>
      </c>
      <c r="BM134" s="172" t="s">
        <v>190</v>
      </c>
    </row>
    <row r="135" spans="1:47" s="2" customFormat="1" ht="12">
      <c r="A135" s="38"/>
      <c r="B135" s="39"/>
      <c r="C135" s="38"/>
      <c r="D135" s="174" t="s">
        <v>125</v>
      </c>
      <c r="E135" s="38"/>
      <c r="F135" s="175" t="s">
        <v>191</v>
      </c>
      <c r="G135" s="38"/>
      <c r="H135" s="38"/>
      <c r="I135" s="176"/>
      <c r="J135" s="38"/>
      <c r="K135" s="38"/>
      <c r="L135" s="39"/>
      <c r="M135" s="177"/>
      <c r="N135" s="178"/>
      <c r="O135" s="72"/>
      <c r="P135" s="72"/>
      <c r="Q135" s="72"/>
      <c r="R135" s="72"/>
      <c r="S135" s="72"/>
      <c r="T135" s="73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9" t="s">
        <v>125</v>
      </c>
      <c r="AU135" s="19" t="s">
        <v>78</v>
      </c>
    </row>
    <row r="136" spans="1:47" s="2" customFormat="1" ht="12">
      <c r="A136" s="38"/>
      <c r="B136" s="39"/>
      <c r="C136" s="38"/>
      <c r="D136" s="179" t="s">
        <v>127</v>
      </c>
      <c r="E136" s="38"/>
      <c r="F136" s="180" t="s">
        <v>192</v>
      </c>
      <c r="G136" s="38"/>
      <c r="H136" s="38"/>
      <c r="I136" s="176"/>
      <c r="J136" s="38"/>
      <c r="K136" s="38"/>
      <c r="L136" s="39"/>
      <c r="M136" s="177"/>
      <c r="N136" s="178"/>
      <c r="O136" s="72"/>
      <c r="P136" s="72"/>
      <c r="Q136" s="72"/>
      <c r="R136" s="72"/>
      <c r="S136" s="72"/>
      <c r="T136" s="73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9" t="s">
        <v>127</v>
      </c>
      <c r="AU136" s="19" t="s">
        <v>78</v>
      </c>
    </row>
    <row r="137" spans="1:65" s="2" customFormat="1" ht="24.15" customHeight="1">
      <c r="A137" s="38"/>
      <c r="B137" s="160"/>
      <c r="C137" s="161" t="s">
        <v>193</v>
      </c>
      <c r="D137" s="161" t="s">
        <v>118</v>
      </c>
      <c r="E137" s="162" t="s">
        <v>194</v>
      </c>
      <c r="F137" s="163" t="s">
        <v>195</v>
      </c>
      <c r="G137" s="164" t="s">
        <v>141</v>
      </c>
      <c r="H137" s="165">
        <v>2.277</v>
      </c>
      <c r="I137" s="166"/>
      <c r="J137" s="167">
        <f>ROUND(I137*H137,2)</f>
        <v>0</v>
      </c>
      <c r="K137" s="163" t="s">
        <v>122</v>
      </c>
      <c r="L137" s="39"/>
      <c r="M137" s="168" t="s">
        <v>3</v>
      </c>
      <c r="N137" s="169" t="s">
        <v>40</v>
      </c>
      <c r="O137" s="72"/>
      <c r="P137" s="170">
        <f>O137*H137</f>
        <v>0</v>
      </c>
      <c r="Q137" s="170">
        <v>0</v>
      </c>
      <c r="R137" s="170">
        <f>Q137*H137</f>
        <v>0</v>
      </c>
      <c r="S137" s="170">
        <v>0</v>
      </c>
      <c r="T137" s="171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72" t="s">
        <v>123</v>
      </c>
      <c r="AT137" s="172" t="s">
        <v>118</v>
      </c>
      <c r="AU137" s="172" t="s">
        <v>78</v>
      </c>
      <c r="AY137" s="19" t="s">
        <v>116</v>
      </c>
      <c r="BE137" s="173">
        <f>IF(N137="základní",J137,0)</f>
        <v>0</v>
      </c>
      <c r="BF137" s="173">
        <f>IF(N137="snížená",J137,0)</f>
        <v>0</v>
      </c>
      <c r="BG137" s="173">
        <f>IF(N137="zákl. přenesená",J137,0)</f>
        <v>0</v>
      </c>
      <c r="BH137" s="173">
        <f>IF(N137="sníž. přenesená",J137,0)</f>
        <v>0</v>
      </c>
      <c r="BI137" s="173">
        <f>IF(N137="nulová",J137,0)</f>
        <v>0</v>
      </c>
      <c r="BJ137" s="19" t="s">
        <v>76</v>
      </c>
      <c r="BK137" s="173">
        <f>ROUND(I137*H137,2)</f>
        <v>0</v>
      </c>
      <c r="BL137" s="19" t="s">
        <v>123</v>
      </c>
      <c r="BM137" s="172" t="s">
        <v>196</v>
      </c>
    </row>
    <row r="138" spans="1:47" s="2" customFormat="1" ht="12">
      <c r="A138" s="38"/>
      <c r="B138" s="39"/>
      <c r="C138" s="38"/>
      <c r="D138" s="174" t="s">
        <v>125</v>
      </c>
      <c r="E138" s="38"/>
      <c r="F138" s="175" t="s">
        <v>197</v>
      </c>
      <c r="G138" s="38"/>
      <c r="H138" s="38"/>
      <c r="I138" s="176"/>
      <c r="J138" s="38"/>
      <c r="K138" s="38"/>
      <c r="L138" s="39"/>
      <c r="M138" s="177"/>
      <c r="N138" s="178"/>
      <c r="O138" s="72"/>
      <c r="P138" s="72"/>
      <c r="Q138" s="72"/>
      <c r="R138" s="72"/>
      <c r="S138" s="72"/>
      <c r="T138" s="73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9" t="s">
        <v>125</v>
      </c>
      <c r="AU138" s="19" t="s">
        <v>78</v>
      </c>
    </row>
    <row r="139" spans="1:47" s="2" customFormat="1" ht="12">
      <c r="A139" s="38"/>
      <c r="B139" s="39"/>
      <c r="C139" s="38"/>
      <c r="D139" s="179" t="s">
        <v>127</v>
      </c>
      <c r="E139" s="38"/>
      <c r="F139" s="180" t="s">
        <v>198</v>
      </c>
      <c r="G139" s="38"/>
      <c r="H139" s="38"/>
      <c r="I139" s="176"/>
      <c r="J139" s="38"/>
      <c r="K139" s="38"/>
      <c r="L139" s="39"/>
      <c r="M139" s="177"/>
      <c r="N139" s="178"/>
      <c r="O139" s="72"/>
      <c r="P139" s="72"/>
      <c r="Q139" s="72"/>
      <c r="R139" s="72"/>
      <c r="S139" s="72"/>
      <c r="T139" s="73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9" t="s">
        <v>127</v>
      </c>
      <c r="AU139" s="19" t="s">
        <v>78</v>
      </c>
    </row>
    <row r="140" spans="1:51" s="13" customFormat="1" ht="12">
      <c r="A140" s="13"/>
      <c r="B140" s="181"/>
      <c r="C140" s="13"/>
      <c r="D140" s="174" t="s">
        <v>129</v>
      </c>
      <c r="E140" s="182" t="s">
        <v>3</v>
      </c>
      <c r="F140" s="183" t="s">
        <v>150</v>
      </c>
      <c r="G140" s="13"/>
      <c r="H140" s="184">
        <v>2.277</v>
      </c>
      <c r="I140" s="185"/>
      <c r="J140" s="13"/>
      <c r="K140" s="13"/>
      <c r="L140" s="181"/>
      <c r="M140" s="186"/>
      <c r="N140" s="187"/>
      <c r="O140" s="187"/>
      <c r="P140" s="187"/>
      <c r="Q140" s="187"/>
      <c r="R140" s="187"/>
      <c r="S140" s="187"/>
      <c r="T140" s="18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82" t="s">
        <v>129</v>
      </c>
      <c r="AU140" s="182" t="s">
        <v>78</v>
      </c>
      <c r="AV140" s="13" t="s">
        <v>78</v>
      </c>
      <c r="AW140" s="13" t="s">
        <v>31</v>
      </c>
      <c r="AX140" s="13" t="s">
        <v>76</v>
      </c>
      <c r="AY140" s="182" t="s">
        <v>116</v>
      </c>
    </row>
    <row r="141" spans="1:65" s="2" customFormat="1" ht="16.5" customHeight="1">
      <c r="A141" s="38"/>
      <c r="B141" s="160"/>
      <c r="C141" s="204" t="s">
        <v>199</v>
      </c>
      <c r="D141" s="204" t="s">
        <v>200</v>
      </c>
      <c r="E141" s="205" t="s">
        <v>201</v>
      </c>
      <c r="F141" s="206" t="s">
        <v>202</v>
      </c>
      <c r="G141" s="207" t="s">
        <v>183</v>
      </c>
      <c r="H141" s="208">
        <v>4.326</v>
      </c>
      <c r="I141" s="209"/>
      <c r="J141" s="210">
        <f>ROUND(I141*H141,2)</f>
        <v>0</v>
      </c>
      <c r="K141" s="206" t="s">
        <v>122</v>
      </c>
      <c r="L141" s="211"/>
      <c r="M141" s="212" t="s">
        <v>3</v>
      </c>
      <c r="N141" s="213" t="s">
        <v>40</v>
      </c>
      <c r="O141" s="72"/>
      <c r="P141" s="170">
        <f>O141*H141</f>
        <v>0</v>
      </c>
      <c r="Q141" s="170">
        <v>1</v>
      </c>
      <c r="R141" s="170">
        <f>Q141*H141</f>
        <v>4.326</v>
      </c>
      <c r="S141" s="170">
        <v>0</v>
      </c>
      <c r="T141" s="171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72" t="s">
        <v>174</v>
      </c>
      <c r="AT141" s="172" t="s">
        <v>200</v>
      </c>
      <c r="AU141" s="172" t="s">
        <v>78</v>
      </c>
      <c r="AY141" s="19" t="s">
        <v>116</v>
      </c>
      <c r="BE141" s="173">
        <f>IF(N141="základní",J141,0)</f>
        <v>0</v>
      </c>
      <c r="BF141" s="173">
        <f>IF(N141="snížená",J141,0)</f>
        <v>0</v>
      </c>
      <c r="BG141" s="173">
        <f>IF(N141="zákl. přenesená",J141,0)</f>
        <v>0</v>
      </c>
      <c r="BH141" s="173">
        <f>IF(N141="sníž. přenesená",J141,0)</f>
        <v>0</v>
      </c>
      <c r="BI141" s="173">
        <f>IF(N141="nulová",J141,0)</f>
        <v>0</v>
      </c>
      <c r="BJ141" s="19" t="s">
        <v>76</v>
      </c>
      <c r="BK141" s="173">
        <f>ROUND(I141*H141,2)</f>
        <v>0</v>
      </c>
      <c r="BL141" s="19" t="s">
        <v>123</v>
      </c>
      <c r="BM141" s="172" t="s">
        <v>203</v>
      </c>
    </row>
    <row r="142" spans="1:47" s="2" customFormat="1" ht="12">
      <c r="A142" s="38"/>
      <c r="B142" s="39"/>
      <c r="C142" s="38"/>
      <c r="D142" s="174" t="s">
        <v>125</v>
      </c>
      <c r="E142" s="38"/>
      <c r="F142" s="175" t="s">
        <v>202</v>
      </c>
      <c r="G142" s="38"/>
      <c r="H142" s="38"/>
      <c r="I142" s="176"/>
      <c r="J142" s="38"/>
      <c r="K142" s="38"/>
      <c r="L142" s="39"/>
      <c r="M142" s="177"/>
      <c r="N142" s="178"/>
      <c r="O142" s="72"/>
      <c r="P142" s="72"/>
      <c r="Q142" s="72"/>
      <c r="R142" s="72"/>
      <c r="S142" s="72"/>
      <c r="T142" s="73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9" t="s">
        <v>125</v>
      </c>
      <c r="AU142" s="19" t="s">
        <v>78</v>
      </c>
    </row>
    <row r="143" spans="1:51" s="13" customFormat="1" ht="12">
      <c r="A143" s="13"/>
      <c r="B143" s="181"/>
      <c r="C143" s="13"/>
      <c r="D143" s="174" t="s">
        <v>129</v>
      </c>
      <c r="E143" s="182" t="s">
        <v>3</v>
      </c>
      <c r="F143" s="183" t="s">
        <v>204</v>
      </c>
      <c r="G143" s="13"/>
      <c r="H143" s="184">
        <v>4.326</v>
      </c>
      <c r="I143" s="185"/>
      <c r="J143" s="13"/>
      <c r="K143" s="13"/>
      <c r="L143" s="181"/>
      <c r="M143" s="186"/>
      <c r="N143" s="187"/>
      <c r="O143" s="187"/>
      <c r="P143" s="187"/>
      <c r="Q143" s="187"/>
      <c r="R143" s="187"/>
      <c r="S143" s="187"/>
      <c r="T143" s="18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82" t="s">
        <v>129</v>
      </c>
      <c r="AU143" s="182" t="s">
        <v>78</v>
      </c>
      <c r="AV143" s="13" t="s">
        <v>78</v>
      </c>
      <c r="AW143" s="13" t="s">
        <v>31</v>
      </c>
      <c r="AX143" s="13" t="s">
        <v>69</v>
      </c>
      <c r="AY143" s="182" t="s">
        <v>116</v>
      </c>
    </row>
    <row r="144" spans="1:51" s="15" customFormat="1" ht="12">
      <c r="A144" s="15"/>
      <c r="B144" s="196"/>
      <c r="C144" s="15"/>
      <c r="D144" s="174" t="s">
        <v>129</v>
      </c>
      <c r="E144" s="197" t="s">
        <v>3</v>
      </c>
      <c r="F144" s="198" t="s">
        <v>153</v>
      </c>
      <c r="G144" s="15"/>
      <c r="H144" s="199">
        <v>4.326</v>
      </c>
      <c r="I144" s="200"/>
      <c r="J144" s="15"/>
      <c r="K144" s="15"/>
      <c r="L144" s="196"/>
      <c r="M144" s="201"/>
      <c r="N144" s="202"/>
      <c r="O144" s="202"/>
      <c r="P144" s="202"/>
      <c r="Q144" s="202"/>
      <c r="R144" s="202"/>
      <c r="S144" s="202"/>
      <c r="T144" s="203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197" t="s">
        <v>129</v>
      </c>
      <c r="AU144" s="197" t="s">
        <v>78</v>
      </c>
      <c r="AV144" s="15" t="s">
        <v>123</v>
      </c>
      <c r="AW144" s="15" t="s">
        <v>31</v>
      </c>
      <c r="AX144" s="15" t="s">
        <v>76</v>
      </c>
      <c r="AY144" s="197" t="s">
        <v>116</v>
      </c>
    </row>
    <row r="145" spans="1:65" s="2" customFormat="1" ht="37.8" customHeight="1">
      <c r="A145" s="38"/>
      <c r="B145" s="160"/>
      <c r="C145" s="161" t="s">
        <v>205</v>
      </c>
      <c r="D145" s="161" t="s">
        <v>118</v>
      </c>
      <c r="E145" s="162" t="s">
        <v>206</v>
      </c>
      <c r="F145" s="163" t="s">
        <v>207</v>
      </c>
      <c r="G145" s="164" t="s">
        <v>121</v>
      </c>
      <c r="H145" s="165">
        <v>145.6</v>
      </c>
      <c r="I145" s="166"/>
      <c r="J145" s="167">
        <f>ROUND(I145*H145,2)</f>
        <v>0</v>
      </c>
      <c r="K145" s="163" t="s">
        <v>122</v>
      </c>
      <c r="L145" s="39"/>
      <c r="M145" s="168" t="s">
        <v>3</v>
      </c>
      <c r="N145" s="169" t="s">
        <v>40</v>
      </c>
      <c r="O145" s="72"/>
      <c r="P145" s="170">
        <f>O145*H145</f>
        <v>0</v>
      </c>
      <c r="Q145" s="170">
        <v>0</v>
      </c>
      <c r="R145" s="170">
        <f>Q145*H145</f>
        <v>0</v>
      </c>
      <c r="S145" s="170">
        <v>0</v>
      </c>
      <c r="T145" s="171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72" t="s">
        <v>123</v>
      </c>
      <c r="AT145" s="172" t="s">
        <v>118</v>
      </c>
      <c r="AU145" s="172" t="s">
        <v>78</v>
      </c>
      <c r="AY145" s="19" t="s">
        <v>116</v>
      </c>
      <c r="BE145" s="173">
        <f>IF(N145="základní",J145,0)</f>
        <v>0</v>
      </c>
      <c r="BF145" s="173">
        <f>IF(N145="snížená",J145,0)</f>
        <v>0</v>
      </c>
      <c r="BG145" s="173">
        <f>IF(N145="zákl. přenesená",J145,0)</f>
        <v>0</v>
      </c>
      <c r="BH145" s="173">
        <f>IF(N145="sníž. přenesená",J145,0)</f>
        <v>0</v>
      </c>
      <c r="BI145" s="173">
        <f>IF(N145="nulová",J145,0)</f>
        <v>0</v>
      </c>
      <c r="BJ145" s="19" t="s">
        <v>76</v>
      </c>
      <c r="BK145" s="173">
        <f>ROUND(I145*H145,2)</f>
        <v>0</v>
      </c>
      <c r="BL145" s="19" t="s">
        <v>123</v>
      </c>
      <c r="BM145" s="172" t="s">
        <v>208</v>
      </c>
    </row>
    <row r="146" spans="1:47" s="2" customFormat="1" ht="12">
      <c r="A146" s="38"/>
      <c r="B146" s="39"/>
      <c r="C146" s="38"/>
      <c r="D146" s="174" t="s">
        <v>125</v>
      </c>
      <c r="E146" s="38"/>
      <c r="F146" s="175" t="s">
        <v>209</v>
      </c>
      <c r="G146" s="38"/>
      <c r="H146" s="38"/>
      <c r="I146" s="176"/>
      <c r="J146" s="38"/>
      <c r="K146" s="38"/>
      <c r="L146" s="39"/>
      <c r="M146" s="177"/>
      <c r="N146" s="178"/>
      <c r="O146" s="72"/>
      <c r="P146" s="72"/>
      <c r="Q146" s="72"/>
      <c r="R146" s="72"/>
      <c r="S146" s="72"/>
      <c r="T146" s="73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9" t="s">
        <v>125</v>
      </c>
      <c r="AU146" s="19" t="s">
        <v>78</v>
      </c>
    </row>
    <row r="147" spans="1:47" s="2" customFormat="1" ht="12">
      <c r="A147" s="38"/>
      <c r="B147" s="39"/>
      <c r="C147" s="38"/>
      <c r="D147" s="179" t="s">
        <v>127</v>
      </c>
      <c r="E147" s="38"/>
      <c r="F147" s="180" t="s">
        <v>210</v>
      </c>
      <c r="G147" s="38"/>
      <c r="H147" s="38"/>
      <c r="I147" s="176"/>
      <c r="J147" s="38"/>
      <c r="K147" s="38"/>
      <c r="L147" s="39"/>
      <c r="M147" s="177"/>
      <c r="N147" s="178"/>
      <c r="O147" s="72"/>
      <c r="P147" s="72"/>
      <c r="Q147" s="72"/>
      <c r="R147" s="72"/>
      <c r="S147" s="72"/>
      <c r="T147" s="73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9" t="s">
        <v>127</v>
      </c>
      <c r="AU147" s="19" t="s">
        <v>78</v>
      </c>
    </row>
    <row r="148" spans="1:65" s="2" customFormat="1" ht="24.15" customHeight="1">
      <c r="A148" s="38"/>
      <c r="B148" s="160"/>
      <c r="C148" s="161" t="s">
        <v>211</v>
      </c>
      <c r="D148" s="161" t="s">
        <v>118</v>
      </c>
      <c r="E148" s="162" t="s">
        <v>212</v>
      </c>
      <c r="F148" s="163" t="s">
        <v>213</v>
      </c>
      <c r="G148" s="164" t="s">
        <v>121</v>
      </c>
      <c r="H148" s="165">
        <v>145.6</v>
      </c>
      <c r="I148" s="166"/>
      <c r="J148" s="167">
        <f>ROUND(I148*H148,2)</f>
        <v>0</v>
      </c>
      <c r="K148" s="163" t="s">
        <v>122</v>
      </c>
      <c r="L148" s="39"/>
      <c r="M148" s="168" t="s">
        <v>3</v>
      </c>
      <c r="N148" s="169" t="s">
        <v>40</v>
      </c>
      <c r="O148" s="72"/>
      <c r="P148" s="170">
        <f>O148*H148</f>
        <v>0</v>
      </c>
      <c r="Q148" s="170">
        <v>0</v>
      </c>
      <c r="R148" s="170">
        <f>Q148*H148</f>
        <v>0</v>
      </c>
      <c r="S148" s="170">
        <v>0</v>
      </c>
      <c r="T148" s="171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72" t="s">
        <v>123</v>
      </c>
      <c r="AT148" s="172" t="s">
        <v>118</v>
      </c>
      <c r="AU148" s="172" t="s">
        <v>78</v>
      </c>
      <c r="AY148" s="19" t="s">
        <v>116</v>
      </c>
      <c r="BE148" s="173">
        <f>IF(N148="základní",J148,0)</f>
        <v>0</v>
      </c>
      <c r="BF148" s="173">
        <f>IF(N148="snížená",J148,0)</f>
        <v>0</v>
      </c>
      <c r="BG148" s="173">
        <f>IF(N148="zákl. přenesená",J148,0)</f>
        <v>0</v>
      </c>
      <c r="BH148" s="173">
        <f>IF(N148="sníž. přenesená",J148,0)</f>
        <v>0</v>
      </c>
      <c r="BI148" s="173">
        <f>IF(N148="nulová",J148,0)</f>
        <v>0</v>
      </c>
      <c r="BJ148" s="19" t="s">
        <v>76</v>
      </c>
      <c r="BK148" s="173">
        <f>ROUND(I148*H148,2)</f>
        <v>0</v>
      </c>
      <c r="BL148" s="19" t="s">
        <v>123</v>
      </c>
      <c r="BM148" s="172" t="s">
        <v>214</v>
      </c>
    </row>
    <row r="149" spans="1:47" s="2" customFormat="1" ht="12">
      <c r="A149" s="38"/>
      <c r="B149" s="39"/>
      <c r="C149" s="38"/>
      <c r="D149" s="174" t="s">
        <v>125</v>
      </c>
      <c r="E149" s="38"/>
      <c r="F149" s="175" t="s">
        <v>215</v>
      </c>
      <c r="G149" s="38"/>
      <c r="H149" s="38"/>
      <c r="I149" s="176"/>
      <c r="J149" s="38"/>
      <c r="K149" s="38"/>
      <c r="L149" s="39"/>
      <c r="M149" s="177"/>
      <c r="N149" s="178"/>
      <c r="O149" s="72"/>
      <c r="P149" s="72"/>
      <c r="Q149" s="72"/>
      <c r="R149" s="72"/>
      <c r="S149" s="72"/>
      <c r="T149" s="73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9" t="s">
        <v>125</v>
      </c>
      <c r="AU149" s="19" t="s">
        <v>78</v>
      </c>
    </row>
    <row r="150" spans="1:47" s="2" customFormat="1" ht="12">
      <c r="A150" s="38"/>
      <c r="B150" s="39"/>
      <c r="C150" s="38"/>
      <c r="D150" s="179" t="s">
        <v>127</v>
      </c>
      <c r="E150" s="38"/>
      <c r="F150" s="180" t="s">
        <v>216</v>
      </c>
      <c r="G150" s="38"/>
      <c r="H150" s="38"/>
      <c r="I150" s="176"/>
      <c r="J150" s="38"/>
      <c r="K150" s="38"/>
      <c r="L150" s="39"/>
      <c r="M150" s="177"/>
      <c r="N150" s="178"/>
      <c r="O150" s="72"/>
      <c r="P150" s="72"/>
      <c r="Q150" s="72"/>
      <c r="R150" s="72"/>
      <c r="S150" s="72"/>
      <c r="T150" s="73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9" t="s">
        <v>127</v>
      </c>
      <c r="AU150" s="19" t="s">
        <v>78</v>
      </c>
    </row>
    <row r="151" spans="1:51" s="13" customFormat="1" ht="12">
      <c r="A151" s="13"/>
      <c r="B151" s="181"/>
      <c r="C151" s="13"/>
      <c r="D151" s="174" t="s">
        <v>129</v>
      </c>
      <c r="E151" s="182" t="s">
        <v>3</v>
      </c>
      <c r="F151" s="183" t="s">
        <v>217</v>
      </c>
      <c r="G151" s="13"/>
      <c r="H151" s="184">
        <v>168.37</v>
      </c>
      <c r="I151" s="185"/>
      <c r="J151" s="13"/>
      <c r="K151" s="13"/>
      <c r="L151" s="181"/>
      <c r="M151" s="186"/>
      <c r="N151" s="187"/>
      <c r="O151" s="187"/>
      <c r="P151" s="187"/>
      <c r="Q151" s="187"/>
      <c r="R151" s="187"/>
      <c r="S151" s="187"/>
      <c r="T151" s="18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82" t="s">
        <v>129</v>
      </c>
      <c r="AU151" s="182" t="s">
        <v>78</v>
      </c>
      <c r="AV151" s="13" t="s">
        <v>78</v>
      </c>
      <c r="AW151" s="13" t="s">
        <v>31</v>
      </c>
      <c r="AX151" s="13" t="s">
        <v>69</v>
      </c>
      <c r="AY151" s="182" t="s">
        <v>116</v>
      </c>
    </row>
    <row r="152" spans="1:51" s="13" customFormat="1" ht="12">
      <c r="A152" s="13"/>
      <c r="B152" s="181"/>
      <c r="C152" s="13"/>
      <c r="D152" s="174" t="s">
        <v>129</v>
      </c>
      <c r="E152" s="182" t="s">
        <v>3</v>
      </c>
      <c r="F152" s="183" t="s">
        <v>218</v>
      </c>
      <c r="G152" s="13"/>
      <c r="H152" s="184">
        <v>-22.77</v>
      </c>
      <c r="I152" s="185"/>
      <c r="J152" s="13"/>
      <c r="K152" s="13"/>
      <c r="L152" s="181"/>
      <c r="M152" s="186"/>
      <c r="N152" s="187"/>
      <c r="O152" s="187"/>
      <c r="P152" s="187"/>
      <c r="Q152" s="187"/>
      <c r="R152" s="187"/>
      <c r="S152" s="187"/>
      <c r="T152" s="18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82" t="s">
        <v>129</v>
      </c>
      <c r="AU152" s="182" t="s">
        <v>78</v>
      </c>
      <c r="AV152" s="13" t="s">
        <v>78</v>
      </c>
      <c r="AW152" s="13" t="s">
        <v>31</v>
      </c>
      <c r="AX152" s="13" t="s">
        <v>69</v>
      </c>
      <c r="AY152" s="182" t="s">
        <v>116</v>
      </c>
    </row>
    <row r="153" spans="1:51" s="15" customFormat="1" ht="12">
      <c r="A153" s="15"/>
      <c r="B153" s="196"/>
      <c r="C153" s="15"/>
      <c r="D153" s="174" t="s">
        <v>129</v>
      </c>
      <c r="E153" s="197" t="s">
        <v>3</v>
      </c>
      <c r="F153" s="198" t="s">
        <v>153</v>
      </c>
      <c r="G153" s="15"/>
      <c r="H153" s="199">
        <v>145.6</v>
      </c>
      <c r="I153" s="200"/>
      <c r="J153" s="15"/>
      <c r="K153" s="15"/>
      <c r="L153" s="196"/>
      <c r="M153" s="201"/>
      <c r="N153" s="202"/>
      <c r="O153" s="202"/>
      <c r="P153" s="202"/>
      <c r="Q153" s="202"/>
      <c r="R153" s="202"/>
      <c r="S153" s="202"/>
      <c r="T153" s="203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197" t="s">
        <v>129</v>
      </c>
      <c r="AU153" s="197" t="s">
        <v>78</v>
      </c>
      <c r="AV153" s="15" t="s">
        <v>123</v>
      </c>
      <c r="AW153" s="15" t="s">
        <v>31</v>
      </c>
      <c r="AX153" s="15" t="s">
        <v>76</v>
      </c>
      <c r="AY153" s="197" t="s">
        <v>116</v>
      </c>
    </row>
    <row r="154" spans="1:65" s="2" customFormat="1" ht="16.5" customHeight="1">
      <c r="A154" s="38"/>
      <c r="B154" s="160"/>
      <c r="C154" s="204" t="s">
        <v>9</v>
      </c>
      <c r="D154" s="204" t="s">
        <v>200</v>
      </c>
      <c r="E154" s="205" t="s">
        <v>219</v>
      </c>
      <c r="F154" s="206" t="s">
        <v>220</v>
      </c>
      <c r="G154" s="207" t="s">
        <v>221</v>
      </c>
      <c r="H154" s="208">
        <v>3.625</v>
      </c>
      <c r="I154" s="209"/>
      <c r="J154" s="210">
        <f>ROUND(I154*H154,2)</f>
        <v>0</v>
      </c>
      <c r="K154" s="206" t="s">
        <v>122</v>
      </c>
      <c r="L154" s="211"/>
      <c r="M154" s="212" t="s">
        <v>3</v>
      </c>
      <c r="N154" s="213" t="s">
        <v>40</v>
      </c>
      <c r="O154" s="72"/>
      <c r="P154" s="170">
        <f>O154*H154</f>
        <v>0</v>
      </c>
      <c r="Q154" s="170">
        <v>0.001</v>
      </c>
      <c r="R154" s="170">
        <f>Q154*H154</f>
        <v>0.003625</v>
      </c>
      <c r="S154" s="170">
        <v>0</v>
      </c>
      <c r="T154" s="171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172" t="s">
        <v>174</v>
      </c>
      <c r="AT154" s="172" t="s">
        <v>200</v>
      </c>
      <c r="AU154" s="172" t="s">
        <v>78</v>
      </c>
      <c r="AY154" s="19" t="s">
        <v>116</v>
      </c>
      <c r="BE154" s="173">
        <f>IF(N154="základní",J154,0)</f>
        <v>0</v>
      </c>
      <c r="BF154" s="173">
        <f>IF(N154="snížená",J154,0)</f>
        <v>0</v>
      </c>
      <c r="BG154" s="173">
        <f>IF(N154="zákl. přenesená",J154,0)</f>
        <v>0</v>
      </c>
      <c r="BH154" s="173">
        <f>IF(N154="sníž. přenesená",J154,0)</f>
        <v>0</v>
      </c>
      <c r="BI154" s="173">
        <f>IF(N154="nulová",J154,0)</f>
        <v>0</v>
      </c>
      <c r="BJ154" s="19" t="s">
        <v>76</v>
      </c>
      <c r="BK154" s="173">
        <f>ROUND(I154*H154,2)</f>
        <v>0</v>
      </c>
      <c r="BL154" s="19" t="s">
        <v>123</v>
      </c>
      <c r="BM154" s="172" t="s">
        <v>222</v>
      </c>
    </row>
    <row r="155" spans="1:47" s="2" customFormat="1" ht="12">
      <c r="A155" s="38"/>
      <c r="B155" s="39"/>
      <c r="C155" s="38"/>
      <c r="D155" s="174" t="s">
        <v>125</v>
      </c>
      <c r="E155" s="38"/>
      <c r="F155" s="175" t="s">
        <v>220</v>
      </c>
      <c r="G155" s="38"/>
      <c r="H155" s="38"/>
      <c r="I155" s="176"/>
      <c r="J155" s="38"/>
      <c r="K155" s="38"/>
      <c r="L155" s="39"/>
      <c r="M155" s="177"/>
      <c r="N155" s="178"/>
      <c r="O155" s="72"/>
      <c r="P155" s="72"/>
      <c r="Q155" s="72"/>
      <c r="R155" s="72"/>
      <c r="S155" s="72"/>
      <c r="T155" s="73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9" t="s">
        <v>125</v>
      </c>
      <c r="AU155" s="19" t="s">
        <v>78</v>
      </c>
    </row>
    <row r="156" spans="1:51" s="13" customFormat="1" ht="12">
      <c r="A156" s="13"/>
      <c r="B156" s="181"/>
      <c r="C156" s="13"/>
      <c r="D156" s="174" t="s">
        <v>129</v>
      </c>
      <c r="E156" s="182" t="s">
        <v>3</v>
      </c>
      <c r="F156" s="183" t="s">
        <v>223</v>
      </c>
      <c r="G156" s="13"/>
      <c r="H156" s="184">
        <v>3.625</v>
      </c>
      <c r="I156" s="185"/>
      <c r="J156" s="13"/>
      <c r="K156" s="13"/>
      <c r="L156" s="181"/>
      <c r="M156" s="186"/>
      <c r="N156" s="187"/>
      <c r="O156" s="187"/>
      <c r="P156" s="187"/>
      <c r="Q156" s="187"/>
      <c r="R156" s="187"/>
      <c r="S156" s="187"/>
      <c r="T156" s="18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82" t="s">
        <v>129</v>
      </c>
      <c r="AU156" s="182" t="s">
        <v>78</v>
      </c>
      <c r="AV156" s="13" t="s">
        <v>78</v>
      </c>
      <c r="AW156" s="13" t="s">
        <v>31</v>
      </c>
      <c r="AX156" s="13" t="s">
        <v>76</v>
      </c>
      <c r="AY156" s="182" t="s">
        <v>116</v>
      </c>
    </row>
    <row r="157" spans="1:65" s="2" customFormat="1" ht="33" customHeight="1">
      <c r="A157" s="38"/>
      <c r="B157" s="160"/>
      <c r="C157" s="161" t="s">
        <v>224</v>
      </c>
      <c r="D157" s="161" t="s">
        <v>118</v>
      </c>
      <c r="E157" s="162" t="s">
        <v>225</v>
      </c>
      <c r="F157" s="163" t="s">
        <v>226</v>
      </c>
      <c r="G157" s="164" t="s">
        <v>121</v>
      </c>
      <c r="H157" s="165">
        <v>145.6</v>
      </c>
      <c r="I157" s="166"/>
      <c r="J157" s="167">
        <f>ROUND(I157*H157,2)</f>
        <v>0</v>
      </c>
      <c r="K157" s="163" t="s">
        <v>122</v>
      </c>
      <c r="L157" s="39"/>
      <c r="M157" s="168" t="s">
        <v>3</v>
      </c>
      <c r="N157" s="169" t="s">
        <v>40</v>
      </c>
      <c r="O157" s="72"/>
      <c r="P157" s="170">
        <f>O157*H157</f>
        <v>0</v>
      </c>
      <c r="Q157" s="170">
        <v>0</v>
      </c>
      <c r="R157" s="170">
        <f>Q157*H157</f>
        <v>0</v>
      </c>
      <c r="S157" s="170">
        <v>0</v>
      </c>
      <c r="T157" s="171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172" t="s">
        <v>123</v>
      </c>
      <c r="AT157" s="172" t="s">
        <v>118</v>
      </c>
      <c r="AU157" s="172" t="s">
        <v>78</v>
      </c>
      <c r="AY157" s="19" t="s">
        <v>116</v>
      </c>
      <c r="BE157" s="173">
        <f>IF(N157="základní",J157,0)</f>
        <v>0</v>
      </c>
      <c r="BF157" s="173">
        <f>IF(N157="snížená",J157,0)</f>
        <v>0</v>
      </c>
      <c r="BG157" s="173">
        <f>IF(N157="zákl. přenesená",J157,0)</f>
        <v>0</v>
      </c>
      <c r="BH157" s="173">
        <f>IF(N157="sníž. přenesená",J157,0)</f>
        <v>0</v>
      </c>
      <c r="BI157" s="173">
        <f>IF(N157="nulová",J157,0)</f>
        <v>0</v>
      </c>
      <c r="BJ157" s="19" t="s">
        <v>76</v>
      </c>
      <c r="BK157" s="173">
        <f>ROUND(I157*H157,2)</f>
        <v>0</v>
      </c>
      <c r="BL157" s="19" t="s">
        <v>123</v>
      </c>
      <c r="BM157" s="172" t="s">
        <v>227</v>
      </c>
    </row>
    <row r="158" spans="1:47" s="2" customFormat="1" ht="12">
      <c r="A158" s="38"/>
      <c r="B158" s="39"/>
      <c r="C158" s="38"/>
      <c r="D158" s="174" t="s">
        <v>125</v>
      </c>
      <c r="E158" s="38"/>
      <c r="F158" s="175" t="s">
        <v>228</v>
      </c>
      <c r="G158" s="38"/>
      <c r="H158" s="38"/>
      <c r="I158" s="176"/>
      <c r="J158" s="38"/>
      <c r="K158" s="38"/>
      <c r="L158" s="39"/>
      <c r="M158" s="177"/>
      <c r="N158" s="178"/>
      <c r="O158" s="72"/>
      <c r="P158" s="72"/>
      <c r="Q158" s="72"/>
      <c r="R158" s="72"/>
      <c r="S158" s="72"/>
      <c r="T158" s="73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9" t="s">
        <v>125</v>
      </c>
      <c r="AU158" s="19" t="s">
        <v>78</v>
      </c>
    </row>
    <row r="159" spans="1:47" s="2" customFormat="1" ht="12">
      <c r="A159" s="38"/>
      <c r="B159" s="39"/>
      <c r="C159" s="38"/>
      <c r="D159" s="179" t="s">
        <v>127</v>
      </c>
      <c r="E159" s="38"/>
      <c r="F159" s="180" t="s">
        <v>229</v>
      </c>
      <c r="G159" s="38"/>
      <c r="H159" s="38"/>
      <c r="I159" s="176"/>
      <c r="J159" s="38"/>
      <c r="K159" s="38"/>
      <c r="L159" s="39"/>
      <c r="M159" s="177"/>
      <c r="N159" s="178"/>
      <c r="O159" s="72"/>
      <c r="P159" s="72"/>
      <c r="Q159" s="72"/>
      <c r="R159" s="72"/>
      <c r="S159" s="72"/>
      <c r="T159" s="73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9" t="s">
        <v>127</v>
      </c>
      <c r="AU159" s="19" t="s">
        <v>78</v>
      </c>
    </row>
    <row r="160" spans="1:65" s="2" customFormat="1" ht="21.75" customHeight="1">
      <c r="A160" s="38"/>
      <c r="B160" s="160"/>
      <c r="C160" s="161" t="s">
        <v>230</v>
      </c>
      <c r="D160" s="161" t="s">
        <v>118</v>
      </c>
      <c r="E160" s="162" t="s">
        <v>231</v>
      </c>
      <c r="F160" s="163" t="s">
        <v>232</v>
      </c>
      <c r="G160" s="164" t="s">
        <v>121</v>
      </c>
      <c r="H160" s="165">
        <v>145.6</v>
      </c>
      <c r="I160" s="166"/>
      <c r="J160" s="167">
        <f>ROUND(I160*H160,2)</f>
        <v>0</v>
      </c>
      <c r="K160" s="163" t="s">
        <v>122</v>
      </c>
      <c r="L160" s="39"/>
      <c r="M160" s="168" t="s">
        <v>3</v>
      </c>
      <c r="N160" s="169" t="s">
        <v>40</v>
      </c>
      <c r="O160" s="72"/>
      <c r="P160" s="170">
        <f>O160*H160</f>
        <v>0</v>
      </c>
      <c r="Q160" s="170">
        <v>0</v>
      </c>
      <c r="R160" s="170">
        <f>Q160*H160</f>
        <v>0</v>
      </c>
      <c r="S160" s="170">
        <v>0</v>
      </c>
      <c r="T160" s="171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172" t="s">
        <v>123</v>
      </c>
      <c r="AT160" s="172" t="s">
        <v>118</v>
      </c>
      <c r="AU160" s="172" t="s">
        <v>78</v>
      </c>
      <c r="AY160" s="19" t="s">
        <v>116</v>
      </c>
      <c r="BE160" s="173">
        <f>IF(N160="základní",J160,0)</f>
        <v>0</v>
      </c>
      <c r="BF160" s="173">
        <f>IF(N160="snížená",J160,0)</f>
        <v>0</v>
      </c>
      <c r="BG160" s="173">
        <f>IF(N160="zákl. přenesená",J160,0)</f>
        <v>0</v>
      </c>
      <c r="BH160" s="173">
        <f>IF(N160="sníž. přenesená",J160,0)</f>
        <v>0</v>
      </c>
      <c r="BI160" s="173">
        <f>IF(N160="nulová",J160,0)</f>
        <v>0</v>
      </c>
      <c r="BJ160" s="19" t="s">
        <v>76</v>
      </c>
      <c r="BK160" s="173">
        <f>ROUND(I160*H160,2)</f>
        <v>0</v>
      </c>
      <c r="BL160" s="19" t="s">
        <v>123</v>
      </c>
      <c r="BM160" s="172" t="s">
        <v>233</v>
      </c>
    </row>
    <row r="161" spans="1:47" s="2" customFormat="1" ht="12">
      <c r="A161" s="38"/>
      <c r="B161" s="39"/>
      <c r="C161" s="38"/>
      <c r="D161" s="174" t="s">
        <v>125</v>
      </c>
      <c r="E161" s="38"/>
      <c r="F161" s="175" t="s">
        <v>234</v>
      </c>
      <c r="G161" s="38"/>
      <c r="H161" s="38"/>
      <c r="I161" s="176"/>
      <c r="J161" s="38"/>
      <c r="K161" s="38"/>
      <c r="L161" s="39"/>
      <c r="M161" s="177"/>
      <c r="N161" s="178"/>
      <c r="O161" s="72"/>
      <c r="P161" s="72"/>
      <c r="Q161" s="72"/>
      <c r="R161" s="72"/>
      <c r="S161" s="72"/>
      <c r="T161" s="73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9" t="s">
        <v>125</v>
      </c>
      <c r="AU161" s="19" t="s">
        <v>78</v>
      </c>
    </row>
    <row r="162" spans="1:47" s="2" customFormat="1" ht="12">
      <c r="A162" s="38"/>
      <c r="B162" s="39"/>
      <c r="C162" s="38"/>
      <c r="D162" s="179" t="s">
        <v>127</v>
      </c>
      <c r="E162" s="38"/>
      <c r="F162" s="180" t="s">
        <v>235</v>
      </c>
      <c r="G162" s="38"/>
      <c r="H162" s="38"/>
      <c r="I162" s="176"/>
      <c r="J162" s="38"/>
      <c r="K162" s="38"/>
      <c r="L162" s="39"/>
      <c r="M162" s="177"/>
      <c r="N162" s="178"/>
      <c r="O162" s="72"/>
      <c r="P162" s="72"/>
      <c r="Q162" s="72"/>
      <c r="R162" s="72"/>
      <c r="S162" s="72"/>
      <c r="T162" s="73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9" t="s">
        <v>127</v>
      </c>
      <c r="AU162" s="19" t="s">
        <v>78</v>
      </c>
    </row>
    <row r="163" spans="1:63" s="12" customFormat="1" ht="22.8" customHeight="1">
      <c r="A163" s="12"/>
      <c r="B163" s="147"/>
      <c r="C163" s="12"/>
      <c r="D163" s="148" t="s">
        <v>68</v>
      </c>
      <c r="E163" s="158" t="s">
        <v>78</v>
      </c>
      <c r="F163" s="158" t="s">
        <v>236</v>
      </c>
      <c r="G163" s="12"/>
      <c r="H163" s="12"/>
      <c r="I163" s="150"/>
      <c r="J163" s="159">
        <f>BK163</f>
        <v>0</v>
      </c>
      <c r="K163" s="12"/>
      <c r="L163" s="147"/>
      <c r="M163" s="152"/>
      <c r="N163" s="153"/>
      <c r="O163" s="153"/>
      <c r="P163" s="154">
        <f>SUM(P164:P186)</f>
        <v>0</v>
      </c>
      <c r="Q163" s="153"/>
      <c r="R163" s="154">
        <f>SUM(R164:R186)</f>
        <v>2.31602066</v>
      </c>
      <c r="S163" s="153"/>
      <c r="T163" s="155">
        <f>SUM(T164:T186)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148" t="s">
        <v>76</v>
      </c>
      <c r="AT163" s="156" t="s">
        <v>68</v>
      </c>
      <c r="AU163" s="156" t="s">
        <v>76</v>
      </c>
      <c r="AY163" s="148" t="s">
        <v>116</v>
      </c>
      <c r="BK163" s="157">
        <f>SUM(BK164:BK186)</f>
        <v>0</v>
      </c>
    </row>
    <row r="164" spans="1:65" s="2" customFormat="1" ht="24.15" customHeight="1">
      <c r="A164" s="38"/>
      <c r="B164" s="160"/>
      <c r="C164" s="161" t="s">
        <v>237</v>
      </c>
      <c r="D164" s="161" t="s">
        <v>118</v>
      </c>
      <c r="E164" s="162" t="s">
        <v>238</v>
      </c>
      <c r="F164" s="163" t="s">
        <v>239</v>
      </c>
      <c r="G164" s="164" t="s">
        <v>121</v>
      </c>
      <c r="H164" s="165">
        <v>24.81</v>
      </c>
      <c r="I164" s="166"/>
      <c r="J164" s="167">
        <f>ROUND(I164*H164,2)</f>
        <v>0</v>
      </c>
      <c r="K164" s="163" t="s">
        <v>122</v>
      </c>
      <c r="L164" s="39"/>
      <c r="M164" s="168" t="s">
        <v>3</v>
      </c>
      <c r="N164" s="169" t="s">
        <v>40</v>
      </c>
      <c r="O164" s="72"/>
      <c r="P164" s="170">
        <f>O164*H164</f>
        <v>0</v>
      </c>
      <c r="Q164" s="170">
        <v>0.00014</v>
      </c>
      <c r="R164" s="170">
        <f>Q164*H164</f>
        <v>0.0034733999999999993</v>
      </c>
      <c r="S164" s="170">
        <v>0</v>
      </c>
      <c r="T164" s="171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72" t="s">
        <v>123</v>
      </c>
      <c r="AT164" s="172" t="s">
        <v>118</v>
      </c>
      <c r="AU164" s="172" t="s">
        <v>78</v>
      </c>
      <c r="AY164" s="19" t="s">
        <v>116</v>
      </c>
      <c r="BE164" s="173">
        <f>IF(N164="základní",J164,0)</f>
        <v>0</v>
      </c>
      <c r="BF164" s="173">
        <f>IF(N164="snížená",J164,0)</f>
        <v>0</v>
      </c>
      <c r="BG164" s="173">
        <f>IF(N164="zákl. přenesená",J164,0)</f>
        <v>0</v>
      </c>
      <c r="BH164" s="173">
        <f>IF(N164="sníž. přenesená",J164,0)</f>
        <v>0</v>
      </c>
      <c r="BI164" s="173">
        <f>IF(N164="nulová",J164,0)</f>
        <v>0</v>
      </c>
      <c r="BJ164" s="19" t="s">
        <v>76</v>
      </c>
      <c r="BK164" s="173">
        <f>ROUND(I164*H164,2)</f>
        <v>0</v>
      </c>
      <c r="BL164" s="19" t="s">
        <v>123</v>
      </c>
      <c r="BM164" s="172" t="s">
        <v>240</v>
      </c>
    </row>
    <row r="165" spans="1:47" s="2" customFormat="1" ht="12">
      <c r="A165" s="38"/>
      <c r="B165" s="39"/>
      <c r="C165" s="38"/>
      <c r="D165" s="174" t="s">
        <v>125</v>
      </c>
      <c r="E165" s="38"/>
      <c r="F165" s="175" t="s">
        <v>241</v>
      </c>
      <c r="G165" s="38"/>
      <c r="H165" s="38"/>
      <c r="I165" s="176"/>
      <c r="J165" s="38"/>
      <c r="K165" s="38"/>
      <c r="L165" s="39"/>
      <c r="M165" s="177"/>
      <c r="N165" s="178"/>
      <c r="O165" s="72"/>
      <c r="P165" s="72"/>
      <c r="Q165" s="72"/>
      <c r="R165" s="72"/>
      <c r="S165" s="72"/>
      <c r="T165" s="73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9" t="s">
        <v>125</v>
      </c>
      <c r="AU165" s="19" t="s">
        <v>78</v>
      </c>
    </row>
    <row r="166" spans="1:47" s="2" customFormat="1" ht="12">
      <c r="A166" s="38"/>
      <c r="B166" s="39"/>
      <c r="C166" s="38"/>
      <c r="D166" s="179" t="s">
        <v>127</v>
      </c>
      <c r="E166" s="38"/>
      <c r="F166" s="180" t="s">
        <v>242</v>
      </c>
      <c r="G166" s="38"/>
      <c r="H166" s="38"/>
      <c r="I166" s="176"/>
      <c r="J166" s="38"/>
      <c r="K166" s="38"/>
      <c r="L166" s="39"/>
      <c r="M166" s="177"/>
      <c r="N166" s="178"/>
      <c r="O166" s="72"/>
      <c r="P166" s="72"/>
      <c r="Q166" s="72"/>
      <c r="R166" s="72"/>
      <c r="S166" s="72"/>
      <c r="T166" s="73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9" t="s">
        <v>127</v>
      </c>
      <c r="AU166" s="19" t="s">
        <v>78</v>
      </c>
    </row>
    <row r="167" spans="1:51" s="13" customFormat="1" ht="12">
      <c r="A167" s="13"/>
      <c r="B167" s="181"/>
      <c r="C167" s="13"/>
      <c r="D167" s="174" t="s">
        <v>129</v>
      </c>
      <c r="E167" s="182" t="s">
        <v>3</v>
      </c>
      <c r="F167" s="183" t="s">
        <v>243</v>
      </c>
      <c r="G167" s="13"/>
      <c r="H167" s="184">
        <v>24.81</v>
      </c>
      <c r="I167" s="185"/>
      <c r="J167" s="13"/>
      <c r="K167" s="13"/>
      <c r="L167" s="181"/>
      <c r="M167" s="186"/>
      <c r="N167" s="187"/>
      <c r="O167" s="187"/>
      <c r="P167" s="187"/>
      <c r="Q167" s="187"/>
      <c r="R167" s="187"/>
      <c r="S167" s="187"/>
      <c r="T167" s="18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82" t="s">
        <v>129</v>
      </c>
      <c r="AU167" s="182" t="s">
        <v>78</v>
      </c>
      <c r="AV167" s="13" t="s">
        <v>78</v>
      </c>
      <c r="AW167" s="13" t="s">
        <v>31</v>
      </c>
      <c r="AX167" s="13" t="s">
        <v>69</v>
      </c>
      <c r="AY167" s="182" t="s">
        <v>116</v>
      </c>
    </row>
    <row r="168" spans="1:51" s="15" customFormat="1" ht="12">
      <c r="A168" s="15"/>
      <c r="B168" s="196"/>
      <c r="C168" s="15"/>
      <c r="D168" s="174" t="s">
        <v>129</v>
      </c>
      <c r="E168" s="197" t="s">
        <v>3</v>
      </c>
      <c r="F168" s="198" t="s">
        <v>153</v>
      </c>
      <c r="G168" s="15"/>
      <c r="H168" s="199">
        <v>24.81</v>
      </c>
      <c r="I168" s="200"/>
      <c r="J168" s="15"/>
      <c r="K168" s="15"/>
      <c r="L168" s="196"/>
      <c r="M168" s="201"/>
      <c r="N168" s="202"/>
      <c r="O168" s="202"/>
      <c r="P168" s="202"/>
      <c r="Q168" s="202"/>
      <c r="R168" s="202"/>
      <c r="S168" s="202"/>
      <c r="T168" s="203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197" t="s">
        <v>129</v>
      </c>
      <c r="AU168" s="197" t="s">
        <v>78</v>
      </c>
      <c r="AV168" s="15" t="s">
        <v>123</v>
      </c>
      <c r="AW168" s="15" t="s">
        <v>31</v>
      </c>
      <c r="AX168" s="15" t="s">
        <v>76</v>
      </c>
      <c r="AY168" s="197" t="s">
        <v>116</v>
      </c>
    </row>
    <row r="169" spans="1:65" s="2" customFormat="1" ht="24.15" customHeight="1">
      <c r="A169" s="38"/>
      <c r="B169" s="160"/>
      <c r="C169" s="204" t="s">
        <v>244</v>
      </c>
      <c r="D169" s="204" t="s">
        <v>200</v>
      </c>
      <c r="E169" s="205" t="s">
        <v>245</v>
      </c>
      <c r="F169" s="206" t="s">
        <v>246</v>
      </c>
      <c r="G169" s="207" t="s">
        <v>121</v>
      </c>
      <c r="H169" s="208">
        <v>28.532</v>
      </c>
      <c r="I169" s="209"/>
      <c r="J169" s="210">
        <f>ROUND(I169*H169,2)</f>
        <v>0</v>
      </c>
      <c r="K169" s="206" t="s">
        <v>122</v>
      </c>
      <c r="L169" s="211"/>
      <c r="M169" s="212" t="s">
        <v>3</v>
      </c>
      <c r="N169" s="213" t="s">
        <v>40</v>
      </c>
      <c r="O169" s="72"/>
      <c r="P169" s="170">
        <f>O169*H169</f>
        <v>0</v>
      </c>
      <c r="Q169" s="170">
        <v>0.0003</v>
      </c>
      <c r="R169" s="170">
        <f>Q169*H169</f>
        <v>0.008559599999999999</v>
      </c>
      <c r="S169" s="170">
        <v>0</v>
      </c>
      <c r="T169" s="171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172" t="s">
        <v>174</v>
      </c>
      <c r="AT169" s="172" t="s">
        <v>200</v>
      </c>
      <c r="AU169" s="172" t="s">
        <v>78</v>
      </c>
      <c r="AY169" s="19" t="s">
        <v>116</v>
      </c>
      <c r="BE169" s="173">
        <f>IF(N169="základní",J169,0)</f>
        <v>0</v>
      </c>
      <c r="BF169" s="173">
        <f>IF(N169="snížená",J169,0)</f>
        <v>0</v>
      </c>
      <c r="BG169" s="173">
        <f>IF(N169="zákl. přenesená",J169,0)</f>
        <v>0</v>
      </c>
      <c r="BH169" s="173">
        <f>IF(N169="sníž. přenesená",J169,0)</f>
        <v>0</v>
      </c>
      <c r="BI169" s="173">
        <f>IF(N169="nulová",J169,0)</f>
        <v>0</v>
      </c>
      <c r="BJ169" s="19" t="s">
        <v>76</v>
      </c>
      <c r="BK169" s="173">
        <f>ROUND(I169*H169,2)</f>
        <v>0</v>
      </c>
      <c r="BL169" s="19" t="s">
        <v>123</v>
      </c>
      <c r="BM169" s="172" t="s">
        <v>247</v>
      </c>
    </row>
    <row r="170" spans="1:47" s="2" customFormat="1" ht="12">
      <c r="A170" s="38"/>
      <c r="B170" s="39"/>
      <c r="C170" s="38"/>
      <c r="D170" s="174" t="s">
        <v>125</v>
      </c>
      <c r="E170" s="38"/>
      <c r="F170" s="175" t="s">
        <v>246</v>
      </c>
      <c r="G170" s="38"/>
      <c r="H170" s="38"/>
      <c r="I170" s="176"/>
      <c r="J170" s="38"/>
      <c r="K170" s="38"/>
      <c r="L170" s="39"/>
      <c r="M170" s="177"/>
      <c r="N170" s="178"/>
      <c r="O170" s="72"/>
      <c r="P170" s="72"/>
      <c r="Q170" s="72"/>
      <c r="R170" s="72"/>
      <c r="S170" s="72"/>
      <c r="T170" s="73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9" t="s">
        <v>125</v>
      </c>
      <c r="AU170" s="19" t="s">
        <v>78</v>
      </c>
    </row>
    <row r="171" spans="1:51" s="13" customFormat="1" ht="12">
      <c r="A171" s="13"/>
      <c r="B171" s="181"/>
      <c r="C171" s="13"/>
      <c r="D171" s="174" t="s">
        <v>129</v>
      </c>
      <c r="E171" s="182" t="s">
        <v>3</v>
      </c>
      <c r="F171" s="183" t="s">
        <v>248</v>
      </c>
      <c r="G171" s="13"/>
      <c r="H171" s="184">
        <v>28.532</v>
      </c>
      <c r="I171" s="185"/>
      <c r="J171" s="13"/>
      <c r="K171" s="13"/>
      <c r="L171" s="181"/>
      <c r="M171" s="186"/>
      <c r="N171" s="187"/>
      <c r="O171" s="187"/>
      <c r="P171" s="187"/>
      <c r="Q171" s="187"/>
      <c r="R171" s="187"/>
      <c r="S171" s="187"/>
      <c r="T171" s="18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82" t="s">
        <v>129</v>
      </c>
      <c r="AU171" s="182" t="s">
        <v>78</v>
      </c>
      <c r="AV171" s="13" t="s">
        <v>78</v>
      </c>
      <c r="AW171" s="13" t="s">
        <v>31</v>
      </c>
      <c r="AX171" s="13" t="s">
        <v>76</v>
      </c>
      <c r="AY171" s="182" t="s">
        <v>116</v>
      </c>
    </row>
    <row r="172" spans="1:65" s="2" customFormat="1" ht="24.15" customHeight="1">
      <c r="A172" s="38"/>
      <c r="B172" s="160"/>
      <c r="C172" s="161" t="s">
        <v>249</v>
      </c>
      <c r="D172" s="161" t="s">
        <v>118</v>
      </c>
      <c r="E172" s="162" t="s">
        <v>250</v>
      </c>
      <c r="F172" s="163" t="s">
        <v>251</v>
      </c>
      <c r="G172" s="164" t="s">
        <v>252</v>
      </c>
      <c r="H172" s="165">
        <v>12</v>
      </c>
      <c r="I172" s="166"/>
      <c r="J172" s="167">
        <f>ROUND(I172*H172,2)</f>
        <v>0</v>
      </c>
      <c r="K172" s="163" t="s">
        <v>122</v>
      </c>
      <c r="L172" s="39"/>
      <c r="M172" s="168" t="s">
        <v>3</v>
      </c>
      <c r="N172" s="169" t="s">
        <v>40</v>
      </c>
      <c r="O172" s="72"/>
      <c r="P172" s="170">
        <f>O172*H172</f>
        <v>0</v>
      </c>
      <c r="Q172" s="170">
        <v>3E-05</v>
      </c>
      <c r="R172" s="170">
        <f>Q172*H172</f>
        <v>0.00036</v>
      </c>
      <c r="S172" s="170">
        <v>0</v>
      </c>
      <c r="T172" s="171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172" t="s">
        <v>123</v>
      </c>
      <c r="AT172" s="172" t="s">
        <v>118</v>
      </c>
      <c r="AU172" s="172" t="s">
        <v>78</v>
      </c>
      <c r="AY172" s="19" t="s">
        <v>116</v>
      </c>
      <c r="BE172" s="173">
        <f>IF(N172="základní",J172,0)</f>
        <v>0</v>
      </c>
      <c r="BF172" s="173">
        <f>IF(N172="snížená",J172,0)</f>
        <v>0</v>
      </c>
      <c r="BG172" s="173">
        <f>IF(N172="zákl. přenesená",J172,0)</f>
        <v>0</v>
      </c>
      <c r="BH172" s="173">
        <f>IF(N172="sníž. přenesená",J172,0)</f>
        <v>0</v>
      </c>
      <c r="BI172" s="173">
        <f>IF(N172="nulová",J172,0)</f>
        <v>0</v>
      </c>
      <c r="BJ172" s="19" t="s">
        <v>76</v>
      </c>
      <c r="BK172" s="173">
        <f>ROUND(I172*H172,2)</f>
        <v>0</v>
      </c>
      <c r="BL172" s="19" t="s">
        <v>123</v>
      </c>
      <c r="BM172" s="172" t="s">
        <v>253</v>
      </c>
    </row>
    <row r="173" spans="1:47" s="2" customFormat="1" ht="12">
      <c r="A173" s="38"/>
      <c r="B173" s="39"/>
      <c r="C173" s="38"/>
      <c r="D173" s="174" t="s">
        <v>125</v>
      </c>
      <c r="E173" s="38"/>
      <c r="F173" s="175" t="s">
        <v>254</v>
      </c>
      <c r="G173" s="38"/>
      <c r="H173" s="38"/>
      <c r="I173" s="176"/>
      <c r="J173" s="38"/>
      <c r="K173" s="38"/>
      <c r="L173" s="39"/>
      <c r="M173" s="177"/>
      <c r="N173" s="178"/>
      <c r="O173" s="72"/>
      <c r="P173" s="72"/>
      <c r="Q173" s="72"/>
      <c r="R173" s="72"/>
      <c r="S173" s="72"/>
      <c r="T173" s="73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9" t="s">
        <v>125</v>
      </c>
      <c r="AU173" s="19" t="s">
        <v>78</v>
      </c>
    </row>
    <row r="174" spans="1:47" s="2" customFormat="1" ht="12">
      <c r="A174" s="38"/>
      <c r="B174" s="39"/>
      <c r="C174" s="38"/>
      <c r="D174" s="179" t="s">
        <v>127</v>
      </c>
      <c r="E174" s="38"/>
      <c r="F174" s="180" t="s">
        <v>255</v>
      </c>
      <c r="G174" s="38"/>
      <c r="H174" s="38"/>
      <c r="I174" s="176"/>
      <c r="J174" s="38"/>
      <c r="K174" s="38"/>
      <c r="L174" s="39"/>
      <c r="M174" s="177"/>
      <c r="N174" s="178"/>
      <c r="O174" s="72"/>
      <c r="P174" s="72"/>
      <c r="Q174" s="72"/>
      <c r="R174" s="72"/>
      <c r="S174" s="72"/>
      <c r="T174" s="73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9" t="s">
        <v>127</v>
      </c>
      <c r="AU174" s="19" t="s">
        <v>78</v>
      </c>
    </row>
    <row r="175" spans="1:51" s="13" customFormat="1" ht="12">
      <c r="A175" s="13"/>
      <c r="B175" s="181"/>
      <c r="C175" s="13"/>
      <c r="D175" s="174" t="s">
        <v>129</v>
      </c>
      <c r="E175" s="182" t="s">
        <v>3</v>
      </c>
      <c r="F175" s="183" t="s">
        <v>256</v>
      </c>
      <c r="G175" s="13"/>
      <c r="H175" s="184">
        <v>12</v>
      </c>
      <c r="I175" s="185"/>
      <c r="J175" s="13"/>
      <c r="K175" s="13"/>
      <c r="L175" s="181"/>
      <c r="M175" s="186"/>
      <c r="N175" s="187"/>
      <c r="O175" s="187"/>
      <c r="P175" s="187"/>
      <c r="Q175" s="187"/>
      <c r="R175" s="187"/>
      <c r="S175" s="187"/>
      <c r="T175" s="18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182" t="s">
        <v>129</v>
      </c>
      <c r="AU175" s="182" t="s">
        <v>78</v>
      </c>
      <c r="AV175" s="13" t="s">
        <v>78</v>
      </c>
      <c r="AW175" s="13" t="s">
        <v>31</v>
      </c>
      <c r="AX175" s="13" t="s">
        <v>69</v>
      </c>
      <c r="AY175" s="182" t="s">
        <v>116</v>
      </c>
    </row>
    <row r="176" spans="1:51" s="15" customFormat="1" ht="12">
      <c r="A176" s="15"/>
      <c r="B176" s="196"/>
      <c r="C176" s="15"/>
      <c r="D176" s="174" t="s">
        <v>129</v>
      </c>
      <c r="E176" s="197" t="s">
        <v>3</v>
      </c>
      <c r="F176" s="198" t="s">
        <v>153</v>
      </c>
      <c r="G176" s="15"/>
      <c r="H176" s="199">
        <v>12</v>
      </c>
      <c r="I176" s="200"/>
      <c r="J176" s="15"/>
      <c r="K176" s="15"/>
      <c r="L176" s="196"/>
      <c r="M176" s="201"/>
      <c r="N176" s="202"/>
      <c r="O176" s="202"/>
      <c r="P176" s="202"/>
      <c r="Q176" s="202"/>
      <c r="R176" s="202"/>
      <c r="S176" s="202"/>
      <c r="T176" s="203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197" t="s">
        <v>129</v>
      </c>
      <c r="AU176" s="197" t="s">
        <v>78</v>
      </c>
      <c r="AV176" s="15" t="s">
        <v>123</v>
      </c>
      <c r="AW176" s="15" t="s">
        <v>31</v>
      </c>
      <c r="AX176" s="15" t="s">
        <v>76</v>
      </c>
      <c r="AY176" s="197" t="s">
        <v>116</v>
      </c>
    </row>
    <row r="177" spans="1:65" s="2" customFormat="1" ht="24.15" customHeight="1">
      <c r="A177" s="38"/>
      <c r="B177" s="160"/>
      <c r="C177" s="161" t="s">
        <v>8</v>
      </c>
      <c r="D177" s="161" t="s">
        <v>118</v>
      </c>
      <c r="E177" s="162" t="s">
        <v>257</v>
      </c>
      <c r="F177" s="163" t="s">
        <v>258</v>
      </c>
      <c r="G177" s="164" t="s">
        <v>141</v>
      </c>
      <c r="H177" s="165">
        <v>0.886</v>
      </c>
      <c r="I177" s="166"/>
      <c r="J177" s="167">
        <f>ROUND(I177*H177,2)</f>
        <v>0</v>
      </c>
      <c r="K177" s="163" t="s">
        <v>122</v>
      </c>
      <c r="L177" s="39"/>
      <c r="M177" s="168" t="s">
        <v>3</v>
      </c>
      <c r="N177" s="169" t="s">
        <v>40</v>
      </c>
      <c r="O177" s="72"/>
      <c r="P177" s="170">
        <f>O177*H177</f>
        <v>0</v>
      </c>
      <c r="Q177" s="170">
        <v>2.50187</v>
      </c>
      <c r="R177" s="170">
        <f>Q177*H177</f>
        <v>2.21665682</v>
      </c>
      <c r="S177" s="170">
        <v>0</v>
      </c>
      <c r="T177" s="171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172" t="s">
        <v>123</v>
      </c>
      <c r="AT177" s="172" t="s">
        <v>118</v>
      </c>
      <c r="AU177" s="172" t="s">
        <v>78</v>
      </c>
      <c r="AY177" s="19" t="s">
        <v>116</v>
      </c>
      <c r="BE177" s="173">
        <f>IF(N177="základní",J177,0)</f>
        <v>0</v>
      </c>
      <c r="BF177" s="173">
        <f>IF(N177="snížená",J177,0)</f>
        <v>0</v>
      </c>
      <c r="BG177" s="173">
        <f>IF(N177="zákl. přenesená",J177,0)</f>
        <v>0</v>
      </c>
      <c r="BH177" s="173">
        <f>IF(N177="sníž. přenesená",J177,0)</f>
        <v>0</v>
      </c>
      <c r="BI177" s="173">
        <f>IF(N177="nulová",J177,0)</f>
        <v>0</v>
      </c>
      <c r="BJ177" s="19" t="s">
        <v>76</v>
      </c>
      <c r="BK177" s="173">
        <f>ROUND(I177*H177,2)</f>
        <v>0</v>
      </c>
      <c r="BL177" s="19" t="s">
        <v>123</v>
      </c>
      <c r="BM177" s="172" t="s">
        <v>259</v>
      </c>
    </row>
    <row r="178" spans="1:47" s="2" customFormat="1" ht="12">
      <c r="A178" s="38"/>
      <c r="B178" s="39"/>
      <c r="C178" s="38"/>
      <c r="D178" s="174" t="s">
        <v>125</v>
      </c>
      <c r="E178" s="38"/>
      <c r="F178" s="175" t="s">
        <v>260</v>
      </c>
      <c r="G178" s="38"/>
      <c r="H178" s="38"/>
      <c r="I178" s="176"/>
      <c r="J178" s="38"/>
      <c r="K178" s="38"/>
      <c r="L178" s="39"/>
      <c r="M178" s="177"/>
      <c r="N178" s="178"/>
      <c r="O178" s="72"/>
      <c r="P178" s="72"/>
      <c r="Q178" s="72"/>
      <c r="R178" s="72"/>
      <c r="S178" s="72"/>
      <c r="T178" s="73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9" t="s">
        <v>125</v>
      </c>
      <c r="AU178" s="19" t="s">
        <v>78</v>
      </c>
    </row>
    <row r="179" spans="1:47" s="2" customFormat="1" ht="12">
      <c r="A179" s="38"/>
      <c r="B179" s="39"/>
      <c r="C179" s="38"/>
      <c r="D179" s="179" t="s">
        <v>127</v>
      </c>
      <c r="E179" s="38"/>
      <c r="F179" s="180" t="s">
        <v>261</v>
      </c>
      <c r="G179" s="38"/>
      <c r="H179" s="38"/>
      <c r="I179" s="176"/>
      <c r="J179" s="38"/>
      <c r="K179" s="38"/>
      <c r="L179" s="39"/>
      <c r="M179" s="177"/>
      <c r="N179" s="178"/>
      <c r="O179" s="72"/>
      <c r="P179" s="72"/>
      <c r="Q179" s="72"/>
      <c r="R179" s="72"/>
      <c r="S179" s="72"/>
      <c r="T179" s="73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9" t="s">
        <v>127</v>
      </c>
      <c r="AU179" s="19" t="s">
        <v>78</v>
      </c>
    </row>
    <row r="180" spans="1:51" s="13" customFormat="1" ht="12">
      <c r="A180" s="13"/>
      <c r="B180" s="181"/>
      <c r="C180" s="13"/>
      <c r="D180" s="174" t="s">
        <v>129</v>
      </c>
      <c r="E180" s="182" t="s">
        <v>3</v>
      </c>
      <c r="F180" s="183" t="s">
        <v>262</v>
      </c>
      <c r="G180" s="13"/>
      <c r="H180" s="184">
        <v>0.886</v>
      </c>
      <c r="I180" s="185"/>
      <c r="J180" s="13"/>
      <c r="K180" s="13"/>
      <c r="L180" s="181"/>
      <c r="M180" s="186"/>
      <c r="N180" s="187"/>
      <c r="O180" s="187"/>
      <c r="P180" s="187"/>
      <c r="Q180" s="187"/>
      <c r="R180" s="187"/>
      <c r="S180" s="187"/>
      <c r="T180" s="18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82" t="s">
        <v>129</v>
      </c>
      <c r="AU180" s="182" t="s">
        <v>78</v>
      </c>
      <c r="AV180" s="13" t="s">
        <v>78</v>
      </c>
      <c r="AW180" s="13" t="s">
        <v>31</v>
      </c>
      <c r="AX180" s="13" t="s">
        <v>69</v>
      </c>
      <c r="AY180" s="182" t="s">
        <v>116</v>
      </c>
    </row>
    <row r="181" spans="1:51" s="15" customFormat="1" ht="12">
      <c r="A181" s="15"/>
      <c r="B181" s="196"/>
      <c r="C181" s="15"/>
      <c r="D181" s="174" t="s">
        <v>129</v>
      </c>
      <c r="E181" s="197" t="s">
        <v>3</v>
      </c>
      <c r="F181" s="198" t="s">
        <v>153</v>
      </c>
      <c r="G181" s="15"/>
      <c r="H181" s="199">
        <v>0.886</v>
      </c>
      <c r="I181" s="200"/>
      <c r="J181" s="15"/>
      <c r="K181" s="15"/>
      <c r="L181" s="196"/>
      <c r="M181" s="201"/>
      <c r="N181" s="202"/>
      <c r="O181" s="202"/>
      <c r="P181" s="202"/>
      <c r="Q181" s="202"/>
      <c r="R181" s="202"/>
      <c r="S181" s="202"/>
      <c r="T181" s="203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197" t="s">
        <v>129</v>
      </c>
      <c r="AU181" s="197" t="s">
        <v>78</v>
      </c>
      <c r="AV181" s="15" t="s">
        <v>123</v>
      </c>
      <c r="AW181" s="15" t="s">
        <v>31</v>
      </c>
      <c r="AX181" s="15" t="s">
        <v>76</v>
      </c>
      <c r="AY181" s="197" t="s">
        <v>116</v>
      </c>
    </row>
    <row r="182" spans="1:65" s="2" customFormat="1" ht="21.75" customHeight="1">
      <c r="A182" s="38"/>
      <c r="B182" s="160"/>
      <c r="C182" s="161" t="s">
        <v>263</v>
      </c>
      <c r="D182" s="161" t="s">
        <v>118</v>
      </c>
      <c r="E182" s="162" t="s">
        <v>264</v>
      </c>
      <c r="F182" s="163" t="s">
        <v>265</v>
      </c>
      <c r="G182" s="164" t="s">
        <v>183</v>
      </c>
      <c r="H182" s="165">
        <v>0.082</v>
      </c>
      <c r="I182" s="166"/>
      <c r="J182" s="167">
        <f>ROUND(I182*H182,2)</f>
        <v>0</v>
      </c>
      <c r="K182" s="163" t="s">
        <v>122</v>
      </c>
      <c r="L182" s="39"/>
      <c r="M182" s="168" t="s">
        <v>3</v>
      </c>
      <c r="N182" s="169" t="s">
        <v>40</v>
      </c>
      <c r="O182" s="72"/>
      <c r="P182" s="170">
        <f>O182*H182</f>
        <v>0</v>
      </c>
      <c r="Q182" s="170">
        <v>1.06062</v>
      </c>
      <c r="R182" s="170">
        <f>Q182*H182</f>
        <v>0.08697084</v>
      </c>
      <c r="S182" s="170">
        <v>0</v>
      </c>
      <c r="T182" s="171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172" t="s">
        <v>123</v>
      </c>
      <c r="AT182" s="172" t="s">
        <v>118</v>
      </c>
      <c r="AU182" s="172" t="s">
        <v>78</v>
      </c>
      <c r="AY182" s="19" t="s">
        <v>116</v>
      </c>
      <c r="BE182" s="173">
        <f>IF(N182="základní",J182,0)</f>
        <v>0</v>
      </c>
      <c r="BF182" s="173">
        <f>IF(N182="snížená",J182,0)</f>
        <v>0</v>
      </c>
      <c r="BG182" s="173">
        <f>IF(N182="zákl. přenesená",J182,0)</f>
        <v>0</v>
      </c>
      <c r="BH182" s="173">
        <f>IF(N182="sníž. přenesená",J182,0)</f>
        <v>0</v>
      </c>
      <c r="BI182" s="173">
        <f>IF(N182="nulová",J182,0)</f>
        <v>0</v>
      </c>
      <c r="BJ182" s="19" t="s">
        <v>76</v>
      </c>
      <c r="BK182" s="173">
        <f>ROUND(I182*H182,2)</f>
        <v>0</v>
      </c>
      <c r="BL182" s="19" t="s">
        <v>123</v>
      </c>
      <c r="BM182" s="172" t="s">
        <v>266</v>
      </c>
    </row>
    <row r="183" spans="1:47" s="2" customFormat="1" ht="12">
      <c r="A183" s="38"/>
      <c r="B183" s="39"/>
      <c r="C183" s="38"/>
      <c r="D183" s="174" t="s">
        <v>125</v>
      </c>
      <c r="E183" s="38"/>
      <c r="F183" s="175" t="s">
        <v>267</v>
      </c>
      <c r="G183" s="38"/>
      <c r="H183" s="38"/>
      <c r="I183" s="176"/>
      <c r="J183" s="38"/>
      <c r="K183" s="38"/>
      <c r="L183" s="39"/>
      <c r="M183" s="177"/>
      <c r="N183" s="178"/>
      <c r="O183" s="72"/>
      <c r="P183" s="72"/>
      <c r="Q183" s="72"/>
      <c r="R183" s="72"/>
      <c r="S183" s="72"/>
      <c r="T183" s="73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9" t="s">
        <v>125</v>
      </c>
      <c r="AU183" s="19" t="s">
        <v>78</v>
      </c>
    </row>
    <row r="184" spans="1:47" s="2" customFormat="1" ht="12">
      <c r="A184" s="38"/>
      <c r="B184" s="39"/>
      <c r="C184" s="38"/>
      <c r="D184" s="179" t="s">
        <v>127</v>
      </c>
      <c r="E184" s="38"/>
      <c r="F184" s="180" t="s">
        <v>268</v>
      </c>
      <c r="G184" s="38"/>
      <c r="H184" s="38"/>
      <c r="I184" s="176"/>
      <c r="J184" s="38"/>
      <c r="K184" s="38"/>
      <c r="L184" s="39"/>
      <c r="M184" s="177"/>
      <c r="N184" s="178"/>
      <c r="O184" s="72"/>
      <c r="P184" s="72"/>
      <c r="Q184" s="72"/>
      <c r="R184" s="72"/>
      <c r="S184" s="72"/>
      <c r="T184" s="73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9" t="s">
        <v>127</v>
      </c>
      <c r="AU184" s="19" t="s">
        <v>78</v>
      </c>
    </row>
    <row r="185" spans="1:51" s="13" customFormat="1" ht="12">
      <c r="A185" s="13"/>
      <c r="B185" s="181"/>
      <c r="C185" s="13"/>
      <c r="D185" s="174" t="s">
        <v>129</v>
      </c>
      <c r="E185" s="182" t="s">
        <v>3</v>
      </c>
      <c r="F185" s="183" t="s">
        <v>269</v>
      </c>
      <c r="G185" s="13"/>
      <c r="H185" s="184">
        <v>0.082</v>
      </c>
      <c r="I185" s="185"/>
      <c r="J185" s="13"/>
      <c r="K185" s="13"/>
      <c r="L185" s="181"/>
      <c r="M185" s="186"/>
      <c r="N185" s="187"/>
      <c r="O185" s="187"/>
      <c r="P185" s="187"/>
      <c r="Q185" s="187"/>
      <c r="R185" s="187"/>
      <c r="S185" s="187"/>
      <c r="T185" s="18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182" t="s">
        <v>129</v>
      </c>
      <c r="AU185" s="182" t="s">
        <v>78</v>
      </c>
      <c r="AV185" s="13" t="s">
        <v>78</v>
      </c>
      <c r="AW185" s="13" t="s">
        <v>31</v>
      </c>
      <c r="AX185" s="13" t="s">
        <v>69</v>
      </c>
      <c r="AY185" s="182" t="s">
        <v>116</v>
      </c>
    </row>
    <row r="186" spans="1:51" s="15" customFormat="1" ht="12">
      <c r="A186" s="15"/>
      <c r="B186" s="196"/>
      <c r="C186" s="15"/>
      <c r="D186" s="174" t="s">
        <v>129</v>
      </c>
      <c r="E186" s="197" t="s">
        <v>3</v>
      </c>
      <c r="F186" s="198" t="s">
        <v>153</v>
      </c>
      <c r="G186" s="15"/>
      <c r="H186" s="199">
        <v>0.082</v>
      </c>
      <c r="I186" s="200"/>
      <c r="J186" s="15"/>
      <c r="K186" s="15"/>
      <c r="L186" s="196"/>
      <c r="M186" s="201"/>
      <c r="N186" s="202"/>
      <c r="O186" s="202"/>
      <c r="P186" s="202"/>
      <c r="Q186" s="202"/>
      <c r="R186" s="202"/>
      <c r="S186" s="202"/>
      <c r="T186" s="203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197" t="s">
        <v>129</v>
      </c>
      <c r="AU186" s="197" t="s">
        <v>78</v>
      </c>
      <c r="AV186" s="15" t="s">
        <v>123</v>
      </c>
      <c r="AW186" s="15" t="s">
        <v>31</v>
      </c>
      <c r="AX186" s="15" t="s">
        <v>76</v>
      </c>
      <c r="AY186" s="197" t="s">
        <v>116</v>
      </c>
    </row>
    <row r="187" spans="1:63" s="12" customFormat="1" ht="22.8" customHeight="1">
      <c r="A187" s="12"/>
      <c r="B187" s="147"/>
      <c r="C187" s="12"/>
      <c r="D187" s="148" t="s">
        <v>68</v>
      </c>
      <c r="E187" s="158" t="s">
        <v>180</v>
      </c>
      <c r="F187" s="158" t="s">
        <v>270</v>
      </c>
      <c r="G187" s="12"/>
      <c r="H187" s="12"/>
      <c r="I187" s="150"/>
      <c r="J187" s="159">
        <f>BK187</f>
        <v>0</v>
      </c>
      <c r="K187" s="12"/>
      <c r="L187" s="147"/>
      <c r="M187" s="152"/>
      <c r="N187" s="153"/>
      <c r="O187" s="153"/>
      <c r="P187" s="154">
        <f>SUM(P188:P197)</f>
        <v>0</v>
      </c>
      <c r="Q187" s="153"/>
      <c r="R187" s="154">
        <f>SUM(R188:R197)</f>
        <v>0.007779199999999999</v>
      </c>
      <c r="S187" s="153"/>
      <c r="T187" s="155">
        <f>SUM(T188:T197)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148" t="s">
        <v>76</v>
      </c>
      <c r="AT187" s="156" t="s">
        <v>68</v>
      </c>
      <c r="AU187" s="156" t="s">
        <v>76</v>
      </c>
      <c r="AY187" s="148" t="s">
        <v>116</v>
      </c>
      <c r="BK187" s="157">
        <f>SUM(BK188:BK197)</f>
        <v>0</v>
      </c>
    </row>
    <row r="188" spans="1:65" s="2" customFormat="1" ht="33" customHeight="1">
      <c r="A188" s="38"/>
      <c r="B188" s="160"/>
      <c r="C188" s="161" t="s">
        <v>271</v>
      </c>
      <c r="D188" s="161" t="s">
        <v>118</v>
      </c>
      <c r="E188" s="162" t="s">
        <v>272</v>
      </c>
      <c r="F188" s="163" t="s">
        <v>273</v>
      </c>
      <c r="G188" s="164" t="s">
        <v>121</v>
      </c>
      <c r="H188" s="165">
        <v>45.76</v>
      </c>
      <c r="I188" s="166"/>
      <c r="J188" s="167">
        <f>ROUND(I188*H188,2)</f>
        <v>0</v>
      </c>
      <c r="K188" s="163" t="s">
        <v>122</v>
      </c>
      <c r="L188" s="39"/>
      <c r="M188" s="168" t="s">
        <v>3</v>
      </c>
      <c r="N188" s="169" t="s">
        <v>40</v>
      </c>
      <c r="O188" s="72"/>
      <c r="P188" s="170">
        <f>O188*H188</f>
        <v>0</v>
      </c>
      <c r="Q188" s="170">
        <v>0.00013</v>
      </c>
      <c r="R188" s="170">
        <f>Q188*H188</f>
        <v>0.005948799999999999</v>
      </c>
      <c r="S188" s="170">
        <v>0</v>
      </c>
      <c r="T188" s="171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172" t="s">
        <v>123</v>
      </c>
      <c r="AT188" s="172" t="s">
        <v>118</v>
      </c>
      <c r="AU188" s="172" t="s">
        <v>78</v>
      </c>
      <c r="AY188" s="19" t="s">
        <v>116</v>
      </c>
      <c r="BE188" s="173">
        <f>IF(N188="základní",J188,0)</f>
        <v>0</v>
      </c>
      <c r="BF188" s="173">
        <f>IF(N188="snížená",J188,0)</f>
        <v>0</v>
      </c>
      <c r="BG188" s="173">
        <f>IF(N188="zákl. přenesená",J188,0)</f>
        <v>0</v>
      </c>
      <c r="BH188" s="173">
        <f>IF(N188="sníž. přenesená",J188,0)</f>
        <v>0</v>
      </c>
      <c r="BI188" s="173">
        <f>IF(N188="nulová",J188,0)</f>
        <v>0</v>
      </c>
      <c r="BJ188" s="19" t="s">
        <v>76</v>
      </c>
      <c r="BK188" s="173">
        <f>ROUND(I188*H188,2)</f>
        <v>0</v>
      </c>
      <c r="BL188" s="19" t="s">
        <v>123</v>
      </c>
      <c r="BM188" s="172" t="s">
        <v>274</v>
      </c>
    </row>
    <row r="189" spans="1:47" s="2" customFormat="1" ht="12">
      <c r="A189" s="38"/>
      <c r="B189" s="39"/>
      <c r="C189" s="38"/>
      <c r="D189" s="174" t="s">
        <v>125</v>
      </c>
      <c r="E189" s="38"/>
      <c r="F189" s="175" t="s">
        <v>275</v>
      </c>
      <c r="G189" s="38"/>
      <c r="H189" s="38"/>
      <c r="I189" s="176"/>
      <c r="J189" s="38"/>
      <c r="K189" s="38"/>
      <c r="L189" s="39"/>
      <c r="M189" s="177"/>
      <c r="N189" s="178"/>
      <c r="O189" s="72"/>
      <c r="P189" s="72"/>
      <c r="Q189" s="72"/>
      <c r="R189" s="72"/>
      <c r="S189" s="72"/>
      <c r="T189" s="73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9" t="s">
        <v>125</v>
      </c>
      <c r="AU189" s="19" t="s">
        <v>78</v>
      </c>
    </row>
    <row r="190" spans="1:47" s="2" customFormat="1" ht="12">
      <c r="A190" s="38"/>
      <c r="B190" s="39"/>
      <c r="C190" s="38"/>
      <c r="D190" s="179" t="s">
        <v>127</v>
      </c>
      <c r="E190" s="38"/>
      <c r="F190" s="180" t="s">
        <v>276</v>
      </c>
      <c r="G190" s="38"/>
      <c r="H190" s="38"/>
      <c r="I190" s="176"/>
      <c r="J190" s="38"/>
      <c r="K190" s="38"/>
      <c r="L190" s="39"/>
      <c r="M190" s="177"/>
      <c r="N190" s="178"/>
      <c r="O190" s="72"/>
      <c r="P190" s="72"/>
      <c r="Q190" s="72"/>
      <c r="R190" s="72"/>
      <c r="S190" s="72"/>
      <c r="T190" s="73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9" t="s">
        <v>127</v>
      </c>
      <c r="AU190" s="19" t="s">
        <v>78</v>
      </c>
    </row>
    <row r="191" spans="1:51" s="13" customFormat="1" ht="12">
      <c r="A191" s="13"/>
      <c r="B191" s="181"/>
      <c r="C191" s="13"/>
      <c r="D191" s="174" t="s">
        <v>129</v>
      </c>
      <c r="E191" s="182" t="s">
        <v>3</v>
      </c>
      <c r="F191" s="183" t="s">
        <v>277</v>
      </c>
      <c r="G191" s="13"/>
      <c r="H191" s="184">
        <v>45.76</v>
      </c>
      <c r="I191" s="185"/>
      <c r="J191" s="13"/>
      <c r="K191" s="13"/>
      <c r="L191" s="181"/>
      <c r="M191" s="186"/>
      <c r="N191" s="187"/>
      <c r="O191" s="187"/>
      <c r="P191" s="187"/>
      <c r="Q191" s="187"/>
      <c r="R191" s="187"/>
      <c r="S191" s="187"/>
      <c r="T191" s="18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182" t="s">
        <v>129</v>
      </c>
      <c r="AU191" s="182" t="s">
        <v>78</v>
      </c>
      <c r="AV191" s="13" t="s">
        <v>78</v>
      </c>
      <c r="AW191" s="13" t="s">
        <v>31</v>
      </c>
      <c r="AX191" s="13" t="s">
        <v>69</v>
      </c>
      <c r="AY191" s="182" t="s">
        <v>116</v>
      </c>
    </row>
    <row r="192" spans="1:51" s="15" customFormat="1" ht="12">
      <c r="A192" s="15"/>
      <c r="B192" s="196"/>
      <c r="C192" s="15"/>
      <c r="D192" s="174" t="s">
        <v>129</v>
      </c>
      <c r="E192" s="197" t="s">
        <v>3</v>
      </c>
      <c r="F192" s="198" t="s">
        <v>153</v>
      </c>
      <c r="G192" s="15"/>
      <c r="H192" s="199">
        <v>45.76</v>
      </c>
      <c r="I192" s="200"/>
      <c r="J192" s="15"/>
      <c r="K192" s="15"/>
      <c r="L192" s="196"/>
      <c r="M192" s="201"/>
      <c r="N192" s="202"/>
      <c r="O192" s="202"/>
      <c r="P192" s="202"/>
      <c r="Q192" s="202"/>
      <c r="R192" s="202"/>
      <c r="S192" s="202"/>
      <c r="T192" s="203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197" t="s">
        <v>129</v>
      </c>
      <c r="AU192" s="197" t="s">
        <v>78</v>
      </c>
      <c r="AV192" s="15" t="s">
        <v>123</v>
      </c>
      <c r="AW192" s="15" t="s">
        <v>31</v>
      </c>
      <c r="AX192" s="15" t="s">
        <v>76</v>
      </c>
      <c r="AY192" s="197" t="s">
        <v>116</v>
      </c>
    </row>
    <row r="193" spans="1:65" s="2" customFormat="1" ht="24.15" customHeight="1">
      <c r="A193" s="38"/>
      <c r="B193" s="160"/>
      <c r="C193" s="161" t="s">
        <v>278</v>
      </c>
      <c r="D193" s="161" t="s">
        <v>118</v>
      </c>
      <c r="E193" s="162" t="s">
        <v>279</v>
      </c>
      <c r="F193" s="163" t="s">
        <v>280</v>
      </c>
      <c r="G193" s="164" t="s">
        <v>121</v>
      </c>
      <c r="H193" s="165">
        <v>45.76</v>
      </c>
      <c r="I193" s="166"/>
      <c r="J193" s="167">
        <f>ROUND(I193*H193,2)</f>
        <v>0</v>
      </c>
      <c r="K193" s="163" t="s">
        <v>122</v>
      </c>
      <c r="L193" s="39"/>
      <c r="M193" s="168" t="s">
        <v>3</v>
      </c>
      <c r="N193" s="169" t="s">
        <v>40</v>
      </c>
      <c r="O193" s="72"/>
      <c r="P193" s="170">
        <f>O193*H193</f>
        <v>0</v>
      </c>
      <c r="Q193" s="170">
        <v>4E-05</v>
      </c>
      <c r="R193" s="170">
        <f>Q193*H193</f>
        <v>0.0018304</v>
      </c>
      <c r="S193" s="170">
        <v>0</v>
      </c>
      <c r="T193" s="171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172" t="s">
        <v>123</v>
      </c>
      <c r="AT193" s="172" t="s">
        <v>118</v>
      </c>
      <c r="AU193" s="172" t="s">
        <v>78</v>
      </c>
      <c r="AY193" s="19" t="s">
        <v>116</v>
      </c>
      <c r="BE193" s="173">
        <f>IF(N193="základní",J193,0)</f>
        <v>0</v>
      </c>
      <c r="BF193" s="173">
        <f>IF(N193="snížená",J193,0)</f>
        <v>0</v>
      </c>
      <c r="BG193" s="173">
        <f>IF(N193="zákl. přenesená",J193,0)</f>
        <v>0</v>
      </c>
      <c r="BH193" s="173">
        <f>IF(N193="sníž. přenesená",J193,0)</f>
        <v>0</v>
      </c>
      <c r="BI193" s="173">
        <f>IF(N193="nulová",J193,0)</f>
        <v>0</v>
      </c>
      <c r="BJ193" s="19" t="s">
        <v>76</v>
      </c>
      <c r="BK193" s="173">
        <f>ROUND(I193*H193,2)</f>
        <v>0</v>
      </c>
      <c r="BL193" s="19" t="s">
        <v>123</v>
      </c>
      <c r="BM193" s="172" t="s">
        <v>281</v>
      </c>
    </row>
    <row r="194" spans="1:47" s="2" customFormat="1" ht="12">
      <c r="A194" s="38"/>
      <c r="B194" s="39"/>
      <c r="C194" s="38"/>
      <c r="D194" s="174" t="s">
        <v>125</v>
      </c>
      <c r="E194" s="38"/>
      <c r="F194" s="175" t="s">
        <v>282</v>
      </c>
      <c r="G194" s="38"/>
      <c r="H194" s="38"/>
      <c r="I194" s="176"/>
      <c r="J194" s="38"/>
      <c r="K194" s="38"/>
      <c r="L194" s="39"/>
      <c r="M194" s="177"/>
      <c r="N194" s="178"/>
      <c r="O194" s="72"/>
      <c r="P194" s="72"/>
      <c r="Q194" s="72"/>
      <c r="R194" s="72"/>
      <c r="S194" s="72"/>
      <c r="T194" s="73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9" t="s">
        <v>125</v>
      </c>
      <c r="AU194" s="19" t="s">
        <v>78</v>
      </c>
    </row>
    <row r="195" spans="1:47" s="2" customFormat="1" ht="12">
      <c r="A195" s="38"/>
      <c r="B195" s="39"/>
      <c r="C195" s="38"/>
      <c r="D195" s="179" t="s">
        <v>127</v>
      </c>
      <c r="E195" s="38"/>
      <c r="F195" s="180" t="s">
        <v>283</v>
      </c>
      <c r="G195" s="38"/>
      <c r="H195" s="38"/>
      <c r="I195" s="176"/>
      <c r="J195" s="38"/>
      <c r="K195" s="38"/>
      <c r="L195" s="39"/>
      <c r="M195" s="177"/>
      <c r="N195" s="178"/>
      <c r="O195" s="72"/>
      <c r="P195" s="72"/>
      <c r="Q195" s="72"/>
      <c r="R195" s="72"/>
      <c r="S195" s="72"/>
      <c r="T195" s="73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9" t="s">
        <v>127</v>
      </c>
      <c r="AU195" s="19" t="s">
        <v>78</v>
      </c>
    </row>
    <row r="196" spans="1:51" s="13" customFormat="1" ht="12">
      <c r="A196" s="13"/>
      <c r="B196" s="181"/>
      <c r="C196" s="13"/>
      <c r="D196" s="174" t="s">
        <v>129</v>
      </c>
      <c r="E196" s="182" t="s">
        <v>3</v>
      </c>
      <c r="F196" s="183" t="s">
        <v>277</v>
      </c>
      <c r="G196" s="13"/>
      <c r="H196" s="184">
        <v>45.76</v>
      </c>
      <c r="I196" s="185"/>
      <c r="J196" s="13"/>
      <c r="K196" s="13"/>
      <c r="L196" s="181"/>
      <c r="M196" s="186"/>
      <c r="N196" s="187"/>
      <c r="O196" s="187"/>
      <c r="P196" s="187"/>
      <c r="Q196" s="187"/>
      <c r="R196" s="187"/>
      <c r="S196" s="187"/>
      <c r="T196" s="18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182" t="s">
        <v>129</v>
      </c>
      <c r="AU196" s="182" t="s">
        <v>78</v>
      </c>
      <c r="AV196" s="13" t="s">
        <v>78</v>
      </c>
      <c r="AW196" s="13" t="s">
        <v>31</v>
      </c>
      <c r="AX196" s="13" t="s">
        <v>69</v>
      </c>
      <c r="AY196" s="182" t="s">
        <v>116</v>
      </c>
    </row>
    <row r="197" spans="1:51" s="15" customFormat="1" ht="12">
      <c r="A197" s="15"/>
      <c r="B197" s="196"/>
      <c r="C197" s="15"/>
      <c r="D197" s="174" t="s">
        <v>129</v>
      </c>
      <c r="E197" s="197" t="s">
        <v>3</v>
      </c>
      <c r="F197" s="198" t="s">
        <v>153</v>
      </c>
      <c r="G197" s="15"/>
      <c r="H197" s="199">
        <v>45.76</v>
      </c>
      <c r="I197" s="200"/>
      <c r="J197" s="15"/>
      <c r="K197" s="15"/>
      <c r="L197" s="196"/>
      <c r="M197" s="201"/>
      <c r="N197" s="202"/>
      <c r="O197" s="202"/>
      <c r="P197" s="202"/>
      <c r="Q197" s="202"/>
      <c r="R197" s="202"/>
      <c r="S197" s="202"/>
      <c r="T197" s="203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197" t="s">
        <v>129</v>
      </c>
      <c r="AU197" s="197" t="s">
        <v>78</v>
      </c>
      <c r="AV197" s="15" t="s">
        <v>123</v>
      </c>
      <c r="AW197" s="15" t="s">
        <v>31</v>
      </c>
      <c r="AX197" s="15" t="s">
        <v>76</v>
      </c>
      <c r="AY197" s="197" t="s">
        <v>116</v>
      </c>
    </row>
    <row r="198" spans="1:63" s="12" customFormat="1" ht="22.8" customHeight="1">
      <c r="A198" s="12"/>
      <c r="B198" s="147"/>
      <c r="C198" s="12"/>
      <c r="D198" s="148" t="s">
        <v>68</v>
      </c>
      <c r="E198" s="158" t="s">
        <v>284</v>
      </c>
      <c r="F198" s="158" t="s">
        <v>285</v>
      </c>
      <c r="G198" s="12"/>
      <c r="H198" s="12"/>
      <c r="I198" s="150"/>
      <c r="J198" s="159">
        <f>BK198</f>
        <v>0</v>
      </c>
      <c r="K198" s="12"/>
      <c r="L198" s="147"/>
      <c r="M198" s="152"/>
      <c r="N198" s="153"/>
      <c r="O198" s="153"/>
      <c r="P198" s="154">
        <f>SUM(P199:P201)</f>
        <v>0</v>
      </c>
      <c r="Q198" s="153"/>
      <c r="R198" s="154">
        <f>SUM(R199:R201)</f>
        <v>0</v>
      </c>
      <c r="S198" s="153"/>
      <c r="T198" s="155">
        <f>SUM(T199:T201)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148" t="s">
        <v>76</v>
      </c>
      <c r="AT198" s="156" t="s">
        <v>68</v>
      </c>
      <c r="AU198" s="156" t="s">
        <v>76</v>
      </c>
      <c r="AY198" s="148" t="s">
        <v>116</v>
      </c>
      <c r="BK198" s="157">
        <f>SUM(BK199:BK201)</f>
        <v>0</v>
      </c>
    </row>
    <row r="199" spans="1:65" s="2" customFormat="1" ht="16.5" customHeight="1">
      <c r="A199" s="38"/>
      <c r="B199" s="160"/>
      <c r="C199" s="161" t="s">
        <v>286</v>
      </c>
      <c r="D199" s="161" t="s">
        <v>118</v>
      </c>
      <c r="E199" s="162" t="s">
        <v>287</v>
      </c>
      <c r="F199" s="163" t="s">
        <v>288</v>
      </c>
      <c r="G199" s="164" t="s">
        <v>183</v>
      </c>
      <c r="H199" s="165">
        <v>6.653</v>
      </c>
      <c r="I199" s="166"/>
      <c r="J199" s="167">
        <f>ROUND(I199*H199,2)</f>
        <v>0</v>
      </c>
      <c r="K199" s="163" t="s">
        <v>122</v>
      </c>
      <c r="L199" s="39"/>
      <c r="M199" s="168" t="s">
        <v>3</v>
      </c>
      <c r="N199" s="169" t="s">
        <v>40</v>
      </c>
      <c r="O199" s="72"/>
      <c r="P199" s="170">
        <f>O199*H199</f>
        <v>0</v>
      </c>
      <c r="Q199" s="170">
        <v>0</v>
      </c>
      <c r="R199" s="170">
        <f>Q199*H199</f>
        <v>0</v>
      </c>
      <c r="S199" s="170">
        <v>0</v>
      </c>
      <c r="T199" s="171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172" t="s">
        <v>123</v>
      </c>
      <c r="AT199" s="172" t="s">
        <v>118</v>
      </c>
      <c r="AU199" s="172" t="s">
        <v>78</v>
      </c>
      <c r="AY199" s="19" t="s">
        <v>116</v>
      </c>
      <c r="BE199" s="173">
        <f>IF(N199="základní",J199,0)</f>
        <v>0</v>
      </c>
      <c r="BF199" s="173">
        <f>IF(N199="snížená",J199,0)</f>
        <v>0</v>
      </c>
      <c r="BG199" s="173">
        <f>IF(N199="zákl. přenesená",J199,0)</f>
        <v>0</v>
      </c>
      <c r="BH199" s="173">
        <f>IF(N199="sníž. přenesená",J199,0)</f>
        <v>0</v>
      </c>
      <c r="BI199" s="173">
        <f>IF(N199="nulová",J199,0)</f>
        <v>0</v>
      </c>
      <c r="BJ199" s="19" t="s">
        <v>76</v>
      </c>
      <c r="BK199" s="173">
        <f>ROUND(I199*H199,2)</f>
        <v>0</v>
      </c>
      <c r="BL199" s="19" t="s">
        <v>123</v>
      </c>
      <c r="BM199" s="172" t="s">
        <v>289</v>
      </c>
    </row>
    <row r="200" spans="1:47" s="2" customFormat="1" ht="12">
      <c r="A200" s="38"/>
      <c r="B200" s="39"/>
      <c r="C200" s="38"/>
      <c r="D200" s="174" t="s">
        <v>125</v>
      </c>
      <c r="E200" s="38"/>
      <c r="F200" s="175" t="s">
        <v>290</v>
      </c>
      <c r="G200" s="38"/>
      <c r="H200" s="38"/>
      <c r="I200" s="176"/>
      <c r="J200" s="38"/>
      <c r="K200" s="38"/>
      <c r="L200" s="39"/>
      <c r="M200" s="177"/>
      <c r="N200" s="178"/>
      <c r="O200" s="72"/>
      <c r="P200" s="72"/>
      <c r="Q200" s="72"/>
      <c r="R200" s="72"/>
      <c r="S200" s="72"/>
      <c r="T200" s="73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9" t="s">
        <v>125</v>
      </c>
      <c r="AU200" s="19" t="s">
        <v>78</v>
      </c>
    </row>
    <row r="201" spans="1:47" s="2" customFormat="1" ht="12">
      <c r="A201" s="38"/>
      <c r="B201" s="39"/>
      <c r="C201" s="38"/>
      <c r="D201" s="179" t="s">
        <v>127</v>
      </c>
      <c r="E201" s="38"/>
      <c r="F201" s="180" t="s">
        <v>291</v>
      </c>
      <c r="G201" s="38"/>
      <c r="H201" s="38"/>
      <c r="I201" s="176"/>
      <c r="J201" s="38"/>
      <c r="K201" s="38"/>
      <c r="L201" s="39"/>
      <c r="M201" s="177"/>
      <c r="N201" s="178"/>
      <c r="O201" s="72"/>
      <c r="P201" s="72"/>
      <c r="Q201" s="72"/>
      <c r="R201" s="72"/>
      <c r="S201" s="72"/>
      <c r="T201" s="73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9" t="s">
        <v>127</v>
      </c>
      <c r="AU201" s="19" t="s">
        <v>78</v>
      </c>
    </row>
    <row r="202" spans="1:63" s="12" customFormat="1" ht="25.9" customHeight="1">
      <c r="A202" s="12"/>
      <c r="B202" s="147"/>
      <c r="C202" s="12"/>
      <c r="D202" s="148" t="s">
        <v>68</v>
      </c>
      <c r="E202" s="149" t="s">
        <v>292</v>
      </c>
      <c r="F202" s="149" t="s">
        <v>293</v>
      </c>
      <c r="G202" s="12"/>
      <c r="H202" s="12"/>
      <c r="I202" s="150"/>
      <c r="J202" s="151">
        <f>BK202</f>
        <v>0</v>
      </c>
      <c r="K202" s="12"/>
      <c r="L202" s="147"/>
      <c r="M202" s="152"/>
      <c r="N202" s="153"/>
      <c r="O202" s="153"/>
      <c r="P202" s="154">
        <f>P203+P291+P332+P366+P383+P396</f>
        <v>0</v>
      </c>
      <c r="Q202" s="153"/>
      <c r="R202" s="154">
        <f>R203+R291+R332+R366+R383+R396</f>
        <v>4.65633322</v>
      </c>
      <c r="S202" s="153"/>
      <c r="T202" s="155">
        <f>T203+T291+T332+T366+T383+T396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148" t="s">
        <v>78</v>
      </c>
      <c r="AT202" s="156" t="s">
        <v>68</v>
      </c>
      <c r="AU202" s="156" t="s">
        <v>69</v>
      </c>
      <c r="AY202" s="148" t="s">
        <v>116</v>
      </c>
      <c r="BK202" s="157">
        <f>BK203+BK291+BK332+BK366+BK383+BK396</f>
        <v>0</v>
      </c>
    </row>
    <row r="203" spans="1:63" s="12" customFormat="1" ht="22.8" customHeight="1">
      <c r="A203" s="12"/>
      <c r="B203" s="147"/>
      <c r="C203" s="12"/>
      <c r="D203" s="148" t="s">
        <v>68</v>
      </c>
      <c r="E203" s="158" t="s">
        <v>294</v>
      </c>
      <c r="F203" s="158" t="s">
        <v>295</v>
      </c>
      <c r="G203" s="12"/>
      <c r="H203" s="12"/>
      <c r="I203" s="150"/>
      <c r="J203" s="159">
        <f>BK203</f>
        <v>0</v>
      </c>
      <c r="K203" s="12"/>
      <c r="L203" s="147"/>
      <c r="M203" s="152"/>
      <c r="N203" s="153"/>
      <c r="O203" s="153"/>
      <c r="P203" s="154">
        <f>SUM(P204:P290)</f>
        <v>0</v>
      </c>
      <c r="Q203" s="153"/>
      <c r="R203" s="154">
        <f>SUM(R204:R290)</f>
        <v>2.20547979</v>
      </c>
      <c r="S203" s="153"/>
      <c r="T203" s="155">
        <f>SUM(T204:T290)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148" t="s">
        <v>78</v>
      </c>
      <c r="AT203" s="156" t="s">
        <v>68</v>
      </c>
      <c r="AU203" s="156" t="s">
        <v>76</v>
      </c>
      <c r="AY203" s="148" t="s">
        <v>116</v>
      </c>
      <c r="BK203" s="157">
        <f>SUM(BK204:BK290)</f>
        <v>0</v>
      </c>
    </row>
    <row r="204" spans="1:65" s="2" customFormat="1" ht="24.15" customHeight="1">
      <c r="A204" s="38"/>
      <c r="B204" s="160"/>
      <c r="C204" s="161" t="s">
        <v>296</v>
      </c>
      <c r="D204" s="161" t="s">
        <v>118</v>
      </c>
      <c r="E204" s="162" t="s">
        <v>297</v>
      </c>
      <c r="F204" s="163" t="s">
        <v>298</v>
      </c>
      <c r="G204" s="164" t="s">
        <v>252</v>
      </c>
      <c r="H204" s="165">
        <v>7049.067</v>
      </c>
      <c r="I204" s="166"/>
      <c r="J204" s="167">
        <f>ROUND(I204*H204,2)</f>
        <v>0</v>
      </c>
      <c r="K204" s="163" t="s">
        <v>122</v>
      </c>
      <c r="L204" s="39"/>
      <c r="M204" s="168" t="s">
        <v>3</v>
      </c>
      <c r="N204" s="169" t="s">
        <v>40</v>
      </c>
      <c r="O204" s="72"/>
      <c r="P204" s="170">
        <f>O204*H204</f>
        <v>0</v>
      </c>
      <c r="Q204" s="170">
        <v>0</v>
      </c>
      <c r="R204" s="170">
        <f>Q204*H204</f>
        <v>0</v>
      </c>
      <c r="S204" s="170">
        <v>0</v>
      </c>
      <c r="T204" s="171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172" t="s">
        <v>224</v>
      </c>
      <c r="AT204" s="172" t="s">
        <v>118</v>
      </c>
      <c r="AU204" s="172" t="s">
        <v>78</v>
      </c>
      <c r="AY204" s="19" t="s">
        <v>116</v>
      </c>
      <c r="BE204" s="173">
        <f>IF(N204="základní",J204,0)</f>
        <v>0</v>
      </c>
      <c r="BF204" s="173">
        <f>IF(N204="snížená",J204,0)</f>
        <v>0</v>
      </c>
      <c r="BG204" s="173">
        <f>IF(N204="zákl. přenesená",J204,0)</f>
        <v>0</v>
      </c>
      <c r="BH204" s="173">
        <f>IF(N204="sníž. přenesená",J204,0)</f>
        <v>0</v>
      </c>
      <c r="BI204" s="173">
        <f>IF(N204="nulová",J204,0)</f>
        <v>0</v>
      </c>
      <c r="BJ204" s="19" t="s">
        <v>76</v>
      </c>
      <c r="BK204" s="173">
        <f>ROUND(I204*H204,2)</f>
        <v>0</v>
      </c>
      <c r="BL204" s="19" t="s">
        <v>224</v>
      </c>
      <c r="BM204" s="172" t="s">
        <v>299</v>
      </c>
    </row>
    <row r="205" spans="1:47" s="2" customFormat="1" ht="12">
      <c r="A205" s="38"/>
      <c r="B205" s="39"/>
      <c r="C205" s="38"/>
      <c r="D205" s="174" t="s">
        <v>125</v>
      </c>
      <c r="E205" s="38"/>
      <c r="F205" s="175" t="s">
        <v>300</v>
      </c>
      <c r="G205" s="38"/>
      <c r="H205" s="38"/>
      <c r="I205" s="176"/>
      <c r="J205" s="38"/>
      <c r="K205" s="38"/>
      <c r="L205" s="39"/>
      <c r="M205" s="177"/>
      <c r="N205" s="178"/>
      <c r="O205" s="72"/>
      <c r="P205" s="72"/>
      <c r="Q205" s="72"/>
      <c r="R205" s="72"/>
      <c r="S205" s="72"/>
      <c r="T205" s="73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9" t="s">
        <v>125</v>
      </c>
      <c r="AU205" s="19" t="s">
        <v>78</v>
      </c>
    </row>
    <row r="206" spans="1:47" s="2" customFormat="1" ht="12">
      <c r="A206" s="38"/>
      <c r="B206" s="39"/>
      <c r="C206" s="38"/>
      <c r="D206" s="179" t="s">
        <v>127</v>
      </c>
      <c r="E206" s="38"/>
      <c r="F206" s="180" t="s">
        <v>301</v>
      </c>
      <c r="G206" s="38"/>
      <c r="H206" s="38"/>
      <c r="I206" s="176"/>
      <c r="J206" s="38"/>
      <c r="K206" s="38"/>
      <c r="L206" s="39"/>
      <c r="M206" s="177"/>
      <c r="N206" s="178"/>
      <c r="O206" s="72"/>
      <c r="P206" s="72"/>
      <c r="Q206" s="72"/>
      <c r="R206" s="72"/>
      <c r="S206" s="72"/>
      <c r="T206" s="73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9" t="s">
        <v>127</v>
      </c>
      <c r="AU206" s="19" t="s">
        <v>78</v>
      </c>
    </row>
    <row r="207" spans="1:51" s="13" customFormat="1" ht="12">
      <c r="A207" s="13"/>
      <c r="B207" s="181"/>
      <c r="C207" s="13"/>
      <c r="D207" s="174" t="s">
        <v>129</v>
      </c>
      <c r="E207" s="182" t="s">
        <v>3</v>
      </c>
      <c r="F207" s="183" t="s">
        <v>302</v>
      </c>
      <c r="G207" s="13"/>
      <c r="H207" s="184">
        <v>190.4</v>
      </c>
      <c r="I207" s="185"/>
      <c r="J207" s="13"/>
      <c r="K207" s="13"/>
      <c r="L207" s="181"/>
      <c r="M207" s="186"/>
      <c r="N207" s="187"/>
      <c r="O207" s="187"/>
      <c r="P207" s="187"/>
      <c r="Q207" s="187"/>
      <c r="R207" s="187"/>
      <c r="S207" s="187"/>
      <c r="T207" s="18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182" t="s">
        <v>129</v>
      </c>
      <c r="AU207" s="182" t="s">
        <v>78</v>
      </c>
      <c r="AV207" s="13" t="s">
        <v>78</v>
      </c>
      <c r="AW207" s="13" t="s">
        <v>31</v>
      </c>
      <c r="AX207" s="13" t="s">
        <v>69</v>
      </c>
      <c r="AY207" s="182" t="s">
        <v>116</v>
      </c>
    </row>
    <row r="208" spans="1:51" s="13" customFormat="1" ht="12">
      <c r="A208" s="13"/>
      <c r="B208" s="181"/>
      <c r="C208" s="13"/>
      <c r="D208" s="174" t="s">
        <v>129</v>
      </c>
      <c r="E208" s="182" t="s">
        <v>3</v>
      </c>
      <c r="F208" s="183" t="s">
        <v>303</v>
      </c>
      <c r="G208" s="13"/>
      <c r="H208" s="184">
        <v>205.2</v>
      </c>
      <c r="I208" s="185"/>
      <c r="J208" s="13"/>
      <c r="K208" s="13"/>
      <c r="L208" s="181"/>
      <c r="M208" s="186"/>
      <c r="N208" s="187"/>
      <c r="O208" s="187"/>
      <c r="P208" s="187"/>
      <c r="Q208" s="187"/>
      <c r="R208" s="187"/>
      <c r="S208" s="187"/>
      <c r="T208" s="18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182" t="s">
        <v>129</v>
      </c>
      <c r="AU208" s="182" t="s">
        <v>78</v>
      </c>
      <c r="AV208" s="13" t="s">
        <v>78</v>
      </c>
      <c r="AW208" s="13" t="s">
        <v>31</v>
      </c>
      <c r="AX208" s="13" t="s">
        <v>69</v>
      </c>
      <c r="AY208" s="182" t="s">
        <v>116</v>
      </c>
    </row>
    <row r="209" spans="1:51" s="13" customFormat="1" ht="12">
      <c r="A209" s="13"/>
      <c r="B209" s="181"/>
      <c r="C209" s="13"/>
      <c r="D209" s="174" t="s">
        <v>129</v>
      </c>
      <c r="E209" s="182" t="s">
        <v>3</v>
      </c>
      <c r="F209" s="183" t="s">
        <v>304</v>
      </c>
      <c r="G209" s="13"/>
      <c r="H209" s="184">
        <v>78.4</v>
      </c>
      <c r="I209" s="185"/>
      <c r="J209" s="13"/>
      <c r="K209" s="13"/>
      <c r="L209" s="181"/>
      <c r="M209" s="186"/>
      <c r="N209" s="187"/>
      <c r="O209" s="187"/>
      <c r="P209" s="187"/>
      <c r="Q209" s="187"/>
      <c r="R209" s="187"/>
      <c r="S209" s="187"/>
      <c r="T209" s="18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182" t="s">
        <v>129</v>
      </c>
      <c r="AU209" s="182" t="s">
        <v>78</v>
      </c>
      <c r="AV209" s="13" t="s">
        <v>78</v>
      </c>
      <c r="AW209" s="13" t="s">
        <v>31</v>
      </c>
      <c r="AX209" s="13" t="s">
        <v>69</v>
      </c>
      <c r="AY209" s="182" t="s">
        <v>116</v>
      </c>
    </row>
    <row r="210" spans="1:51" s="13" customFormat="1" ht="12">
      <c r="A210" s="13"/>
      <c r="B210" s="181"/>
      <c r="C210" s="13"/>
      <c r="D210" s="174" t="s">
        <v>129</v>
      </c>
      <c r="E210" s="182" t="s">
        <v>3</v>
      </c>
      <c r="F210" s="183" t="s">
        <v>305</v>
      </c>
      <c r="G210" s="13"/>
      <c r="H210" s="184">
        <v>190.4</v>
      </c>
      <c r="I210" s="185"/>
      <c r="J210" s="13"/>
      <c r="K210" s="13"/>
      <c r="L210" s="181"/>
      <c r="M210" s="186"/>
      <c r="N210" s="187"/>
      <c r="O210" s="187"/>
      <c r="P210" s="187"/>
      <c r="Q210" s="187"/>
      <c r="R210" s="187"/>
      <c r="S210" s="187"/>
      <c r="T210" s="18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182" t="s">
        <v>129</v>
      </c>
      <c r="AU210" s="182" t="s">
        <v>78</v>
      </c>
      <c r="AV210" s="13" t="s">
        <v>78</v>
      </c>
      <c r="AW210" s="13" t="s">
        <v>31</v>
      </c>
      <c r="AX210" s="13" t="s">
        <v>69</v>
      </c>
      <c r="AY210" s="182" t="s">
        <v>116</v>
      </c>
    </row>
    <row r="211" spans="1:51" s="13" customFormat="1" ht="12">
      <c r="A211" s="13"/>
      <c r="B211" s="181"/>
      <c r="C211" s="13"/>
      <c r="D211" s="174" t="s">
        <v>129</v>
      </c>
      <c r="E211" s="182" t="s">
        <v>3</v>
      </c>
      <c r="F211" s="183" t="s">
        <v>306</v>
      </c>
      <c r="G211" s="13"/>
      <c r="H211" s="184">
        <v>78</v>
      </c>
      <c r="I211" s="185"/>
      <c r="J211" s="13"/>
      <c r="K211" s="13"/>
      <c r="L211" s="181"/>
      <c r="M211" s="186"/>
      <c r="N211" s="187"/>
      <c r="O211" s="187"/>
      <c r="P211" s="187"/>
      <c r="Q211" s="187"/>
      <c r="R211" s="187"/>
      <c r="S211" s="187"/>
      <c r="T211" s="18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182" t="s">
        <v>129</v>
      </c>
      <c r="AU211" s="182" t="s">
        <v>78</v>
      </c>
      <c r="AV211" s="13" t="s">
        <v>78</v>
      </c>
      <c r="AW211" s="13" t="s">
        <v>31</v>
      </c>
      <c r="AX211" s="13" t="s">
        <v>69</v>
      </c>
      <c r="AY211" s="182" t="s">
        <v>116</v>
      </c>
    </row>
    <row r="212" spans="1:51" s="13" customFormat="1" ht="12">
      <c r="A212" s="13"/>
      <c r="B212" s="181"/>
      <c r="C212" s="13"/>
      <c r="D212" s="174" t="s">
        <v>129</v>
      </c>
      <c r="E212" s="182" t="s">
        <v>3</v>
      </c>
      <c r="F212" s="183" t="s">
        <v>307</v>
      </c>
      <c r="G212" s="13"/>
      <c r="H212" s="184">
        <v>180</v>
      </c>
      <c r="I212" s="185"/>
      <c r="J212" s="13"/>
      <c r="K212" s="13"/>
      <c r="L212" s="181"/>
      <c r="M212" s="186"/>
      <c r="N212" s="187"/>
      <c r="O212" s="187"/>
      <c r="P212" s="187"/>
      <c r="Q212" s="187"/>
      <c r="R212" s="187"/>
      <c r="S212" s="187"/>
      <c r="T212" s="18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182" t="s">
        <v>129</v>
      </c>
      <c r="AU212" s="182" t="s">
        <v>78</v>
      </c>
      <c r="AV212" s="13" t="s">
        <v>78</v>
      </c>
      <c r="AW212" s="13" t="s">
        <v>31</v>
      </c>
      <c r="AX212" s="13" t="s">
        <v>69</v>
      </c>
      <c r="AY212" s="182" t="s">
        <v>116</v>
      </c>
    </row>
    <row r="213" spans="1:51" s="13" customFormat="1" ht="12">
      <c r="A213" s="13"/>
      <c r="B213" s="181"/>
      <c r="C213" s="13"/>
      <c r="D213" s="174" t="s">
        <v>129</v>
      </c>
      <c r="E213" s="182" t="s">
        <v>3</v>
      </c>
      <c r="F213" s="183" t="s">
        <v>308</v>
      </c>
      <c r="G213" s="13"/>
      <c r="H213" s="184">
        <v>180</v>
      </c>
      <c r="I213" s="185"/>
      <c r="J213" s="13"/>
      <c r="K213" s="13"/>
      <c r="L213" s="181"/>
      <c r="M213" s="186"/>
      <c r="N213" s="187"/>
      <c r="O213" s="187"/>
      <c r="P213" s="187"/>
      <c r="Q213" s="187"/>
      <c r="R213" s="187"/>
      <c r="S213" s="187"/>
      <c r="T213" s="18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182" t="s">
        <v>129</v>
      </c>
      <c r="AU213" s="182" t="s">
        <v>78</v>
      </c>
      <c r="AV213" s="13" t="s">
        <v>78</v>
      </c>
      <c r="AW213" s="13" t="s">
        <v>31</v>
      </c>
      <c r="AX213" s="13" t="s">
        <v>69</v>
      </c>
      <c r="AY213" s="182" t="s">
        <v>116</v>
      </c>
    </row>
    <row r="214" spans="1:51" s="13" customFormat="1" ht="12">
      <c r="A214" s="13"/>
      <c r="B214" s="181"/>
      <c r="C214" s="13"/>
      <c r="D214" s="174" t="s">
        <v>129</v>
      </c>
      <c r="E214" s="182" t="s">
        <v>3</v>
      </c>
      <c r="F214" s="183" t="s">
        <v>309</v>
      </c>
      <c r="G214" s="13"/>
      <c r="H214" s="184">
        <v>249.6</v>
      </c>
      <c r="I214" s="185"/>
      <c r="J214" s="13"/>
      <c r="K214" s="13"/>
      <c r="L214" s="181"/>
      <c r="M214" s="186"/>
      <c r="N214" s="187"/>
      <c r="O214" s="187"/>
      <c r="P214" s="187"/>
      <c r="Q214" s="187"/>
      <c r="R214" s="187"/>
      <c r="S214" s="187"/>
      <c r="T214" s="18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182" t="s">
        <v>129</v>
      </c>
      <c r="AU214" s="182" t="s">
        <v>78</v>
      </c>
      <c r="AV214" s="13" t="s">
        <v>78</v>
      </c>
      <c r="AW214" s="13" t="s">
        <v>31</v>
      </c>
      <c r="AX214" s="13" t="s">
        <v>69</v>
      </c>
      <c r="AY214" s="182" t="s">
        <v>116</v>
      </c>
    </row>
    <row r="215" spans="1:51" s="13" customFormat="1" ht="12">
      <c r="A215" s="13"/>
      <c r="B215" s="181"/>
      <c r="C215" s="13"/>
      <c r="D215" s="174" t="s">
        <v>129</v>
      </c>
      <c r="E215" s="182" t="s">
        <v>3</v>
      </c>
      <c r="F215" s="183" t="s">
        <v>310</v>
      </c>
      <c r="G215" s="13"/>
      <c r="H215" s="184">
        <v>235.2</v>
      </c>
      <c r="I215" s="185"/>
      <c r="J215" s="13"/>
      <c r="K215" s="13"/>
      <c r="L215" s="181"/>
      <c r="M215" s="186"/>
      <c r="N215" s="187"/>
      <c r="O215" s="187"/>
      <c r="P215" s="187"/>
      <c r="Q215" s="187"/>
      <c r="R215" s="187"/>
      <c r="S215" s="187"/>
      <c r="T215" s="18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182" t="s">
        <v>129</v>
      </c>
      <c r="AU215" s="182" t="s">
        <v>78</v>
      </c>
      <c r="AV215" s="13" t="s">
        <v>78</v>
      </c>
      <c r="AW215" s="13" t="s">
        <v>31</v>
      </c>
      <c r="AX215" s="13" t="s">
        <v>69</v>
      </c>
      <c r="AY215" s="182" t="s">
        <v>116</v>
      </c>
    </row>
    <row r="216" spans="1:51" s="13" customFormat="1" ht="12">
      <c r="A216" s="13"/>
      <c r="B216" s="181"/>
      <c r="C216" s="13"/>
      <c r="D216" s="174" t="s">
        <v>129</v>
      </c>
      <c r="E216" s="182" t="s">
        <v>3</v>
      </c>
      <c r="F216" s="183" t="s">
        <v>311</v>
      </c>
      <c r="G216" s="13"/>
      <c r="H216" s="184">
        <v>4000</v>
      </c>
      <c r="I216" s="185"/>
      <c r="J216" s="13"/>
      <c r="K216" s="13"/>
      <c r="L216" s="181"/>
      <c r="M216" s="186"/>
      <c r="N216" s="187"/>
      <c r="O216" s="187"/>
      <c r="P216" s="187"/>
      <c r="Q216" s="187"/>
      <c r="R216" s="187"/>
      <c r="S216" s="187"/>
      <c r="T216" s="18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182" t="s">
        <v>129</v>
      </c>
      <c r="AU216" s="182" t="s">
        <v>78</v>
      </c>
      <c r="AV216" s="13" t="s">
        <v>78</v>
      </c>
      <c r="AW216" s="13" t="s">
        <v>31</v>
      </c>
      <c r="AX216" s="13" t="s">
        <v>69</v>
      </c>
      <c r="AY216" s="182" t="s">
        <v>116</v>
      </c>
    </row>
    <row r="217" spans="1:51" s="13" customFormat="1" ht="12">
      <c r="A217" s="13"/>
      <c r="B217" s="181"/>
      <c r="C217" s="13"/>
      <c r="D217" s="174" t="s">
        <v>129</v>
      </c>
      <c r="E217" s="182" t="s">
        <v>3</v>
      </c>
      <c r="F217" s="183" t="s">
        <v>312</v>
      </c>
      <c r="G217" s="13"/>
      <c r="H217" s="184">
        <v>1450.667</v>
      </c>
      <c r="I217" s="185"/>
      <c r="J217" s="13"/>
      <c r="K217" s="13"/>
      <c r="L217" s="181"/>
      <c r="M217" s="186"/>
      <c r="N217" s="187"/>
      <c r="O217" s="187"/>
      <c r="P217" s="187"/>
      <c r="Q217" s="187"/>
      <c r="R217" s="187"/>
      <c r="S217" s="187"/>
      <c r="T217" s="18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182" t="s">
        <v>129</v>
      </c>
      <c r="AU217" s="182" t="s">
        <v>78</v>
      </c>
      <c r="AV217" s="13" t="s">
        <v>78</v>
      </c>
      <c r="AW217" s="13" t="s">
        <v>31</v>
      </c>
      <c r="AX217" s="13" t="s">
        <v>69</v>
      </c>
      <c r="AY217" s="182" t="s">
        <v>116</v>
      </c>
    </row>
    <row r="218" spans="1:51" s="13" customFormat="1" ht="12">
      <c r="A218" s="13"/>
      <c r="B218" s="181"/>
      <c r="C218" s="13"/>
      <c r="D218" s="174" t="s">
        <v>129</v>
      </c>
      <c r="E218" s="182" t="s">
        <v>3</v>
      </c>
      <c r="F218" s="183" t="s">
        <v>313</v>
      </c>
      <c r="G218" s="13"/>
      <c r="H218" s="184">
        <v>11.2</v>
      </c>
      <c r="I218" s="185"/>
      <c r="J218" s="13"/>
      <c r="K218" s="13"/>
      <c r="L218" s="181"/>
      <c r="M218" s="186"/>
      <c r="N218" s="187"/>
      <c r="O218" s="187"/>
      <c r="P218" s="187"/>
      <c r="Q218" s="187"/>
      <c r="R218" s="187"/>
      <c r="S218" s="187"/>
      <c r="T218" s="18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182" t="s">
        <v>129</v>
      </c>
      <c r="AU218" s="182" t="s">
        <v>78</v>
      </c>
      <c r="AV218" s="13" t="s">
        <v>78</v>
      </c>
      <c r="AW218" s="13" t="s">
        <v>31</v>
      </c>
      <c r="AX218" s="13" t="s">
        <v>69</v>
      </c>
      <c r="AY218" s="182" t="s">
        <v>116</v>
      </c>
    </row>
    <row r="219" spans="1:51" s="15" customFormat="1" ht="12">
      <c r="A219" s="15"/>
      <c r="B219" s="196"/>
      <c r="C219" s="15"/>
      <c r="D219" s="174" t="s">
        <v>129</v>
      </c>
      <c r="E219" s="197" t="s">
        <v>3</v>
      </c>
      <c r="F219" s="198" t="s">
        <v>153</v>
      </c>
      <c r="G219" s="15"/>
      <c r="H219" s="199">
        <v>7049.067</v>
      </c>
      <c r="I219" s="200"/>
      <c r="J219" s="15"/>
      <c r="K219" s="15"/>
      <c r="L219" s="196"/>
      <c r="M219" s="201"/>
      <c r="N219" s="202"/>
      <c r="O219" s="202"/>
      <c r="P219" s="202"/>
      <c r="Q219" s="202"/>
      <c r="R219" s="202"/>
      <c r="S219" s="202"/>
      <c r="T219" s="203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197" t="s">
        <v>129</v>
      </c>
      <c r="AU219" s="197" t="s">
        <v>78</v>
      </c>
      <c r="AV219" s="15" t="s">
        <v>123</v>
      </c>
      <c r="AW219" s="15" t="s">
        <v>31</v>
      </c>
      <c r="AX219" s="15" t="s">
        <v>76</v>
      </c>
      <c r="AY219" s="197" t="s">
        <v>116</v>
      </c>
    </row>
    <row r="220" spans="1:65" s="2" customFormat="1" ht="16.5" customHeight="1">
      <c r="A220" s="38"/>
      <c r="B220" s="160"/>
      <c r="C220" s="161" t="s">
        <v>314</v>
      </c>
      <c r="D220" s="161" t="s">
        <v>118</v>
      </c>
      <c r="E220" s="162" t="s">
        <v>315</v>
      </c>
      <c r="F220" s="163" t="s">
        <v>316</v>
      </c>
      <c r="G220" s="164" t="s">
        <v>221</v>
      </c>
      <c r="H220" s="165">
        <v>160</v>
      </c>
      <c r="I220" s="166"/>
      <c r="J220" s="167">
        <f>ROUND(I220*H220,2)</f>
        <v>0</v>
      </c>
      <c r="K220" s="163" t="s">
        <v>122</v>
      </c>
      <c r="L220" s="39"/>
      <c r="M220" s="168" t="s">
        <v>3</v>
      </c>
      <c r="N220" s="169" t="s">
        <v>40</v>
      </c>
      <c r="O220" s="72"/>
      <c r="P220" s="170">
        <f>O220*H220</f>
        <v>0</v>
      </c>
      <c r="Q220" s="170">
        <v>0</v>
      </c>
      <c r="R220" s="170">
        <f>Q220*H220</f>
        <v>0</v>
      </c>
      <c r="S220" s="170">
        <v>0</v>
      </c>
      <c r="T220" s="171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172" t="s">
        <v>224</v>
      </c>
      <c r="AT220" s="172" t="s">
        <v>118</v>
      </c>
      <c r="AU220" s="172" t="s">
        <v>78</v>
      </c>
      <c r="AY220" s="19" t="s">
        <v>116</v>
      </c>
      <c r="BE220" s="173">
        <f>IF(N220="základní",J220,0)</f>
        <v>0</v>
      </c>
      <c r="BF220" s="173">
        <f>IF(N220="snížená",J220,0)</f>
        <v>0</v>
      </c>
      <c r="BG220" s="173">
        <f>IF(N220="zákl. přenesená",J220,0)</f>
        <v>0</v>
      </c>
      <c r="BH220" s="173">
        <f>IF(N220="sníž. přenesená",J220,0)</f>
        <v>0</v>
      </c>
      <c r="BI220" s="173">
        <f>IF(N220="nulová",J220,0)</f>
        <v>0</v>
      </c>
      <c r="BJ220" s="19" t="s">
        <v>76</v>
      </c>
      <c r="BK220" s="173">
        <f>ROUND(I220*H220,2)</f>
        <v>0</v>
      </c>
      <c r="BL220" s="19" t="s">
        <v>224</v>
      </c>
      <c r="BM220" s="172" t="s">
        <v>317</v>
      </c>
    </row>
    <row r="221" spans="1:47" s="2" customFormat="1" ht="12">
      <c r="A221" s="38"/>
      <c r="B221" s="39"/>
      <c r="C221" s="38"/>
      <c r="D221" s="174" t="s">
        <v>125</v>
      </c>
      <c r="E221" s="38"/>
      <c r="F221" s="175" t="s">
        <v>318</v>
      </c>
      <c r="G221" s="38"/>
      <c r="H221" s="38"/>
      <c r="I221" s="176"/>
      <c r="J221" s="38"/>
      <c r="K221" s="38"/>
      <c r="L221" s="39"/>
      <c r="M221" s="177"/>
      <c r="N221" s="178"/>
      <c r="O221" s="72"/>
      <c r="P221" s="72"/>
      <c r="Q221" s="72"/>
      <c r="R221" s="72"/>
      <c r="S221" s="72"/>
      <c r="T221" s="73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9" t="s">
        <v>125</v>
      </c>
      <c r="AU221" s="19" t="s">
        <v>78</v>
      </c>
    </row>
    <row r="222" spans="1:47" s="2" customFormat="1" ht="12">
      <c r="A222" s="38"/>
      <c r="B222" s="39"/>
      <c r="C222" s="38"/>
      <c r="D222" s="179" t="s">
        <v>127</v>
      </c>
      <c r="E222" s="38"/>
      <c r="F222" s="180" t="s">
        <v>319</v>
      </c>
      <c r="G222" s="38"/>
      <c r="H222" s="38"/>
      <c r="I222" s="176"/>
      <c r="J222" s="38"/>
      <c r="K222" s="38"/>
      <c r="L222" s="39"/>
      <c r="M222" s="177"/>
      <c r="N222" s="178"/>
      <c r="O222" s="72"/>
      <c r="P222" s="72"/>
      <c r="Q222" s="72"/>
      <c r="R222" s="72"/>
      <c r="S222" s="72"/>
      <c r="T222" s="73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9" t="s">
        <v>127</v>
      </c>
      <c r="AU222" s="19" t="s">
        <v>78</v>
      </c>
    </row>
    <row r="223" spans="1:65" s="2" customFormat="1" ht="21.75" customHeight="1">
      <c r="A223" s="38"/>
      <c r="B223" s="160"/>
      <c r="C223" s="204" t="s">
        <v>320</v>
      </c>
      <c r="D223" s="204" t="s">
        <v>200</v>
      </c>
      <c r="E223" s="205" t="s">
        <v>321</v>
      </c>
      <c r="F223" s="206" t="s">
        <v>322</v>
      </c>
      <c r="G223" s="207" t="s">
        <v>323</v>
      </c>
      <c r="H223" s="208">
        <v>456</v>
      </c>
      <c r="I223" s="209"/>
      <c r="J223" s="210">
        <f>ROUND(I223*H223,2)</f>
        <v>0</v>
      </c>
      <c r="K223" s="206" t="s">
        <v>122</v>
      </c>
      <c r="L223" s="211"/>
      <c r="M223" s="212" t="s">
        <v>3</v>
      </c>
      <c r="N223" s="213" t="s">
        <v>40</v>
      </c>
      <c r="O223" s="72"/>
      <c r="P223" s="170">
        <f>O223*H223</f>
        <v>0</v>
      </c>
      <c r="Q223" s="170">
        <v>0.00035</v>
      </c>
      <c r="R223" s="170">
        <f>Q223*H223</f>
        <v>0.1596</v>
      </c>
      <c r="S223" s="170">
        <v>0</v>
      </c>
      <c r="T223" s="171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172" t="s">
        <v>324</v>
      </c>
      <c r="AT223" s="172" t="s">
        <v>200</v>
      </c>
      <c r="AU223" s="172" t="s">
        <v>78</v>
      </c>
      <c r="AY223" s="19" t="s">
        <v>116</v>
      </c>
      <c r="BE223" s="173">
        <f>IF(N223="základní",J223,0)</f>
        <v>0</v>
      </c>
      <c r="BF223" s="173">
        <f>IF(N223="snížená",J223,0)</f>
        <v>0</v>
      </c>
      <c r="BG223" s="173">
        <f>IF(N223="zákl. přenesená",J223,0)</f>
        <v>0</v>
      </c>
      <c r="BH223" s="173">
        <f>IF(N223="sníž. přenesená",J223,0)</f>
        <v>0</v>
      </c>
      <c r="BI223" s="173">
        <f>IF(N223="nulová",J223,0)</f>
        <v>0</v>
      </c>
      <c r="BJ223" s="19" t="s">
        <v>76</v>
      </c>
      <c r="BK223" s="173">
        <f>ROUND(I223*H223,2)</f>
        <v>0</v>
      </c>
      <c r="BL223" s="19" t="s">
        <v>224</v>
      </c>
      <c r="BM223" s="172" t="s">
        <v>325</v>
      </c>
    </row>
    <row r="224" spans="1:47" s="2" customFormat="1" ht="12">
      <c r="A224" s="38"/>
      <c r="B224" s="39"/>
      <c r="C224" s="38"/>
      <c r="D224" s="174" t="s">
        <v>125</v>
      </c>
      <c r="E224" s="38"/>
      <c r="F224" s="175" t="s">
        <v>322</v>
      </c>
      <c r="G224" s="38"/>
      <c r="H224" s="38"/>
      <c r="I224" s="176"/>
      <c r="J224" s="38"/>
      <c r="K224" s="38"/>
      <c r="L224" s="39"/>
      <c r="M224" s="177"/>
      <c r="N224" s="178"/>
      <c r="O224" s="72"/>
      <c r="P224" s="72"/>
      <c r="Q224" s="72"/>
      <c r="R224" s="72"/>
      <c r="S224" s="72"/>
      <c r="T224" s="73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9" t="s">
        <v>125</v>
      </c>
      <c r="AU224" s="19" t="s">
        <v>78</v>
      </c>
    </row>
    <row r="225" spans="1:51" s="13" customFormat="1" ht="12">
      <c r="A225" s="13"/>
      <c r="B225" s="181"/>
      <c r="C225" s="13"/>
      <c r="D225" s="174" t="s">
        <v>129</v>
      </c>
      <c r="E225" s="182" t="s">
        <v>3</v>
      </c>
      <c r="F225" s="183" t="s">
        <v>326</v>
      </c>
      <c r="G225" s="13"/>
      <c r="H225" s="184">
        <v>192</v>
      </c>
      <c r="I225" s="185"/>
      <c r="J225" s="13"/>
      <c r="K225" s="13"/>
      <c r="L225" s="181"/>
      <c r="M225" s="186"/>
      <c r="N225" s="187"/>
      <c r="O225" s="187"/>
      <c r="P225" s="187"/>
      <c r="Q225" s="187"/>
      <c r="R225" s="187"/>
      <c r="S225" s="187"/>
      <c r="T225" s="18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182" t="s">
        <v>129</v>
      </c>
      <c r="AU225" s="182" t="s">
        <v>78</v>
      </c>
      <c r="AV225" s="13" t="s">
        <v>78</v>
      </c>
      <c r="AW225" s="13" t="s">
        <v>31</v>
      </c>
      <c r="AX225" s="13" t="s">
        <v>69</v>
      </c>
      <c r="AY225" s="182" t="s">
        <v>116</v>
      </c>
    </row>
    <row r="226" spans="1:51" s="13" customFormat="1" ht="12">
      <c r="A226" s="13"/>
      <c r="B226" s="181"/>
      <c r="C226" s="13"/>
      <c r="D226" s="174" t="s">
        <v>129</v>
      </c>
      <c r="E226" s="182" t="s">
        <v>3</v>
      </c>
      <c r="F226" s="183" t="s">
        <v>327</v>
      </c>
      <c r="G226" s="13"/>
      <c r="H226" s="184">
        <v>72</v>
      </c>
      <c r="I226" s="185"/>
      <c r="J226" s="13"/>
      <c r="K226" s="13"/>
      <c r="L226" s="181"/>
      <c r="M226" s="186"/>
      <c r="N226" s="187"/>
      <c r="O226" s="187"/>
      <c r="P226" s="187"/>
      <c r="Q226" s="187"/>
      <c r="R226" s="187"/>
      <c r="S226" s="187"/>
      <c r="T226" s="18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182" t="s">
        <v>129</v>
      </c>
      <c r="AU226" s="182" t="s">
        <v>78</v>
      </c>
      <c r="AV226" s="13" t="s">
        <v>78</v>
      </c>
      <c r="AW226" s="13" t="s">
        <v>31</v>
      </c>
      <c r="AX226" s="13" t="s">
        <v>69</v>
      </c>
      <c r="AY226" s="182" t="s">
        <v>116</v>
      </c>
    </row>
    <row r="227" spans="1:51" s="13" customFormat="1" ht="12">
      <c r="A227" s="13"/>
      <c r="B227" s="181"/>
      <c r="C227" s="13"/>
      <c r="D227" s="174" t="s">
        <v>129</v>
      </c>
      <c r="E227" s="182" t="s">
        <v>3</v>
      </c>
      <c r="F227" s="183" t="s">
        <v>326</v>
      </c>
      <c r="G227" s="13"/>
      <c r="H227" s="184">
        <v>192</v>
      </c>
      <c r="I227" s="185"/>
      <c r="J227" s="13"/>
      <c r="K227" s="13"/>
      <c r="L227" s="181"/>
      <c r="M227" s="186"/>
      <c r="N227" s="187"/>
      <c r="O227" s="187"/>
      <c r="P227" s="187"/>
      <c r="Q227" s="187"/>
      <c r="R227" s="187"/>
      <c r="S227" s="187"/>
      <c r="T227" s="18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182" t="s">
        <v>129</v>
      </c>
      <c r="AU227" s="182" t="s">
        <v>78</v>
      </c>
      <c r="AV227" s="13" t="s">
        <v>78</v>
      </c>
      <c r="AW227" s="13" t="s">
        <v>31</v>
      </c>
      <c r="AX227" s="13" t="s">
        <v>69</v>
      </c>
      <c r="AY227" s="182" t="s">
        <v>116</v>
      </c>
    </row>
    <row r="228" spans="1:51" s="15" customFormat="1" ht="12">
      <c r="A228" s="15"/>
      <c r="B228" s="196"/>
      <c r="C228" s="15"/>
      <c r="D228" s="174" t="s">
        <v>129</v>
      </c>
      <c r="E228" s="197" t="s">
        <v>3</v>
      </c>
      <c r="F228" s="198" t="s">
        <v>153</v>
      </c>
      <c r="G228" s="15"/>
      <c r="H228" s="199">
        <v>456</v>
      </c>
      <c r="I228" s="200"/>
      <c r="J228" s="15"/>
      <c r="K228" s="15"/>
      <c r="L228" s="196"/>
      <c r="M228" s="201"/>
      <c r="N228" s="202"/>
      <c r="O228" s="202"/>
      <c r="P228" s="202"/>
      <c r="Q228" s="202"/>
      <c r="R228" s="202"/>
      <c r="S228" s="202"/>
      <c r="T228" s="203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197" t="s">
        <v>129</v>
      </c>
      <c r="AU228" s="197" t="s">
        <v>78</v>
      </c>
      <c r="AV228" s="15" t="s">
        <v>123</v>
      </c>
      <c r="AW228" s="15" t="s">
        <v>31</v>
      </c>
      <c r="AX228" s="15" t="s">
        <v>76</v>
      </c>
      <c r="AY228" s="197" t="s">
        <v>116</v>
      </c>
    </row>
    <row r="229" spans="1:65" s="2" customFormat="1" ht="24.15" customHeight="1">
      <c r="A229" s="38"/>
      <c r="B229" s="160"/>
      <c r="C229" s="161" t="s">
        <v>328</v>
      </c>
      <c r="D229" s="161" t="s">
        <v>118</v>
      </c>
      <c r="E229" s="162" t="s">
        <v>329</v>
      </c>
      <c r="F229" s="163" t="s">
        <v>330</v>
      </c>
      <c r="G229" s="164" t="s">
        <v>141</v>
      </c>
      <c r="H229" s="165">
        <v>3.387</v>
      </c>
      <c r="I229" s="166"/>
      <c r="J229" s="167">
        <f>ROUND(I229*H229,2)</f>
        <v>0</v>
      </c>
      <c r="K229" s="163" t="s">
        <v>122</v>
      </c>
      <c r="L229" s="39"/>
      <c r="M229" s="168" t="s">
        <v>3</v>
      </c>
      <c r="N229" s="169" t="s">
        <v>40</v>
      </c>
      <c r="O229" s="72"/>
      <c r="P229" s="170">
        <f>O229*H229</f>
        <v>0</v>
      </c>
      <c r="Q229" s="170">
        <v>0.02337</v>
      </c>
      <c r="R229" s="170">
        <f>Q229*H229</f>
        <v>0.07915419</v>
      </c>
      <c r="S229" s="170">
        <v>0</v>
      </c>
      <c r="T229" s="171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172" t="s">
        <v>224</v>
      </c>
      <c r="AT229" s="172" t="s">
        <v>118</v>
      </c>
      <c r="AU229" s="172" t="s">
        <v>78</v>
      </c>
      <c r="AY229" s="19" t="s">
        <v>116</v>
      </c>
      <c r="BE229" s="173">
        <f>IF(N229="základní",J229,0)</f>
        <v>0</v>
      </c>
      <c r="BF229" s="173">
        <f>IF(N229="snížená",J229,0)</f>
        <v>0</v>
      </c>
      <c r="BG229" s="173">
        <f>IF(N229="zákl. přenesená",J229,0)</f>
        <v>0</v>
      </c>
      <c r="BH229" s="173">
        <f>IF(N229="sníž. přenesená",J229,0)</f>
        <v>0</v>
      </c>
      <c r="BI229" s="173">
        <f>IF(N229="nulová",J229,0)</f>
        <v>0</v>
      </c>
      <c r="BJ229" s="19" t="s">
        <v>76</v>
      </c>
      <c r="BK229" s="173">
        <f>ROUND(I229*H229,2)</f>
        <v>0</v>
      </c>
      <c r="BL229" s="19" t="s">
        <v>224</v>
      </c>
      <c r="BM229" s="172" t="s">
        <v>331</v>
      </c>
    </row>
    <row r="230" spans="1:47" s="2" customFormat="1" ht="12">
      <c r="A230" s="38"/>
      <c r="B230" s="39"/>
      <c r="C230" s="38"/>
      <c r="D230" s="174" t="s">
        <v>125</v>
      </c>
      <c r="E230" s="38"/>
      <c r="F230" s="175" t="s">
        <v>332</v>
      </c>
      <c r="G230" s="38"/>
      <c r="H230" s="38"/>
      <c r="I230" s="176"/>
      <c r="J230" s="38"/>
      <c r="K230" s="38"/>
      <c r="L230" s="39"/>
      <c r="M230" s="177"/>
      <c r="N230" s="178"/>
      <c r="O230" s="72"/>
      <c r="P230" s="72"/>
      <c r="Q230" s="72"/>
      <c r="R230" s="72"/>
      <c r="S230" s="72"/>
      <c r="T230" s="73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9" t="s">
        <v>125</v>
      </c>
      <c r="AU230" s="19" t="s">
        <v>78</v>
      </c>
    </row>
    <row r="231" spans="1:47" s="2" customFormat="1" ht="12">
      <c r="A231" s="38"/>
      <c r="B231" s="39"/>
      <c r="C231" s="38"/>
      <c r="D231" s="179" t="s">
        <v>127</v>
      </c>
      <c r="E231" s="38"/>
      <c r="F231" s="180" t="s">
        <v>333</v>
      </c>
      <c r="G231" s="38"/>
      <c r="H231" s="38"/>
      <c r="I231" s="176"/>
      <c r="J231" s="38"/>
      <c r="K231" s="38"/>
      <c r="L231" s="39"/>
      <c r="M231" s="177"/>
      <c r="N231" s="178"/>
      <c r="O231" s="72"/>
      <c r="P231" s="72"/>
      <c r="Q231" s="72"/>
      <c r="R231" s="72"/>
      <c r="S231" s="72"/>
      <c r="T231" s="73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9" t="s">
        <v>127</v>
      </c>
      <c r="AU231" s="19" t="s">
        <v>78</v>
      </c>
    </row>
    <row r="232" spans="1:51" s="13" customFormat="1" ht="12">
      <c r="A232" s="13"/>
      <c r="B232" s="181"/>
      <c r="C232" s="13"/>
      <c r="D232" s="174" t="s">
        <v>129</v>
      </c>
      <c r="E232" s="182" t="s">
        <v>3</v>
      </c>
      <c r="F232" s="183" t="s">
        <v>334</v>
      </c>
      <c r="G232" s="13"/>
      <c r="H232" s="184">
        <v>3.387</v>
      </c>
      <c r="I232" s="185"/>
      <c r="J232" s="13"/>
      <c r="K232" s="13"/>
      <c r="L232" s="181"/>
      <c r="M232" s="186"/>
      <c r="N232" s="187"/>
      <c r="O232" s="187"/>
      <c r="P232" s="187"/>
      <c r="Q232" s="187"/>
      <c r="R232" s="187"/>
      <c r="S232" s="187"/>
      <c r="T232" s="18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182" t="s">
        <v>129</v>
      </c>
      <c r="AU232" s="182" t="s">
        <v>78</v>
      </c>
      <c r="AV232" s="13" t="s">
        <v>78</v>
      </c>
      <c r="AW232" s="13" t="s">
        <v>31</v>
      </c>
      <c r="AX232" s="13" t="s">
        <v>69</v>
      </c>
      <c r="AY232" s="182" t="s">
        <v>116</v>
      </c>
    </row>
    <row r="233" spans="1:51" s="15" customFormat="1" ht="12">
      <c r="A233" s="15"/>
      <c r="B233" s="196"/>
      <c r="C233" s="15"/>
      <c r="D233" s="174" t="s">
        <v>129</v>
      </c>
      <c r="E233" s="197" t="s">
        <v>3</v>
      </c>
      <c r="F233" s="198" t="s">
        <v>153</v>
      </c>
      <c r="G233" s="15"/>
      <c r="H233" s="199">
        <v>3.387</v>
      </c>
      <c r="I233" s="200"/>
      <c r="J233" s="15"/>
      <c r="K233" s="15"/>
      <c r="L233" s="196"/>
      <c r="M233" s="201"/>
      <c r="N233" s="202"/>
      <c r="O233" s="202"/>
      <c r="P233" s="202"/>
      <c r="Q233" s="202"/>
      <c r="R233" s="202"/>
      <c r="S233" s="202"/>
      <c r="T233" s="203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197" t="s">
        <v>129</v>
      </c>
      <c r="AU233" s="197" t="s">
        <v>78</v>
      </c>
      <c r="AV233" s="15" t="s">
        <v>123</v>
      </c>
      <c r="AW233" s="15" t="s">
        <v>31</v>
      </c>
      <c r="AX233" s="15" t="s">
        <v>76</v>
      </c>
      <c r="AY233" s="197" t="s">
        <v>116</v>
      </c>
    </row>
    <row r="234" spans="1:65" s="2" customFormat="1" ht="37.8" customHeight="1">
      <c r="A234" s="38"/>
      <c r="B234" s="160"/>
      <c r="C234" s="161" t="s">
        <v>335</v>
      </c>
      <c r="D234" s="161" t="s">
        <v>118</v>
      </c>
      <c r="E234" s="162" t="s">
        <v>336</v>
      </c>
      <c r="F234" s="163" t="s">
        <v>337</v>
      </c>
      <c r="G234" s="164" t="s">
        <v>121</v>
      </c>
      <c r="H234" s="165">
        <v>17.92</v>
      </c>
      <c r="I234" s="166"/>
      <c r="J234" s="167">
        <f>ROUND(I234*H234,2)</f>
        <v>0</v>
      </c>
      <c r="K234" s="163" t="s">
        <v>122</v>
      </c>
      <c r="L234" s="39"/>
      <c r="M234" s="168" t="s">
        <v>3</v>
      </c>
      <c r="N234" s="169" t="s">
        <v>40</v>
      </c>
      <c r="O234" s="72"/>
      <c r="P234" s="170">
        <f>O234*H234</f>
        <v>0</v>
      </c>
      <c r="Q234" s="170">
        <v>0</v>
      </c>
      <c r="R234" s="170">
        <f>Q234*H234</f>
        <v>0</v>
      </c>
      <c r="S234" s="170">
        <v>0</v>
      </c>
      <c r="T234" s="171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172" t="s">
        <v>224</v>
      </c>
      <c r="AT234" s="172" t="s">
        <v>118</v>
      </c>
      <c r="AU234" s="172" t="s">
        <v>78</v>
      </c>
      <c r="AY234" s="19" t="s">
        <v>116</v>
      </c>
      <c r="BE234" s="173">
        <f>IF(N234="základní",J234,0)</f>
        <v>0</v>
      </c>
      <c r="BF234" s="173">
        <f>IF(N234="snížená",J234,0)</f>
        <v>0</v>
      </c>
      <c r="BG234" s="173">
        <f>IF(N234="zákl. přenesená",J234,0)</f>
        <v>0</v>
      </c>
      <c r="BH234" s="173">
        <f>IF(N234="sníž. přenesená",J234,0)</f>
        <v>0</v>
      </c>
      <c r="BI234" s="173">
        <f>IF(N234="nulová",J234,0)</f>
        <v>0</v>
      </c>
      <c r="BJ234" s="19" t="s">
        <v>76</v>
      </c>
      <c r="BK234" s="173">
        <f>ROUND(I234*H234,2)</f>
        <v>0</v>
      </c>
      <c r="BL234" s="19" t="s">
        <v>224</v>
      </c>
      <c r="BM234" s="172" t="s">
        <v>338</v>
      </c>
    </row>
    <row r="235" spans="1:47" s="2" customFormat="1" ht="12">
      <c r="A235" s="38"/>
      <c r="B235" s="39"/>
      <c r="C235" s="38"/>
      <c r="D235" s="174" t="s">
        <v>125</v>
      </c>
      <c r="E235" s="38"/>
      <c r="F235" s="175" t="s">
        <v>339</v>
      </c>
      <c r="G235" s="38"/>
      <c r="H235" s="38"/>
      <c r="I235" s="176"/>
      <c r="J235" s="38"/>
      <c r="K235" s="38"/>
      <c r="L235" s="39"/>
      <c r="M235" s="177"/>
      <c r="N235" s="178"/>
      <c r="O235" s="72"/>
      <c r="P235" s="72"/>
      <c r="Q235" s="72"/>
      <c r="R235" s="72"/>
      <c r="S235" s="72"/>
      <c r="T235" s="73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9" t="s">
        <v>125</v>
      </c>
      <c r="AU235" s="19" t="s">
        <v>78</v>
      </c>
    </row>
    <row r="236" spans="1:47" s="2" customFormat="1" ht="12">
      <c r="A236" s="38"/>
      <c r="B236" s="39"/>
      <c r="C236" s="38"/>
      <c r="D236" s="179" t="s">
        <v>127</v>
      </c>
      <c r="E236" s="38"/>
      <c r="F236" s="180" t="s">
        <v>340</v>
      </c>
      <c r="G236" s="38"/>
      <c r="H236" s="38"/>
      <c r="I236" s="176"/>
      <c r="J236" s="38"/>
      <c r="K236" s="38"/>
      <c r="L236" s="39"/>
      <c r="M236" s="177"/>
      <c r="N236" s="178"/>
      <c r="O236" s="72"/>
      <c r="P236" s="72"/>
      <c r="Q236" s="72"/>
      <c r="R236" s="72"/>
      <c r="S236" s="72"/>
      <c r="T236" s="73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9" t="s">
        <v>127</v>
      </c>
      <c r="AU236" s="19" t="s">
        <v>78</v>
      </c>
    </row>
    <row r="237" spans="1:51" s="13" customFormat="1" ht="12">
      <c r="A237" s="13"/>
      <c r="B237" s="181"/>
      <c r="C237" s="13"/>
      <c r="D237" s="174" t="s">
        <v>129</v>
      </c>
      <c r="E237" s="182" t="s">
        <v>3</v>
      </c>
      <c r="F237" s="183" t="s">
        <v>341</v>
      </c>
      <c r="G237" s="13"/>
      <c r="H237" s="184">
        <v>17.92</v>
      </c>
      <c r="I237" s="185"/>
      <c r="J237" s="13"/>
      <c r="K237" s="13"/>
      <c r="L237" s="181"/>
      <c r="M237" s="186"/>
      <c r="N237" s="187"/>
      <c r="O237" s="187"/>
      <c r="P237" s="187"/>
      <c r="Q237" s="187"/>
      <c r="R237" s="187"/>
      <c r="S237" s="187"/>
      <c r="T237" s="188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182" t="s">
        <v>129</v>
      </c>
      <c r="AU237" s="182" t="s">
        <v>78</v>
      </c>
      <c r="AV237" s="13" t="s">
        <v>78</v>
      </c>
      <c r="AW237" s="13" t="s">
        <v>31</v>
      </c>
      <c r="AX237" s="13" t="s">
        <v>69</v>
      </c>
      <c r="AY237" s="182" t="s">
        <v>116</v>
      </c>
    </row>
    <row r="238" spans="1:51" s="15" customFormat="1" ht="12">
      <c r="A238" s="15"/>
      <c r="B238" s="196"/>
      <c r="C238" s="15"/>
      <c r="D238" s="174" t="s">
        <v>129</v>
      </c>
      <c r="E238" s="197" t="s">
        <v>3</v>
      </c>
      <c r="F238" s="198" t="s">
        <v>153</v>
      </c>
      <c r="G238" s="15"/>
      <c r="H238" s="199">
        <v>17.92</v>
      </c>
      <c r="I238" s="200"/>
      <c r="J238" s="15"/>
      <c r="K238" s="15"/>
      <c r="L238" s="196"/>
      <c r="M238" s="201"/>
      <c r="N238" s="202"/>
      <c r="O238" s="202"/>
      <c r="P238" s="202"/>
      <c r="Q238" s="202"/>
      <c r="R238" s="202"/>
      <c r="S238" s="202"/>
      <c r="T238" s="203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197" t="s">
        <v>129</v>
      </c>
      <c r="AU238" s="197" t="s">
        <v>78</v>
      </c>
      <c r="AV238" s="15" t="s">
        <v>123</v>
      </c>
      <c r="AW238" s="15" t="s">
        <v>31</v>
      </c>
      <c r="AX238" s="15" t="s">
        <v>76</v>
      </c>
      <c r="AY238" s="197" t="s">
        <v>116</v>
      </c>
    </row>
    <row r="239" spans="1:65" s="2" customFormat="1" ht="16.5" customHeight="1">
      <c r="A239" s="38"/>
      <c r="B239" s="160"/>
      <c r="C239" s="204" t="s">
        <v>342</v>
      </c>
      <c r="D239" s="204" t="s">
        <v>200</v>
      </c>
      <c r="E239" s="205" t="s">
        <v>343</v>
      </c>
      <c r="F239" s="206" t="s">
        <v>344</v>
      </c>
      <c r="G239" s="207" t="s">
        <v>121</v>
      </c>
      <c r="H239" s="208">
        <v>28.125</v>
      </c>
      <c r="I239" s="209"/>
      <c r="J239" s="210">
        <f>ROUND(I239*H239,2)</f>
        <v>0</v>
      </c>
      <c r="K239" s="206" t="s">
        <v>122</v>
      </c>
      <c r="L239" s="211"/>
      <c r="M239" s="212" t="s">
        <v>3</v>
      </c>
      <c r="N239" s="213" t="s">
        <v>40</v>
      </c>
      <c r="O239" s="72"/>
      <c r="P239" s="170">
        <f>O239*H239</f>
        <v>0</v>
      </c>
      <c r="Q239" s="170">
        <v>0.0096</v>
      </c>
      <c r="R239" s="170">
        <f>Q239*H239</f>
        <v>0.26999999999999996</v>
      </c>
      <c r="S239" s="170">
        <v>0</v>
      </c>
      <c r="T239" s="171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172" t="s">
        <v>324</v>
      </c>
      <c r="AT239" s="172" t="s">
        <v>200</v>
      </c>
      <c r="AU239" s="172" t="s">
        <v>78</v>
      </c>
      <c r="AY239" s="19" t="s">
        <v>116</v>
      </c>
      <c r="BE239" s="173">
        <f>IF(N239="základní",J239,0)</f>
        <v>0</v>
      </c>
      <c r="BF239" s="173">
        <f>IF(N239="snížená",J239,0)</f>
        <v>0</v>
      </c>
      <c r="BG239" s="173">
        <f>IF(N239="zákl. přenesená",J239,0)</f>
        <v>0</v>
      </c>
      <c r="BH239" s="173">
        <f>IF(N239="sníž. přenesená",J239,0)</f>
        <v>0</v>
      </c>
      <c r="BI239" s="173">
        <f>IF(N239="nulová",J239,0)</f>
        <v>0</v>
      </c>
      <c r="BJ239" s="19" t="s">
        <v>76</v>
      </c>
      <c r="BK239" s="173">
        <f>ROUND(I239*H239,2)</f>
        <v>0</v>
      </c>
      <c r="BL239" s="19" t="s">
        <v>224</v>
      </c>
      <c r="BM239" s="172" t="s">
        <v>345</v>
      </c>
    </row>
    <row r="240" spans="1:47" s="2" customFormat="1" ht="12">
      <c r="A240" s="38"/>
      <c r="B240" s="39"/>
      <c r="C240" s="38"/>
      <c r="D240" s="174" t="s">
        <v>125</v>
      </c>
      <c r="E240" s="38"/>
      <c r="F240" s="175" t="s">
        <v>346</v>
      </c>
      <c r="G240" s="38"/>
      <c r="H240" s="38"/>
      <c r="I240" s="176"/>
      <c r="J240" s="38"/>
      <c r="K240" s="38"/>
      <c r="L240" s="39"/>
      <c r="M240" s="177"/>
      <c r="N240" s="178"/>
      <c r="O240" s="72"/>
      <c r="P240" s="72"/>
      <c r="Q240" s="72"/>
      <c r="R240" s="72"/>
      <c r="S240" s="72"/>
      <c r="T240" s="73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9" t="s">
        <v>125</v>
      </c>
      <c r="AU240" s="19" t="s">
        <v>78</v>
      </c>
    </row>
    <row r="241" spans="1:51" s="13" customFormat="1" ht="12">
      <c r="A241" s="13"/>
      <c r="B241" s="181"/>
      <c r="C241" s="13"/>
      <c r="D241" s="174" t="s">
        <v>129</v>
      </c>
      <c r="E241" s="182" t="s">
        <v>3</v>
      </c>
      <c r="F241" s="183" t="s">
        <v>347</v>
      </c>
      <c r="G241" s="13"/>
      <c r="H241" s="184">
        <v>28.125</v>
      </c>
      <c r="I241" s="185"/>
      <c r="J241" s="13"/>
      <c r="K241" s="13"/>
      <c r="L241" s="181"/>
      <c r="M241" s="186"/>
      <c r="N241" s="187"/>
      <c r="O241" s="187"/>
      <c r="P241" s="187"/>
      <c r="Q241" s="187"/>
      <c r="R241" s="187"/>
      <c r="S241" s="187"/>
      <c r="T241" s="188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182" t="s">
        <v>129</v>
      </c>
      <c r="AU241" s="182" t="s">
        <v>78</v>
      </c>
      <c r="AV241" s="13" t="s">
        <v>78</v>
      </c>
      <c r="AW241" s="13" t="s">
        <v>31</v>
      </c>
      <c r="AX241" s="13" t="s">
        <v>69</v>
      </c>
      <c r="AY241" s="182" t="s">
        <v>116</v>
      </c>
    </row>
    <row r="242" spans="1:51" s="15" customFormat="1" ht="12">
      <c r="A242" s="15"/>
      <c r="B242" s="196"/>
      <c r="C242" s="15"/>
      <c r="D242" s="174" t="s">
        <v>129</v>
      </c>
      <c r="E242" s="197" t="s">
        <v>3</v>
      </c>
      <c r="F242" s="198" t="s">
        <v>153</v>
      </c>
      <c r="G242" s="15"/>
      <c r="H242" s="199">
        <v>28.125</v>
      </c>
      <c r="I242" s="200"/>
      <c r="J242" s="15"/>
      <c r="K242" s="15"/>
      <c r="L242" s="196"/>
      <c r="M242" s="201"/>
      <c r="N242" s="202"/>
      <c r="O242" s="202"/>
      <c r="P242" s="202"/>
      <c r="Q242" s="202"/>
      <c r="R242" s="202"/>
      <c r="S242" s="202"/>
      <c r="T242" s="203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197" t="s">
        <v>129</v>
      </c>
      <c r="AU242" s="197" t="s">
        <v>78</v>
      </c>
      <c r="AV242" s="15" t="s">
        <v>123</v>
      </c>
      <c r="AW242" s="15" t="s">
        <v>31</v>
      </c>
      <c r="AX242" s="15" t="s">
        <v>76</v>
      </c>
      <c r="AY242" s="197" t="s">
        <v>116</v>
      </c>
    </row>
    <row r="243" spans="1:65" s="2" customFormat="1" ht="16.5" customHeight="1">
      <c r="A243" s="38"/>
      <c r="B243" s="160"/>
      <c r="C243" s="204" t="s">
        <v>324</v>
      </c>
      <c r="D243" s="204" t="s">
        <v>200</v>
      </c>
      <c r="E243" s="205" t="s">
        <v>348</v>
      </c>
      <c r="F243" s="206" t="s">
        <v>349</v>
      </c>
      <c r="G243" s="207" t="s">
        <v>121</v>
      </c>
      <c r="H243" s="208">
        <v>17.92</v>
      </c>
      <c r="I243" s="209"/>
      <c r="J243" s="210">
        <f>ROUND(I243*H243,2)</f>
        <v>0</v>
      </c>
      <c r="K243" s="206" t="s">
        <v>3</v>
      </c>
      <c r="L243" s="211"/>
      <c r="M243" s="212" t="s">
        <v>3</v>
      </c>
      <c r="N243" s="213" t="s">
        <v>40</v>
      </c>
      <c r="O243" s="72"/>
      <c r="P243" s="170">
        <f>O243*H243</f>
        <v>0</v>
      </c>
      <c r="Q243" s="170">
        <v>0</v>
      </c>
      <c r="R243" s="170">
        <f>Q243*H243</f>
        <v>0</v>
      </c>
      <c r="S243" s="170">
        <v>0</v>
      </c>
      <c r="T243" s="171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172" t="s">
        <v>324</v>
      </c>
      <c r="AT243" s="172" t="s">
        <v>200</v>
      </c>
      <c r="AU243" s="172" t="s">
        <v>78</v>
      </c>
      <c r="AY243" s="19" t="s">
        <v>116</v>
      </c>
      <c r="BE243" s="173">
        <f>IF(N243="základní",J243,0)</f>
        <v>0</v>
      </c>
      <c r="BF243" s="173">
        <f>IF(N243="snížená",J243,0)</f>
        <v>0</v>
      </c>
      <c r="BG243" s="173">
        <f>IF(N243="zákl. přenesená",J243,0)</f>
        <v>0</v>
      </c>
      <c r="BH243" s="173">
        <f>IF(N243="sníž. přenesená",J243,0)</f>
        <v>0</v>
      </c>
      <c r="BI243" s="173">
        <f>IF(N243="nulová",J243,0)</f>
        <v>0</v>
      </c>
      <c r="BJ243" s="19" t="s">
        <v>76</v>
      </c>
      <c r="BK243" s="173">
        <f>ROUND(I243*H243,2)</f>
        <v>0</v>
      </c>
      <c r="BL243" s="19" t="s">
        <v>224</v>
      </c>
      <c r="BM243" s="172" t="s">
        <v>350</v>
      </c>
    </row>
    <row r="244" spans="1:47" s="2" customFormat="1" ht="12">
      <c r="A244" s="38"/>
      <c r="B244" s="39"/>
      <c r="C244" s="38"/>
      <c r="D244" s="174" t="s">
        <v>125</v>
      </c>
      <c r="E244" s="38"/>
      <c r="F244" s="175" t="s">
        <v>349</v>
      </c>
      <c r="G244" s="38"/>
      <c r="H244" s="38"/>
      <c r="I244" s="176"/>
      <c r="J244" s="38"/>
      <c r="K244" s="38"/>
      <c r="L244" s="39"/>
      <c r="M244" s="177"/>
      <c r="N244" s="178"/>
      <c r="O244" s="72"/>
      <c r="P244" s="72"/>
      <c r="Q244" s="72"/>
      <c r="R244" s="72"/>
      <c r="S244" s="72"/>
      <c r="T244" s="73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9" t="s">
        <v>125</v>
      </c>
      <c r="AU244" s="19" t="s">
        <v>78</v>
      </c>
    </row>
    <row r="245" spans="1:65" s="2" customFormat="1" ht="24.15" customHeight="1">
      <c r="A245" s="38"/>
      <c r="B245" s="160"/>
      <c r="C245" s="161" t="s">
        <v>351</v>
      </c>
      <c r="D245" s="161" t="s">
        <v>118</v>
      </c>
      <c r="E245" s="162" t="s">
        <v>352</v>
      </c>
      <c r="F245" s="163" t="s">
        <v>353</v>
      </c>
      <c r="G245" s="164" t="s">
        <v>121</v>
      </c>
      <c r="H245" s="165">
        <v>17.92</v>
      </c>
      <c r="I245" s="166"/>
      <c r="J245" s="167">
        <f>ROUND(I245*H245,2)</f>
        <v>0</v>
      </c>
      <c r="K245" s="163" t="s">
        <v>122</v>
      </c>
      <c r="L245" s="39"/>
      <c r="M245" s="168" t="s">
        <v>3</v>
      </c>
      <c r="N245" s="169" t="s">
        <v>40</v>
      </c>
      <c r="O245" s="72"/>
      <c r="P245" s="170">
        <f>O245*H245</f>
        <v>0</v>
      </c>
      <c r="Q245" s="170">
        <v>0.00018</v>
      </c>
      <c r="R245" s="170">
        <f>Q245*H245</f>
        <v>0.0032256000000000003</v>
      </c>
      <c r="S245" s="170">
        <v>0</v>
      </c>
      <c r="T245" s="171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172" t="s">
        <v>224</v>
      </c>
      <c r="AT245" s="172" t="s">
        <v>118</v>
      </c>
      <c r="AU245" s="172" t="s">
        <v>78</v>
      </c>
      <c r="AY245" s="19" t="s">
        <v>116</v>
      </c>
      <c r="BE245" s="173">
        <f>IF(N245="základní",J245,0)</f>
        <v>0</v>
      </c>
      <c r="BF245" s="173">
        <f>IF(N245="snížená",J245,0)</f>
        <v>0</v>
      </c>
      <c r="BG245" s="173">
        <f>IF(N245="zákl. přenesená",J245,0)</f>
        <v>0</v>
      </c>
      <c r="BH245" s="173">
        <f>IF(N245="sníž. přenesená",J245,0)</f>
        <v>0</v>
      </c>
      <c r="BI245" s="173">
        <f>IF(N245="nulová",J245,0)</f>
        <v>0</v>
      </c>
      <c r="BJ245" s="19" t="s">
        <v>76</v>
      </c>
      <c r="BK245" s="173">
        <f>ROUND(I245*H245,2)</f>
        <v>0</v>
      </c>
      <c r="BL245" s="19" t="s">
        <v>224</v>
      </c>
      <c r="BM245" s="172" t="s">
        <v>354</v>
      </c>
    </row>
    <row r="246" spans="1:47" s="2" customFormat="1" ht="12">
      <c r="A246" s="38"/>
      <c r="B246" s="39"/>
      <c r="C246" s="38"/>
      <c r="D246" s="174" t="s">
        <v>125</v>
      </c>
      <c r="E246" s="38"/>
      <c r="F246" s="175" t="s">
        <v>355</v>
      </c>
      <c r="G246" s="38"/>
      <c r="H246" s="38"/>
      <c r="I246" s="176"/>
      <c r="J246" s="38"/>
      <c r="K246" s="38"/>
      <c r="L246" s="39"/>
      <c r="M246" s="177"/>
      <c r="N246" s="178"/>
      <c r="O246" s="72"/>
      <c r="P246" s="72"/>
      <c r="Q246" s="72"/>
      <c r="R246" s="72"/>
      <c r="S246" s="72"/>
      <c r="T246" s="73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9" t="s">
        <v>125</v>
      </c>
      <c r="AU246" s="19" t="s">
        <v>78</v>
      </c>
    </row>
    <row r="247" spans="1:47" s="2" customFormat="1" ht="12">
      <c r="A247" s="38"/>
      <c r="B247" s="39"/>
      <c r="C247" s="38"/>
      <c r="D247" s="179" t="s">
        <v>127</v>
      </c>
      <c r="E247" s="38"/>
      <c r="F247" s="180" t="s">
        <v>356</v>
      </c>
      <c r="G247" s="38"/>
      <c r="H247" s="38"/>
      <c r="I247" s="176"/>
      <c r="J247" s="38"/>
      <c r="K247" s="38"/>
      <c r="L247" s="39"/>
      <c r="M247" s="177"/>
      <c r="N247" s="178"/>
      <c r="O247" s="72"/>
      <c r="P247" s="72"/>
      <c r="Q247" s="72"/>
      <c r="R247" s="72"/>
      <c r="S247" s="72"/>
      <c r="T247" s="73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9" t="s">
        <v>127</v>
      </c>
      <c r="AU247" s="19" t="s">
        <v>78</v>
      </c>
    </row>
    <row r="248" spans="1:65" s="2" customFormat="1" ht="33" customHeight="1">
      <c r="A248" s="38"/>
      <c r="B248" s="160"/>
      <c r="C248" s="161" t="s">
        <v>357</v>
      </c>
      <c r="D248" s="161" t="s">
        <v>118</v>
      </c>
      <c r="E248" s="162" t="s">
        <v>358</v>
      </c>
      <c r="F248" s="163" t="s">
        <v>359</v>
      </c>
      <c r="G248" s="164" t="s">
        <v>252</v>
      </c>
      <c r="H248" s="165">
        <v>396.8</v>
      </c>
      <c r="I248" s="166"/>
      <c r="J248" s="167">
        <f>ROUND(I248*H248,2)</f>
        <v>0</v>
      </c>
      <c r="K248" s="163" t="s">
        <v>122</v>
      </c>
      <c r="L248" s="39"/>
      <c r="M248" s="168" t="s">
        <v>3</v>
      </c>
      <c r="N248" s="169" t="s">
        <v>40</v>
      </c>
      <c r="O248" s="72"/>
      <c r="P248" s="170">
        <f>O248*H248</f>
        <v>0</v>
      </c>
      <c r="Q248" s="170">
        <v>0</v>
      </c>
      <c r="R248" s="170">
        <f>Q248*H248</f>
        <v>0</v>
      </c>
      <c r="S248" s="170">
        <v>0</v>
      </c>
      <c r="T248" s="171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172" t="s">
        <v>224</v>
      </c>
      <c r="AT248" s="172" t="s">
        <v>118</v>
      </c>
      <c r="AU248" s="172" t="s">
        <v>78</v>
      </c>
      <c r="AY248" s="19" t="s">
        <v>116</v>
      </c>
      <c r="BE248" s="173">
        <f>IF(N248="základní",J248,0)</f>
        <v>0</v>
      </c>
      <c r="BF248" s="173">
        <f>IF(N248="snížená",J248,0)</f>
        <v>0</v>
      </c>
      <c r="BG248" s="173">
        <f>IF(N248="zákl. přenesená",J248,0)</f>
        <v>0</v>
      </c>
      <c r="BH248" s="173">
        <f>IF(N248="sníž. přenesená",J248,0)</f>
        <v>0</v>
      </c>
      <c r="BI248" s="173">
        <f>IF(N248="nulová",J248,0)</f>
        <v>0</v>
      </c>
      <c r="BJ248" s="19" t="s">
        <v>76</v>
      </c>
      <c r="BK248" s="173">
        <f>ROUND(I248*H248,2)</f>
        <v>0</v>
      </c>
      <c r="BL248" s="19" t="s">
        <v>224</v>
      </c>
      <c r="BM248" s="172" t="s">
        <v>360</v>
      </c>
    </row>
    <row r="249" spans="1:47" s="2" customFormat="1" ht="12">
      <c r="A249" s="38"/>
      <c r="B249" s="39"/>
      <c r="C249" s="38"/>
      <c r="D249" s="174" t="s">
        <v>125</v>
      </c>
      <c r="E249" s="38"/>
      <c r="F249" s="175" t="s">
        <v>361</v>
      </c>
      <c r="G249" s="38"/>
      <c r="H249" s="38"/>
      <c r="I249" s="176"/>
      <c r="J249" s="38"/>
      <c r="K249" s="38"/>
      <c r="L249" s="39"/>
      <c r="M249" s="177"/>
      <c r="N249" s="178"/>
      <c r="O249" s="72"/>
      <c r="P249" s="72"/>
      <c r="Q249" s="72"/>
      <c r="R249" s="72"/>
      <c r="S249" s="72"/>
      <c r="T249" s="73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9" t="s">
        <v>125</v>
      </c>
      <c r="AU249" s="19" t="s">
        <v>78</v>
      </c>
    </row>
    <row r="250" spans="1:47" s="2" customFormat="1" ht="12">
      <c r="A250" s="38"/>
      <c r="B250" s="39"/>
      <c r="C250" s="38"/>
      <c r="D250" s="179" t="s">
        <v>127</v>
      </c>
      <c r="E250" s="38"/>
      <c r="F250" s="180" t="s">
        <v>362</v>
      </c>
      <c r="G250" s="38"/>
      <c r="H250" s="38"/>
      <c r="I250" s="176"/>
      <c r="J250" s="38"/>
      <c r="K250" s="38"/>
      <c r="L250" s="39"/>
      <c r="M250" s="177"/>
      <c r="N250" s="178"/>
      <c r="O250" s="72"/>
      <c r="P250" s="72"/>
      <c r="Q250" s="72"/>
      <c r="R250" s="72"/>
      <c r="S250" s="72"/>
      <c r="T250" s="73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9" t="s">
        <v>127</v>
      </c>
      <c r="AU250" s="19" t="s">
        <v>78</v>
      </c>
    </row>
    <row r="251" spans="1:51" s="13" customFormat="1" ht="12">
      <c r="A251" s="13"/>
      <c r="B251" s="181"/>
      <c r="C251" s="13"/>
      <c r="D251" s="174" t="s">
        <v>129</v>
      </c>
      <c r="E251" s="182" t="s">
        <v>3</v>
      </c>
      <c r="F251" s="183" t="s">
        <v>363</v>
      </c>
      <c r="G251" s="13"/>
      <c r="H251" s="184">
        <v>47.6</v>
      </c>
      <c r="I251" s="185"/>
      <c r="J251" s="13"/>
      <c r="K251" s="13"/>
      <c r="L251" s="181"/>
      <c r="M251" s="186"/>
      <c r="N251" s="187"/>
      <c r="O251" s="187"/>
      <c r="P251" s="187"/>
      <c r="Q251" s="187"/>
      <c r="R251" s="187"/>
      <c r="S251" s="187"/>
      <c r="T251" s="188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182" t="s">
        <v>129</v>
      </c>
      <c r="AU251" s="182" t="s">
        <v>78</v>
      </c>
      <c r="AV251" s="13" t="s">
        <v>78</v>
      </c>
      <c r="AW251" s="13" t="s">
        <v>31</v>
      </c>
      <c r="AX251" s="13" t="s">
        <v>69</v>
      </c>
      <c r="AY251" s="182" t="s">
        <v>116</v>
      </c>
    </row>
    <row r="252" spans="1:51" s="13" customFormat="1" ht="12">
      <c r="A252" s="13"/>
      <c r="B252" s="181"/>
      <c r="C252" s="13"/>
      <c r="D252" s="174" t="s">
        <v>129</v>
      </c>
      <c r="E252" s="182" t="s">
        <v>3</v>
      </c>
      <c r="F252" s="183" t="s">
        <v>364</v>
      </c>
      <c r="G252" s="13"/>
      <c r="H252" s="184">
        <v>51.3</v>
      </c>
      <c r="I252" s="185"/>
      <c r="J252" s="13"/>
      <c r="K252" s="13"/>
      <c r="L252" s="181"/>
      <c r="M252" s="186"/>
      <c r="N252" s="187"/>
      <c r="O252" s="187"/>
      <c r="P252" s="187"/>
      <c r="Q252" s="187"/>
      <c r="R252" s="187"/>
      <c r="S252" s="187"/>
      <c r="T252" s="188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182" t="s">
        <v>129</v>
      </c>
      <c r="AU252" s="182" t="s">
        <v>78</v>
      </c>
      <c r="AV252" s="13" t="s">
        <v>78</v>
      </c>
      <c r="AW252" s="13" t="s">
        <v>31</v>
      </c>
      <c r="AX252" s="13" t="s">
        <v>69</v>
      </c>
      <c r="AY252" s="182" t="s">
        <v>116</v>
      </c>
    </row>
    <row r="253" spans="1:51" s="13" customFormat="1" ht="12">
      <c r="A253" s="13"/>
      <c r="B253" s="181"/>
      <c r="C253" s="13"/>
      <c r="D253" s="174" t="s">
        <v>129</v>
      </c>
      <c r="E253" s="182" t="s">
        <v>3</v>
      </c>
      <c r="F253" s="183" t="s">
        <v>365</v>
      </c>
      <c r="G253" s="13"/>
      <c r="H253" s="184">
        <v>19.6</v>
      </c>
      <c r="I253" s="185"/>
      <c r="J253" s="13"/>
      <c r="K253" s="13"/>
      <c r="L253" s="181"/>
      <c r="M253" s="186"/>
      <c r="N253" s="187"/>
      <c r="O253" s="187"/>
      <c r="P253" s="187"/>
      <c r="Q253" s="187"/>
      <c r="R253" s="187"/>
      <c r="S253" s="187"/>
      <c r="T253" s="18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182" t="s">
        <v>129</v>
      </c>
      <c r="AU253" s="182" t="s">
        <v>78</v>
      </c>
      <c r="AV253" s="13" t="s">
        <v>78</v>
      </c>
      <c r="AW253" s="13" t="s">
        <v>31</v>
      </c>
      <c r="AX253" s="13" t="s">
        <v>69</v>
      </c>
      <c r="AY253" s="182" t="s">
        <v>116</v>
      </c>
    </row>
    <row r="254" spans="1:51" s="13" customFormat="1" ht="12">
      <c r="A254" s="13"/>
      <c r="B254" s="181"/>
      <c r="C254" s="13"/>
      <c r="D254" s="174" t="s">
        <v>129</v>
      </c>
      <c r="E254" s="182" t="s">
        <v>3</v>
      </c>
      <c r="F254" s="183" t="s">
        <v>366</v>
      </c>
      <c r="G254" s="13"/>
      <c r="H254" s="184">
        <v>47.6</v>
      </c>
      <c r="I254" s="185"/>
      <c r="J254" s="13"/>
      <c r="K254" s="13"/>
      <c r="L254" s="181"/>
      <c r="M254" s="186"/>
      <c r="N254" s="187"/>
      <c r="O254" s="187"/>
      <c r="P254" s="187"/>
      <c r="Q254" s="187"/>
      <c r="R254" s="187"/>
      <c r="S254" s="187"/>
      <c r="T254" s="188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182" t="s">
        <v>129</v>
      </c>
      <c r="AU254" s="182" t="s">
        <v>78</v>
      </c>
      <c r="AV254" s="13" t="s">
        <v>78</v>
      </c>
      <c r="AW254" s="13" t="s">
        <v>31</v>
      </c>
      <c r="AX254" s="13" t="s">
        <v>69</v>
      </c>
      <c r="AY254" s="182" t="s">
        <v>116</v>
      </c>
    </row>
    <row r="255" spans="1:51" s="13" customFormat="1" ht="12">
      <c r="A255" s="13"/>
      <c r="B255" s="181"/>
      <c r="C255" s="13"/>
      <c r="D255" s="174" t="s">
        <v>129</v>
      </c>
      <c r="E255" s="182" t="s">
        <v>3</v>
      </c>
      <c r="F255" s="183" t="s">
        <v>367</v>
      </c>
      <c r="G255" s="13"/>
      <c r="H255" s="184">
        <v>19.5</v>
      </c>
      <c r="I255" s="185"/>
      <c r="J255" s="13"/>
      <c r="K255" s="13"/>
      <c r="L255" s="181"/>
      <c r="M255" s="186"/>
      <c r="N255" s="187"/>
      <c r="O255" s="187"/>
      <c r="P255" s="187"/>
      <c r="Q255" s="187"/>
      <c r="R255" s="187"/>
      <c r="S255" s="187"/>
      <c r="T255" s="188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182" t="s">
        <v>129</v>
      </c>
      <c r="AU255" s="182" t="s">
        <v>78</v>
      </c>
      <c r="AV255" s="13" t="s">
        <v>78</v>
      </c>
      <c r="AW255" s="13" t="s">
        <v>31</v>
      </c>
      <c r="AX255" s="13" t="s">
        <v>69</v>
      </c>
      <c r="AY255" s="182" t="s">
        <v>116</v>
      </c>
    </row>
    <row r="256" spans="1:51" s="13" customFormat="1" ht="12">
      <c r="A256" s="13"/>
      <c r="B256" s="181"/>
      <c r="C256" s="13"/>
      <c r="D256" s="174" t="s">
        <v>129</v>
      </c>
      <c r="E256" s="182" t="s">
        <v>3</v>
      </c>
      <c r="F256" s="183" t="s">
        <v>368</v>
      </c>
      <c r="G256" s="13"/>
      <c r="H256" s="184">
        <v>45</v>
      </c>
      <c r="I256" s="185"/>
      <c r="J256" s="13"/>
      <c r="K256" s="13"/>
      <c r="L256" s="181"/>
      <c r="M256" s="186"/>
      <c r="N256" s="187"/>
      <c r="O256" s="187"/>
      <c r="P256" s="187"/>
      <c r="Q256" s="187"/>
      <c r="R256" s="187"/>
      <c r="S256" s="187"/>
      <c r="T256" s="188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182" t="s">
        <v>129</v>
      </c>
      <c r="AU256" s="182" t="s">
        <v>78</v>
      </c>
      <c r="AV256" s="13" t="s">
        <v>78</v>
      </c>
      <c r="AW256" s="13" t="s">
        <v>31</v>
      </c>
      <c r="AX256" s="13" t="s">
        <v>69</v>
      </c>
      <c r="AY256" s="182" t="s">
        <v>116</v>
      </c>
    </row>
    <row r="257" spans="1:51" s="13" customFormat="1" ht="12">
      <c r="A257" s="13"/>
      <c r="B257" s="181"/>
      <c r="C257" s="13"/>
      <c r="D257" s="174" t="s">
        <v>129</v>
      </c>
      <c r="E257" s="182" t="s">
        <v>3</v>
      </c>
      <c r="F257" s="183" t="s">
        <v>369</v>
      </c>
      <c r="G257" s="13"/>
      <c r="H257" s="184">
        <v>45</v>
      </c>
      <c r="I257" s="185"/>
      <c r="J257" s="13"/>
      <c r="K257" s="13"/>
      <c r="L257" s="181"/>
      <c r="M257" s="186"/>
      <c r="N257" s="187"/>
      <c r="O257" s="187"/>
      <c r="P257" s="187"/>
      <c r="Q257" s="187"/>
      <c r="R257" s="187"/>
      <c r="S257" s="187"/>
      <c r="T257" s="188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182" t="s">
        <v>129</v>
      </c>
      <c r="AU257" s="182" t="s">
        <v>78</v>
      </c>
      <c r="AV257" s="13" t="s">
        <v>78</v>
      </c>
      <c r="AW257" s="13" t="s">
        <v>31</v>
      </c>
      <c r="AX257" s="13" t="s">
        <v>69</v>
      </c>
      <c r="AY257" s="182" t="s">
        <v>116</v>
      </c>
    </row>
    <row r="258" spans="1:51" s="13" customFormat="1" ht="12">
      <c r="A258" s="13"/>
      <c r="B258" s="181"/>
      <c r="C258" s="13"/>
      <c r="D258" s="174" t="s">
        <v>129</v>
      </c>
      <c r="E258" s="182" t="s">
        <v>3</v>
      </c>
      <c r="F258" s="183" t="s">
        <v>370</v>
      </c>
      <c r="G258" s="13"/>
      <c r="H258" s="184">
        <v>62.4</v>
      </c>
      <c r="I258" s="185"/>
      <c r="J258" s="13"/>
      <c r="K258" s="13"/>
      <c r="L258" s="181"/>
      <c r="M258" s="186"/>
      <c r="N258" s="187"/>
      <c r="O258" s="187"/>
      <c r="P258" s="187"/>
      <c r="Q258" s="187"/>
      <c r="R258" s="187"/>
      <c r="S258" s="187"/>
      <c r="T258" s="18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182" t="s">
        <v>129</v>
      </c>
      <c r="AU258" s="182" t="s">
        <v>78</v>
      </c>
      <c r="AV258" s="13" t="s">
        <v>78</v>
      </c>
      <c r="AW258" s="13" t="s">
        <v>31</v>
      </c>
      <c r="AX258" s="13" t="s">
        <v>69</v>
      </c>
      <c r="AY258" s="182" t="s">
        <v>116</v>
      </c>
    </row>
    <row r="259" spans="1:51" s="13" customFormat="1" ht="12">
      <c r="A259" s="13"/>
      <c r="B259" s="181"/>
      <c r="C259" s="13"/>
      <c r="D259" s="174" t="s">
        <v>129</v>
      </c>
      <c r="E259" s="182" t="s">
        <v>3</v>
      </c>
      <c r="F259" s="183" t="s">
        <v>371</v>
      </c>
      <c r="G259" s="13"/>
      <c r="H259" s="184">
        <v>58.8</v>
      </c>
      <c r="I259" s="185"/>
      <c r="J259" s="13"/>
      <c r="K259" s="13"/>
      <c r="L259" s="181"/>
      <c r="M259" s="186"/>
      <c r="N259" s="187"/>
      <c r="O259" s="187"/>
      <c r="P259" s="187"/>
      <c r="Q259" s="187"/>
      <c r="R259" s="187"/>
      <c r="S259" s="187"/>
      <c r="T259" s="188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182" t="s">
        <v>129</v>
      </c>
      <c r="AU259" s="182" t="s">
        <v>78</v>
      </c>
      <c r="AV259" s="13" t="s">
        <v>78</v>
      </c>
      <c r="AW259" s="13" t="s">
        <v>31</v>
      </c>
      <c r="AX259" s="13" t="s">
        <v>69</v>
      </c>
      <c r="AY259" s="182" t="s">
        <v>116</v>
      </c>
    </row>
    <row r="260" spans="1:51" s="15" customFormat="1" ht="12">
      <c r="A260" s="15"/>
      <c r="B260" s="196"/>
      <c r="C260" s="15"/>
      <c r="D260" s="174" t="s">
        <v>129</v>
      </c>
      <c r="E260" s="197" t="s">
        <v>3</v>
      </c>
      <c r="F260" s="198" t="s">
        <v>153</v>
      </c>
      <c r="G260" s="15"/>
      <c r="H260" s="199">
        <v>396.8</v>
      </c>
      <c r="I260" s="200"/>
      <c r="J260" s="15"/>
      <c r="K260" s="15"/>
      <c r="L260" s="196"/>
      <c r="M260" s="201"/>
      <c r="N260" s="202"/>
      <c r="O260" s="202"/>
      <c r="P260" s="202"/>
      <c r="Q260" s="202"/>
      <c r="R260" s="202"/>
      <c r="S260" s="202"/>
      <c r="T260" s="203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197" t="s">
        <v>129</v>
      </c>
      <c r="AU260" s="197" t="s">
        <v>78</v>
      </c>
      <c r="AV260" s="15" t="s">
        <v>123</v>
      </c>
      <c r="AW260" s="15" t="s">
        <v>31</v>
      </c>
      <c r="AX260" s="15" t="s">
        <v>76</v>
      </c>
      <c r="AY260" s="197" t="s">
        <v>116</v>
      </c>
    </row>
    <row r="261" spans="1:65" s="2" customFormat="1" ht="16.5" customHeight="1">
      <c r="A261" s="38"/>
      <c r="B261" s="160"/>
      <c r="C261" s="204" t="s">
        <v>372</v>
      </c>
      <c r="D261" s="204" t="s">
        <v>200</v>
      </c>
      <c r="E261" s="205" t="s">
        <v>373</v>
      </c>
      <c r="F261" s="206" t="s">
        <v>374</v>
      </c>
      <c r="G261" s="207" t="s">
        <v>141</v>
      </c>
      <c r="H261" s="208">
        <v>3.344</v>
      </c>
      <c r="I261" s="209"/>
      <c r="J261" s="210">
        <f>ROUND(I261*H261,2)</f>
        <v>0</v>
      </c>
      <c r="K261" s="206" t="s">
        <v>122</v>
      </c>
      <c r="L261" s="211"/>
      <c r="M261" s="212" t="s">
        <v>3</v>
      </c>
      <c r="N261" s="213" t="s">
        <v>40</v>
      </c>
      <c r="O261" s="72"/>
      <c r="P261" s="170">
        <f>O261*H261</f>
        <v>0</v>
      </c>
      <c r="Q261" s="170">
        <v>0.5</v>
      </c>
      <c r="R261" s="170">
        <f>Q261*H261</f>
        <v>1.672</v>
      </c>
      <c r="S261" s="170">
        <v>0</v>
      </c>
      <c r="T261" s="171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172" t="s">
        <v>324</v>
      </c>
      <c r="AT261" s="172" t="s">
        <v>200</v>
      </c>
      <c r="AU261" s="172" t="s">
        <v>78</v>
      </c>
      <c r="AY261" s="19" t="s">
        <v>116</v>
      </c>
      <c r="BE261" s="173">
        <f>IF(N261="základní",J261,0)</f>
        <v>0</v>
      </c>
      <c r="BF261" s="173">
        <f>IF(N261="snížená",J261,0)</f>
        <v>0</v>
      </c>
      <c r="BG261" s="173">
        <f>IF(N261="zákl. přenesená",J261,0)</f>
        <v>0</v>
      </c>
      <c r="BH261" s="173">
        <f>IF(N261="sníž. přenesená",J261,0)</f>
        <v>0</v>
      </c>
      <c r="BI261" s="173">
        <f>IF(N261="nulová",J261,0)</f>
        <v>0</v>
      </c>
      <c r="BJ261" s="19" t="s">
        <v>76</v>
      </c>
      <c r="BK261" s="173">
        <f>ROUND(I261*H261,2)</f>
        <v>0</v>
      </c>
      <c r="BL261" s="19" t="s">
        <v>224</v>
      </c>
      <c r="BM261" s="172" t="s">
        <v>375</v>
      </c>
    </row>
    <row r="262" spans="1:47" s="2" customFormat="1" ht="12">
      <c r="A262" s="38"/>
      <c r="B262" s="39"/>
      <c r="C262" s="38"/>
      <c r="D262" s="174" t="s">
        <v>125</v>
      </c>
      <c r="E262" s="38"/>
      <c r="F262" s="175" t="s">
        <v>374</v>
      </c>
      <c r="G262" s="38"/>
      <c r="H262" s="38"/>
      <c r="I262" s="176"/>
      <c r="J262" s="38"/>
      <c r="K262" s="38"/>
      <c r="L262" s="39"/>
      <c r="M262" s="177"/>
      <c r="N262" s="178"/>
      <c r="O262" s="72"/>
      <c r="P262" s="72"/>
      <c r="Q262" s="72"/>
      <c r="R262" s="72"/>
      <c r="S262" s="72"/>
      <c r="T262" s="73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9" t="s">
        <v>125</v>
      </c>
      <c r="AU262" s="19" t="s">
        <v>78</v>
      </c>
    </row>
    <row r="263" spans="1:51" s="13" customFormat="1" ht="12">
      <c r="A263" s="13"/>
      <c r="B263" s="181"/>
      <c r="C263" s="13"/>
      <c r="D263" s="174" t="s">
        <v>129</v>
      </c>
      <c r="E263" s="182" t="s">
        <v>3</v>
      </c>
      <c r="F263" s="183" t="s">
        <v>376</v>
      </c>
      <c r="G263" s="13"/>
      <c r="H263" s="184">
        <v>0.503</v>
      </c>
      <c r="I263" s="185"/>
      <c r="J263" s="13"/>
      <c r="K263" s="13"/>
      <c r="L263" s="181"/>
      <c r="M263" s="186"/>
      <c r="N263" s="187"/>
      <c r="O263" s="187"/>
      <c r="P263" s="187"/>
      <c r="Q263" s="187"/>
      <c r="R263" s="187"/>
      <c r="S263" s="187"/>
      <c r="T263" s="188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182" t="s">
        <v>129</v>
      </c>
      <c r="AU263" s="182" t="s">
        <v>78</v>
      </c>
      <c r="AV263" s="13" t="s">
        <v>78</v>
      </c>
      <c r="AW263" s="13" t="s">
        <v>31</v>
      </c>
      <c r="AX263" s="13" t="s">
        <v>69</v>
      </c>
      <c r="AY263" s="182" t="s">
        <v>116</v>
      </c>
    </row>
    <row r="264" spans="1:51" s="13" customFormat="1" ht="12">
      <c r="A264" s="13"/>
      <c r="B264" s="181"/>
      <c r="C264" s="13"/>
      <c r="D264" s="174" t="s">
        <v>129</v>
      </c>
      <c r="E264" s="182" t="s">
        <v>3</v>
      </c>
      <c r="F264" s="183" t="s">
        <v>377</v>
      </c>
      <c r="G264" s="13"/>
      <c r="H264" s="184">
        <v>0.508</v>
      </c>
      <c r="I264" s="185"/>
      <c r="J264" s="13"/>
      <c r="K264" s="13"/>
      <c r="L264" s="181"/>
      <c r="M264" s="186"/>
      <c r="N264" s="187"/>
      <c r="O264" s="187"/>
      <c r="P264" s="187"/>
      <c r="Q264" s="187"/>
      <c r="R264" s="187"/>
      <c r="S264" s="187"/>
      <c r="T264" s="188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182" t="s">
        <v>129</v>
      </c>
      <c r="AU264" s="182" t="s">
        <v>78</v>
      </c>
      <c r="AV264" s="13" t="s">
        <v>78</v>
      </c>
      <c r="AW264" s="13" t="s">
        <v>31</v>
      </c>
      <c r="AX264" s="13" t="s">
        <v>69</v>
      </c>
      <c r="AY264" s="182" t="s">
        <v>116</v>
      </c>
    </row>
    <row r="265" spans="1:51" s="13" customFormat="1" ht="12">
      <c r="A265" s="13"/>
      <c r="B265" s="181"/>
      <c r="C265" s="13"/>
      <c r="D265" s="174" t="s">
        <v>129</v>
      </c>
      <c r="E265" s="182" t="s">
        <v>3</v>
      </c>
      <c r="F265" s="183" t="s">
        <v>378</v>
      </c>
      <c r="G265" s="13"/>
      <c r="H265" s="184">
        <v>0.086</v>
      </c>
      <c r="I265" s="185"/>
      <c r="J265" s="13"/>
      <c r="K265" s="13"/>
      <c r="L265" s="181"/>
      <c r="M265" s="186"/>
      <c r="N265" s="187"/>
      <c r="O265" s="187"/>
      <c r="P265" s="187"/>
      <c r="Q265" s="187"/>
      <c r="R265" s="187"/>
      <c r="S265" s="187"/>
      <c r="T265" s="18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182" t="s">
        <v>129</v>
      </c>
      <c r="AU265" s="182" t="s">
        <v>78</v>
      </c>
      <c r="AV265" s="13" t="s">
        <v>78</v>
      </c>
      <c r="AW265" s="13" t="s">
        <v>31</v>
      </c>
      <c r="AX265" s="13" t="s">
        <v>69</v>
      </c>
      <c r="AY265" s="182" t="s">
        <v>116</v>
      </c>
    </row>
    <row r="266" spans="1:51" s="13" customFormat="1" ht="12">
      <c r="A266" s="13"/>
      <c r="B266" s="181"/>
      <c r="C266" s="13"/>
      <c r="D266" s="174" t="s">
        <v>129</v>
      </c>
      <c r="E266" s="182" t="s">
        <v>3</v>
      </c>
      <c r="F266" s="183" t="s">
        <v>379</v>
      </c>
      <c r="G266" s="13"/>
      <c r="H266" s="184">
        <v>0.503</v>
      </c>
      <c r="I266" s="185"/>
      <c r="J266" s="13"/>
      <c r="K266" s="13"/>
      <c r="L266" s="181"/>
      <c r="M266" s="186"/>
      <c r="N266" s="187"/>
      <c r="O266" s="187"/>
      <c r="P266" s="187"/>
      <c r="Q266" s="187"/>
      <c r="R266" s="187"/>
      <c r="S266" s="187"/>
      <c r="T266" s="188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182" t="s">
        <v>129</v>
      </c>
      <c r="AU266" s="182" t="s">
        <v>78</v>
      </c>
      <c r="AV266" s="13" t="s">
        <v>78</v>
      </c>
      <c r="AW266" s="13" t="s">
        <v>31</v>
      </c>
      <c r="AX266" s="13" t="s">
        <v>69</v>
      </c>
      <c r="AY266" s="182" t="s">
        <v>116</v>
      </c>
    </row>
    <row r="267" spans="1:51" s="13" customFormat="1" ht="12">
      <c r="A267" s="13"/>
      <c r="B267" s="181"/>
      <c r="C267" s="13"/>
      <c r="D267" s="174" t="s">
        <v>129</v>
      </c>
      <c r="E267" s="182" t="s">
        <v>3</v>
      </c>
      <c r="F267" s="183" t="s">
        <v>380</v>
      </c>
      <c r="G267" s="13"/>
      <c r="H267" s="184">
        <v>0.206</v>
      </c>
      <c r="I267" s="185"/>
      <c r="J267" s="13"/>
      <c r="K267" s="13"/>
      <c r="L267" s="181"/>
      <c r="M267" s="186"/>
      <c r="N267" s="187"/>
      <c r="O267" s="187"/>
      <c r="P267" s="187"/>
      <c r="Q267" s="187"/>
      <c r="R267" s="187"/>
      <c r="S267" s="187"/>
      <c r="T267" s="188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182" t="s">
        <v>129</v>
      </c>
      <c r="AU267" s="182" t="s">
        <v>78</v>
      </c>
      <c r="AV267" s="13" t="s">
        <v>78</v>
      </c>
      <c r="AW267" s="13" t="s">
        <v>31</v>
      </c>
      <c r="AX267" s="13" t="s">
        <v>69</v>
      </c>
      <c r="AY267" s="182" t="s">
        <v>116</v>
      </c>
    </row>
    <row r="268" spans="1:51" s="13" customFormat="1" ht="12">
      <c r="A268" s="13"/>
      <c r="B268" s="181"/>
      <c r="C268" s="13"/>
      <c r="D268" s="174" t="s">
        <v>129</v>
      </c>
      <c r="E268" s="182" t="s">
        <v>3</v>
      </c>
      <c r="F268" s="183" t="s">
        <v>381</v>
      </c>
      <c r="G268" s="13"/>
      <c r="H268" s="184">
        <v>0.396</v>
      </c>
      <c r="I268" s="185"/>
      <c r="J268" s="13"/>
      <c r="K268" s="13"/>
      <c r="L268" s="181"/>
      <c r="M268" s="186"/>
      <c r="N268" s="187"/>
      <c r="O268" s="187"/>
      <c r="P268" s="187"/>
      <c r="Q268" s="187"/>
      <c r="R268" s="187"/>
      <c r="S268" s="187"/>
      <c r="T268" s="188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182" t="s">
        <v>129</v>
      </c>
      <c r="AU268" s="182" t="s">
        <v>78</v>
      </c>
      <c r="AV268" s="13" t="s">
        <v>78</v>
      </c>
      <c r="AW268" s="13" t="s">
        <v>31</v>
      </c>
      <c r="AX268" s="13" t="s">
        <v>69</v>
      </c>
      <c r="AY268" s="182" t="s">
        <v>116</v>
      </c>
    </row>
    <row r="269" spans="1:51" s="13" customFormat="1" ht="12">
      <c r="A269" s="13"/>
      <c r="B269" s="181"/>
      <c r="C269" s="13"/>
      <c r="D269" s="174" t="s">
        <v>129</v>
      </c>
      <c r="E269" s="182" t="s">
        <v>3</v>
      </c>
      <c r="F269" s="183" t="s">
        <v>382</v>
      </c>
      <c r="G269" s="13"/>
      <c r="H269" s="184">
        <v>0.396</v>
      </c>
      <c r="I269" s="185"/>
      <c r="J269" s="13"/>
      <c r="K269" s="13"/>
      <c r="L269" s="181"/>
      <c r="M269" s="186"/>
      <c r="N269" s="187"/>
      <c r="O269" s="187"/>
      <c r="P269" s="187"/>
      <c r="Q269" s="187"/>
      <c r="R269" s="187"/>
      <c r="S269" s="187"/>
      <c r="T269" s="188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182" t="s">
        <v>129</v>
      </c>
      <c r="AU269" s="182" t="s">
        <v>78</v>
      </c>
      <c r="AV269" s="13" t="s">
        <v>78</v>
      </c>
      <c r="AW269" s="13" t="s">
        <v>31</v>
      </c>
      <c r="AX269" s="13" t="s">
        <v>69</v>
      </c>
      <c r="AY269" s="182" t="s">
        <v>116</v>
      </c>
    </row>
    <row r="270" spans="1:51" s="13" customFormat="1" ht="12">
      <c r="A270" s="13"/>
      <c r="B270" s="181"/>
      <c r="C270" s="13"/>
      <c r="D270" s="174" t="s">
        <v>129</v>
      </c>
      <c r="E270" s="182" t="s">
        <v>3</v>
      </c>
      <c r="F270" s="183" t="s">
        <v>383</v>
      </c>
      <c r="G270" s="13"/>
      <c r="H270" s="184">
        <v>0.384</v>
      </c>
      <c r="I270" s="185"/>
      <c r="J270" s="13"/>
      <c r="K270" s="13"/>
      <c r="L270" s="181"/>
      <c r="M270" s="186"/>
      <c r="N270" s="187"/>
      <c r="O270" s="187"/>
      <c r="P270" s="187"/>
      <c r="Q270" s="187"/>
      <c r="R270" s="187"/>
      <c r="S270" s="187"/>
      <c r="T270" s="188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182" t="s">
        <v>129</v>
      </c>
      <c r="AU270" s="182" t="s">
        <v>78</v>
      </c>
      <c r="AV270" s="13" t="s">
        <v>78</v>
      </c>
      <c r="AW270" s="13" t="s">
        <v>31</v>
      </c>
      <c r="AX270" s="13" t="s">
        <v>69</v>
      </c>
      <c r="AY270" s="182" t="s">
        <v>116</v>
      </c>
    </row>
    <row r="271" spans="1:51" s="13" customFormat="1" ht="12">
      <c r="A271" s="13"/>
      <c r="B271" s="181"/>
      <c r="C271" s="13"/>
      <c r="D271" s="174" t="s">
        <v>129</v>
      </c>
      <c r="E271" s="182" t="s">
        <v>3</v>
      </c>
      <c r="F271" s="183" t="s">
        <v>384</v>
      </c>
      <c r="G271" s="13"/>
      <c r="H271" s="184">
        <v>0.362</v>
      </c>
      <c r="I271" s="185"/>
      <c r="J271" s="13"/>
      <c r="K271" s="13"/>
      <c r="L271" s="181"/>
      <c r="M271" s="186"/>
      <c r="N271" s="187"/>
      <c r="O271" s="187"/>
      <c r="P271" s="187"/>
      <c r="Q271" s="187"/>
      <c r="R271" s="187"/>
      <c r="S271" s="187"/>
      <c r="T271" s="188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182" t="s">
        <v>129</v>
      </c>
      <c r="AU271" s="182" t="s">
        <v>78</v>
      </c>
      <c r="AV271" s="13" t="s">
        <v>78</v>
      </c>
      <c r="AW271" s="13" t="s">
        <v>31</v>
      </c>
      <c r="AX271" s="13" t="s">
        <v>69</v>
      </c>
      <c r="AY271" s="182" t="s">
        <v>116</v>
      </c>
    </row>
    <row r="272" spans="1:51" s="15" customFormat="1" ht="12">
      <c r="A272" s="15"/>
      <c r="B272" s="196"/>
      <c r="C272" s="15"/>
      <c r="D272" s="174" t="s">
        <v>129</v>
      </c>
      <c r="E272" s="197" t="s">
        <v>3</v>
      </c>
      <c r="F272" s="198" t="s">
        <v>153</v>
      </c>
      <c r="G272" s="15"/>
      <c r="H272" s="199">
        <v>3.344</v>
      </c>
      <c r="I272" s="200"/>
      <c r="J272" s="15"/>
      <c r="K272" s="15"/>
      <c r="L272" s="196"/>
      <c r="M272" s="201"/>
      <c r="N272" s="202"/>
      <c r="O272" s="202"/>
      <c r="P272" s="202"/>
      <c r="Q272" s="202"/>
      <c r="R272" s="202"/>
      <c r="S272" s="202"/>
      <c r="T272" s="203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197" t="s">
        <v>129</v>
      </c>
      <c r="AU272" s="197" t="s">
        <v>78</v>
      </c>
      <c r="AV272" s="15" t="s">
        <v>123</v>
      </c>
      <c r="AW272" s="15" t="s">
        <v>31</v>
      </c>
      <c r="AX272" s="15" t="s">
        <v>76</v>
      </c>
      <c r="AY272" s="197" t="s">
        <v>116</v>
      </c>
    </row>
    <row r="273" spans="1:65" s="2" customFormat="1" ht="33" customHeight="1">
      <c r="A273" s="38"/>
      <c r="B273" s="160"/>
      <c r="C273" s="161" t="s">
        <v>385</v>
      </c>
      <c r="D273" s="161" t="s">
        <v>118</v>
      </c>
      <c r="E273" s="162" t="s">
        <v>386</v>
      </c>
      <c r="F273" s="163" t="s">
        <v>387</v>
      </c>
      <c r="G273" s="164" t="s">
        <v>252</v>
      </c>
      <c r="H273" s="165">
        <v>2.8</v>
      </c>
      <c r="I273" s="166"/>
      <c r="J273" s="167">
        <f>ROUND(I273*H273,2)</f>
        <v>0</v>
      </c>
      <c r="K273" s="163" t="s">
        <v>122</v>
      </c>
      <c r="L273" s="39"/>
      <c r="M273" s="168" t="s">
        <v>3</v>
      </c>
      <c r="N273" s="169" t="s">
        <v>40</v>
      </c>
      <c r="O273" s="72"/>
      <c r="P273" s="170">
        <f>O273*H273</f>
        <v>0</v>
      </c>
      <c r="Q273" s="170">
        <v>0</v>
      </c>
      <c r="R273" s="170">
        <f>Q273*H273</f>
        <v>0</v>
      </c>
      <c r="S273" s="170">
        <v>0</v>
      </c>
      <c r="T273" s="171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172" t="s">
        <v>224</v>
      </c>
      <c r="AT273" s="172" t="s">
        <v>118</v>
      </c>
      <c r="AU273" s="172" t="s">
        <v>78</v>
      </c>
      <c r="AY273" s="19" t="s">
        <v>116</v>
      </c>
      <c r="BE273" s="173">
        <f>IF(N273="základní",J273,0)</f>
        <v>0</v>
      </c>
      <c r="BF273" s="173">
        <f>IF(N273="snížená",J273,0)</f>
        <v>0</v>
      </c>
      <c r="BG273" s="173">
        <f>IF(N273="zákl. přenesená",J273,0)</f>
        <v>0</v>
      </c>
      <c r="BH273" s="173">
        <f>IF(N273="sníž. přenesená",J273,0)</f>
        <v>0</v>
      </c>
      <c r="BI273" s="173">
        <f>IF(N273="nulová",J273,0)</f>
        <v>0</v>
      </c>
      <c r="BJ273" s="19" t="s">
        <v>76</v>
      </c>
      <c r="BK273" s="173">
        <f>ROUND(I273*H273,2)</f>
        <v>0</v>
      </c>
      <c r="BL273" s="19" t="s">
        <v>224</v>
      </c>
      <c r="BM273" s="172" t="s">
        <v>388</v>
      </c>
    </row>
    <row r="274" spans="1:47" s="2" customFormat="1" ht="12">
      <c r="A274" s="38"/>
      <c r="B274" s="39"/>
      <c r="C274" s="38"/>
      <c r="D274" s="174" t="s">
        <v>125</v>
      </c>
      <c r="E274" s="38"/>
      <c r="F274" s="175" t="s">
        <v>389</v>
      </c>
      <c r="G274" s="38"/>
      <c r="H274" s="38"/>
      <c r="I274" s="176"/>
      <c r="J274" s="38"/>
      <c r="K274" s="38"/>
      <c r="L274" s="39"/>
      <c r="M274" s="177"/>
      <c r="N274" s="178"/>
      <c r="O274" s="72"/>
      <c r="P274" s="72"/>
      <c r="Q274" s="72"/>
      <c r="R274" s="72"/>
      <c r="S274" s="72"/>
      <c r="T274" s="73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T274" s="19" t="s">
        <v>125</v>
      </c>
      <c r="AU274" s="19" t="s">
        <v>78</v>
      </c>
    </row>
    <row r="275" spans="1:47" s="2" customFormat="1" ht="12">
      <c r="A275" s="38"/>
      <c r="B275" s="39"/>
      <c r="C275" s="38"/>
      <c r="D275" s="179" t="s">
        <v>127</v>
      </c>
      <c r="E275" s="38"/>
      <c r="F275" s="180" t="s">
        <v>390</v>
      </c>
      <c r="G275" s="38"/>
      <c r="H275" s="38"/>
      <c r="I275" s="176"/>
      <c r="J275" s="38"/>
      <c r="K275" s="38"/>
      <c r="L275" s="39"/>
      <c r="M275" s="177"/>
      <c r="N275" s="178"/>
      <c r="O275" s="72"/>
      <c r="P275" s="72"/>
      <c r="Q275" s="72"/>
      <c r="R275" s="72"/>
      <c r="S275" s="72"/>
      <c r="T275" s="73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9" t="s">
        <v>127</v>
      </c>
      <c r="AU275" s="19" t="s">
        <v>78</v>
      </c>
    </row>
    <row r="276" spans="1:51" s="13" customFormat="1" ht="12">
      <c r="A276" s="13"/>
      <c r="B276" s="181"/>
      <c r="C276" s="13"/>
      <c r="D276" s="174" t="s">
        <v>129</v>
      </c>
      <c r="E276" s="182" t="s">
        <v>3</v>
      </c>
      <c r="F276" s="183" t="s">
        <v>391</v>
      </c>
      <c r="G276" s="13"/>
      <c r="H276" s="184">
        <v>2.8</v>
      </c>
      <c r="I276" s="185"/>
      <c r="J276" s="13"/>
      <c r="K276" s="13"/>
      <c r="L276" s="181"/>
      <c r="M276" s="186"/>
      <c r="N276" s="187"/>
      <c r="O276" s="187"/>
      <c r="P276" s="187"/>
      <c r="Q276" s="187"/>
      <c r="R276" s="187"/>
      <c r="S276" s="187"/>
      <c r="T276" s="188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182" t="s">
        <v>129</v>
      </c>
      <c r="AU276" s="182" t="s">
        <v>78</v>
      </c>
      <c r="AV276" s="13" t="s">
        <v>78</v>
      </c>
      <c r="AW276" s="13" t="s">
        <v>31</v>
      </c>
      <c r="AX276" s="13" t="s">
        <v>69</v>
      </c>
      <c r="AY276" s="182" t="s">
        <v>116</v>
      </c>
    </row>
    <row r="277" spans="1:51" s="15" customFormat="1" ht="12">
      <c r="A277" s="15"/>
      <c r="B277" s="196"/>
      <c r="C277" s="15"/>
      <c r="D277" s="174" t="s">
        <v>129</v>
      </c>
      <c r="E277" s="197" t="s">
        <v>3</v>
      </c>
      <c r="F277" s="198" t="s">
        <v>153</v>
      </c>
      <c r="G277" s="15"/>
      <c r="H277" s="199">
        <v>2.8</v>
      </c>
      <c r="I277" s="200"/>
      <c r="J277" s="15"/>
      <c r="K277" s="15"/>
      <c r="L277" s="196"/>
      <c r="M277" s="201"/>
      <c r="N277" s="202"/>
      <c r="O277" s="202"/>
      <c r="P277" s="202"/>
      <c r="Q277" s="202"/>
      <c r="R277" s="202"/>
      <c r="S277" s="202"/>
      <c r="T277" s="203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197" t="s">
        <v>129</v>
      </c>
      <c r="AU277" s="197" t="s">
        <v>78</v>
      </c>
      <c r="AV277" s="15" t="s">
        <v>123</v>
      </c>
      <c r="AW277" s="15" t="s">
        <v>31</v>
      </c>
      <c r="AX277" s="15" t="s">
        <v>76</v>
      </c>
      <c r="AY277" s="197" t="s">
        <v>116</v>
      </c>
    </row>
    <row r="278" spans="1:65" s="2" customFormat="1" ht="16.5" customHeight="1">
      <c r="A278" s="38"/>
      <c r="B278" s="160"/>
      <c r="C278" s="204" t="s">
        <v>392</v>
      </c>
      <c r="D278" s="204" t="s">
        <v>200</v>
      </c>
      <c r="E278" s="205" t="s">
        <v>393</v>
      </c>
      <c r="F278" s="206" t="s">
        <v>394</v>
      </c>
      <c r="G278" s="207" t="s">
        <v>141</v>
      </c>
      <c r="H278" s="208">
        <v>0.043</v>
      </c>
      <c r="I278" s="209"/>
      <c r="J278" s="210">
        <f>ROUND(I278*H278,2)</f>
        <v>0</v>
      </c>
      <c r="K278" s="206" t="s">
        <v>122</v>
      </c>
      <c r="L278" s="211"/>
      <c r="M278" s="212" t="s">
        <v>3</v>
      </c>
      <c r="N278" s="213" t="s">
        <v>40</v>
      </c>
      <c r="O278" s="72"/>
      <c r="P278" s="170">
        <f>O278*H278</f>
        <v>0</v>
      </c>
      <c r="Q278" s="170">
        <v>0.5</v>
      </c>
      <c r="R278" s="170">
        <f>Q278*H278</f>
        <v>0.0215</v>
      </c>
      <c r="S278" s="170">
        <v>0</v>
      </c>
      <c r="T278" s="171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172" t="s">
        <v>324</v>
      </c>
      <c r="AT278" s="172" t="s">
        <v>200</v>
      </c>
      <c r="AU278" s="172" t="s">
        <v>78</v>
      </c>
      <c r="AY278" s="19" t="s">
        <v>116</v>
      </c>
      <c r="BE278" s="173">
        <f>IF(N278="základní",J278,0)</f>
        <v>0</v>
      </c>
      <c r="BF278" s="173">
        <f>IF(N278="snížená",J278,0)</f>
        <v>0</v>
      </c>
      <c r="BG278" s="173">
        <f>IF(N278="zákl. přenesená",J278,0)</f>
        <v>0</v>
      </c>
      <c r="BH278" s="173">
        <f>IF(N278="sníž. přenesená",J278,0)</f>
        <v>0</v>
      </c>
      <c r="BI278" s="173">
        <f>IF(N278="nulová",J278,0)</f>
        <v>0</v>
      </c>
      <c r="BJ278" s="19" t="s">
        <v>76</v>
      </c>
      <c r="BK278" s="173">
        <f>ROUND(I278*H278,2)</f>
        <v>0</v>
      </c>
      <c r="BL278" s="19" t="s">
        <v>224</v>
      </c>
      <c r="BM278" s="172" t="s">
        <v>395</v>
      </c>
    </row>
    <row r="279" spans="1:47" s="2" customFormat="1" ht="12">
      <c r="A279" s="38"/>
      <c r="B279" s="39"/>
      <c r="C279" s="38"/>
      <c r="D279" s="174" t="s">
        <v>125</v>
      </c>
      <c r="E279" s="38"/>
      <c r="F279" s="175" t="s">
        <v>396</v>
      </c>
      <c r="G279" s="38"/>
      <c r="H279" s="38"/>
      <c r="I279" s="176"/>
      <c r="J279" s="38"/>
      <c r="K279" s="38"/>
      <c r="L279" s="39"/>
      <c r="M279" s="177"/>
      <c r="N279" s="178"/>
      <c r="O279" s="72"/>
      <c r="P279" s="72"/>
      <c r="Q279" s="72"/>
      <c r="R279" s="72"/>
      <c r="S279" s="72"/>
      <c r="T279" s="73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T279" s="19" t="s">
        <v>125</v>
      </c>
      <c r="AU279" s="19" t="s">
        <v>78</v>
      </c>
    </row>
    <row r="280" spans="1:51" s="13" customFormat="1" ht="12">
      <c r="A280" s="13"/>
      <c r="B280" s="181"/>
      <c r="C280" s="13"/>
      <c r="D280" s="174" t="s">
        <v>129</v>
      </c>
      <c r="E280" s="182" t="s">
        <v>3</v>
      </c>
      <c r="F280" s="183" t="s">
        <v>397</v>
      </c>
      <c r="G280" s="13"/>
      <c r="H280" s="184">
        <v>0.043</v>
      </c>
      <c r="I280" s="185"/>
      <c r="J280" s="13"/>
      <c r="K280" s="13"/>
      <c r="L280" s="181"/>
      <c r="M280" s="186"/>
      <c r="N280" s="187"/>
      <c r="O280" s="187"/>
      <c r="P280" s="187"/>
      <c r="Q280" s="187"/>
      <c r="R280" s="187"/>
      <c r="S280" s="187"/>
      <c r="T280" s="188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182" t="s">
        <v>129</v>
      </c>
      <c r="AU280" s="182" t="s">
        <v>78</v>
      </c>
      <c r="AV280" s="13" t="s">
        <v>78</v>
      </c>
      <c r="AW280" s="13" t="s">
        <v>31</v>
      </c>
      <c r="AX280" s="13" t="s">
        <v>69</v>
      </c>
      <c r="AY280" s="182" t="s">
        <v>116</v>
      </c>
    </row>
    <row r="281" spans="1:51" s="15" customFormat="1" ht="12">
      <c r="A281" s="15"/>
      <c r="B281" s="196"/>
      <c r="C281" s="15"/>
      <c r="D281" s="174" t="s">
        <v>129</v>
      </c>
      <c r="E281" s="197" t="s">
        <v>3</v>
      </c>
      <c r="F281" s="198" t="s">
        <v>153</v>
      </c>
      <c r="G281" s="15"/>
      <c r="H281" s="199">
        <v>0.043</v>
      </c>
      <c r="I281" s="200"/>
      <c r="J281" s="15"/>
      <c r="K281" s="15"/>
      <c r="L281" s="196"/>
      <c r="M281" s="201"/>
      <c r="N281" s="202"/>
      <c r="O281" s="202"/>
      <c r="P281" s="202"/>
      <c r="Q281" s="202"/>
      <c r="R281" s="202"/>
      <c r="S281" s="202"/>
      <c r="T281" s="203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T281" s="197" t="s">
        <v>129</v>
      </c>
      <c r="AU281" s="197" t="s">
        <v>78</v>
      </c>
      <c r="AV281" s="15" t="s">
        <v>123</v>
      </c>
      <c r="AW281" s="15" t="s">
        <v>31</v>
      </c>
      <c r="AX281" s="15" t="s">
        <v>76</v>
      </c>
      <c r="AY281" s="197" t="s">
        <v>116</v>
      </c>
    </row>
    <row r="282" spans="1:65" s="2" customFormat="1" ht="24.15" customHeight="1">
      <c r="A282" s="38"/>
      <c r="B282" s="160"/>
      <c r="C282" s="161" t="s">
        <v>398</v>
      </c>
      <c r="D282" s="161" t="s">
        <v>118</v>
      </c>
      <c r="E282" s="162" t="s">
        <v>399</v>
      </c>
      <c r="F282" s="163" t="s">
        <v>400</v>
      </c>
      <c r="G282" s="164" t="s">
        <v>183</v>
      </c>
      <c r="H282" s="165">
        <v>2.206</v>
      </c>
      <c r="I282" s="166"/>
      <c r="J282" s="167">
        <f>ROUND(I282*H282,2)</f>
        <v>0</v>
      </c>
      <c r="K282" s="163" t="s">
        <v>122</v>
      </c>
      <c r="L282" s="39"/>
      <c r="M282" s="168" t="s">
        <v>3</v>
      </c>
      <c r="N282" s="169" t="s">
        <v>40</v>
      </c>
      <c r="O282" s="72"/>
      <c r="P282" s="170">
        <f>O282*H282</f>
        <v>0</v>
      </c>
      <c r="Q282" s="170">
        <v>0</v>
      </c>
      <c r="R282" s="170">
        <f>Q282*H282</f>
        <v>0</v>
      </c>
      <c r="S282" s="170">
        <v>0</v>
      </c>
      <c r="T282" s="171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172" t="s">
        <v>224</v>
      </c>
      <c r="AT282" s="172" t="s">
        <v>118</v>
      </c>
      <c r="AU282" s="172" t="s">
        <v>78</v>
      </c>
      <c r="AY282" s="19" t="s">
        <v>116</v>
      </c>
      <c r="BE282" s="173">
        <f>IF(N282="základní",J282,0)</f>
        <v>0</v>
      </c>
      <c r="BF282" s="173">
        <f>IF(N282="snížená",J282,0)</f>
        <v>0</v>
      </c>
      <c r="BG282" s="173">
        <f>IF(N282="zákl. přenesená",J282,0)</f>
        <v>0</v>
      </c>
      <c r="BH282" s="173">
        <f>IF(N282="sníž. přenesená",J282,0)</f>
        <v>0</v>
      </c>
      <c r="BI282" s="173">
        <f>IF(N282="nulová",J282,0)</f>
        <v>0</v>
      </c>
      <c r="BJ282" s="19" t="s">
        <v>76</v>
      </c>
      <c r="BK282" s="173">
        <f>ROUND(I282*H282,2)</f>
        <v>0</v>
      </c>
      <c r="BL282" s="19" t="s">
        <v>224</v>
      </c>
      <c r="BM282" s="172" t="s">
        <v>401</v>
      </c>
    </row>
    <row r="283" spans="1:47" s="2" customFormat="1" ht="12">
      <c r="A283" s="38"/>
      <c r="B283" s="39"/>
      <c r="C283" s="38"/>
      <c r="D283" s="174" t="s">
        <v>125</v>
      </c>
      <c r="E283" s="38"/>
      <c r="F283" s="175" t="s">
        <v>402</v>
      </c>
      <c r="G283" s="38"/>
      <c r="H283" s="38"/>
      <c r="I283" s="176"/>
      <c r="J283" s="38"/>
      <c r="K283" s="38"/>
      <c r="L283" s="39"/>
      <c r="M283" s="177"/>
      <c r="N283" s="178"/>
      <c r="O283" s="72"/>
      <c r="P283" s="72"/>
      <c r="Q283" s="72"/>
      <c r="R283" s="72"/>
      <c r="S283" s="72"/>
      <c r="T283" s="73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T283" s="19" t="s">
        <v>125</v>
      </c>
      <c r="AU283" s="19" t="s">
        <v>78</v>
      </c>
    </row>
    <row r="284" spans="1:47" s="2" customFormat="1" ht="12">
      <c r="A284" s="38"/>
      <c r="B284" s="39"/>
      <c r="C284" s="38"/>
      <c r="D284" s="179" t="s">
        <v>127</v>
      </c>
      <c r="E284" s="38"/>
      <c r="F284" s="180" t="s">
        <v>403</v>
      </c>
      <c r="G284" s="38"/>
      <c r="H284" s="38"/>
      <c r="I284" s="176"/>
      <c r="J284" s="38"/>
      <c r="K284" s="38"/>
      <c r="L284" s="39"/>
      <c r="M284" s="177"/>
      <c r="N284" s="178"/>
      <c r="O284" s="72"/>
      <c r="P284" s="72"/>
      <c r="Q284" s="72"/>
      <c r="R284" s="72"/>
      <c r="S284" s="72"/>
      <c r="T284" s="73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T284" s="19" t="s">
        <v>127</v>
      </c>
      <c r="AU284" s="19" t="s">
        <v>78</v>
      </c>
    </row>
    <row r="285" spans="1:65" s="2" customFormat="1" ht="24.15" customHeight="1">
      <c r="A285" s="38"/>
      <c r="B285" s="160"/>
      <c r="C285" s="161" t="s">
        <v>404</v>
      </c>
      <c r="D285" s="161" t="s">
        <v>118</v>
      </c>
      <c r="E285" s="162" t="s">
        <v>405</v>
      </c>
      <c r="F285" s="163" t="s">
        <v>406</v>
      </c>
      <c r="G285" s="164" t="s">
        <v>183</v>
      </c>
      <c r="H285" s="165">
        <v>2.206</v>
      </c>
      <c r="I285" s="166"/>
      <c r="J285" s="167">
        <f>ROUND(I285*H285,2)</f>
        <v>0</v>
      </c>
      <c r="K285" s="163" t="s">
        <v>122</v>
      </c>
      <c r="L285" s="39"/>
      <c r="M285" s="168" t="s">
        <v>3</v>
      </c>
      <c r="N285" s="169" t="s">
        <v>40</v>
      </c>
      <c r="O285" s="72"/>
      <c r="P285" s="170">
        <f>O285*H285</f>
        <v>0</v>
      </c>
      <c r="Q285" s="170">
        <v>0</v>
      </c>
      <c r="R285" s="170">
        <f>Q285*H285</f>
        <v>0</v>
      </c>
      <c r="S285" s="170">
        <v>0</v>
      </c>
      <c r="T285" s="171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172" t="s">
        <v>224</v>
      </c>
      <c r="AT285" s="172" t="s">
        <v>118</v>
      </c>
      <c r="AU285" s="172" t="s">
        <v>78</v>
      </c>
      <c r="AY285" s="19" t="s">
        <v>116</v>
      </c>
      <c r="BE285" s="173">
        <f>IF(N285="základní",J285,0)</f>
        <v>0</v>
      </c>
      <c r="BF285" s="173">
        <f>IF(N285="snížená",J285,0)</f>
        <v>0</v>
      </c>
      <c r="BG285" s="173">
        <f>IF(N285="zákl. přenesená",J285,0)</f>
        <v>0</v>
      </c>
      <c r="BH285" s="173">
        <f>IF(N285="sníž. přenesená",J285,0)</f>
        <v>0</v>
      </c>
      <c r="BI285" s="173">
        <f>IF(N285="nulová",J285,0)</f>
        <v>0</v>
      </c>
      <c r="BJ285" s="19" t="s">
        <v>76</v>
      </c>
      <c r="BK285" s="173">
        <f>ROUND(I285*H285,2)</f>
        <v>0</v>
      </c>
      <c r="BL285" s="19" t="s">
        <v>224</v>
      </c>
      <c r="BM285" s="172" t="s">
        <v>407</v>
      </c>
    </row>
    <row r="286" spans="1:47" s="2" customFormat="1" ht="12">
      <c r="A286" s="38"/>
      <c r="B286" s="39"/>
      <c r="C286" s="38"/>
      <c r="D286" s="174" t="s">
        <v>125</v>
      </c>
      <c r="E286" s="38"/>
      <c r="F286" s="175" t="s">
        <v>408</v>
      </c>
      <c r="G286" s="38"/>
      <c r="H286" s="38"/>
      <c r="I286" s="176"/>
      <c r="J286" s="38"/>
      <c r="K286" s="38"/>
      <c r="L286" s="39"/>
      <c r="M286" s="177"/>
      <c r="N286" s="178"/>
      <c r="O286" s="72"/>
      <c r="P286" s="72"/>
      <c r="Q286" s="72"/>
      <c r="R286" s="72"/>
      <c r="S286" s="72"/>
      <c r="T286" s="73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T286" s="19" t="s">
        <v>125</v>
      </c>
      <c r="AU286" s="19" t="s">
        <v>78</v>
      </c>
    </row>
    <row r="287" spans="1:47" s="2" customFormat="1" ht="12">
      <c r="A287" s="38"/>
      <c r="B287" s="39"/>
      <c r="C287" s="38"/>
      <c r="D287" s="179" t="s">
        <v>127</v>
      </c>
      <c r="E287" s="38"/>
      <c r="F287" s="180" t="s">
        <v>409</v>
      </c>
      <c r="G287" s="38"/>
      <c r="H287" s="38"/>
      <c r="I287" s="176"/>
      <c r="J287" s="38"/>
      <c r="K287" s="38"/>
      <c r="L287" s="39"/>
      <c r="M287" s="177"/>
      <c r="N287" s="178"/>
      <c r="O287" s="72"/>
      <c r="P287" s="72"/>
      <c r="Q287" s="72"/>
      <c r="R287" s="72"/>
      <c r="S287" s="72"/>
      <c r="T287" s="73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9" t="s">
        <v>127</v>
      </c>
      <c r="AU287" s="19" t="s">
        <v>78</v>
      </c>
    </row>
    <row r="288" spans="1:65" s="2" customFormat="1" ht="24.15" customHeight="1">
      <c r="A288" s="38"/>
      <c r="B288" s="160"/>
      <c r="C288" s="161" t="s">
        <v>410</v>
      </c>
      <c r="D288" s="161" t="s">
        <v>118</v>
      </c>
      <c r="E288" s="162" t="s">
        <v>411</v>
      </c>
      <c r="F288" s="163" t="s">
        <v>412</v>
      </c>
      <c r="G288" s="164" t="s">
        <v>183</v>
      </c>
      <c r="H288" s="165">
        <v>2.206</v>
      </c>
      <c r="I288" s="166"/>
      <c r="J288" s="167">
        <f>ROUND(I288*H288,2)</f>
        <v>0</v>
      </c>
      <c r="K288" s="163" t="s">
        <v>122</v>
      </c>
      <c r="L288" s="39"/>
      <c r="M288" s="168" t="s">
        <v>3</v>
      </c>
      <c r="N288" s="169" t="s">
        <v>40</v>
      </c>
      <c r="O288" s="72"/>
      <c r="P288" s="170">
        <f>O288*H288</f>
        <v>0</v>
      </c>
      <c r="Q288" s="170">
        <v>0</v>
      </c>
      <c r="R288" s="170">
        <f>Q288*H288</f>
        <v>0</v>
      </c>
      <c r="S288" s="170">
        <v>0</v>
      </c>
      <c r="T288" s="171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172" t="s">
        <v>224</v>
      </c>
      <c r="AT288" s="172" t="s">
        <v>118</v>
      </c>
      <c r="AU288" s="172" t="s">
        <v>78</v>
      </c>
      <c r="AY288" s="19" t="s">
        <v>116</v>
      </c>
      <c r="BE288" s="173">
        <f>IF(N288="základní",J288,0)</f>
        <v>0</v>
      </c>
      <c r="BF288" s="173">
        <f>IF(N288="snížená",J288,0)</f>
        <v>0</v>
      </c>
      <c r="BG288" s="173">
        <f>IF(N288="zákl. přenesená",J288,0)</f>
        <v>0</v>
      </c>
      <c r="BH288" s="173">
        <f>IF(N288="sníž. přenesená",J288,0)</f>
        <v>0</v>
      </c>
      <c r="BI288" s="173">
        <f>IF(N288="nulová",J288,0)</f>
        <v>0</v>
      </c>
      <c r="BJ288" s="19" t="s">
        <v>76</v>
      </c>
      <c r="BK288" s="173">
        <f>ROUND(I288*H288,2)</f>
        <v>0</v>
      </c>
      <c r="BL288" s="19" t="s">
        <v>224</v>
      </c>
      <c r="BM288" s="172" t="s">
        <v>413</v>
      </c>
    </row>
    <row r="289" spans="1:47" s="2" customFormat="1" ht="12">
      <c r="A289" s="38"/>
      <c r="B289" s="39"/>
      <c r="C289" s="38"/>
      <c r="D289" s="174" t="s">
        <v>125</v>
      </c>
      <c r="E289" s="38"/>
      <c r="F289" s="175" t="s">
        <v>414</v>
      </c>
      <c r="G289" s="38"/>
      <c r="H289" s="38"/>
      <c r="I289" s="176"/>
      <c r="J289" s="38"/>
      <c r="K289" s="38"/>
      <c r="L289" s="39"/>
      <c r="M289" s="177"/>
      <c r="N289" s="178"/>
      <c r="O289" s="72"/>
      <c r="P289" s="72"/>
      <c r="Q289" s="72"/>
      <c r="R289" s="72"/>
      <c r="S289" s="72"/>
      <c r="T289" s="73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T289" s="19" t="s">
        <v>125</v>
      </c>
      <c r="AU289" s="19" t="s">
        <v>78</v>
      </c>
    </row>
    <row r="290" spans="1:47" s="2" customFormat="1" ht="12">
      <c r="A290" s="38"/>
      <c r="B290" s="39"/>
      <c r="C290" s="38"/>
      <c r="D290" s="179" t="s">
        <v>127</v>
      </c>
      <c r="E290" s="38"/>
      <c r="F290" s="180" t="s">
        <v>415</v>
      </c>
      <c r="G290" s="38"/>
      <c r="H290" s="38"/>
      <c r="I290" s="176"/>
      <c r="J290" s="38"/>
      <c r="K290" s="38"/>
      <c r="L290" s="39"/>
      <c r="M290" s="177"/>
      <c r="N290" s="178"/>
      <c r="O290" s="72"/>
      <c r="P290" s="72"/>
      <c r="Q290" s="72"/>
      <c r="R290" s="72"/>
      <c r="S290" s="72"/>
      <c r="T290" s="73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T290" s="19" t="s">
        <v>127</v>
      </c>
      <c r="AU290" s="19" t="s">
        <v>78</v>
      </c>
    </row>
    <row r="291" spans="1:63" s="12" customFormat="1" ht="22.8" customHeight="1">
      <c r="A291" s="12"/>
      <c r="B291" s="147"/>
      <c r="C291" s="12"/>
      <c r="D291" s="148" t="s">
        <v>68</v>
      </c>
      <c r="E291" s="158" t="s">
        <v>416</v>
      </c>
      <c r="F291" s="158" t="s">
        <v>417</v>
      </c>
      <c r="G291" s="12"/>
      <c r="H291" s="12"/>
      <c r="I291" s="150"/>
      <c r="J291" s="159">
        <f>BK291</f>
        <v>0</v>
      </c>
      <c r="K291" s="12"/>
      <c r="L291" s="147"/>
      <c r="M291" s="152"/>
      <c r="N291" s="153"/>
      <c r="O291" s="153"/>
      <c r="P291" s="154">
        <f>SUM(P292:P331)</f>
        <v>0</v>
      </c>
      <c r="Q291" s="153"/>
      <c r="R291" s="154">
        <f>SUM(R292:R331)</f>
        <v>1.259</v>
      </c>
      <c r="S291" s="153"/>
      <c r="T291" s="155">
        <f>SUM(T292:T331)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148" t="s">
        <v>78</v>
      </c>
      <c r="AT291" s="156" t="s">
        <v>68</v>
      </c>
      <c r="AU291" s="156" t="s">
        <v>76</v>
      </c>
      <c r="AY291" s="148" t="s">
        <v>116</v>
      </c>
      <c r="BK291" s="157">
        <f>SUM(BK292:BK331)</f>
        <v>0</v>
      </c>
    </row>
    <row r="292" spans="1:65" s="2" customFormat="1" ht="21.75" customHeight="1">
      <c r="A292" s="38"/>
      <c r="B292" s="160"/>
      <c r="C292" s="161" t="s">
        <v>418</v>
      </c>
      <c r="D292" s="161" t="s">
        <v>118</v>
      </c>
      <c r="E292" s="162" t="s">
        <v>419</v>
      </c>
      <c r="F292" s="163" t="s">
        <v>420</v>
      </c>
      <c r="G292" s="164" t="s">
        <v>121</v>
      </c>
      <c r="H292" s="165">
        <v>3.834</v>
      </c>
      <c r="I292" s="166"/>
      <c r="J292" s="167">
        <f>ROUND(I292*H292,2)</f>
        <v>0</v>
      </c>
      <c r="K292" s="163" t="s">
        <v>3</v>
      </c>
      <c r="L292" s="39"/>
      <c r="M292" s="168" t="s">
        <v>3</v>
      </c>
      <c r="N292" s="169" t="s">
        <v>40</v>
      </c>
      <c r="O292" s="72"/>
      <c r="P292" s="170">
        <f>O292*H292</f>
        <v>0</v>
      </c>
      <c r="Q292" s="170">
        <v>0</v>
      </c>
      <c r="R292" s="170">
        <f>Q292*H292</f>
        <v>0</v>
      </c>
      <c r="S292" s="170">
        <v>0</v>
      </c>
      <c r="T292" s="171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172" t="s">
        <v>224</v>
      </c>
      <c r="AT292" s="172" t="s">
        <v>118</v>
      </c>
      <c r="AU292" s="172" t="s">
        <v>78</v>
      </c>
      <c r="AY292" s="19" t="s">
        <v>116</v>
      </c>
      <c r="BE292" s="173">
        <f>IF(N292="základní",J292,0)</f>
        <v>0</v>
      </c>
      <c r="BF292" s="173">
        <f>IF(N292="snížená",J292,0)</f>
        <v>0</v>
      </c>
      <c r="BG292" s="173">
        <f>IF(N292="zákl. přenesená",J292,0)</f>
        <v>0</v>
      </c>
      <c r="BH292" s="173">
        <f>IF(N292="sníž. přenesená",J292,0)</f>
        <v>0</v>
      </c>
      <c r="BI292" s="173">
        <f>IF(N292="nulová",J292,0)</f>
        <v>0</v>
      </c>
      <c r="BJ292" s="19" t="s">
        <v>76</v>
      </c>
      <c r="BK292" s="173">
        <f>ROUND(I292*H292,2)</f>
        <v>0</v>
      </c>
      <c r="BL292" s="19" t="s">
        <v>224</v>
      </c>
      <c r="BM292" s="172" t="s">
        <v>421</v>
      </c>
    </row>
    <row r="293" spans="1:47" s="2" customFormat="1" ht="12">
      <c r="A293" s="38"/>
      <c r="B293" s="39"/>
      <c r="C293" s="38"/>
      <c r="D293" s="174" t="s">
        <v>125</v>
      </c>
      <c r="E293" s="38"/>
      <c r="F293" s="175" t="s">
        <v>422</v>
      </c>
      <c r="G293" s="38"/>
      <c r="H293" s="38"/>
      <c r="I293" s="176"/>
      <c r="J293" s="38"/>
      <c r="K293" s="38"/>
      <c r="L293" s="39"/>
      <c r="M293" s="177"/>
      <c r="N293" s="178"/>
      <c r="O293" s="72"/>
      <c r="P293" s="72"/>
      <c r="Q293" s="72"/>
      <c r="R293" s="72"/>
      <c r="S293" s="72"/>
      <c r="T293" s="73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9" t="s">
        <v>125</v>
      </c>
      <c r="AU293" s="19" t="s">
        <v>78</v>
      </c>
    </row>
    <row r="294" spans="1:51" s="13" customFormat="1" ht="12">
      <c r="A294" s="13"/>
      <c r="B294" s="181"/>
      <c r="C294" s="13"/>
      <c r="D294" s="174" t="s">
        <v>129</v>
      </c>
      <c r="E294" s="182" t="s">
        <v>3</v>
      </c>
      <c r="F294" s="183" t="s">
        <v>423</v>
      </c>
      <c r="G294" s="13"/>
      <c r="H294" s="184">
        <v>3.834</v>
      </c>
      <c r="I294" s="185"/>
      <c r="J294" s="13"/>
      <c r="K294" s="13"/>
      <c r="L294" s="181"/>
      <c r="M294" s="186"/>
      <c r="N294" s="187"/>
      <c r="O294" s="187"/>
      <c r="P294" s="187"/>
      <c r="Q294" s="187"/>
      <c r="R294" s="187"/>
      <c r="S294" s="187"/>
      <c r="T294" s="188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182" t="s">
        <v>129</v>
      </c>
      <c r="AU294" s="182" t="s">
        <v>78</v>
      </c>
      <c r="AV294" s="13" t="s">
        <v>78</v>
      </c>
      <c r="AW294" s="13" t="s">
        <v>31</v>
      </c>
      <c r="AX294" s="13" t="s">
        <v>69</v>
      </c>
      <c r="AY294" s="182" t="s">
        <v>116</v>
      </c>
    </row>
    <row r="295" spans="1:51" s="15" customFormat="1" ht="12">
      <c r="A295" s="15"/>
      <c r="B295" s="196"/>
      <c r="C295" s="15"/>
      <c r="D295" s="174" t="s">
        <v>129</v>
      </c>
      <c r="E295" s="197" t="s">
        <v>3</v>
      </c>
      <c r="F295" s="198" t="s">
        <v>153</v>
      </c>
      <c r="G295" s="15"/>
      <c r="H295" s="199">
        <v>3.834</v>
      </c>
      <c r="I295" s="200"/>
      <c r="J295" s="15"/>
      <c r="K295" s="15"/>
      <c r="L295" s="196"/>
      <c r="M295" s="201"/>
      <c r="N295" s="202"/>
      <c r="O295" s="202"/>
      <c r="P295" s="202"/>
      <c r="Q295" s="202"/>
      <c r="R295" s="202"/>
      <c r="S295" s="202"/>
      <c r="T295" s="203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197" t="s">
        <v>129</v>
      </c>
      <c r="AU295" s="197" t="s">
        <v>78</v>
      </c>
      <c r="AV295" s="15" t="s">
        <v>123</v>
      </c>
      <c r="AW295" s="15" t="s">
        <v>31</v>
      </c>
      <c r="AX295" s="15" t="s">
        <v>76</v>
      </c>
      <c r="AY295" s="197" t="s">
        <v>116</v>
      </c>
    </row>
    <row r="296" spans="1:65" s="2" customFormat="1" ht="24.15" customHeight="1">
      <c r="A296" s="38"/>
      <c r="B296" s="160"/>
      <c r="C296" s="161" t="s">
        <v>424</v>
      </c>
      <c r="D296" s="161" t="s">
        <v>118</v>
      </c>
      <c r="E296" s="162" t="s">
        <v>425</v>
      </c>
      <c r="F296" s="163" t="s">
        <v>426</v>
      </c>
      <c r="G296" s="164" t="s">
        <v>121</v>
      </c>
      <c r="H296" s="165">
        <v>60</v>
      </c>
      <c r="I296" s="166"/>
      <c r="J296" s="167">
        <f>ROUND(I296*H296,2)</f>
        <v>0</v>
      </c>
      <c r="K296" s="163" t="s">
        <v>122</v>
      </c>
      <c r="L296" s="39"/>
      <c r="M296" s="168" t="s">
        <v>3</v>
      </c>
      <c r="N296" s="169" t="s">
        <v>40</v>
      </c>
      <c r="O296" s="72"/>
      <c r="P296" s="170">
        <f>O296*H296</f>
        <v>0</v>
      </c>
      <c r="Q296" s="170">
        <v>0</v>
      </c>
      <c r="R296" s="170">
        <f>Q296*H296</f>
        <v>0</v>
      </c>
      <c r="S296" s="170">
        <v>0</v>
      </c>
      <c r="T296" s="171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172" t="s">
        <v>224</v>
      </c>
      <c r="AT296" s="172" t="s">
        <v>118</v>
      </c>
      <c r="AU296" s="172" t="s">
        <v>78</v>
      </c>
      <c r="AY296" s="19" t="s">
        <v>116</v>
      </c>
      <c r="BE296" s="173">
        <f>IF(N296="základní",J296,0)</f>
        <v>0</v>
      </c>
      <c r="BF296" s="173">
        <f>IF(N296="snížená",J296,0)</f>
        <v>0</v>
      </c>
      <c r="BG296" s="173">
        <f>IF(N296="zákl. přenesená",J296,0)</f>
        <v>0</v>
      </c>
      <c r="BH296" s="173">
        <f>IF(N296="sníž. přenesená",J296,0)</f>
        <v>0</v>
      </c>
      <c r="BI296" s="173">
        <f>IF(N296="nulová",J296,0)</f>
        <v>0</v>
      </c>
      <c r="BJ296" s="19" t="s">
        <v>76</v>
      </c>
      <c r="BK296" s="173">
        <f>ROUND(I296*H296,2)</f>
        <v>0</v>
      </c>
      <c r="BL296" s="19" t="s">
        <v>224</v>
      </c>
      <c r="BM296" s="172" t="s">
        <v>427</v>
      </c>
    </row>
    <row r="297" spans="1:47" s="2" customFormat="1" ht="12">
      <c r="A297" s="38"/>
      <c r="B297" s="39"/>
      <c r="C297" s="38"/>
      <c r="D297" s="174" t="s">
        <v>125</v>
      </c>
      <c r="E297" s="38"/>
      <c r="F297" s="175" t="s">
        <v>428</v>
      </c>
      <c r="G297" s="38"/>
      <c r="H297" s="38"/>
      <c r="I297" s="176"/>
      <c r="J297" s="38"/>
      <c r="K297" s="38"/>
      <c r="L297" s="39"/>
      <c r="M297" s="177"/>
      <c r="N297" s="178"/>
      <c r="O297" s="72"/>
      <c r="P297" s="72"/>
      <c r="Q297" s="72"/>
      <c r="R297" s="72"/>
      <c r="S297" s="72"/>
      <c r="T297" s="73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9" t="s">
        <v>125</v>
      </c>
      <c r="AU297" s="19" t="s">
        <v>78</v>
      </c>
    </row>
    <row r="298" spans="1:47" s="2" customFormat="1" ht="12">
      <c r="A298" s="38"/>
      <c r="B298" s="39"/>
      <c r="C298" s="38"/>
      <c r="D298" s="179" t="s">
        <v>127</v>
      </c>
      <c r="E298" s="38"/>
      <c r="F298" s="180" t="s">
        <v>429</v>
      </c>
      <c r="G298" s="38"/>
      <c r="H298" s="38"/>
      <c r="I298" s="176"/>
      <c r="J298" s="38"/>
      <c r="K298" s="38"/>
      <c r="L298" s="39"/>
      <c r="M298" s="177"/>
      <c r="N298" s="178"/>
      <c r="O298" s="72"/>
      <c r="P298" s="72"/>
      <c r="Q298" s="72"/>
      <c r="R298" s="72"/>
      <c r="S298" s="72"/>
      <c r="T298" s="73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T298" s="19" t="s">
        <v>127</v>
      </c>
      <c r="AU298" s="19" t="s">
        <v>78</v>
      </c>
    </row>
    <row r="299" spans="1:51" s="13" customFormat="1" ht="12">
      <c r="A299" s="13"/>
      <c r="B299" s="181"/>
      <c r="C299" s="13"/>
      <c r="D299" s="174" t="s">
        <v>129</v>
      </c>
      <c r="E299" s="182" t="s">
        <v>3</v>
      </c>
      <c r="F299" s="183" t="s">
        <v>430</v>
      </c>
      <c r="G299" s="13"/>
      <c r="H299" s="184">
        <v>60</v>
      </c>
      <c r="I299" s="185"/>
      <c r="J299" s="13"/>
      <c r="K299" s="13"/>
      <c r="L299" s="181"/>
      <c r="M299" s="186"/>
      <c r="N299" s="187"/>
      <c r="O299" s="187"/>
      <c r="P299" s="187"/>
      <c r="Q299" s="187"/>
      <c r="R299" s="187"/>
      <c r="S299" s="187"/>
      <c r="T299" s="188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182" t="s">
        <v>129</v>
      </c>
      <c r="AU299" s="182" t="s">
        <v>78</v>
      </c>
      <c r="AV299" s="13" t="s">
        <v>78</v>
      </c>
      <c r="AW299" s="13" t="s">
        <v>31</v>
      </c>
      <c r="AX299" s="13" t="s">
        <v>69</v>
      </c>
      <c r="AY299" s="182" t="s">
        <v>116</v>
      </c>
    </row>
    <row r="300" spans="1:51" s="15" customFormat="1" ht="12">
      <c r="A300" s="15"/>
      <c r="B300" s="196"/>
      <c r="C300" s="15"/>
      <c r="D300" s="174" t="s">
        <v>129</v>
      </c>
      <c r="E300" s="197" t="s">
        <v>3</v>
      </c>
      <c r="F300" s="198" t="s">
        <v>153</v>
      </c>
      <c r="G300" s="15"/>
      <c r="H300" s="199">
        <v>60</v>
      </c>
      <c r="I300" s="200"/>
      <c r="J300" s="15"/>
      <c r="K300" s="15"/>
      <c r="L300" s="196"/>
      <c r="M300" s="201"/>
      <c r="N300" s="202"/>
      <c r="O300" s="202"/>
      <c r="P300" s="202"/>
      <c r="Q300" s="202"/>
      <c r="R300" s="202"/>
      <c r="S300" s="202"/>
      <c r="T300" s="203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197" t="s">
        <v>129</v>
      </c>
      <c r="AU300" s="197" t="s">
        <v>78</v>
      </c>
      <c r="AV300" s="15" t="s">
        <v>123</v>
      </c>
      <c r="AW300" s="15" t="s">
        <v>31</v>
      </c>
      <c r="AX300" s="15" t="s">
        <v>76</v>
      </c>
      <c r="AY300" s="197" t="s">
        <v>116</v>
      </c>
    </row>
    <row r="301" spans="1:65" s="2" customFormat="1" ht="16.5" customHeight="1">
      <c r="A301" s="38"/>
      <c r="B301" s="160"/>
      <c r="C301" s="204" t="s">
        <v>431</v>
      </c>
      <c r="D301" s="204" t="s">
        <v>200</v>
      </c>
      <c r="E301" s="205" t="s">
        <v>373</v>
      </c>
      <c r="F301" s="206" t="s">
        <v>374</v>
      </c>
      <c r="G301" s="207" t="s">
        <v>141</v>
      </c>
      <c r="H301" s="208">
        <v>1.76</v>
      </c>
      <c r="I301" s="209"/>
      <c r="J301" s="210">
        <f>ROUND(I301*H301,2)</f>
        <v>0</v>
      </c>
      <c r="K301" s="206" t="s">
        <v>122</v>
      </c>
      <c r="L301" s="211"/>
      <c r="M301" s="212" t="s">
        <v>3</v>
      </c>
      <c r="N301" s="213" t="s">
        <v>40</v>
      </c>
      <c r="O301" s="72"/>
      <c r="P301" s="170">
        <f>O301*H301</f>
        <v>0</v>
      </c>
      <c r="Q301" s="170">
        <v>0.5</v>
      </c>
      <c r="R301" s="170">
        <f>Q301*H301</f>
        <v>0.88</v>
      </c>
      <c r="S301" s="170">
        <v>0</v>
      </c>
      <c r="T301" s="171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172" t="s">
        <v>324</v>
      </c>
      <c r="AT301" s="172" t="s">
        <v>200</v>
      </c>
      <c r="AU301" s="172" t="s">
        <v>78</v>
      </c>
      <c r="AY301" s="19" t="s">
        <v>116</v>
      </c>
      <c r="BE301" s="173">
        <f>IF(N301="základní",J301,0)</f>
        <v>0</v>
      </c>
      <c r="BF301" s="173">
        <f>IF(N301="snížená",J301,0)</f>
        <v>0</v>
      </c>
      <c r="BG301" s="173">
        <f>IF(N301="zákl. přenesená",J301,0)</f>
        <v>0</v>
      </c>
      <c r="BH301" s="173">
        <f>IF(N301="sníž. přenesená",J301,0)</f>
        <v>0</v>
      </c>
      <c r="BI301" s="173">
        <f>IF(N301="nulová",J301,0)</f>
        <v>0</v>
      </c>
      <c r="BJ301" s="19" t="s">
        <v>76</v>
      </c>
      <c r="BK301" s="173">
        <f>ROUND(I301*H301,2)</f>
        <v>0</v>
      </c>
      <c r="BL301" s="19" t="s">
        <v>224</v>
      </c>
      <c r="BM301" s="172" t="s">
        <v>432</v>
      </c>
    </row>
    <row r="302" spans="1:47" s="2" customFormat="1" ht="12">
      <c r="A302" s="38"/>
      <c r="B302" s="39"/>
      <c r="C302" s="38"/>
      <c r="D302" s="174" t="s">
        <v>125</v>
      </c>
      <c r="E302" s="38"/>
      <c r="F302" s="175" t="s">
        <v>374</v>
      </c>
      <c r="G302" s="38"/>
      <c r="H302" s="38"/>
      <c r="I302" s="176"/>
      <c r="J302" s="38"/>
      <c r="K302" s="38"/>
      <c r="L302" s="39"/>
      <c r="M302" s="177"/>
      <c r="N302" s="178"/>
      <c r="O302" s="72"/>
      <c r="P302" s="72"/>
      <c r="Q302" s="72"/>
      <c r="R302" s="72"/>
      <c r="S302" s="72"/>
      <c r="T302" s="73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T302" s="19" t="s">
        <v>125</v>
      </c>
      <c r="AU302" s="19" t="s">
        <v>78</v>
      </c>
    </row>
    <row r="303" spans="1:51" s="13" customFormat="1" ht="12">
      <c r="A303" s="13"/>
      <c r="B303" s="181"/>
      <c r="C303" s="13"/>
      <c r="D303" s="174" t="s">
        <v>129</v>
      </c>
      <c r="E303" s="182" t="s">
        <v>3</v>
      </c>
      <c r="F303" s="183" t="s">
        <v>433</v>
      </c>
      <c r="G303" s="13"/>
      <c r="H303" s="184">
        <v>1.76</v>
      </c>
      <c r="I303" s="185"/>
      <c r="J303" s="13"/>
      <c r="K303" s="13"/>
      <c r="L303" s="181"/>
      <c r="M303" s="186"/>
      <c r="N303" s="187"/>
      <c r="O303" s="187"/>
      <c r="P303" s="187"/>
      <c r="Q303" s="187"/>
      <c r="R303" s="187"/>
      <c r="S303" s="187"/>
      <c r="T303" s="188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182" t="s">
        <v>129</v>
      </c>
      <c r="AU303" s="182" t="s">
        <v>78</v>
      </c>
      <c r="AV303" s="13" t="s">
        <v>78</v>
      </c>
      <c r="AW303" s="13" t="s">
        <v>31</v>
      </c>
      <c r="AX303" s="13" t="s">
        <v>69</v>
      </c>
      <c r="AY303" s="182" t="s">
        <v>116</v>
      </c>
    </row>
    <row r="304" spans="1:51" s="15" customFormat="1" ht="12">
      <c r="A304" s="15"/>
      <c r="B304" s="196"/>
      <c r="C304" s="15"/>
      <c r="D304" s="174" t="s">
        <v>129</v>
      </c>
      <c r="E304" s="197" t="s">
        <v>3</v>
      </c>
      <c r="F304" s="198" t="s">
        <v>153</v>
      </c>
      <c r="G304" s="15"/>
      <c r="H304" s="199">
        <v>1.76</v>
      </c>
      <c r="I304" s="200"/>
      <c r="J304" s="15"/>
      <c r="K304" s="15"/>
      <c r="L304" s="196"/>
      <c r="M304" s="201"/>
      <c r="N304" s="202"/>
      <c r="O304" s="202"/>
      <c r="P304" s="202"/>
      <c r="Q304" s="202"/>
      <c r="R304" s="202"/>
      <c r="S304" s="202"/>
      <c r="T304" s="203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197" t="s">
        <v>129</v>
      </c>
      <c r="AU304" s="197" t="s">
        <v>78</v>
      </c>
      <c r="AV304" s="15" t="s">
        <v>123</v>
      </c>
      <c r="AW304" s="15" t="s">
        <v>31</v>
      </c>
      <c r="AX304" s="15" t="s">
        <v>76</v>
      </c>
      <c r="AY304" s="197" t="s">
        <v>116</v>
      </c>
    </row>
    <row r="305" spans="1:65" s="2" customFormat="1" ht="24.15" customHeight="1">
      <c r="A305" s="38"/>
      <c r="B305" s="160"/>
      <c r="C305" s="161" t="s">
        <v>434</v>
      </c>
      <c r="D305" s="161" t="s">
        <v>118</v>
      </c>
      <c r="E305" s="162" t="s">
        <v>435</v>
      </c>
      <c r="F305" s="163" t="s">
        <v>436</v>
      </c>
      <c r="G305" s="164" t="s">
        <v>121</v>
      </c>
      <c r="H305" s="165">
        <v>4.47</v>
      </c>
      <c r="I305" s="166"/>
      <c r="J305" s="167">
        <f>ROUND(I305*H305,2)</f>
        <v>0</v>
      </c>
      <c r="K305" s="163" t="s">
        <v>122</v>
      </c>
      <c r="L305" s="39"/>
      <c r="M305" s="168" t="s">
        <v>3</v>
      </c>
      <c r="N305" s="169" t="s">
        <v>40</v>
      </c>
      <c r="O305" s="72"/>
      <c r="P305" s="170">
        <f>O305*H305</f>
        <v>0</v>
      </c>
      <c r="Q305" s="170">
        <v>0</v>
      </c>
      <c r="R305" s="170">
        <f>Q305*H305</f>
        <v>0</v>
      </c>
      <c r="S305" s="170">
        <v>0</v>
      </c>
      <c r="T305" s="171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172" t="s">
        <v>224</v>
      </c>
      <c r="AT305" s="172" t="s">
        <v>118</v>
      </c>
      <c r="AU305" s="172" t="s">
        <v>78</v>
      </c>
      <c r="AY305" s="19" t="s">
        <v>116</v>
      </c>
      <c r="BE305" s="173">
        <f>IF(N305="základní",J305,0)</f>
        <v>0</v>
      </c>
      <c r="BF305" s="173">
        <f>IF(N305="snížená",J305,0)</f>
        <v>0</v>
      </c>
      <c r="BG305" s="173">
        <f>IF(N305="zákl. přenesená",J305,0)</f>
        <v>0</v>
      </c>
      <c r="BH305" s="173">
        <f>IF(N305="sníž. přenesená",J305,0)</f>
        <v>0</v>
      </c>
      <c r="BI305" s="173">
        <f>IF(N305="nulová",J305,0)</f>
        <v>0</v>
      </c>
      <c r="BJ305" s="19" t="s">
        <v>76</v>
      </c>
      <c r="BK305" s="173">
        <f>ROUND(I305*H305,2)</f>
        <v>0</v>
      </c>
      <c r="BL305" s="19" t="s">
        <v>224</v>
      </c>
      <c r="BM305" s="172" t="s">
        <v>437</v>
      </c>
    </row>
    <row r="306" spans="1:47" s="2" customFormat="1" ht="12">
      <c r="A306" s="38"/>
      <c r="B306" s="39"/>
      <c r="C306" s="38"/>
      <c r="D306" s="174" t="s">
        <v>125</v>
      </c>
      <c r="E306" s="38"/>
      <c r="F306" s="175" t="s">
        <v>438</v>
      </c>
      <c r="G306" s="38"/>
      <c r="H306" s="38"/>
      <c r="I306" s="176"/>
      <c r="J306" s="38"/>
      <c r="K306" s="38"/>
      <c r="L306" s="39"/>
      <c r="M306" s="177"/>
      <c r="N306" s="178"/>
      <c r="O306" s="72"/>
      <c r="P306" s="72"/>
      <c r="Q306" s="72"/>
      <c r="R306" s="72"/>
      <c r="S306" s="72"/>
      <c r="T306" s="73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T306" s="19" t="s">
        <v>125</v>
      </c>
      <c r="AU306" s="19" t="s">
        <v>78</v>
      </c>
    </row>
    <row r="307" spans="1:47" s="2" customFormat="1" ht="12">
      <c r="A307" s="38"/>
      <c r="B307" s="39"/>
      <c r="C307" s="38"/>
      <c r="D307" s="179" t="s">
        <v>127</v>
      </c>
      <c r="E307" s="38"/>
      <c r="F307" s="180" t="s">
        <v>439</v>
      </c>
      <c r="G307" s="38"/>
      <c r="H307" s="38"/>
      <c r="I307" s="176"/>
      <c r="J307" s="38"/>
      <c r="K307" s="38"/>
      <c r="L307" s="39"/>
      <c r="M307" s="177"/>
      <c r="N307" s="178"/>
      <c r="O307" s="72"/>
      <c r="P307" s="72"/>
      <c r="Q307" s="72"/>
      <c r="R307" s="72"/>
      <c r="S307" s="72"/>
      <c r="T307" s="73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T307" s="19" t="s">
        <v>127</v>
      </c>
      <c r="AU307" s="19" t="s">
        <v>78</v>
      </c>
    </row>
    <row r="308" spans="1:51" s="13" customFormat="1" ht="12">
      <c r="A308" s="13"/>
      <c r="B308" s="181"/>
      <c r="C308" s="13"/>
      <c r="D308" s="174" t="s">
        <v>129</v>
      </c>
      <c r="E308" s="182" t="s">
        <v>3</v>
      </c>
      <c r="F308" s="183" t="s">
        <v>440</v>
      </c>
      <c r="G308" s="13"/>
      <c r="H308" s="184">
        <v>4.47</v>
      </c>
      <c r="I308" s="185"/>
      <c r="J308" s="13"/>
      <c r="K308" s="13"/>
      <c r="L308" s="181"/>
      <c r="M308" s="186"/>
      <c r="N308" s="187"/>
      <c r="O308" s="187"/>
      <c r="P308" s="187"/>
      <c r="Q308" s="187"/>
      <c r="R308" s="187"/>
      <c r="S308" s="187"/>
      <c r="T308" s="188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182" t="s">
        <v>129</v>
      </c>
      <c r="AU308" s="182" t="s">
        <v>78</v>
      </c>
      <c r="AV308" s="13" t="s">
        <v>78</v>
      </c>
      <c r="AW308" s="13" t="s">
        <v>31</v>
      </c>
      <c r="AX308" s="13" t="s">
        <v>69</v>
      </c>
      <c r="AY308" s="182" t="s">
        <v>116</v>
      </c>
    </row>
    <row r="309" spans="1:51" s="15" customFormat="1" ht="12">
      <c r="A309" s="15"/>
      <c r="B309" s="196"/>
      <c r="C309" s="15"/>
      <c r="D309" s="174" t="s">
        <v>129</v>
      </c>
      <c r="E309" s="197" t="s">
        <v>3</v>
      </c>
      <c r="F309" s="198" t="s">
        <v>153</v>
      </c>
      <c r="G309" s="15"/>
      <c r="H309" s="199">
        <v>4.47</v>
      </c>
      <c r="I309" s="200"/>
      <c r="J309" s="15"/>
      <c r="K309" s="15"/>
      <c r="L309" s="196"/>
      <c r="M309" s="201"/>
      <c r="N309" s="202"/>
      <c r="O309" s="202"/>
      <c r="P309" s="202"/>
      <c r="Q309" s="202"/>
      <c r="R309" s="202"/>
      <c r="S309" s="202"/>
      <c r="T309" s="203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197" t="s">
        <v>129</v>
      </c>
      <c r="AU309" s="197" t="s">
        <v>78</v>
      </c>
      <c r="AV309" s="15" t="s">
        <v>123</v>
      </c>
      <c r="AW309" s="15" t="s">
        <v>31</v>
      </c>
      <c r="AX309" s="15" t="s">
        <v>76</v>
      </c>
      <c r="AY309" s="197" t="s">
        <v>116</v>
      </c>
    </row>
    <row r="310" spans="1:65" s="2" customFormat="1" ht="16.5" customHeight="1">
      <c r="A310" s="38"/>
      <c r="B310" s="160"/>
      <c r="C310" s="204" t="s">
        <v>441</v>
      </c>
      <c r="D310" s="204" t="s">
        <v>200</v>
      </c>
      <c r="E310" s="205" t="s">
        <v>343</v>
      </c>
      <c r="F310" s="206" t="s">
        <v>344</v>
      </c>
      <c r="G310" s="207" t="s">
        <v>121</v>
      </c>
      <c r="H310" s="208">
        <v>6.25</v>
      </c>
      <c r="I310" s="209"/>
      <c r="J310" s="210">
        <f>ROUND(I310*H310,2)</f>
        <v>0</v>
      </c>
      <c r="K310" s="206" t="s">
        <v>122</v>
      </c>
      <c r="L310" s="211"/>
      <c r="M310" s="212" t="s">
        <v>3</v>
      </c>
      <c r="N310" s="213" t="s">
        <v>40</v>
      </c>
      <c r="O310" s="72"/>
      <c r="P310" s="170">
        <f>O310*H310</f>
        <v>0</v>
      </c>
      <c r="Q310" s="170">
        <v>0.0096</v>
      </c>
      <c r="R310" s="170">
        <f>Q310*H310</f>
        <v>0.06</v>
      </c>
      <c r="S310" s="170">
        <v>0</v>
      </c>
      <c r="T310" s="171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172" t="s">
        <v>324</v>
      </c>
      <c r="AT310" s="172" t="s">
        <v>200</v>
      </c>
      <c r="AU310" s="172" t="s">
        <v>78</v>
      </c>
      <c r="AY310" s="19" t="s">
        <v>116</v>
      </c>
      <c r="BE310" s="173">
        <f>IF(N310="základní",J310,0)</f>
        <v>0</v>
      </c>
      <c r="BF310" s="173">
        <f>IF(N310="snížená",J310,0)</f>
        <v>0</v>
      </c>
      <c r="BG310" s="173">
        <f>IF(N310="zákl. přenesená",J310,0)</f>
        <v>0</v>
      </c>
      <c r="BH310" s="173">
        <f>IF(N310="sníž. přenesená",J310,0)</f>
        <v>0</v>
      </c>
      <c r="BI310" s="173">
        <f>IF(N310="nulová",J310,0)</f>
        <v>0</v>
      </c>
      <c r="BJ310" s="19" t="s">
        <v>76</v>
      </c>
      <c r="BK310" s="173">
        <f>ROUND(I310*H310,2)</f>
        <v>0</v>
      </c>
      <c r="BL310" s="19" t="s">
        <v>224</v>
      </c>
      <c r="BM310" s="172" t="s">
        <v>442</v>
      </c>
    </row>
    <row r="311" spans="1:47" s="2" customFormat="1" ht="12">
      <c r="A311" s="38"/>
      <c r="B311" s="39"/>
      <c r="C311" s="38"/>
      <c r="D311" s="174" t="s">
        <v>125</v>
      </c>
      <c r="E311" s="38"/>
      <c r="F311" s="175" t="s">
        <v>346</v>
      </c>
      <c r="G311" s="38"/>
      <c r="H311" s="38"/>
      <c r="I311" s="176"/>
      <c r="J311" s="38"/>
      <c r="K311" s="38"/>
      <c r="L311" s="39"/>
      <c r="M311" s="177"/>
      <c r="N311" s="178"/>
      <c r="O311" s="72"/>
      <c r="P311" s="72"/>
      <c r="Q311" s="72"/>
      <c r="R311" s="72"/>
      <c r="S311" s="72"/>
      <c r="T311" s="73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T311" s="19" t="s">
        <v>125</v>
      </c>
      <c r="AU311" s="19" t="s">
        <v>78</v>
      </c>
    </row>
    <row r="312" spans="1:51" s="13" customFormat="1" ht="12">
      <c r="A312" s="13"/>
      <c r="B312" s="181"/>
      <c r="C312" s="13"/>
      <c r="D312" s="174" t="s">
        <v>129</v>
      </c>
      <c r="E312" s="182" t="s">
        <v>3</v>
      </c>
      <c r="F312" s="183" t="s">
        <v>443</v>
      </c>
      <c r="G312" s="13"/>
      <c r="H312" s="184">
        <v>6.25</v>
      </c>
      <c r="I312" s="185"/>
      <c r="J312" s="13"/>
      <c r="K312" s="13"/>
      <c r="L312" s="181"/>
      <c r="M312" s="186"/>
      <c r="N312" s="187"/>
      <c r="O312" s="187"/>
      <c r="P312" s="187"/>
      <c r="Q312" s="187"/>
      <c r="R312" s="187"/>
      <c r="S312" s="187"/>
      <c r="T312" s="188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182" t="s">
        <v>129</v>
      </c>
      <c r="AU312" s="182" t="s">
        <v>78</v>
      </c>
      <c r="AV312" s="13" t="s">
        <v>78</v>
      </c>
      <c r="AW312" s="13" t="s">
        <v>31</v>
      </c>
      <c r="AX312" s="13" t="s">
        <v>69</v>
      </c>
      <c r="AY312" s="182" t="s">
        <v>116</v>
      </c>
    </row>
    <row r="313" spans="1:51" s="15" customFormat="1" ht="12">
      <c r="A313" s="15"/>
      <c r="B313" s="196"/>
      <c r="C313" s="15"/>
      <c r="D313" s="174" t="s">
        <v>129</v>
      </c>
      <c r="E313" s="197" t="s">
        <v>3</v>
      </c>
      <c r="F313" s="198" t="s">
        <v>153</v>
      </c>
      <c r="G313" s="15"/>
      <c r="H313" s="199">
        <v>6.25</v>
      </c>
      <c r="I313" s="200"/>
      <c r="J313" s="15"/>
      <c r="K313" s="15"/>
      <c r="L313" s="196"/>
      <c r="M313" s="201"/>
      <c r="N313" s="202"/>
      <c r="O313" s="202"/>
      <c r="P313" s="202"/>
      <c r="Q313" s="202"/>
      <c r="R313" s="202"/>
      <c r="S313" s="202"/>
      <c r="T313" s="203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197" t="s">
        <v>129</v>
      </c>
      <c r="AU313" s="197" t="s">
        <v>78</v>
      </c>
      <c r="AV313" s="15" t="s">
        <v>123</v>
      </c>
      <c r="AW313" s="15" t="s">
        <v>31</v>
      </c>
      <c r="AX313" s="15" t="s">
        <v>76</v>
      </c>
      <c r="AY313" s="197" t="s">
        <v>116</v>
      </c>
    </row>
    <row r="314" spans="1:65" s="2" customFormat="1" ht="24.15" customHeight="1">
      <c r="A314" s="38"/>
      <c r="B314" s="160"/>
      <c r="C314" s="161" t="s">
        <v>444</v>
      </c>
      <c r="D314" s="161" t="s">
        <v>118</v>
      </c>
      <c r="E314" s="162" t="s">
        <v>445</v>
      </c>
      <c r="F314" s="163" t="s">
        <v>446</v>
      </c>
      <c r="G314" s="164" t="s">
        <v>121</v>
      </c>
      <c r="H314" s="165">
        <v>21.76</v>
      </c>
      <c r="I314" s="166"/>
      <c r="J314" s="167">
        <f>ROUND(I314*H314,2)</f>
        <v>0</v>
      </c>
      <c r="K314" s="163" t="s">
        <v>122</v>
      </c>
      <c r="L314" s="39"/>
      <c r="M314" s="168" t="s">
        <v>3</v>
      </c>
      <c r="N314" s="169" t="s">
        <v>40</v>
      </c>
      <c r="O314" s="72"/>
      <c r="P314" s="170">
        <f>O314*H314</f>
        <v>0</v>
      </c>
      <c r="Q314" s="170">
        <v>0</v>
      </c>
      <c r="R314" s="170">
        <f>Q314*H314</f>
        <v>0</v>
      </c>
      <c r="S314" s="170">
        <v>0</v>
      </c>
      <c r="T314" s="171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172" t="s">
        <v>224</v>
      </c>
      <c r="AT314" s="172" t="s">
        <v>118</v>
      </c>
      <c r="AU314" s="172" t="s">
        <v>78</v>
      </c>
      <c r="AY314" s="19" t="s">
        <v>116</v>
      </c>
      <c r="BE314" s="173">
        <f>IF(N314="základní",J314,0)</f>
        <v>0</v>
      </c>
      <c r="BF314" s="173">
        <f>IF(N314="snížená",J314,0)</f>
        <v>0</v>
      </c>
      <c r="BG314" s="173">
        <f>IF(N314="zákl. přenesená",J314,0)</f>
        <v>0</v>
      </c>
      <c r="BH314" s="173">
        <f>IF(N314="sníž. přenesená",J314,0)</f>
        <v>0</v>
      </c>
      <c r="BI314" s="173">
        <f>IF(N314="nulová",J314,0)</f>
        <v>0</v>
      </c>
      <c r="BJ314" s="19" t="s">
        <v>76</v>
      </c>
      <c r="BK314" s="173">
        <f>ROUND(I314*H314,2)</f>
        <v>0</v>
      </c>
      <c r="BL314" s="19" t="s">
        <v>224</v>
      </c>
      <c r="BM314" s="172" t="s">
        <v>447</v>
      </c>
    </row>
    <row r="315" spans="1:47" s="2" customFormat="1" ht="12">
      <c r="A315" s="38"/>
      <c r="B315" s="39"/>
      <c r="C315" s="38"/>
      <c r="D315" s="174" t="s">
        <v>125</v>
      </c>
      <c r="E315" s="38"/>
      <c r="F315" s="175" t="s">
        <v>448</v>
      </c>
      <c r="G315" s="38"/>
      <c r="H315" s="38"/>
      <c r="I315" s="176"/>
      <c r="J315" s="38"/>
      <c r="K315" s="38"/>
      <c r="L315" s="39"/>
      <c r="M315" s="177"/>
      <c r="N315" s="178"/>
      <c r="O315" s="72"/>
      <c r="P315" s="72"/>
      <c r="Q315" s="72"/>
      <c r="R315" s="72"/>
      <c r="S315" s="72"/>
      <c r="T315" s="73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T315" s="19" t="s">
        <v>125</v>
      </c>
      <c r="AU315" s="19" t="s">
        <v>78</v>
      </c>
    </row>
    <row r="316" spans="1:47" s="2" customFormat="1" ht="12">
      <c r="A316" s="38"/>
      <c r="B316" s="39"/>
      <c r="C316" s="38"/>
      <c r="D316" s="179" t="s">
        <v>127</v>
      </c>
      <c r="E316" s="38"/>
      <c r="F316" s="180" t="s">
        <v>449</v>
      </c>
      <c r="G316" s="38"/>
      <c r="H316" s="38"/>
      <c r="I316" s="176"/>
      <c r="J316" s="38"/>
      <c r="K316" s="38"/>
      <c r="L316" s="39"/>
      <c r="M316" s="177"/>
      <c r="N316" s="178"/>
      <c r="O316" s="72"/>
      <c r="P316" s="72"/>
      <c r="Q316" s="72"/>
      <c r="R316" s="72"/>
      <c r="S316" s="72"/>
      <c r="T316" s="73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T316" s="19" t="s">
        <v>127</v>
      </c>
      <c r="AU316" s="19" t="s">
        <v>78</v>
      </c>
    </row>
    <row r="317" spans="1:51" s="13" customFormat="1" ht="12">
      <c r="A317" s="13"/>
      <c r="B317" s="181"/>
      <c r="C317" s="13"/>
      <c r="D317" s="174" t="s">
        <v>129</v>
      </c>
      <c r="E317" s="182" t="s">
        <v>3</v>
      </c>
      <c r="F317" s="183" t="s">
        <v>450</v>
      </c>
      <c r="G317" s="13"/>
      <c r="H317" s="184">
        <v>21.76</v>
      </c>
      <c r="I317" s="185"/>
      <c r="J317" s="13"/>
      <c r="K317" s="13"/>
      <c r="L317" s="181"/>
      <c r="M317" s="186"/>
      <c r="N317" s="187"/>
      <c r="O317" s="187"/>
      <c r="P317" s="187"/>
      <c r="Q317" s="187"/>
      <c r="R317" s="187"/>
      <c r="S317" s="187"/>
      <c r="T317" s="188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182" t="s">
        <v>129</v>
      </c>
      <c r="AU317" s="182" t="s">
        <v>78</v>
      </c>
      <c r="AV317" s="13" t="s">
        <v>78</v>
      </c>
      <c r="AW317" s="13" t="s">
        <v>31</v>
      </c>
      <c r="AX317" s="13" t="s">
        <v>69</v>
      </c>
      <c r="AY317" s="182" t="s">
        <v>116</v>
      </c>
    </row>
    <row r="318" spans="1:51" s="15" customFormat="1" ht="12">
      <c r="A318" s="15"/>
      <c r="B318" s="196"/>
      <c r="C318" s="15"/>
      <c r="D318" s="174" t="s">
        <v>129</v>
      </c>
      <c r="E318" s="197" t="s">
        <v>3</v>
      </c>
      <c r="F318" s="198" t="s">
        <v>153</v>
      </c>
      <c r="G318" s="15"/>
      <c r="H318" s="199">
        <v>21.76</v>
      </c>
      <c r="I318" s="200"/>
      <c r="J318" s="15"/>
      <c r="K318" s="15"/>
      <c r="L318" s="196"/>
      <c r="M318" s="201"/>
      <c r="N318" s="202"/>
      <c r="O318" s="202"/>
      <c r="P318" s="202"/>
      <c r="Q318" s="202"/>
      <c r="R318" s="202"/>
      <c r="S318" s="202"/>
      <c r="T318" s="203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T318" s="197" t="s">
        <v>129</v>
      </c>
      <c r="AU318" s="197" t="s">
        <v>78</v>
      </c>
      <c r="AV318" s="15" t="s">
        <v>123</v>
      </c>
      <c r="AW318" s="15" t="s">
        <v>31</v>
      </c>
      <c r="AX318" s="15" t="s">
        <v>76</v>
      </c>
      <c r="AY318" s="197" t="s">
        <v>116</v>
      </c>
    </row>
    <row r="319" spans="1:65" s="2" customFormat="1" ht="16.5" customHeight="1">
      <c r="A319" s="38"/>
      <c r="B319" s="160"/>
      <c r="C319" s="204" t="s">
        <v>451</v>
      </c>
      <c r="D319" s="204" t="s">
        <v>200</v>
      </c>
      <c r="E319" s="205" t="s">
        <v>373</v>
      </c>
      <c r="F319" s="206" t="s">
        <v>374</v>
      </c>
      <c r="G319" s="207" t="s">
        <v>141</v>
      </c>
      <c r="H319" s="208">
        <v>0.638</v>
      </c>
      <c r="I319" s="209"/>
      <c r="J319" s="210">
        <f>ROUND(I319*H319,2)</f>
        <v>0</v>
      </c>
      <c r="K319" s="206" t="s">
        <v>122</v>
      </c>
      <c r="L319" s="211"/>
      <c r="M319" s="212" t="s">
        <v>3</v>
      </c>
      <c r="N319" s="213" t="s">
        <v>40</v>
      </c>
      <c r="O319" s="72"/>
      <c r="P319" s="170">
        <f>O319*H319</f>
        <v>0</v>
      </c>
      <c r="Q319" s="170">
        <v>0.5</v>
      </c>
      <c r="R319" s="170">
        <f>Q319*H319</f>
        <v>0.319</v>
      </c>
      <c r="S319" s="170">
        <v>0</v>
      </c>
      <c r="T319" s="171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172" t="s">
        <v>324</v>
      </c>
      <c r="AT319" s="172" t="s">
        <v>200</v>
      </c>
      <c r="AU319" s="172" t="s">
        <v>78</v>
      </c>
      <c r="AY319" s="19" t="s">
        <v>116</v>
      </c>
      <c r="BE319" s="173">
        <f>IF(N319="základní",J319,0)</f>
        <v>0</v>
      </c>
      <c r="BF319" s="173">
        <f>IF(N319="snížená",J319,0)</f>
        <v>0</v>
      </c>
      <c r="BG319" s="173">
        <f>IF(N319="zákl. přenesená",J319,0)</f>
        <v>0</v>
      </c>
      <c r="BH319" s="173">
        <f>IF(N319="sníž. přenesená",J319,0)</f>
        <v>0</v>
      </c>
      <c r="BI319" s="173">
        <f>IF(N319="nulová",J319,0)</f>
        <v>0</v>
      </c>
      <c r="BJ319" s="19" t="s">
        <v>76</v>
      </c>
      <c r="BK319" s="173">
        <f>ROUND(I319*H319,2)</f>
        <v>0</v>
      </c>
      <c r="BL319" s="19" t="s">
        <v>224</v>
      </c>
      <c r="BM319" s="172" t="s">
        <v>452</v>
      </c>
    </row>
    <row r="320" spans="1:47" s="2" customFormat="1" ht="12">
      <c r="A320" s="38"/>
      <c r="B320" s="39"/>
      <c r="C320" s="38"/>
      <c r="D320" s="174" t="s">
        <v>125</v>
      </c>
      <c r="E320" s="38"/>
      <c r="F320" s="175" t="s">
        <v>374</v>
      </c>
      <c r="G320" s="38"/>
      <c r="H320" s="38"/>
      <c r="I320" s="176"/>
      <c r="J320" s="38"/>
      <c r="K320" s="38"/>
      <c r="L320" s="39"/>
      <c r="M320" s="177"/>
      <c r="N320" s="178"/>
      <c r="O320" s="72"/>
      <c r="P320" s="72"/>
      <c r="Q320" s="72"/>
      <c r="R320" s="72"/>
      <c r="S320" s="72"/>
      <c r="T320" s="73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T320" s="19" t="s">
        <v>125</v>
      </c>
      <c r="AU320" s="19" t="s">
        <v>78</v>
      </c>
    </row>
    <row r="321" spans="1:51" s="13" customFormat="1" ht="12">
      <c r="A321" s="13"/>
      <c r="B321" s="181"/>
      <c r="C321" s="13"/>
      <c r="D321" s="174" t="s">
        <v>129</v>
      </c>
      <c r="E321" s="182" t="s">
        <v>3</v>
      </c>
      <c r="F321" s="183" t="s">
        <v>453</v>
      </c>
      <c r="G321" s="13"/>
      <c r="H321" s="184">
        <v>0.638</v>
      </c>
      <c r="I321" s="185"/>
      <c r="J321" s="13"/>
      <c r="K321" s="13"/>
      <c r="L321" s="181"/>
      <c r="M321" s="186"/>
      <c r="N321" s="187"/>
      <c r="O321" s="187"/>
      <c r="P321" s="187"/>
      <c r="Q321" s="187"/>
      <c r="R321" s="187"/>
      <c r="S321" s="187"/>
      <c r="T321" s="188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182" t="s">
        <v>129</v>
      </c>
      <c r="AU321" s="182" t="s">
        <v>78</v>
      </c>
      <c r="AV321" s="13" t="s">
        <v>78</v>
      </c>
      <c r="AW321" s="13" t="s">
        <v>31</v>
      </c>
      <c r="AX321" s="13" t="s">
        <v>69</v>
      </c>
      <c r="AY321" s="182" t="s">
        <v>116</v>
      </c>
    </row>
    <row r="322" spans="1:51" s="15" customFormat="1" ht="12">
      <c r="A322" s="15"/>
      <c r="B322" s="196"/>
      <c r="C322" s="15"/>
      <c r="D322" s="174" t="s">
        <v>129</v>
      </c>
      <c r="E322" s="197" t="s">
        <v>3</v>
      </c>
      <c r="F322" s="198" t="s">
        <v>153</v>
      </c>
      <c r="G322" s="15"/>
      <c r="H322" s="199">
        <v>0.638</v>
      </c>
      <c r="I322" s="200"/>
      <c r="J322" s="15"/>
      <c r="K322" s="15"/>
      <c r="L322" s="196"/>
      <c r="M322" s="201"/>
      <c r="N322" s="202"/>
      <c r="O322" s="202"/>
      <c r="P322" s="202"/>
      <c r="Q322" s="202"/>
      <c r="R322" s="202"/>
      <c r="S322" s="202"/>
      <c r="T322" s="203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197" t="s">
        <v>129</v>
      </c>
      <c r="AU322" s="197" t="s">
        <v>78</v>
      </c>
      <c r="AV322" s="15" t="s">
        <v>123</v>
      </c>
      <c r="AW322" s="15" t="s">
        <v>31</v>
      </c>
      <c r="AX322" s="15" t="s">
        <v>76</v>
      </c>
      <c r="AY322" s="197" t="s">
        <v>116</v>
      </c>
    </row>
    <row r="323" spans="1:65" s="2" customFormat="1" ht="24.15" customHeight="1">
      <c r="A323" s="38"/>
      <c r="B323" s="160"/>
      <c r="C323" s="161" t="s">
        <v>454</v>
      </c>
      <c r="D323" s="161" t="s">
        <v>118</v>
      </c>
      <c r="E323" s="162" t="s">
        <v>455</v>
      </c>
      <c r="F323" s="163" t="s">
        <v>456</v>
      </c>
      <c r="G323" s="164" t="s">
        <v>183</v>
      </c>
      <c r="H323" s="165">
        <v>1.259</v>
      </c>
      <c r="I323" s="166"/>
      <c r="J323" s="167">
        <f>ROUND(I323*H323,2)</f>
        <v>0</v>
      </c>
      <c r="K323" s="163" t="s">
        <v>122</v>
      </c>
      <c r="L323" s="39"/>
      <c r="M323" s="168" t="s">
        <v>3</v>
      </c>
      <c r="N323" s="169" t="s">
        <v>40</v>
      </c>
      <c r="O323" s="72"/>
      <c r="P323" s="170">
        <f>O323*H323</f>
        <v>0</v>
      </c>
      <c r="Q323" s="170">
        <v>0</v>
      </c>
      <c r="R323" s="170">
        <f>Q323*H323</f>
        <v>0</v>
      </c>
      <c r="S323" s="170">
        <v>0</v>
      </c>
      <c r="T323" s="171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172" t="s">
        <v>224</v>
      </c>
      <c r="AT323" s="172" t="s">
        <v>118</v>
      </c>
      <c r="AU323" s="172" t="s">
        <v>78</v>
      </c>
      <c r="AY323" s="19" t="s">
        <v>116</v>
      </c>
      <c r="BE323" s="173">
        <f>IF(N323="základní",J323,0)</f>
        <v>0</v>
      </c>
      <c r="BF323" s="173">
        <f>IF(N323="snížená",J323,0)</f>
        <v>0</v>
      </c>
      <c r="BG323" s="173">
        <f>IF(N323="zákl. přenesená",J323,0)</f>
        <v>0</v>
      </c>
      <c r="BH323" s="173">
        <f>IF(N323="sníž. přenesená",J323,0)</f>
        <v>0</v>
      </c>
      <c r="BI323" s="173">
        <f>IF(N323="nulová",J323,0)</f>
        <v>0</v>
      </c>
      <c r="BJ323" s="19" t="s">
        <v>76</v>
      </c>
      <c r="BK323" s="173">
        <f>ROUND(I323*H323,2)</f>
        <v>0</v>
      </c>
      <c r="BL323" s="19" t="s">
        <v>224</v>
      </c>
      <c r="BM323" s="172" t="s">
        <v>457</v>
      </c>
    </row>
    <row r="324" spans="1:47" s="2" customFormat="1" ht="12">
      <c r="A324" s="38"/>
      <c r="B324" s="39"/>
      <c r="C324" s="38"/>
      <c r="D324" s="174" t="s">
        <v>125</v>
      </c>
      <c r="E324" s="38"/>
      <c r="F324" s="175" t="s">
        <v>458</v>
      </c>
      <c r="G324" s="38"/>
      <c r="H324" s="38"/>
      <c r="I324" s="176"/>
      <c r="J324" s="38"/>
      <c r="K324" s="38"/>
      <c r="L324" s="39"/>
      <c r="M324" s="177"/>
      <c r="N324" s="178"/>
      <c r="O324" s="72"/>
      <c r="P324" s="72"/>
      <c r="Q324" s="72"/>
      <c r="R324" s="72"/>
      <c r="S324" s="72"/>
      <c r="T324" s="73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T324" s="19" t="s">
        <v>125</v>
      </c>
      <c r="AU324" s="19" t="s">
        <v>78</v>
      </c>
    </row>
    <row r="325" spans="1:47" s="2" customFormat="1" ht="12">
      <c r="A325" s="38"/>
      <c r="B325" s="39"/>
      <c r="C325" s="38"/>
      <c r="D325" s="179" t="s">
        <v>127</v>
      </c>
      <c r="E325" s="38"/>
      <c r="F325" s="180" t="s">
        <v>459</v>
      </c>
      <c r="G325" s="38"/>
      <c r="H325" s="38"/>
      <c r="I325" s="176"/>
      <c r="J325" s="38"/>
      <c r="K325" s="38"/>
      <c r="L325" s="39"/>
      <c r="M325" s="177"/>
      <c r="N325" s="178"/>
      <c r="O325" s="72"/>
      <c r="P325" s="72"/>
      <c r="Q325" s="72"/>
      <c r="R325" s="72"/>
      <c r="S325" s="72"/>
      <c r="T325" s="73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T325" s="19" t="s">
        <v>127</v>
      </c>
      <c r="AU325" s="19" t="s">
        <v>78</v>
      </c>
    </row>
    <row r="326" spans="1:65" s="2" customFormat="1" ht="24.15" customHeight="1">
      <c r="A326" s="38"/>
      <c r="B326" s="160"/>
      <c r="C326" s="161" t="s">
        <v>460</v>
      </c>
      <c r="D326" s="161" t="s">
        <v>118</v>
      </c>
      <c r="E326" s="162" t="s">
        <v>461</v>
      </c>
      <c r="F326" s="163" t="s">
        <v>462</v>
      </c>
      <c r="G326" s="164" t="s">
        <v>183</v>
      </c>
      <c r="H326" s="165">
        <v>1.259</v>
      </c>
      <c r="I326" s="166"/>
      <c r="J326" s="167">
        <f>ROUND(I326*H326,2)</f>
        <v>0</v>
      </c>
      <c r="K326" s="163" t="s">
        <v>122</v>
      </c>
      <c r="L326" s="39"/>
      <c r="M326" s="168" t="s">
        <v>3</v>
      </c>
      <c r="N326" s="169" t="s">
        <v>40</v>
      </c>
      <c r="O326" s="72"/>
      <c r="P326" s="170">
        <f>O326*H326</f>
        <v>0</v>
      </c>
      <c r="Q326" s="170">
        <v>0</v>
      </c>
      <c r="R326" s="170">
        <f>Q326*H326</f>
        <v>0</v>
      </c>
      <c r="S326" s="170">
        <v>0</v>
      </c>
      <c r="T326" s="171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172" t="s">
        <v>224</v>
      </c>
      <c r="AT326" s="172" t="s">
        <v>118</v>
      </c>
      <c r="AU326" s="172" t="s">
        <v>78</v>
      </c>
      <c r="AY326" s="19" t="s">
        <v>116</v>
      </c>
      <c r="BE326" s="173">
        <f>IF(N326="základní",J326,0)</f>
        <v>0</v>
      </c>
      <c r="BF326" s="173">
        <f>IF(N326="snížená",J326,0)</f>
        <v>0</v>
      </c>
      <c r="BG326" s="173">
        <f>IF(N326="zákl. přenesená",J326,0)</f>
        <v>0</v>
      </c>
      <c r="BH326" s="173">
        <f>IF(N326="sníž. přenesená",J326,0)</f>
        <v>0</v>
      </c>
      <c r="BI326" s="173">
        <f>IF(N326="nulová",J326,0)</f>
        <v>0</v>
      </c>
      <c r="BJ326" s="19" t="s">
        <v>76</v>
      </c>
      <c r="BK326" s="173">
        <f>ROUND(I326*H326,2)</f>
        <v>0</v>
      </c>
      <c r="BL326" s="19" t="s">
        <v>224</v>
      </c>
      <c r="BM326" s="172" t="s">
        <v>463</v>
      </c>
    </row>
    <row r="327" spans="1:47" s="2" customFormat="1" ht="12">
      <c r="A327" s="38"/>
      <c r="B327" s="39"/>
      <c r="C327" s="38"/>
      <c r="D327" s="174" t="s">
        <v>125</v>
      </c>
      <c r="E327" s="38"/>
      <c r="F327" s="175" t="s">
        <v>464</v>
      </c>
      <c r="G327" s="38"/>
      <c r="H327" s="38"/>
      <c r="I327" s="176"/>
      <c r="J327" s="38"/>
      <c r="K327" s="38"/>
      <c r="L327" s="39"/>
      <c r="M327" s="177"/>
      <c r="N327" s="178"/>
      <c r="O327" s="72"/>
      <c r="P327" s="72"/>
      <c r="Q327" s="72"/>
      <c r="R327" s="72"/>
      <c r="S327" s="72"/>
      <c r="T327" s="73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T327" s="19" t="s">
        <v>125</v>
      </c>
      <c r="AU327" s="19" t="s">
        <v>78</v>
      </c>
    </row>
    <row r="328" spans="1:47" s="2" customFormat="1" ht="12">
      <c r="A328" s="38"/>
      <c r="B328" s="39"/>
      <c r="C328" s="38"/>
      <c r="D328" s="179" t="s">
        <v>127</v>
      </c>
      <c r="E328" s="38"/>
      <c r="F328" s="180" t="s">
        <v>465</v>
      </c>
      <c r="G328" s="38"/>
      <c r="H328" s="38"/>
      <c r="I328" s="176"/>
      <c r="J328" s="38"/>
      <c r="K328" s="38"/>
      <c r="L328" s="39"/>
      <c r="M328" s="177"/>
      <c r="N328" s="178"/>
      <c r="O328" s="72"/>
      <c r="P328" s="72"/>
      <c r="Q328" s="72"/>
      <c r="R328" s="72"/>
      <c r="S328" s="72"/>
      <c r="T328" s="73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T328" s="19" t="s">
        <v>127</v>
      </c>
      <c r="AU328" s="19" t="s">
        <v>78</v>
      </c>
    </row>
    <row r="329" spans="1:65" s="2" customFormat="1" ht="24.15" customHeight="1">
      <c r="A329" s="38"/>
      <c r="B329" s="160"/>
      <c r="C329" s="161" t="s">
        <v>466</v>
      </c>
      <c r="D329" s="161" t="s">
        <v>118</v>
      </c>
      <c r="E329" s="162" t="s">
        <v>467</v>
      </c>
      <c r="F329" s="163" t="s">
        <v>468</v>
      </c>
      <c r="G329" s="164" t="s">
        <v>183</v>
      </c>
      <c r="H329" s="165">
        <v>1.259</v>
      </c>
      <c r="I329" s="166"/>
      <c r="J329" s="167">
        <f>ROUND(I329*H329,2)</f>
        <v>0</v>
      </c>
      <c r="K329" s="163" t="s">
        <v>122</v>
      </c>
      <c r="L329" s="39"/>
      <c r="M329" s="168" t="s">
        <v>3</v>
      </c>
      <c r="N329" s="169" t="s">
        <v>40</v>
      </c>
      <c r="O329" s="72"/>
      <c r="P329" s="170">
        <f>O329*H329</f>
        <v>0</v>
      </c>
      <c r="Q329" s="170">
        <v>0</v>
      </c>
      <c r="R329" s="170">
        <f>Q329*H329</f>
        <v>0</v>
      </c>
      <c r="S329" s="170">
        <v>0</v>
      </c>
      <c r="T329" s="171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172" t="s">
        <v>224</v>
      </c>
      <c r="AT329" s="172" t="s">
        <v>118</v>
      </c>
      <c r="AU329" s="172" t="s">
        <v>78</v>
      </c>
      <c r="AY329" s="19" t="s">
        <v>116</v>
      </c>
      <c r="BE329" s="173">
        <f>IF(N329="základní",J329,0)</f>
        <v>0</v>
      </c>
      <c r="BF329" s="173">
        <f>IF(N329="snížená",J329,0)</f>
        <v>0</v>
      </c>
      <c r="BG329" s="173">
        <f>IF(N329="zákl. přenesená",J329,0)</f>
        <v>0</v>
      </c>
      <c r="BH329" s="173">
        <f>IF(N329="sníž. přenesená",J329,0)</f>
        <v>0</v>
      </c>
      <c r="BI329" s="173">
        <f>IF(N329="nulová",J329,0)</f>
        <v>0</v>
      </c>
      <c r="BJ329" s="19" t="s">
        <v>76</v>
      </c>
      <c r="BK329" s="173">
        <f>ROUND(I329*H329,2)</f>
        <v>0</v>
      </c>
      <c r="BL329" s="19" t="s">
        <v>224</v>
      </c>
      <c r="BM329" s="172" t="s">
        <v>469</v>
      </c>
    </row>
    <row r="330" spans="1:47" s="2" customFormat="1" ht="12">
      <c r="A330" s="38"/>
      <c r="B330" s="39"/>
      <c r="C330" s="38"/>
      <c r="D330" s="174" t="s">
        <v>125</v>
      </c>
      <c r="E330" s="38"/>
      <c r="F330" s="175" t="s">
        <v>470</v>
      </c>
      <c r="G330" s="38"/>
      <c r="H330" s="38"/>
      <c r="I330" s="176"/>
      <c r="J330" s="38"/>
      <c r="K330" s="38"/>
      <c r="L330" s="39"/>
      <c r="M330" s="177"/>
      <c r="N330" s="178"/>
      <c r="O330" s="72"/>
      <c r="P330" s="72"/>
      <c r="Q330" s="72"/>
      <c r="R330" s="72"/>
      <c r="S330" s="72"/>
      <c r="T330" s="73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T330" s="19" t="s">
        <v>125</v>
      </c>
      <c r="AU330" s="19" t="s">
        <v>78</v>
      </c>
    </row>
    <row r="331" spans="1:47" s="2" customFormat="1" ht="12">
      <c r="A331" s="38"/>
      <c r="B331" s="39"/>
      <c r="C331" s="38"/>
      <c r="D331" s="179" t="s">
        <v>127</v>
      </c>
      <c r="E331" s="38"/>
      <c r="F331" s="180" t="s">
        <v>471</v>
      </c>
      <c r="G331" s="38"/>
      <c r="H331" s="38"/>
      <c r="I331" s="176"/>
      <c r="J331" s="38"/>
      <c r="K331" s="38"/>
      <c r="L331" s="39"/>
      <c r="M331" s="177"/>
      <c r="N331" s="178"/>
      <c r="O331" s="72"/>
      <c r="P331" s="72"/>
      <c r="Q331" s="72"/>
      <c r="R331" s="72"/>
      <c r="S331" s="72"/>
      <c r="T331" s="73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T331" s="19" t="s">
        <v>127</v>
      </c>
      <c r="AU331" s="19" t="s">
        <v>78</v>
      </c>
    </row>
    <row r="332" spans="1:63" s="12" customFormat="1" ht="22.8" customHeight="1">
      <c r="A332" s="12"/>
      <c r="B332" s="147"/>
      <c r="C332" s="12"/>
      <c r="D332" s="148" t="s">
        <v>68</v>
      </c>
      <c r="E332" s="158" t="s">
        <v>472</v>
      </c>
      <c r="F332" s="158" t="s">
        <v>473</v>
      </c>
      <c r="G332" s="12"/>
      <c r="H332" s="12"/>
      <c r="I332" s="150"/>
      <c r="J332" s="159">
        <f>BK332</f>
        <v>0</v>
      </c>
      <c r="K332" s="12"/>
      <c r="L332" s="147"/>
      <c r="M332" s="152"/>
      <c r="N332" s="153"/>
      <c r="O332" s="153"/>
      <c r="P332" s="154">
        <f>SUM(P333:P365)</f>
        <v>0</v>
      </c>
      <c r="Q332" s="153"/>
      <c r="R332" s="154">
        <f>SUM(R333:R365)</f>
        <v>0.18209250000000002</v>
      </c>
      <c r="S332" s="153"/>
      <c r="T332" s="155">
        <f>SUM(T333:T365)</f>
        <v>0</v>
      </c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R332" s="148" t="s">
        <v>78</v>
      </c>
      <c r="AT332" s="156" t="s">
        <v>68</v>
      </c>
      <c r="AU332" s="156" t="s">
        <v>76</v>
      </c>
      <c r="AY332" s="148" t="s">
        <v>116</v>
      </c>
      <c r="BK332" s="157">
        <f>SUM(BK333:BK365)</f>
        <v>0</v>
      </c>
    </row>
    <row r="333" spans="1:65" s="2" customFormat="1" ht="21.75" customHeight="1">
      <c r="A333" s="38"/>
      <c r="B333" s="160"/>
      <c r="C333" s="161" t="s">
        <v>474</v>
      </c>
      <c r="D333" s="161" t="s">
        <v>118</v>
      </c>
      <c r="E333" s="162" t="s">
        <v>475</v>
      </c>
      <c r="F333" s="163" t="s">
        <v>476</v>
      </c>
      <c r="G333" s="164" t="s">
        <v>221</v>
      </c>
      <c r="H333" s="165">
        <v>76.67</v>
      </c>
      <c r="I333" s="166"/>
      <c r="J333" s="167">
        <f>ROUND(I333*H333,2)</f>
        <v>0</v>
      </c>
      <c r="K333" s="163" t="s">
        <v>122</v>
      </c>
      <c r="L333" s="39"/>
      <c r="M333" s="168" t="s">
        <v>3</v>
      </c>
      <c r="N333" s="169" t="s">
        <v>40</v>
      </c>
      <c r="O333" s="72"/>
      <c r="P333" s="170">
        <f>O333*H333</f>
        <v>0</v>
      </c>
      <c r="Q333" s="170">
        <v>7E-05</v>
      </c>
      <c r="R333" s="170">
        <f>Q333*H333</f>
        <v>0.0053669</v>
      </c>
      <c r="S333" s="170">
        <v>0</v>
      </c>
      <c r="T333" s="171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172" t="s">
        <v>224</v>
      </c>
      <c r="AT333" s="172" t="s">
        <v>118</v>
      </c>
      <c r="AU333" s="172" t="s">
        <v>78</v>
      </c>
      <c r="AY333" s="19" t="s">
        <v>116</v>
      </c>
      <c r="BE333" s="173">
        <f>IF(N333="základní",J333,0)</f>
        <v>0</v>
      </c>
      <c r="BF333" s="173">
        <f>IF(N333="snížená",J333,0)</f>
        <v>0</v>
      </c>
      <c r="BG333" s="173">
        <f>IF(N333="zákl. přenesená",J333,0)</f>
        <v>0</v>
      </c>
      <c r="BH333" s="173">
        <f>IF(N333="sníž. přenesená",J333,0)</f>
        <v>0</v>
      </c>
      <c r="BI333" s="173">
        <f>IF(N333="nulová",J333,0)</f>
        <v>0</v>
      </c>
      <c r="BJ333" s="19" t="s">
        <v>76</v>
      </c>
      <c r="BK333" s="173">
        <f>ROUND(I333*H333,2)</f>
        <v>0</v>
      </c>
      <c r="BL333" s="19" t="s">
        <v>224</v>
      </c>
      <c r="BM333" s="172" t="s">
        <v>477</v>
      </c>
    </row>
    <row r="334" spans="1:47" s="2" customFormat="1" ht="12">
      <c r="A334" s="38"/>
      <c r="B334" s="39"/>
      <c r="C334" s="38"/>
      <c r="D334" s="174" t="s">
        <v>125</v>
      </c>
      <c r="E334" s="38"/>
      <c r="F334" s="175" t="s">
        <v>478</v>
      </c>
      <c r="G334" s="38"/>
      <c r="H334" s="38"/>
      <c r="I334" s="176"/>
      <c r="J334" s="38"/>
      <c r="K334" s="38"/>
      <c r="L334" s="39"/>
      <c r="M334" s="177"/>
      <c r="N334" s="178"/>
      <c r="O334" s="72"/>
      <c r="P334" s="72"/>
      <c r="Q334" s="72"/>
      <c r="R334" s="72"/>
      <c r="S334" s="72"/>
      <c r="T334" s="73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T334" s="19" t="s">
        <v>125</v>
      </c>
      <c r="AU334" s="19" t="s">
        <v>78</v>
      </c>
    </row>
    <row r="335" spans="1:47" s="2" customFormat="1" ht="12">
      <c r="A335" s="38"/>
      <c r="B335" s="39"/>
      <c r="C335" s="38"/>
      <c r="D335" s="179" t="s">
        <v>127</v>
      </c>
      <c r="E335" s="38"/>
      <c r="F335" s="180" t="s">
        <v>479</v>
      </c>
      <c r="G335" s="38"/>
      <c r="H335" s="38"/>
      <c r="I335" s="176"/>
      <c r="J335" s="38"/>
      <c r="K335" s="38"/>
      <c r="L335" s="39"/>
      <c r="M335" s="177"/>
      <c r="N335" s="178"/>
      <c r="O335" s="72"/>
      <c r="P335" s="72"/>
      <c r="Q335" s="72"/>
      <c r="R335" s="72"/>
      <c r="S335" s="72"/>
      <c r="T335" s="73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T335" s="19" t="s">
        <v>127</v>
      </c>
      <c r="AU335" s="19" t="s">
        <v>78</v>
      </c>
    </row>
    <row r="336" spans="1:51" s="13" customFormat="1" ht="12">
      <c r="A336" s="13"/>
      <c r="B336" s="181"/>
      <c r="C336" s="13"/>
      <c r="D336" s="174" t="s">
        <v>129</v>
      </c>
      <c r="E336" s="182" t="s">
        <v>3</v>
      </c>
      <c r="F336" s="183" t="s">
        <v>480</v>
      </c>
      <c r="G336" s="13"/>
      <c r="H336" s="184">
        <v>18.04</v>
      </c>
      <c r="I336" s="185"/>
      <c r="J336" s="13"/>
      <c r="K336" s="13"/>
      <c r="L336" s="181"/>
      <c r="M336" s="186"/>
      <c r="N336" s="187"/>
      <c r="O336" s="187"/>
      <c r="P336" s="187"/>
      <c r="Q336" s="187"/>
      <c r="R336" s="187"/>
      <c r="S336" s="187"/>
      <c r="T336" s="188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182" t="s">
        <v>129</v>
      </c>
      <c r="AU336" s="182" t="s">
        <v>78</v>
      </c>
      <c r="AV336" s="13" t="s">
        <v>78</v>
      </c>
      <c r="AW336" s="13" t="s">
        <v>31</v>
      </c>
      <c r="AX336" s="13" t="s">
        <v>69</v>
      </c>
      <c r="AY336" s="182" t="s">
        <v>116</v>
      </c>
    </row>
    <row r="337" spans="1:51" s="13" customFormat="1" ht="12">
      <c r="A337" s="13"/>
      <c r="B337" s="181"/>
      <c r="C337" s="13"/>
      <c r="D337" s="174" t="s">
        <v>129</v>
      </c>
      <c r="E337" s="182" t="s">
        <v>3</v>
      </c>
      <c r="F337" s="183" t="s">
        <v>481</v>
      </c>
      <c r="G337" s="13"/>
      <c r="H337" s="184">
        <v>58.63</v>
      </c>
      <c r="I337" s="185"/>
      <c r="J337" s="13"/>
      <c r="K337" s="13"/>
      <c r="L337" s="181"/>
      <c r="M337" s="186"/>
      <c r="N337" s="187"/>
      <c r="O337" s="187"/>
      <c r="P337" s="187"/>
      <c r="Q337" s="187"/>
      <c r="R337" s="187"/>
      <c r="S337" s="187"/>
      <c r="T337" s="188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182" t="s">
        <v>129</v>
      </c>
      <c r="AU337" s="182" t="s">
        <v>78</v>
      </c>
      <c r="AV337" s="13" t="s">
        <v>78</v>
      </c>
      <c r="AW337" s="13" t="s">
        <v>31</v>
      </c>
      <c r="AX337" s="13" t="s">
        <v>69</v>
      </c>
      <c r="AY337" s="182" t="s">
        <v>116</v>
      </c>
    </row>
    <row r="338" spans="1:51" s="15" customFormat="1" ht="12">
      <c r="A338" s="15"/>
      <c r="B338" s="196"/>
      <c r="C338" s="15"/>
      <c r="D338" s="174" t="s">
        <v>129</v>
      </c>
      <c r="E338" s="197" t="s">
        <v>3</v>
      </c>
      <c r="F338" s="198" t="s">
        <v>153</v>
      </c>
      <c r="G338" s="15"/>
      <c r="H338" s="199">
        <v>76.67</v>
      </c>
      <c r="I338" s="200"/>
      <c r="J338" s="15"/>
      <c r="K338" s="15"/>
      <c r="L338" s="196"/>
      <c r="M338" s="201"/>
      <c r="N338" s="202"/>
      <c r="O338" s="202"/>
      <c r="P338" s="202"/>
      <c r="Q338" s="202"/>
      <c r="R338" s="202"/>
      <c r="S338" s="202"/>
      <c r="T338" s="203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197" t="s">
        <v>129</v>
      </c>
      <c r="AU338" s="197" t="s">
        <v>78</v>
      </c>
      <c r="AV338" s="15" t="s">
        <v>123</v>
      </c>
      <c r="AW338" s="15" t="s">
        <v>31</v>
      </c>
      <c r="AX338" s="15" t="s">
        <v>76</v>
      </c>
      <c r="AY338" s="197" t="s">
        <v>116</v>
      </c>
    </row>
    <row r="339" spans="1:65" s="2" customFormat="1" ht="24.15" customHeight="1">
      <c r="A339" s="38"/>
      <c r="B339" s="160"/>
      <c r="C339" s="204" t="s">
        <v>482</v>
      </c>
      <c r="D339" s="204" t="s">
        <v>200</v>
      </c>
      <c r="E339" s="205" t="s">
        <v>483</v>
      </c>
      <c r="F339" s="206" t="s">
        <v>484</v>
      </c>
      <c r="G339" s="207" t="s">
        <v>183</v>
      </c>
      <c r="H339" s="208">
        <v>0.084</v>
      </c>
      <c r="I339" s="209"/>
      <c r="J339" s="210">
        <f>ROUND(I339*H339,2)</f>
        <v>0</v>
      </c>
      <c r="K339" s="206" t="s">
        <v>122</v>
      </c>
      <c r="L339" s="211"/>
      <c r="M339" s="212" t="s">
        <v>3</v>
      </c>
      <c r="N339" s="213" t="s">
        <v>40</v>
      </c>
      <c r="O339" s="72"/>
      <c r="P339" s="170">
        <f>O339*H339</f>
        <v>0</v>
      </c>
      <c r="Q339" s="170">
        <v>1</v>
      </c>
      <c r="R339" s="170">
        <f>Q339*H339</f>
        <v>0.084</v>
      </c>
      <c r="S339" s="170">
        <v>0</v>
      </c>
      <c r="T339" s="171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172" t="s">
        <v>324</v>
      </c>
      <c r="AT339" s="172" t="s">
        <v>200</v>
      </c>
      <c r="AU339" s="172" t="s">
        <v>78</v>
      </c>
      <c r="AY339" s="19" t="s">
        <v>116</v>
      </c>
      <c r="BE339" s="173">
        <f>IF(N339="základní",J339,0)</f>
        <v>0</v>
      </c>
      <c r="BF339" s="173">
        <f>IF(N339="snížená",J339,0)</f>
        <v>0</v>
      </c>
      <c r="BG339" s="173">
        <f>IF(N339="zákl. přenesená",J339,0)</f>
        <v>0</v>
      </c>
      <c r="BH339" s="173">
        <f>IF(N339="sníž. přenesená",J339,0)</f>
        <v>0</v>
      </c>
      <c r="BI339" s="173">
        <f>IF(N339="nulová",J339,0)</f>
        <v>0</v>
      </c>
      <c r="BJ339" s="19" t="s">
        <v>76</v>
      </c>
      <c r="BK339" s="173">
        <f>ROUND(I339*H339,2)</f>
        <v>0</v>
      </c>
      <c r="BL339" s="19" t="s">
        <v>224</v>
      </c>
      <c r="BM339" s="172" t="s">
        <v>485</v>
      </c>
    </row>
    <row r="340" spans="1:47" s="2" customFormat="1" ht="12">
      <c r="A340" s="38"/>
      <c r="B340" s="39"/>
      <c r="C340" s="38"/>
      <c r="D340" s="174" t="s">
        <v>125</v>
      </c>
      <c r="E340" s="38"/>
      <c r="F340" s="175" t="s">
        <v>484</v>
      </c>
      <c r="G340" s="38"/>
      <c r="H340" s="38"/>
      <c r="I340" s="176"/>
      <c r="J340" s="38"/>
      <c r="K340" s="38"/>
      <c r="L340" s="39"/>
      <c r="M340" s="177"/>
      <c r="N340" s="178"/>
      <c r="O340" s="72"/>
      <c r="P340" s="72"/>
      <c r="Q340" s="72"/>
      <c r="R340" s="72"/>
      <c r="S340" s="72"/>
      <c r="T340" s="73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T340" s="19" t="s">
        <v>125</v>
      </c>
      <c r="AU340" s="19" t="s">
        <v>78</v>
      </c>
    </row>
    <row r="341" spans="1:51" s="13" customFormat="1" ht="12">
      <c r="A341" s="13"/>
      <c r="B341" s="181"/>
      <c r="C341" s="13"/>
      <c r="D341" s="174" t="s">
        <v>129</v>
      </c>
      <c r="E341" s="182" t="s">
        <v>3</v>
      </c>
      <c r="F341" s="183" t="s">
        <v>486</v>
      </c>
      <c r="G341" s="13"/>
      <c r="H341" s="184">
        <v>0.02</v>
      </c>
      <c r="I341" s="185"/>
      <c r="J341" s="13"/>
      <c r="K341" s="13"/>
      <c r="L341" s="181"/>
      <c r="M341" s="186"/>
      <c r="N341" s="187"/>
      <c r="O341" s="187"/>
      <c r="P341" s="187"/>
      <c r="Q341" s="187"/>
      <c r="R341" s="187"/>
      <c r="S341" s="187"/>
      <c r="T341" s="188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182" t="s">
        <v>129</v>
      </c>
      <c r="AU341" s="182" t="s">
        <v>78</v>
      </c>
      <c r="AV341" s="13" t="s">
        <v>78</v>
      </c>
      <c r="AW341" s="13" t="s">
        <v>31</v>
      </c>
      <c r="AX341" s="13" t="s">
        <v>69</v>
      </c>
      <c r="AY341" s="182" t="s">
        <v>116</v>
      </c>
    </row>
    <row r="342" spans="1:51" s="13" customFormat="1" ht="12">
      <c r="A342" s="13"/>
      <c r="B342" s="181"/>
      <c r="C342" s="13"/>
      <c r="D342" s="174" t="s">
        <v>129</v>
      </c>
      <c r="E342" s="182" t="s">
        <v>3</v>
      </c>
      <c r="F342" s="183" t="s">
        <v>487</v>
      </c>
      <c r="G342" s="13"/>
      <c r="H342" s="184">
        <v>0.064</v>
      </c>
      <c r="I342" s="185"/>
      <c r="J342" s="13"/>
      <c r="K342" s="13"/>
      <c r="L342" s="181"/>
      <c r="M342" s="186"/>
      <c r="N342" s="187"/>
      <c r="O342" s="187"/>
      <c r="P342" s="187"/>
      <c r="Q342" s="187"/>
      <c r="R342" s="187"/>
      <c r="S342" s="187"/>
      <c r="T342" s="188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182" t="s">
        <v>129</v>
      </c>
      <c r="AU342" s="182" t="s">
        <v>78</v>
      </c>
      <c r="AV342" s="13" t="s">
        <v>78</v>
      </c>
      <c r="AW342" s="13" t="s">
        <v>31</v>
      </c>
      <c r="AX342" s="13" t="s">
        <v>69</v>
      </c>
      <c r="AY342" s="182" t="s">
        <v>116</v>
      </c>
    </row>
    <row r="343" spans="1:51" s="15" customFormat="1" ht="12">
      <c r="A343" s="15"/>
      <c r="B343" s="196"/>
      <c r="C343" s="15"/>
      <c r="D343" s="174" t="s">
        <v>129</v>
      </c>
      <c r="E343" s="197" t="s">
        <v>3</v>
      </c>
      <c r="F343" s="198" t="s">
        <v>153</v>
      </c>
      <c r="G343" s="15"/>
      <c r="H343" s="199">
        <v>0.084</v>
      </c>
      <c r="I343" s="200"/>
      <c r="J343" s="15"/>
      <c r="K343" s="15"/>
      <c r="L343" s="196"/>
      <c r="M343" s="201"/>
      <c r="N343" s="202"/>
      <c r="O343" s="202"/>
      <c r="P343" s="202"/>
      <c r="Q343" s="202"/>
      <c r="R343" s="202"/>
      <c r="S343" s="202"/>
      <c r="T343" s="203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197" t="s">
        <v>129</v>
      </c>
      <c r="AU343" s="197" t="s">
        <v>78</v>
      </c>
      <c r="AV343" s="15" t="s">
        <v>123</v>
      </c>
      <c r="AW343" s="15" t="s">
        <v>31</v>
      </c>
      <c r="AX343" s="15" t="s">
        <v>76</v>
      </c>
      <c r="AY343" s="197" t="s">
        <v>116</v>
      </c>
    </row>
    <row r="344" spans="1:65" s="2" customFormat="1" ht="21.75" customHeight="1">
      <c r="A344" s="38"/>
      <c r="B344" s="160"/>
      <c r="C344" s="161" t="s">
        <v>488</v>
      </c>
      <c r="D344" s="161" t="s">
        <v>118</v>
      </c>
      <c r="E344" s="162" t="s">
        <v>475</v>
      </c>
      <c r="F344" s="163" t="s">
        <v>476</v>
      </c>
      <c r="G344" s="164" t="s">
        <v>221</v>
      </c>
      <c r="H344" s="165">
        <v>44.4</v>
      </c>
      <c r="I344" s="166"/>
      <c r="J344" s="167">
        <f>ROUND(I344*H344,2)</f>
        <v>0</v>
      </c>
      <c r="K344" s="163" t="s">
        <v>122</v>
      </c>
      <c r="L344" s="39"/>
      <c r="M344" s="168" t="s">
        <v>3</v>
      </c>
      <c r="N344" s="169" t="s">
        <v>40</v>
      </c>
      <c r="O344" s="72"/>
      <c r="P344" s="170">
        <f>O344*H344</f>
        <v>0</v>
      </c>
      <c r="Q344" s="170">
        <v>7E-05</v>
      </c>
      <c r="R344" s="170">
        <f>Q344*H344</f>
        <v>0.0031079999999999997</v>
      </c>
      <c r="S344" s="170">
        <v>0</v>
      </c>
      <c r="T344" s="171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172" t="s">
        <v>224</v>
      </c>
      <c r="AT344" s="172" t="s">
        <v>118</v>
      </c>
      <c r="AU344" s="172" t="s">
        <v>78</v>
      </c>
      <c r="AY344" s="19" t="s">
        <v>116</v>
      </c>
      <c r="BE344" s="173">
        <f>IF(N344="základní",J344,0)</f>
        <v>0</v>
      </c>
      <c r="BF344" s="173">
        <f>IF(N344="snížená",J344,0)</f>
        <v>0</v>
      </c>
      <c r="BG344" s="173">
        <f>IF(N344="zákl. přenesená",J344,0)</f>
        <v>0</v>
      </c>
      <c r="BH344" s="173">
        <f>IF(N344="sníž. přenesená",J344,0)</f>
        <v>0</v>
      </c>
      <c r="BI344" s="173">
        <f>IF(N344="nulová",J344,0)</f>
        <v>0</v>
      </c>
      <c r="BJ344" s="19" t="s">
        <v>76</v>
      </c>
      <c r="BK344" s="173">
        <f>ROUND(I344*H344,2)</f>
        <v>0</v>
      </c>
      <c r="BL344" s="19" t="s">
        <v>224</v>
      </c>
      <c r="BM344" s="172" t="s">
        <v>489</v>
      </c>
    </row>
    <row r="345" spans="1:47" s="2" customFormat="1" ht="12">
      <c r="A345" s="38"/>
      <c r="B345" s="39"/>
      <c r="C345" s="38"/>
      <c r="D345" s="174" t="s">
        <v>125</v>
      </c>
      <c r="E345" s="38"/>
      <c r="F345" s="175" t="s">
        <v>478</v>
      </c>
      <c r="G345" s="38"/>
      <c r="H345" s="38"/>
      <c r="I345" s="176"/>
      <c r="J345" s="38"/>
      <c r="K345" s="38"/>
      <c r="L345" s="39"/>
      <c r="M345" s="177"/>
      <c r="N345" s="178"/>
      <c r="O345" s="72"/>
      <c r="P345" s="72"/>
      <c r="Q345" s="72"/>
      <c r="R345" s="72"/>
      <c r="S345" s="72"/>
      <c r="T345" s="73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T345" s="19" t="s">
        <v>125</v>
      </c>
      <c r="AU345" s="19" t="s">
        <v>78</v>
      </c>
    </row>
    <row r="346" spans="1:47" s="2" customFormat="1" ht="12">
      <c r="A346" s="38"/>
      <c r="B346" s="39"/>
      <c r="C346" s="38"/>
      <c r="D346" s="179" t="s">
        <v>127</v>
      </c>
      <c r="E346" s="38"/>
      <c r="F346" s="180" t="s">
        <v>479</v>
      </c>
      <c r="G346" s="38"/>
      <c r="H346" s="38"/>
      <c r="I346" s="176"/>
      <c r="J346" s="38"/>
      <c r="K346" s="38"/>
      <c r="L346" s="39"/>
      <c r="M346" s="177"/>
      <c r="N346" s="178"/>
      <c r="O346" s="72"/>
      <c r="P346" s="72"/>
      <c r="Q346" s="72"/>
      <c r="R346" s="72"/>
      <c r="S346" s="72"/>
      <c r="T346" s="73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T346" s="19" t="s">
        <v>127</v>
      </c>
      <c r="AU346" s="19" t="s">
        <v>78</v>
      </c>
    </row>
    <row r="347" spans="1:51" s="13" customFormat="1" ht="12">
      <c r="A347" s="13"/>
      <c r="B347" s="181"/>
      <c r="C347" s="13"/>
      <c r="D347" s="174" t="s">
        <v>129</v>
      </c>
      <c r="E347" s="182" t="s">
        <v>3</v>
      </c>
      <c r="F347" s="183" t="s">
        <v>490</v>
      </c>
      <c r="G347" s="13"/>
      <c r="H347" s="184">
        <v>44.4</v>
      </c>
      <c r="I347" s="185"/>
      <c r="J347" s="13"/>
      <c r="K347" s="13"/>
      <c r="L347" s="181"/>
      <c r="M347" s="186"/>
      <c r="N347" s="187"/>
      <c r="O347" s="187"/>
      <c r="P347" s="187"/>
      <c r="Q347" s="187"/>
      <c r="R347" s="187"/>
      <c r="S347" s="187"/>
      <c r="T347" s="188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182" t="s">
        <v>129</v>
      </c>
      <c r="AU347" s="182" t="s">
        <v>78</v>
      </c>
      <c r="AV347" s="13" t="s">
        <v>78</v>
      </c>
      <c r="AW347" s="13" t="s">
        <v>31</v>
      </c>
      <c r="AX347" s="13" t="s">
        <v>69</v>
      </c>
      <c r="AY347" s="182" t="s">
        <v>116</v>
      </c>
    </row>
    <row r="348" spans="1:51" s="15" customFormat="1" ht="12">
      <c r="A348" s="15"/>
      <c r="B348" s="196"/>
      <c r="C348" s="15"/>
      <c r="D348" s="174" t="s">
        <v>129</v>
      </c>
      <c r="E348" s="197" t="s">
        <v>3</v>
      </c>
      <c r="F348" s="198" t="s">
        <v>153</v>
      </c>
      <c r="G348" s="15"/>
      <c r="H348" s="199">
        <v>44.4</v>
      </c>
      <c r="I348" s="200"/>
      <c r="J348" s="15"/>
      <c r="K348" s="15"/>
      <c r="L348" s="196"/>
      <c r="M348" s="201"/>
      <c r="N348" s="202"/>
      <c r="O348" s="202"/>
      <c r="P348" s="202"/>
      <c r="Q348" s="202"/>
      <c r="R348" s="202"/>
      <c r="S348" s="202"/>
      <c r="T348" s="203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T348" s="197" t="s">
        <v>129</v>
      </c>
      <c r="AU348" s="197" t="s">
        <v>78</v>
      </c>
      <c r="AV348" s="15" t="s">
        <v>123</v>
      </c>
      <c r="AW348" s="15" t="s">
        <v>31</v>
      </c>
      <c r="AX348" s="15" t="s">
        <v>76</v>
      </c>
      <c r="AY348" s="197" t="s">
        <v>116</v>
      </c>
    </row>
    <row r="349" spans="1:65" s="2" customFormat="1" ht="24.15" customHeight="1">
      <c r="A349" s="38"/>
      <c r="B349" s="160"/>
      <c r="C349" s="204" t="s">
        <v>491</v>
      </c>
      <c r="D349" s="204" t="s">
        <v>200</v>
      </c>
      <c r="E349" s="205" t="s">
        <v>492</v>
      </c>
      <c r="F349" s="206" t="s">
        <v>493</v>
      </c>
      <c r="G349" s="207" t="s">
        <v>252</v>
      </c>
      <c r="H349" s="208">
        <v>44.4</v>
      </c>
      <c r="I349" s="209"/>
      <c r="J349" s="210">
        <f>ROUND(I349*H349,2)</f>
        <v>0</v>
      </c>
      <c r="K349" s="206" t="s">
        <v>3</v>
      </c>
      <c r="L349" s="211"/>
      <c r="M349" s="212" t="s">
        <v>3</v>
      </c>
      <c r="N349" s="213" t="s">
        <v>40</v>
      </c>
      <c r="O349" s="72"/>
      <c r="P349" s="170">
        <f>O349*H349</f>
        <v>0</v>
      </c>
      <c r="Q349" s="170">
        <v>0</v>
      </c>
      <c r="R349" s="170">
        <f>Q349*H349</f>
        <v>0</v>
      </c>
      <c r="S349" s="170">
        <v>0</v>
      </c>
      <c r="T349" s="171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172" t="s">
        <v>324</v>
      </c>
      <c r="AT349" s="172" t="s">
        <v>200</v>
      </c>
      <c r="AU349" s="172" t="s">
        <v>78</v>
      </c>
      <c r="AY349" s="19" t="s">
        <v>116</v>
      </c>
      <c r="BE349" s="173">
        <f>IF(N349="základní",J349,0)</f>
        <v>0</v>
      </c>
      <c r="BF349" s="173">
        <f>IF(N349="snížená",J349,0)</f>
        <v>0</v>
      </c>
      <c r="BG349" s="173">
        <f>IF(N349="zákl. přenesená",J349,0)</f>
        <v>0</v>
      </c>
      <c r="BH349" s="173">
        <f>IF(N349="sníž. přenesená",J349,0)</f>
        <v>0</v>
      </c>
      <c r="BI349" s="173">
        <f>IF(N349="nulová",J349,0)</f>
        <v>0</v>
      </c>
      <c r="BJ349" s="19" t="s">
        <v>76</v>
      </c>
      <c r="BK349" s="173">
        <f>ROUND(I349*H349,2)</f>
        <v>0</v>
      </c>
      <c r="BL349" s="19" t="s">
        <v>224</v>
      </c>
      <c r="BM349" s="172" t="s">
        <v>494</v>
      </c>
    </row>
    <row r="350" spans="1:47" s="2" customFormat="1" ht="12">
      <c r="A350" s="38"/>
      <c r="B350" s="39"/>
      <c r="C350" s="38"/>
      <c r="D350" s="174" t="s">
        <v>125</v>
      </c>
      <c r="E350" s="38"/>
      <c r="F350" s="175" t="s">
        <v>493</v>
      </c>
      <c r="G350" s="38"/>
      <c r="H350" s="38"/>
      <c r="I350" s="176"/>
      <c r="J350" s="38"/>
      <c r="K350" s="38"/>
      <c r="L350" s="39"/>
      <c r="M350" s="177"/>
      <c r="N350" s="178"/>
      <c r="O350" s="72"/>
      <c r="P350" s="72"/>
      <c r="Q350" s="72"/>
      <c r="R350" s="72"/>
      <c r="S350" s="72"/>
      <c r="T350" s="73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T350" s="19" t="s">
        <v>125</v>
      </c>
      <c r="AU350" s="19" t="s">
        <v>78</v>
      </c>
    </row>
    <row r="351" spans="1:65" s="2" customFormat="1" ht="24.15" customHeight="1">
      <c r="A351" s="38"/>
      <c r="B351" s="160"/>
      <c r="C351" s="161" t="s">
        <v>495</v>
      </c>
      <c r="D351" s="161" t="s">
        <v>118</v>
      </c>
      <c r="E351" s="162" t="s">
        <v>496</v>
      </c>
      <c r="F351" s="163" t="s">
        <v>497</v>
      </c>
      <c r="G351" s="164" t="s">
        <v>221</v>
      </c>
      <c r="H351" s="165">
        <v>76.96</v>
      </c>
      <c r="I351" s="166"/>
      <c r="J351" s="167">
        <f>ROUND(I351*H351,2)</f>
        <v>0</v>
      </c>
      <c r="K351" s="163" t="s">
        <v>122</v>
      </c>
      <c r="L351" s="39"/>
      <c r="M351" s="168" t="s">
        <v>3</v>
      </c>
      <c r="N351" s="169" t="s">
        <v>40</v>
      </c>
      <c r="O351" s="72"/>
      <c r="P351" s="170">
        <f>O351*H351</f>
        <v>0</v>
      </c>
      <c r="Q351" s="170">
        <v>6E-05</v>
      </c>
      <c r="R351" s="170">
        <f>Q351*H351</f>
        <v>0.0046175999999999995</v>
      </c>
      <c r="S351" s="170">
        <v>0</v>
      </c>
      <c r="T351" s="171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172" t="s">
        <v>224</v>
      </c>
      <c r="AT351" s="172" t="s">
        <v>118</v>
      </c>
      <c r="AU351" s="172" t="s">
        <v>78</v>
      </c>
      <c r="AY351" s="19" t="s">
        <v>116</v>
      </c>
      <c r="BE351" s="173">
        <f>IF(N351="základní",J351,0)</f>
        <v>0</v>
      </c>
      <c r="BF351" s="173">
        <f>IF(N351="snížená",J351,0)</f>
        <v>0</v>
      </c>
      <c r="BG351" s="173">
        <f>IF(N351="zákl. přenesená",J351,0)</f>
        <v>0</v>
      </c>
      <c r="BH351" s="173">
        <f>IF(N351="sníž. přenesená",J351,0)</f>
        <v>0</v>
      </c>
      <c r="BI351" s="173">
        <f>IF(N351="nulová",J351,0)</f>
        <v>0</v>
      </c>
      <c r="BJ351" s="19" t="s">
        <v>76</v>
      </c>
      <c r="BK351" s="173">
        <f>ROUND(I351*H351,2)</f>
        <v>0</v>
      </c>
      <c r="BL351" s="19" t="s">
        <v>224</v>
      </c>
      <c r="BM351" s="172" t="s">
        <v>498</v>
      </c>
    </row>
    <row r="352" spans="1:47" s="2" customFormat="1" ht="12">
      <c r="A352" s="38"/>
      <c r="B352" s="39"/>
      <c r="C352" s="38"/>
      <c r="D352" s="174" t="s">
        <v>125</v>
      </c>
      <c r="E352" s="38"/>
      <c r="F352" s="175" t="s">
        <v>499</v>
      </c>
      <c r="G352" s="38"/>
      <c r="H352" s="38"/>
      <c r="I352" s="176"/>
      <c r="J352" s="38"/>
      <c r="K352" s="38"/>
      <c r="L352" s="39"/>
      <c r="M352" s="177"/>
      <c r="N352" s="178"/>
      <c r="O352" s="72"/>
      <c r="P352" s="72"/>
      <c r="Q352" s="72"/>
      <c r="R352" s="72"/>
      <c r="S352" s="72"/>
      <c r="T352" s="73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T352" s="19" t="s">
        <v>125</v>
      </c>
      <c r="AU352" s="19" t="s">
        <v>78</v>
      </c>
    </row>
    <row r="353" spans="1:47" s="2" customFormat="1" ht="12">
      <c r="A353" s="38"/>
      <c r="B353" s="39"/>
      <c r="C353" s="38"/>
      <c r="D353" s="179" t="s">
        <v>127</v>
      </c>
      <c r="E353" s="38"/>
      <c r="F353" s="180" t="s">
        <v>500</v>
      </c>
      <c r="G353" s="38"/>
      <c r="H353" s="38"/>
      <c r="I353" s="176"/>
      <c r="J353" s="38"/>
      <c r="K353" s="38"/>
      <c r="L353" s="39"/>
      <c r="M353" s="177"/>
      <c r="N353" s="178"/>
      <c r="O353" s="72"/>
      <c r="P353" s="72"/>
      <c r="Q353" s="72"/>
      <c r="R353" s="72"/>
      <c r="S353" s="72"/>
      <c r="T353" s="73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T353" s="19" t="s">
        <v>127</v>
      </c>
      <c r="AU353" s="19" t="s">
        <v>78</v>
      </c>
    </row>
    <row r="354" spans="1:51" s="13" customFormat="1" ht="12">
      <c r="A354" s="13"/>
      <c r="B354" s="181"/>
      <c r="C354" s="13"/>
      <c r="D354" s="174" t="s">
        <v>129</v>
      </c>
      <c r="E354" s="182" t="s">
        <v>3</v>
      </c>
      <c r="F354" s="183" t="s">
        <v>501</v>
      </c>
      <c r="G354" s="13"/>
      <c r="H354" s="184">
        <v>76.96</v>
      </c>
      <c r="I354" s="185"/>
      <c r="J354" s="13"/>
      <c r="K354" s="13"/>
      <c r="L354" s="181"/>
      <c r="M354" s="186"/>
      <c r="N354" s="187"/>
      <c r="O354" s="187"/>
      <c r="P354" s="187"/>
      <c r="Q354" s="187"/>
      <c r="R354" s="187"/>
      <c r="S354" s="187"/>
      <c r="T354" s="188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182" t="s">
        <v>129</v>
      </c>
      <c r="AU354" s="182" t="s">
        <v>78</v>
      </c>
      <c r="AV354" s="13" t="s">
        <v>78</v>
      </c>
      <c r="AW354" s="13" t="s">
        <v>31</v>
      </c>
      <c r="AX354" s="13" t="s">
        <v>69</v>
      </c>
      <c r="AY354" s="182" t="s">
        <v>116</v>
      </c>
    </row>
    <row r="355" spans="1:51" s="15" customFormat="1" ht="12">
      <c r="A355" s="15"/>
      <c r="B355" s="196"/>
      <c r="C355" s="15"/>
      <c r="D355" s="174" t="s">
        <v>129</v>
      </c>
      <c r="E355" s="197" t="s">
        <v>3</v>
      </c>
      <c r="F355" s="198" t="s">
        <v>153</v>
      </c>
      <c r="G355" s="15"/>
      <c r="H355" s="199">
        <v>76.96</v>
      </c>
      <c r="I355" s="200"/>
      <c r="J355" s="15"/>
      <c r="K355" s="15"/>
      <c r="L355" s="196"/>
      <c r="M355" s="201"/>
      <c r="N355" s="202"/>
      <c r="O355" s="202"/>
      <c r="P355" s="202"/>
      <c r="Q355" s="202"/>
      <c r="R355" s="202"/>
      <c r="S355" s="202"/>
      <c r="T355" s="203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T355" s="197" t="s">
        <v>129</v>
      </c>
      <c r="AU355" s="197" t="s">
        <v>78</v>
      </c>
      <c r="AV355" s="15" t="s">
        <v>123</v>
      </c>
      <c r="AW355" s="15" t="s">
        <v>31</v>
      </c>
      <c r="AX355" s="15" t="s">
        <v>76</v>
      </c>
      <c r="AY355" s="197" t="s">
        <v>116</v>
      </c>
    </row>
    <row r="356" spans="1:65" s="2" customFormat="1" ht="24.15" customHeight="1">
      <c r="A356" s="38"/>
      <c r="B356" s="160"/>
      <c r="C356" s="204" t="s">
        <v>502</v>
      </c>
      <c r="D356" s="204" t="s">
        <v>200</v>
      </c>
      <c r="E356" s="205" t="s">
        <v>503</v>
      </c>
      <c r="F356" s="206" t="s">
        <v>504</v>
      </c>
      <c r="G356" s="207" t="s">
        <v>183</v>
      </c>
      <c r="H356" s="208">
        <v>0.085</v>
      </c>
      <c r="I356" s="209"/>
      <c r="J356" s="210">
        <f>ROUND(I356*H356,2)</f>
        <v>0</v>
      </c>
      <c r="K356" s="206" t="s">
        <v>122</v>
      </c>
      <c r="L356" s="211"/>
      <c r="M356" s="212" t="s">
        <v>3</v>
      </c>
      <c r="N356" s="213" t="s">
        <v>40</v>
      </c>
      <c r="O356" s="72"/>
      <c r="P356" s="170">
        <f>O356*H356</f>
        <v>0</v>
      </c>
      <c r="Q356" s="170">
        <v>1</v>
      </c>
      <c r="R356" s="170">
        <f>Q356*H356</f>
        <v>0.085</v>
      </c>
      <c r="S356" s="170">
        <v>0</v>
      </c>
      <c r="T356" s="171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172" t="s">
        <v>324</v>
      </c>
      <c r="AT356" s="172" t="s">
        <v>200</v>
      </c>
      <c r="AU356" s="172" t="s">
        <v>78</v>
      </c>
      <c r="AY356" s="19" t="s">
        <v>116</v>
      </c>
      <c r="BE356" s="173">
        <f>IF(N356="základní",J356,0)</f>
        <v>0</v>
      </c>
      <c r="BF356" s="173">
        <f>IF(N356="snížená",J356,0)</f>
        <v>0</v>
      </c>
      <c r="BG356" s="173">
        <f>IF(N356="zákl. přenesená",J356,0)</f>
        <v>0</v>
      </c>
      <c r="BH356" s="173">
        <f>IF(N356="sníž. přenesená",J356,0)</f>
        <v>0</v>
      </c>
      <c r="BI356" s="173">
        <f>IF(N356="nulová",J356,0)</f>
        <v>0</v>
      </c>
      <c r="BJ356" s="19" t="s">
        <v>76</v>
      </c>
      <c r="BK356" s="173">
        <f>ROUND(I356*H356,2)</f>
        <v>0</v>
      </c>
      <c r="BL356" s="19" t="s">
        <v>224</v>
      </c>
      <c r="BM356" s="172" t="s">
        <v>505</v>
      </c>
    </row>
    <row r="357" spans="1:47" s="2" customFormat="1" ht="12">
      <c r="A357" s="38"/>
      <c r="B357" s="39"/>
      <c r="C357" s="38"/>
      <c r="D357" s="174" t="s">
        <v>125</v>
      </c>
      <c r="E357" s="38"/>
      <c r="F357" s="175" t="s">
        <v>504</v>
      </c>
      <c r="G357" s="38"/>
      <c r="H357" s="38"/>
      <c r="I357" s="176"/>
      <c r="J357" s="38"/>
      <c r="K357" s="38"/>
      <c r="L357" s="39"/>
      <c r="M357" s="177"/>
      <c r="N357" s="178"/>
      <c r="O357" s="72"/>
      <c r="P357" s="72"/>
      <c r="Q357" s="72"/>
      <c r="R357" s="72"/>
      <c r="S357" s="72"/>
      <c r="T357" s="73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T357" s="19" t="s">
        <v>125</v>
      </c>
      <c r="AU357" s="19" t="s">
        <v>78</v>
      </c>
    </row>
    <row r="358" spans="1:51" s="13" customFormat="1" ht="12">
      <c r="A358" s="13"/>
      <c r="B358" s="181"/>
      <c r="C358" s="13"/>
      <c r="D358" s="174" t="s">
        <v>129</v>
      </c>
      <c r="E358" s="182" t="s">
        <v>3</v>
      </c>
      <c r="F358" s="183" t="s">
        <v>506</v>
      </c>
      <c r="G358" s="13"/>
      <c r="H358" s="184">
        <v>0.085</v>
      </c>
      <c r="I358" s="185"/>
      <c r="J358" s="13"/>
      <c r="K358" s="13"/>
      <c r="L358" s="181"/>
      <c r="M358" s="186"/>
      <c r="N358" s="187"/>
      <c r="O358" s="187"/>
      <c r="P358" s="187"/>
      <c r="Q358" s="187"/>
      <c r="R358" s="187"/>
      <c r="S358" s="187"/>
      <c r="T358" s="188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182" t="s">
        <v>129</v>
      </c>
      <c r="AU358" s="182" t="s">
        <v>78</v>
      </c>
      <c r="AV358" s="13" t="s">
        <v>78</v>
      </c>
      <c r="AW358" s="13" t="s">
        <v>31</v>
      </c>
      <c r="AX358" s="13" t="s">
        <v>69</v>
      </c>
      <c r="AY358" s="182" t="s">
        <v>116</v>
      </c>
    </row>
    <row r="359" spans="1:51" s="15" customFormat="1" ht="12">
      <c r="A359" s="15"/>
      <c r="B359" s="196"/>
      <c r="C359" s="15"/>
      <c r="D359" s="174" t="s">
        <v>129</v>
      </c>
      <c r="E359" s="197" t="s">
        <v>3</v>
      </c>
      <c r="F359" s="198" t="s">
        <v>153</v>
      </c>
      <c r="G359" s="15"/>
      <c r="H359" s="199">
        <v>0.085</v>
      </c>
      <c r="I359" s="200"/>
      <c r="J359" s="15"/>
      <c r="K359" s="15"/>
      <c r="L359" s="196"/>
      <c r="M359" s="201"/>
      <c r="N359" s="202"/>
      <c r="O359" s="202"/>
      <c r="P359" s="202"/>
      <c r="Q359" s="202"/>
      <c r="R359" s="202"/>
      <c r="S359" s="202"/>
      <c r="T359" s="203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197" t="s">
        <v>129</v>
      </c>
      <c r="AU359" s="197" t="s">
        <v>78</v>
      </c>
      <c r="AV359" s="15" t="s">
        <v>123</v>
      </c>
      <c r="AW359" s="15" t="s">
        <v>31</v>
      </c>
      <c r="AX359" s="15" t="s">
        <v>76</v>
      </c>
      <c r="AY359" s="197" t="s">
        <v>116</v>
      </c>
    </row>
    <row r="360" spans="1:65" s="2" customFormat="1" ht="24.15" customHeight="1">
      <c r="A360" s="38"/>
      <c r="B360" s="160"/>
      <c r="C360" s="161" t="s">
        <v>507</v>
      </c>
      <c r="D360" s="161" t="s">
        <v>118</v>
      </c>
      <c r="E360" s="162" t="s">
        <v>508</v>
      </c>
      <c r="F360" s="163" t="s">
        <v>509</v>
      </c>
      <c r="G360" s="164" t="s">
        <v>183</v>
      </c>
      <c r="H360" s="165">
        <v>0.182</v>
      </c>
      <c r="I360" s="166"/>
      <c r="J360" s="167">
        <f>ROUND(I360*H360,2)</f>
        <v>0</v>
      </c>
      <c r="K360" s="163" t="s">
        <v>122</v>
      </c>
      <c r="L360" s="39"/>
      <c r="M360" s="168" t="s">
        <v>3</v>
      </c>
      <c r="N360" s="169" t="s">
        <v>40</v>
      </c>
      <c r="O360" s="72"/>
      <c r="P360" s="170">
        <f>O360*H360</f>
        <v>0</v>
      </c>
      <c r="Q360" s="170">
        <v>0</v>
      </c>
      <c r="R360" s="170">
        <f>Q360*H360</f>
        <v>0</v>
      </c>
      <c r="S360" s="170">
        <v>0</v>
      </c>
      <c r="T360" s="171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172" t="s">
        <v>224</v>
      </c>
      <c r="AT360" s="172" t="s">
        <v>118</v>
      </c>
      <c r="AU360" s="172" t="s">
        <v>78</v>
      </c>
      <c r="AY360" s="19" t="s">
        <v>116</v>
      </c>
      <c r="BE360" s="173">
        <f>IF(N360="základní",J360,0)</f>
        <v>0</v>
      </c>
      <c r="BF360" s="173">
        <f>IF(N360="snížená",J360,0)</f>
        <v>0</v>
      </c>
      <c r="BG360" s="173">
        <f>IF(N360="zákl. přenesená",J360,0)</f>
        <v>0</v>
      </c>
      <c r="BH360" s="173">
        <f>IF(N360="sníž. přenesená",J360,0)</f>
        <v>0</v>
      </c>
      <c r="BI360" s="173">
        <f>IF(N360="nulová",J360,0)</f>
        <v>0</v>
      </c>
      <c r="BJ360" s="19" t="s">
        <v>76</v>
      </c>
      <c r="BK360" s="173">
        <f>ROUND(I360*H360,2)</f>
        <v>0</v>
      </c>
      <c r="BL360" s="19" t="s">
        <v>224</v>
      </c>
      <c r="BM360" s="172" t="s">
        <v>510</v>
      </c>
    </row>
    <row r="361" spans="1:47" s="2" customFormat="1" ht="12">
      <c r="A361" s="38"/>
      <c r="B361" s="39"/>
      <c r="C361" s="38"/>
      <c r="D361" s="174" t="s">
        <v>125</v>
      </c>
      <c r="E361" s="38"/>
      <c r="F361" s="175" t="s">
        <v>511</v>
      </c>
      <c r="G361" s="38"/>
      <c r="H361" s="38"/>
      <c r="I361" s="176"/>
      <c r="J361" s="38"/>
      <c r="K361" s="38"/>
      <c r="L361" s="39"/>
      <c r="M361" s="177"/>
      <c r="N361" s="178"/>
      <c r="O361" s="72"/>
      <c r="P361" s="72"/>
      <c r="Q361" s="72"/>
      <c r="R361" s="72"/>
      <c r="S361" s="72"/>
      <c r="T361" s="73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T361" s="19" t="s">
        <v>125</v>
      </c>
      <c r="AU361" s="19" t="s">
        <v>78</v>
      </c>
    </row>
    <row r="362" spans="1:47" s="2" customFormat="1" ht="12">
      <c r="A362" s="38"/>
      <c r="B362" s="39"/>
      <c r="C362" s="38"/>
      <c r="D362" s="179" t="s">
        <v>127</v>
      </c>
      <c r="E362" s="38"/>
      <c r="F362" s="180" t="s">
        <v>512</v>
      </c>
      <c r="G362" s="38"/>
      <c r="H362" s="38"/>
      <c r="I362" s="176"/>
      <c r="J362" s="38"/>
      <c r="K362" s="38"/>
      <c r="L362" s="39"/>
      <c r="M362" s="177"/>
      <c r="N362" s="178"/>
      <c r="O362" s="72"/>
      <c r="P362" s="72"/>
      <c r="Q362" s="72"/>
      <c r="R362" s="72"/>
      <c r="S362" s="72"/>
      <c r="T362" s="73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T362" s="19" t="s">
        <v>127</v>
      </c>
      <c r="AU362" s="19" t="s">
        <v>78</v>
      </c>
    </row>
    <row r="363" spans="1:65" s="2" customFormat="1" ht="24.15" customHeight="1">
      <c r="A363" s="38"/>
      <c r="B363" s="160"/>
      <c r="C363" s="161" t="s">
        <v>513</v>
      </c>
      <c r="D363" s="161" t="s">
        <v>118</v>
      </c>
      <c r="E363" s="162" t="s">
        <v>514</v>
      </c>
      <c r="F363" s="163" t="s">
        <v>515</v>
      </c>
      <c r="G363" s="164" t="s">
        <v>183</v>
      </c>
      <c r="H363" s="165">
        <v>0.182</v>
      </c>
      <c r="I363" s="166"/>
      <c r="J363" s="167">
        <f>ROUND(I363*H363,2)</f>
        <v>0</v>
      </c>
      <c r="K363" s="163" t="s">
        <v>122</v>
      </c>
      <c r="L363" s="39"/>
      <c r="M363" s="168" t="s">
        <v>3</v>
      </c>
      <c r="N363" s="169" t="s">
        <v>40</v>
      </c>
      <c r="O363" s="72"/>
      <c r="P363" s="170">
        <f>O363*H363</f>
        <v>0</v>
      </c>
      <c r="Q363" s="170">
        <v>0</v>
      </c>
      <c r="R363" s="170">
        <f>Q363*H363</f>
        <v>0</v>
      </c>
      <c r="S363" s="170">
        <v>0</v>
      </c>
      <c r="T363" s="171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172" t="s">
        <v>224</v>
      </c>
      <c r="AT363" s="172" t="s">
        <v>118</v>
      </c>
      <c r="AU363" s="172" t="s">
        <v>78</v>
      </c>
      <c r="AY363" s="19" t="s">
        <v>116</v>
      </c>
      <c r="BE363" s="173">
        <f>IF(N363="základní",J363,0)</f>
        <v>0</v>
      </c>
      <c r="BF363" s="173">
        <f>IF(N363="snížená",J363,0)</f>
        <v>0</v>
      </c>
      <c r="BG363" s="173">
        <f>IF(N363="zákl. přenesená",J363,0)</f>
        <v>0</v>
      </c>
      <c r="BH363" s="173">
        <f>IF(N363="sníž. přenesená",J363,0)</f>
        <v>0</v>
      </c>
      <c r="BI363" s="173">
        <f>IF(N363="nulová",J363,0)</f>
        <v>0</v>
      </c>
      <c r="BJ363" s="19" t="s">
        <v>76</v>
      </c>
      <c r="BK363" s="173">
        <f>ROUND(I363*H363,2)</f>
        <v>0</v>
      </c>
      <c r="BL363" s="19" t="s">
        <v>224</v>
      </c>
      <c r="BM363" s="172" t="s">
        <v>516</v>
      </c>
    </row>
    <row r="364" spans="1:47" s="2" customFormat="1" ht="12">
      <c r="A364" s="38"/>
      <c r="B364" s="39"/>
      <c r="C364" s="38"/>
      <c r="D364" s="174" t="s">
        <v>125</v>
      </c>
      <c r="E364" s="38"/>
      <c r="F364" s="175" t="s">
        <v>517</v>
      </c>
      <c r="G364" s="38"/>
      <c r="H364" s="38"/>
      <c r="I364" s="176"/>
      <c r="J364" s="38"/>
      <c r="K364" s="38"/>
      <c r="L364" s="39"/>
      <c r="M364" s="177"/>
      <c r="N364" s="178"/>
      <c r="O364" s="72"/>
      <c r="P364" s="72"/>
      <c r="Q364" s="72"/>
      <c r="R364" s="72"/>
      <c r="S364" s="72"/>
      <c r="T364" s="73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T364" s="19" t="s">
        <v>125</v>
      </c>
      <c r="AU364" s="19" t="s">
        <v>78</v>
      </c>
    </row>
    <row r="365" spans="1:47" s="2" customFormat="1" ht="12">
      <c r="A365" s="38"/>
      <c r="B365" s="39"/>
      <c r="C365" s="38"/>
      <c r="D365" s="179" t="s">
        <v>127</v>
      </c>
      <c r="E365" s="38"/>
      <c r="F365" s="180" t="s">
        <v>518</v>
      </c>
      <c r="G365" s="38"/>
      <c r="H365" s="38"/>
      <c r="I365" s="176"/>
      <c r="J365" s="38"/>
      <c r="K365" s="38"/>
      <c r="L365" s="39"/>
      <c r="M365" s="177"/>
      <c r="N365" s="178"/>
      <c r="O365" s="72"/>
      <c r="P365" s="72"/>
      <c r="Q365" s="72"/>
      <c r="R365" s="72"/>
      <c r="S365" s="72"/>
      <c r="T365" s="73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T365" s="19" t="s">
        <v>127</v>
      </c>
      <c r="AU365" s="19" t="s">
        <v>78</v>
      </c>
    </row>
    <row r="366" spans="1:63" s="12" customFormat="1" ht="22.8" customHeight="1">
      <c r="A366" s="12"/>
      <c r="B366" s="147"/>
      <c r="C366" s="12"/>
      <c r="D366" s="148" t="s">
        <v>68</v>
      </c>
      <c r="E366" s="158" t="s">
        <v>519</v>
      </c>
      <c r="F366" s="158" t="s">
        <v>520</v>
      </c>
      <c r="G366" s="12"/>
      <c r="H366" s="12"/>
      <c r="I366" s="150"/>
      <c r="J366" s="159">
        <f>BK366</f>
        <v>0</v>
      </c>
      <c r="K366" s="12"/>
      <c r="L366" s="147"/>
      <c r="M366" s="152"/>
      <c r="N366" s="153"/>
      <c r="O366" s="153"/>
      <c r="P366" s="154">
        <f>SUM(P367:P382)</f>
        <v>0</v>
      </c>
      <c r="Q366" s="153"/>
      <c r="R366" s="154">
        <f>SUM(R367:R382)</f>
        <v>0.14727073</v>
      </c>
      <c r="S366" s="153"/>
      <c r="T366" s="155">
        <f>SUM(T367:T382)</f>
        <v>0</v>
      </c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R366" s="148" t="s">
        <v>78</v>
      </c>
      <c r="AT366" s="156" t="s">
        <v>68</v>
      </c>
      <c r="AU366" s="156" t="s">
        <v>76</v>
      </c>
      <c r="AY366" s="148" t="s">
        <v>116</v>
      </c>
      <c r="BK366" s="157">
        <f>SUM(BK367:BK382)</f>
        <v>0</v>
      </c>
    </row>
    <row r="367" spans="1:65" s="2" customFormat="1" ht="24.15" customHeight="1">
      <c r="A367" s="38"/>
      <c r="B367" s="160"/>
      <c r="C367" s="161" t="s">
        <v>521</v>
      </c>
      <c r="D367" s="161" t="s">
        <v>118</v>
      </c>
      <c r="E367" s="162" t="s">
        <v>522</v>
      </c>
      <c r="F367" s="163" t="s">
        <v>523</v>
      </c>
      <c r="G367" s="164" t="s">
        <v>121</v>
      </c>
      <c r="H367" s="165">
        <v>398.029</v>
      </c>
      <c r="I367" s="166"/>
      <c r="J367" s="167">
        <f>ROUND(I367*H367,2)</f>
        <v>0</v>
      </c>
      <c r="K367" s="163" t="s">
        <v>122</v>
      </c>
      <c r="L367" s="39"/>
      <c r="M367" s="168" t="s">
        <v>3</v>
      </c>
      <c r="N367" s="169" t="s">
        <v>40</v>
      </c>
      <c r="O367" s="72"/>
      <c r="P367" s="170">
        <f>O367*H367</f>
        <v>0</v>
      </c>
      <c r="Q367" s="170">
        <v>0.00037</v>
      </c>
      <c r="R367" s="170">
        <f>Q367*H367</f>
        <v>0.14727073</v>
      </c>
      <c r="S367" s="170">
        <v>0</v>
      </c>
      <c r="T367" s="171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172" t="s">
        <v>224</v>
      </c>
      <c r="AT367" s="172" t="s">
        <v>118</v>
      </c>
      <c r="AU367" s="172" t="s">
        <v>78</v>
      </c>
      <c r="AY367" s="19" t="s">
        <v>116</v>
      </c>
      <c r="BE367" s="173">
        <f>IF(N367="základní",J367,0)</f>
        <v>0</v>
      </c>
      <c r="BF367" s="173">
        <f>IF(N367="snížená",J367,0)</f>
        <v>0</v>
      </c>
      <c r="BG367" s="173">
        <f>IF(N367="zákl. přenesená",J367,0)</f>
        <v>0</v>
      </c>
      <c r="BH367" s="173">
        <f>IF(N367="sníž. přenesená",J367,0)</f>
        <v>0</v>
      </c>
      <c r="BI367" s="173">
        <f>IF(N367="nulová",J367,0)</f>
        <v>0</v>
      </c>
      <c r="BJ367" s="19" t="s">
        <v>76</v>
      </c>
      <c r="BK367" s="173">
        <f>ROUND(I367*H367,2)</f>
        <v>0</v>
      </c>
      <c r="BL367" s="19" t="s">
        <v>224</v>
      </c>
      <c r="BM367" s="172" t="s">
        <v>524</v>
      </c>
    </row>
    <row r="368" spans="1:47" s="2" customFormat="1" ht="12">
      <c r="A368" s="38"/>
      <c r="B368" s="39"/>
      <c r="C368" s="38"/>
      <c r="D368" s="174" t="s">
        <v>125</v>
      </c>
      <c r="E368" s="38"/>
      <c r="F368" s="175" t="s">
        <v>525</v>
      </c>
      <c r="G368" s="38"/>
      <c r="H368" s="38"/>
      <c r="I368" s="176"/>
      <c r="J368" s="38"/>
      <c r="K368" s="38"/>
      <c r="L368" s="39"/>
      <c r="M368" s="177"/>
      <c r="N368" s="178"/>
      <c r="O368" s="72"/>
      <c r="P368" s="72"/>
      <c r="Q368" s="72"/>
      <c r="R368" s="72"/>
      <c r="S368" s="72"/>
      <c r="T368" s="73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T368" s="19" t="s">
        <v>125</v>
      </c>
      <c r="AU368" s="19" t="s">
        <v>78</v>
      </c>
    </row>
    <row r="369" spans="1:47" s="2" customFormat="1" ht="12">
      <c r="A369" s="38"/>
      <c r="B369" s="39"/>
      <c r="C369" s="38"/>
      <c r="D369" s="179" t="s">
        <v>127</v>
      </c>
      <c r="E369" s="38"/>
      <c r="F369" s="180" t="s">
        <v>526</v>
      </c>
      <c r="G369" s="38"/>
      <c r="H369" s="38"/>
      <c r="I369" s="176"/>
      <c r="J369" s="38"/>
      <c r="K369" s="38"/>
      <c r="L369" s="39"/>
      <c r="M369" s="177"/>
      <c r="N369" s="178"/>
      <c r="O369" s="72"/>
      <c r="P369" s="72"/>
      <c r="Q369" s="72"/>
      <c r="R369" s="72"/>
      <c r="S369" s="72"/>
      <c r="T369" s="73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T369" s="19" t="s">
        <v>127</v>
      </c>
      <c r="AU369" s="19" t="s">
        <v>78</v>
      </c>
    </row>
    <row r="370" spans="1:51" s="13" customFormat="1" ht="12">
      <c r="A370" s="13"/>
      <c r="B370" s="181"/>
      <c r="C370" s="13"/>
      <c r="D370" s="174" t="s">
        <v>129</v>
      </c>
      <c r="E370" s="182" t="s">
        <v>3</v>
      </c>
      <c r="F370" s="183" t="s">
        <v>527</v>
      </c>
      <c r="G370" s="13"/>
      <c r="H370" s="184">
        <v>26.656</v>
      </c>
      <c r="I370" s="185"/>
      <c r="J370" s="13"/>
      <c r="K370" s="13"/>
      <c r="L370" s="181"/>
      <c r="M370" s="186"/>
      <c r="N370" s="187"/>
      <c r="O370" s="187"/>
      <c r="P370" s="187"/>
      <c r="Q370" s="187"/>
      <c r="R370" s="187"/>
      <c r="S370" s="187"/>
      <c r="T370" s="188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182" t="s">
        <v>129</v>
      </c>
      <c r="AU370" s="182" t="s">
        <v>78</v>
      </c>
      <c r="AV370" s="13" t="s">
        <v>78</v>
      </c>
      <c r="AW370" s="13" t="s">
        <v>31</v>
      </c>
      <c r="AX370" s="13" t="s">
        <v>69</v>
      </c>
      <c r="AY370" s="182" t="s">
        <v>116</v>
      </c>
    </row>
    <row r="371" spans="1:51" s="13" customFormat="1" ht="12">
      <c r="A371" s="13"/>
      <c r="B371" s="181"/>
      <c r="C371" s="13"/>
      <c r="D371" s="174" t="s">
        <v>129</v>
      </c>
      <c r="E371" s="182" t="s">
        <v>3</v>
      </c>
      <c r="F371" s="183" t="s">
        <v>528</v>
      </c>
      <c r="G371" s="13"/>
      <c r="H371" s="184">
        <v>21.546</v>
      </c>
      <c r="I371" s="185"/>
      <c r="J371" s="13"/>
      <c r="K371" s="13"/>
      <c r="L371" s="181"/>
      <c r="M371" s="186"/>
      <c r="N371" s="187"/>
      <c r="O371" s="187"/>
      <c r="P371" s="187"/>
      <c r="Q371" s="187"/>
      <c r="R371" s="187"/>
      <c r="S371" s="187"/>
      <c r="T371" s="188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182" t="s">
        <v>129</v>
      </c>
      <c r="AU371" s="182" t="s">
        <v>78</v>
      </c>
      <c r="AV371" s="13" t="s">
        <v>78</v>
      </c>
      <c r="AW371" s="13" t="s">
        <v>31</v>
      </c>
      <c r="AX371" s="13" t="s">
        <v>69</v>
      </c>
      <c r="AY371" s="182" t="s">
        <v>116</v>
      </c>
    </row>
    <row r="372" spans="1:51" s="13" customFormat="1" ht="12">
      <c r="A372" s="13"/>
      <c r="B372" s="181"/>
      <c r="C372" s="13"/>
      <c r="D372" s="174" t="s">
        <v>129</v>
      </c>
      <c r="E372" s="182" t="s">
        <v>3</v>
      </c>
      <c r="F372" s="183" t="s">
        <v>529</v>
      </c>
      <c r="G372" s="13"/>
      <c r="H372" s="184">
        <v>5.488</v>
      </c>
      <c r="I372" s="185"/>
      <c r="J372" s="13"/>
      <c r="K372" s="13"/>
      <c r="L372" s="181"/>
      <c r="M372" s="186"/>
      <c r="N372" s="187"/>
      <c r="O372" s="187"/>
      <c r="P372" s="187"/>
      <c r="Q372" s="187"/>
      <c r="R372" s="187"/>
      <c r="S372" s="187"/>
      <c r="T372" s="188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182" t="s">
        <v>129</v>
      </c>
      <c r="AU372" s="182" t="s">
        <v>78</v>
      </c>
      <c r="AV372" s="13" t="s">
        <v>78</v>
      </c>
      <c r="AW372" s="13" t="s">
        <v>31</v>
      </c>
      <c r="AX372" s="13" t="s">
        <v>69</v>
      </c>
      <c r="AY372" s="182" t="s">
        <v>116</v>
      </c>
    </row>
    <row r="373" spans="1:51" s="13" customFormat="1" ht="12">
      <c r="A373" s="13"/>
      <c r="B373" s="181"/>
      <c r="C373" s="13"/>
      <c r="D373" s="174" t="s">
        <v>129</v>
      </c>
      <c r="E373" s="182" t="s">
        <v>3</v>
      </c>
      <c r="F373" s="183" t="s">
        <v>530</v>
      </c>
      <c r="G373" s="13"/>
      <c r="H373" s="184">
        <v>26.656</v>
      </c>
      <c r="I373" s="185"/>
      <c r="J373" s="13"/>
      <c r="K373" s="13"/>
      <c r="L373" s="181"/>
      <c r="M373" s="186"/>
      <c r="N373" s="187"/>
      <c r="O373" s="187"/>
      <c r="P373" s="187"/>
      <c r="Q373" s="187"/>
      <c r="R373" s="187"/>
      <c r="S373" s="187"/>
      <c r="T373" s="188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182" t="s">
        <v>129</v>
      </c>
      <c r="AU373" s="182" t="s">
        <v>78</v>
      </c>
      <c r="AV373" s="13" t="s">
        <v>78</v>
      </c>
      <c r="AW373" s="13" t="s">
        <v>31</v>
      </c>
      <c r="AX373" s="13" t="s">
        <v>69</v>
      </c>
      <c r="AY373" s="182" t="s">
        <v>116</v>
      </c>
    </row>
    <row r="374" spans="1:51" s="13" customFormat="1" ht="12">
      <c r="A374" s="13"/>
      <c r="B374" s="181"/>
      <c r="C374" s="13"/>
      <c r="D374" s="174" t="s">
        <v>129</v>
      </c>
      <c r="E374" s="182" t="s">
        <v>3</v>
      </c>
      <c r="F374" s="183" t="s">
        <v>531</v>
      </c>
      <c r="G374" s="13"/>
      <c r="H374" s="184">
        <v>10.92</v>
      </c>
      <c r="I374" s="185"/>
      <c r="J374" s="13"/>
      <c r="K374" s="13"/>
      <c r="L374" s="181"/>
      <c r="M374" s="186"/>
      <c r="N374" s="187"/>
      <c r="O374" s="187"/>
      <c r="P374" s="187"/>
      <c r="Q374" s="187"/>
      <c r="R374" s="187"/>
      <c r="S374" s="187"/>
      <c r="T374" s="188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182" t="s">
        <v>129</v>
      </c>
      <c r="AU374" s="182" t="s">
        <v>78</v>
      </c>
      <c r="AV374" s="13" t="s">
        <v>78</v>
      </c>
      <c r="AW374" s="13" t="s">
        <v>31</v>
      </c>
      <c r="AX374" s="13" t="s">
        <v>69</v>
      </c>
      <c r="AY374" s="182" t="s">
        <v>116</v>
      </c>
    </row>
    <row r="375" spans="1:51" s="13" customFormat="1" ht="12">
      <c r="A375" s="13"/>
      <c r="B375" s="181"/>
      <c r="C375" s="13"/>
      <c r="D375" s="174" t="s">
        <v>129</v>
      </c>
      <c r="E375" s="182" t="s">
        <v>3</v>
      </c>
      <c r="F375" s="183" t="s">
        <v>532</v>
      </c>
      <c r="G375" s="13"/>
      <c r="H375" s="184">
        <v>21.6</v>
      </c>
      <c r="I375" s="185"/>
      <c r="J375" s="13"/>
      <c r="K375" s="13"/>
      <c r="L375" s="181"/>
      <c r="M375" s="186"/>
      <c r="N375" s="187"/>
      <c r="O375" s="187"/>
      <c r="P375" s="187"/>
      <c r="Q375" s="187"/>
      <c r="R375" s="187"/>
      <c r="S375" s="187"/>
      <c r="T375" s="188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182" t="s">
        <v>129</v>
      </c>
      <c r="AU375" s="182" t="s">
        <v>78</v>
      </c>
      <c r="AV375" s="13" t="s">
        <v>78</v>
      </c>
      <c r="AW375" s="13" t="s">
        <v>31</v>
      </c>
      <c r="AX375" s="13" t="s">
        <v>69</v>
      </c>
      <c r="AY375" s="182" t="s">
        <v>116</v>
      </c>
    </row>
    <row r="376" spans="1:51" s="13" customFormat="1" ht="12">
      <c r="A376" s="13"/>
      <c r="B376" s="181"/>
      <c r="C376" s="13"/>
      <c r="D376" s="174" t="s">
        <v>129</v>
      </c>
      <c r="E376" s="182" t="s">
        <v>3</v>
      </c>
      <c r="F376" s="183" t="s">
        <v>533</v>
      </c>
      <c r="G376" s="13"/>
      <c r="H376" s="184">
        <v>21.6</v>
      </c>
      <c r="I376" s="185"/>
      <c r="J376" s="13"/>
      <c r="K376" s="13"/>
      <c r="L376" s="181"/>
      <c r="M376" s="186"/>
      <c r="N376" s="187"/>
      <c r="O376" s="187"/>
      <c r="P376" s="187"/>
      <c r="Q376" s="187"/>
      <c r="R376" s="187"/>
      <c r="S376" s="187"/>
      <c r="T376" s="188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182" t="s">
        <v>129</v>
      </c>
      <c r="AU376" s="182" t="s">
        <v>78</v>
      </c>
      <c r="AV376" s="13" t="s">
        <v>78</v>
      </c>
      <c r="AW376" s="13" t="s">
        <v>31</v>
      </c>
      <c r="AX376" s="13" t="s">
        <v>69</v>
      </c>
      <c r="AY376" s="182" t="s">
        <v>116</v>
      </c>
    </row>
    <row r="377" spans="1:51" s="13" customFormat="1" ht="12">
      <c r="A377" s="13"/>
      <c r="B377" s="181"/>
      <c r="C377" s="13"/>
      <c r="D377" s="174" t="s">
        <v>129</v>
      </c>
      <c r="E377" s="182" t="s">
        <v>3</v>
      </c>
      <c r="F377" s="183" t="s">
        <v>534</v>
      </c>
      <c r="G377" s="13"/>
      <c r="H377" s="184">
        <v>22.464</v>
      </c>
      <c r="I377" s="185"/>
      <c r="J377" s="13"/>
      <c r="K377" s="13"/>
      <c r="L377" s="181"/>
      <c r="M377" s="186"/>
      <c r="N377" s="187"/>
      <c r="O377" s="187"/>
      <c r="P377" s="187"/>
      <c r="Q377" s="187"/>
      <c r="R377" s="187"/>
      <c r="S377" s="187"/>
      <c r="T377" s="188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182" t="s">
        <v>129</v>
      </c>
      <c r="AU377" s="182" t="s">
        <v>78</v>
      </c>
      <c r="AV377" s="13" t="s">
        <v>78</v>
      </c>
      <c r="AW377" s="13" t="s">
        <v>31</v>
      </c>
      <c r="AX377" s="13" t="s">
        <v>69</v>
      </c>
      <c r="AY377" s="182" t="s">
        <v>116</v>
      </c>
    </row>
    <row r="378" spans="1:51" s="13" customFormat="1" ht="12">
      <c r="A378" s="13"/>
      <c r="B378" s="181"/>
      <c r="C378" s="13"/>
      <c r="D378" s="174" t="s">
        <v>129</v>
      </c>
      <c r="E378" s="182" t="s">
        <v>3</v>
      </c>
      <c r="F378" s="183" t="s">
        <v>535</v>
      </c>
      <c r="G378" s="13"/>
      <c r="H378" s="184">
        <v>21.168</v>
      </c>
      <c r="I378" s="185"/>
      <c r="J378" s="13"/>
      <c r="K378" s="13"/>
      <c r="L378" s="181"/>
      <c r="M378" s="186"/>
      <c r="N378" s="187"/>
      <c r="O378" s="187"/>
      <c r="P378" s="187"/>
      <c r="Q378" s="187"/>
      <c r="R378" s="187"/>
      <c r="S378" s="187"/>
      <c r="T378" s="188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182" t="s">
        <v>129</v>
      </c>
      <c r="AU378" s="182" t="s">
        <v>78</v>
      </c>
      <c r="AV378" s="13" t="s">
        <v>78</v>
      </c>
      <c r="AW378" s="13" t="s">
        <v>31</v>
      </c>
      <c r="AX378" s="13" t="s">
        <v>69</v>
      </c>
      <c r="AY378" s="182" t="s">
        <v>116</v>
      </c>
    </row>
    <row r="379" spans="1:51" s="13" customFormat="1" ht="12">
      <c r="A379" s="13"/>
      <c r="B379" s="181"/>
      <c r="C379" s="13"/>
      <c r="D379" s="174" t="s">
        <v>129</v>
      </c>
      <c r="E379" s="182" t="s">
        <v>3</v>
      </c>
      <c r="F379" s="183" t="s">
        <v>536</v>
      </c>
      <c r="G379" s="13"/>
      <c r="H379" s="184">
        <v>160</v>
      </c>
      <c r="I379" s="185"/>
      <c r="J379" s="13"/>
      <c r="K379" s="13"/>
      <c r="L379" s="181"/>
      <c r="M379" s="186"/>
      <c r="N379" s="187"/>
      <c r="O379" s="187"/>
      <c r="P379" s="187"/>
      <c r="Q379" s="187"/>
      <c r="R379" s="187"/>
      <c r="S379" s="187"/>
      <c r="T379" s="188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182" t="s">
        <v>129</v>
      </c>
      <c r="AU379" s="182" t="s">
        <v>78</v>
      </c>
      <c r="AV379" s="13" t="s">
        <v>78</v>
      </c>
      <c r="AW379" s="13" t="s">
        <v>31</v>
      </c>
      <c r="AX379" s="13" t="s">
        <v>69</v>
      </c>
      <c r="AY379" s="182" t="s">
        <v>116</v>
      </c>
    </row>
    <row r="380" spans="1:51" s="13" customFormat="1" ht="12">
      <c r="A380" s="13"/>
      <c r="B380" s="181"/>
      <c r="C380" s="13"/>
      <c r="D380" s="174" t="s">
        <v>129</v>
      </c>
      <c r="E380" s="182" t="s">
        <v>3</v>
      </c>
      <c r="F380" s="183" t="s">
        <v>537</v>
      </c>
      <c r="G380" s="13"/>
      <c r="H380" s="184">
        <v>58.027</v>
      </c>
      <c r="I380" s="185"/>
      <c r="J380" s="13"/>
      <c r="K380" s="13"/>
      <c r="L380" s="181"/>
      <c r="M380" s="186"/>
      <c r="N380" s="187"/>
      <c r="O380" s="187"/>
      <c r="P380" s="187"/>
      <c r="Q380" s="187"/>
      <c r="R380" s="187"/>
      <c r="S380" s="187"/>
      <c r="T380" s="188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182" t="s">
        <v>129</v>
      </c>
      <c r="AU380" s="182" t="s">
        <v>78</v>
      </c>
      <c r="AV380" s="13" t="s">
        <v>78</v>
      </c>
      <c r="AW380" s="13" t="s">
        <v>31</v>
      </c>
      <c r="AX380" s="13" t="s">
        <v>69</v>
      </c>
      <c r="AY380" s="182" t="s">
        <v>116</v>
      </c>
    </row>
    <row r="381" spans="1:51" s="13" customFormat="1" ht="12">
      <c r="A381" s="13"/>
      <c r="B381" s="181"/>
      <c r="C381" s="13"/>
      <c r="D381" s="174" t="s">
        <v>129</v>
      </c>
      <c r="E381" s="182" t="s">
        <v>3</v>
      </c>
      <c r="F381" s="183" t="s">
        <v>538</v>
      </c>
      <c r="G381" s="13"/>
      <c r="H381" s="184">
        <v>1.904</v>
      </c>
      <c r="I381" s="185"/>
      <c r="J381" s="13"/>
      <c r="K381" s="13"/>
      <c r="L381" s="181"/>
      <c r="M381" s="186"/>
      <c r="N381" s="187"/>
      <c r="O381" s="187"/>
      <c r="P381" s="187"/>
      <c r="Q381" s="187"/>
      <c r="R381" s="187"/>
      <c r="S381" s="187"/>
      <c r="T381" s="188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182" t="s">
        <v>129</v>
      </c>
      <c r="AU381" s="182" t="s">
        <v>78</v>
      </c>
      <c r="AV381" s="13" t="s">
        <v>78</v>
      </c>
      <c r="AW381" s="13" t="s">
        <v>31</v>
      </c>
      <c r="AX381" s="13" t="s">
        <v>69</v>
      </c>
      <c r="AY381" s="182" t="s">
        <v>116</v>
      </c>
    </row>
    <row r="382" spans="1:51" s="15" customFormat="1" ht="12">
      <c r="A382" s="15"/>
      <c r="B382" s="196"/>
      <c r="C382" s="15"/>
      <c r="D382" s="174" t="s">
        <v>129</v>
      </c>
      <c r="E382" s="197" t="s">
        <v>3</v>
      </c>
      <c r="F382" s="198" t="s">
        <v>153</v>
      </c>
      <c r="G382" s="15"/>
      <c r="H382" s="199">
        <v>398.029</v>
      </c>
      <c r="I382" s="200"/>
      <c r="J382" s="15"/>
      <c r="K382" s="15"/>
      <c r="L382" s="196"/>
      <c r="M382" s="201"/>
      <c r="N382" s="202"/>
      <c r="O382" s="202"/>
      <c r="P382" s="202"/>
      <c r="Q382" s="202"/>
      <c r="R382" s="202"/>
      <c r="S382" s="202"/>
      <c r="T382" s="203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T382" s="197" t="s">
        <v>129</v>
      </c>
      <c r="AU382" s="197" t="s">
        <v>78</v>
      </c>
      <c r="AV382" s="15" t="s">
        <v>123</v>
      </c>
      <c r="AW382" s="15" t="s">
        <v>31</v>
      </c>
      <c r="AX382" s="15" t="s">
        <v>76</v>
      </c>
      <c r="AY382" s="197" t="s">
        <v>116</v>
      </c>
    </row>
    <row r="383" spans="1:63" s="12" customFormat="1" ht="22.8" customHeight="1">
      <c r="A383" s="12"/>
      <c r="B383" s="147"/>
      <c r="C383" s="12"/>
      <c r="D383" s="148" t="s">
        <v>68</v>
      </c>
      <c r="E383" s="158" t="s">
        <v>539</v>
      </c>
      <c r="F383" s="158" t="s">
        <v>540</v>
      </c>
      <c r="G383" s="12"/>
      <c r="H383" s="12"/>
      <c r="I383" s="150"/>
      <c r="J383" s="159">
        <f>BK383</f>
        <v>0</v>
      </c>
      <c r="K383" s="12"/>
      <c r="L383" s="147"/>
      <c r="M383" s="152"/>
      <c r="N383" s="153"/>
      <c r="O383" s="153"/>
      <c r="P383" s="154">
        <f>SUM(P384:P395)</f>
        <v>0</v>
      </c>
      <c r="Q383" s="153"/>
      <c r="R383" s="154">
        <f>SUM(R384:R395)</f>
        <v>0.8412118000000001</v>
      </c>
      <c r="S383" s="153"/>
      <c r="T383" s="155">
        <f>SUM(T384:T395)</f>
        <v>0</v>
      </c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R383" s="148" t="s">
        <v>78</v>
      </c>
      <c r="AT383" s="156" t="s">
        <v>68</v>
      </c>
      <c r="AU383" s="156" t="s">
        <v>76</v>
      </c>
      <c r="AY383" s="148" t="s">
        <v>116</v>
      </c>
      <c r="BK383" s="157">
        <f>SUM(BK384:BK395)</f>
        <v>0</v>
      </c>
    </row>
    <row r="384" spans="1:65" s="2" customFormat="1" ht="21.75" customHeight="1">
      <c r="A384" s="38"/>
      <c r="B384" s="160"/>
      <c r="C384" s="161" t="s">
        <v>541</v>
      </c>
      <c r="D384" s="161" t="s">
        <v>118</v>
      </c>
      <c r="E384" s="162" t="s">
        <v>542</v>
      </c>
      <c r="F384" s="163" t="s">
        <v>543</v>
      </c>
      <c r="G384" s="164" t="s">
        <v>121</v>
      </c>
      <c r="H384" s="165">
        <v>24.145</v>
      </c>
      <c r="I384" s="166"/>
      <c r="J384" s="167">
        <f>ROUND(I384*H384,2)</f>
        <v>0</v>
      </c>
      <c r="K384" s="163" t="s">
        <v>3</v>
      </c>
      <c r="L384" s="39"/>
      <c r="M384" s="168" t="s">
        <v>3</v>
      </c>
      <c r="N384" s="169" t="s">
        <v>40</v>
      </c>
      <c r="O384" s="72"/>
      <c r="P384" s="170">
        <f>O384*H384</f>
        <v>0</v>
      </c>
      <c r="Q384" s="170">
        <v>0.03484</v>
      </c>
      <c r="R384" s="170">
        <f>Q384*H384</f>
        <v>0.8412118000000001</v>
      </c>
      <c r="S384" s="170">
        <v>0</v>
      </c>
      <c r="T384" s="171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172" t="s">
        <v>224</v>
      </c>
      <c r="AT384" s="172" t="s">
        <v>118</v>
      </c>
      <c r="AU384" s="172" t="s">
        <v>78</v>
      </c>
      <c r="AY384" s="19" t="s">
        <v>116</v>
      </c>
      <c r="BE384" s="173">
        <f>IF(N384="základní",J384,0)</f>
        <v>0</v>
      </c>
      <c r="BF384" s="173">
        <f>IF(N384="snížená",J384,0)</f>
        <v>0</v>
      </c>
      <c r="BG384" s="173">
        <f>IF(N384="zákl. přenesená",J384,0)</f>
        <v>0</v>
      </c>
      <c r="BH384" s="173">
        <f>IF(N384="sníž. přenesená",J384,0)</f>
        <v>0</v>
      </c>
      <c r="BI384" s="173">
        <f>IF(N384="nulová",J384,0)</f>
        <v>0</v>
      </c>
      <c r="BJ384" s="19" t="s">
        <v>76</v>
      </c>
      <c r="BK384" s="173">
        <f>ROUND(I384*H384,2)</f>
        <v>0</v>
      </c>
      <c r="BL384" s="19" t="s">
        <v>224</v>
      </c>
      <c r="BM384" s="172" t="s">
        <v>544</v>
      </c>
    </row>
    <row r="385" spans="1:47" s="2" customFormat="1" ht="12">
      <c r="A385" s="38"/>
      <c r="B385" s="39"/>
      <c r="C385" s="38"/>
      <c r="D385" s="174" t="s">
        <v>125</v>
      </c>
      <c r="E385" s="38"/>
      <c r="F385" s="175" t="s">
        <v>545</v>
      </c>
      <c r="G385" s="38"/>
      <c r="H385" s="38"/>
      <c r="I385" s="176"/>
      <c r="J385" s="38"/>
      <c r="K385" s="38"/>
      <c r="L385" s="39"/>
      <c r="M385" s="177"/>
      <c r="N385" s="178"/>
      <c r="O385" s="72"/>
      <c r="P385" s="72"/>
      <c r="Q385" s="72"/>
      <c r="R385" s="72"/>
      <c r="S385" s="72"/>
      <c r="T385" s="73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T385" s="19" t="s">
        <v>125</v>
      </c>
      <c r="AU385" s="19" t="s">
        <v>78</v>
      </c>
    </row>
    <row r="386" spans="1:51" s="13" customFormat="1" ht="12">
      <c r="A386" s="13"/>
      <c r="B386" s="181"/>
      <c r="C386" s="13"/>
      <c r="D386" s="174" t="s">
        <v>129</v>
      </c>
      <c r="E386" s="182" t="s">
        <v>3</v>
      </c>
      <c r="F386" s="183" t="s">
        <v>546</v>
      </c>
      <c r="G386" s="13"/>
      <c r="H386" s="184">
        <v>24.145</v>
      </c>
      <c r="I386" s="185"/>
      <c r="J386" s="13"/>
      <c r="K386" s="13"/>
      <c r="L386" s="181"/>
      <c r="M386" s="186"/>
      <c r="N386" s="187"/>
      <c r="O386" s="187"/>
      <c r="P386" s="187"/>
      <c r="Q386" s="187"/>
      <c r="R386" s="187"/>
      <c r="S386" s="187"/>
      <c r="T386" s="188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182" t="s">
        <v>129</v>
      </c>
      <c r="AU386" s="182" t="s">
        <v>78</v>
      </c>
      <c r="AV386" s="13" t="s">
        <v>78</v>
      </c>
      <c r="AW386" s="13" t="s">
        <v>31</v>
      </c>
      <c r="AX386" s="13" t="s">
        <v>76</v>
      </c>
      <c r="AY386" s="182" t="s">
        <v>116</v>
      </c>
    </row>
    <row r="387" spans="1:65" s="2" customFormat="1" ht="24.15" customHeight="1">
      <c r="A387" s="38"/>
      <c r="B387" s="160"/>
      <c r="C387" s="161" t="s">
        <v>547</v>
      </c>
      <c r="D387" s="161" t="s">
        <v>118</v>
      </c>
      <c r="E387" s="162" t="s">
        <v>548</v>
      </c>
      <c r="F387" s="163" t="s">
        <v>549</v>
      </c>
      <c r="G387" s="164" t="s">
        <v>183</v>
      </c>
      <c r="H387" s="165">
        <v>1.056</v>
      </c>
      <c r="I387" s="166"/>
      <c r="J387" s="167">
        <f>ROUND(I387*H387,2)</f>
        <v>0</v>
      </c>
      <c r="K387" s="163" t="s">
        <v>122</v>
      </c>
      <c r="L387" s="39"/>
      <c r="M387" s="168" t="s">
        <v>3</v>
      </c>
      <c r="N387" s="169" t="s">
        <v>40</v>
      </c>
      <c r="O387" s="72"/>
      <c r="P387" s="170">
        <f>O387*H387</f>
        <v>0</v>
      </c>
      <c r="Q387" s="170">
        <v>0</v>
      </c>
      <c r="R387" s="170">
        <f>Q387*H387</f>
        <v>0</v>
      </c>
      <c r="S387" s="170">
        <v>0</v>
      </c>
      <c r="T387" s="171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172" t="s">
        <v>224</v>
      </c>
      <c r="AT387" s="172" t="s">
        <v>118</v>
      </c>
      <c r="AU387" s="172" t="s">
        <v>78</v>
      </c>
      <c r="AY387" s="19" t="s">
        <v>116</v>
      </c>
      <c r="BE387" s="173">
        <f>IF(N387="základní",J387,0)</f>
        <v>0</v>
      </c>
      <c r="BF387" s="173">
        <f>IF(N387="snížená",J387,0)</f>
        <v>0</v>
      </c>
      <c r="BG387" s="173">
        <f>IF(N387="zákl. přenesená",J387,0)</f>
        <v>0</v>
      </c>
      <c r="BH387" s="173">
        <f>IF(N387="sníž. přenesená",J387,0)</f>
        <v>0</v>
      </c>
      <c r="BI387" s="173">
        <f>IF(N387="nulová",J387,0)</f>
        <v>0</v>
      </c>
      <c r="BJ387" s="19" t="s">
        <v>76</v>
      </c>
      <c r="BK387" s="173">
        <f>ROUND(I387*H387,2)</f>
        <v>0</v>
      </c>
      <c r="BL387" s="19" t="s">
        <v>224</v>
      </c>
      <c r="BM387" s="172" t="s">
        <v>550</v>
      </c>
    </row>
    <row r="388" spans="1:47" s="2" customFormat="1" ht="12">
      <c r="A388" s="38"/>
      <c r="B388" s="39"/>
      <c r="C388" s="38"/>
      <c r="D388" s="174" t="s">
        <v>125</v>
      </c>
      <c r="E388" s="38"/>
      <c r="F388" s="175" t="s">
        <v>551</v>
      </c>
      <c r="G388" s="38"/>
      <c r="H388" s="38"/>
      <c r="I388" s="176"/>
      <c r="J388" s="38"/>
      <c r="K388" s="38"/>
      <c r="L388" s="39"/>
      <c r="M388" s="177"/>
      <c r="N388" s="178"/>
      <c r="O388" s="72"/>
      <c r="P388" s="72"/>
      <c r="Q388" s="72"/>
      <c r="R388" s="72"/>
      <c r="S388" s="72"/>
      <c r="T388" s="73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T388" s="19" t="s">
        <v>125</v>
      </c>
      <c r="AU388" s="19" t="s">
        <v>78</v>
      </c>
    </row>
    <row r="389" spans="1:47" s="2" customFormat="1" ht="12">
      <c r="A389" s="38"/>
      <c r="B389" s="39"/>
      <c r="C389" s="38"/>
      <c r="D389" s="179" t="s">
        <v>127</v>
      </c>
      <c r="E389" s="38"/>
      <c r="F389" s="180" t="s">
        <v>552</v>
      </c>
      <c r="G389" s="38"/>
      <c r="H389" s="38"/>
      <c r="I389" s="176"/>
      <c r="J389" s="38"/>
      <c r="K389" s="38"/>
      <c r="L389" s="39"/>
      <c r="M389" s="177"/>
      <c r="N389" s="178"/>
      <c r="O389" s="72"/>
      <c r="P389" s="72"/>
      <c r="Q389" s="72"/>
      <c r="R389" s="72"/>
      <c r="S389" s="72"/>
      <c r="T389" s="73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T389" s="19" t="s">
        <v>127</v>
      </c>
      <c r="AU389" s="19" t="s">
        <v>78</v>
      </c>
    </row>
    <row r="390" spans="1:65" s="2" customFormat="1" ht="24.15" customHeight="1">
      <c r="A390" s="38"/>
      <c r="B390" s="160"/>
      <c r="C390" s="161" t="s">
        <v>553</v>
      </c>
      <c r="D390" s="161" t="s">
        <v>118</v>
      </c>
      <c r="E390" s="162" t="s">
        <v>554</v>
      </c>
      <c r="F390" s="163" t="s">
        <v>555</v>
      </c>
      <c r="G390" s="164" t="s">
        <v>183</v>
      </c>
      <c r="H390" s="165">
        <v>1.056</v>
      </c>
      <c r="I390" s="166"/>
      <c r="J390" s="167">
        <f>ROUND(I390*H390,2)</f>
        <v>0</v>
      </c>
      <c r="K390" s="163" t="s">
        <v>122</v>
      </c>
      <c r="L390" s="39"/>
      <c r="M390" s="168" t="s">
        <v>3</v>
      </c>
      <c r="N390" s="169" t="s">
        <v>40</v>
      </c>
      <c r="O390" s="72"/>
      <c r="P390" s="170">
        <f>O390*H390</f>
        <v>0</v>
      </c>
      <c r="Q390" s="170">
        <v>0</v>
      </c>
      <c r="R390" s="170">
        <f>Q390*H390</f>
        <v>0</v>
      </c>
      <c r="S390" s="170">
        <v>0</v>
      </c>
      <c r="T390" s="171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172" t="s">
        <v>224</v>
      </c>
      <c r="AT390" s="172" t="s">
        <v>118</v>
      </c>
      <c r="AU390" s="172" t="s">
        <v>78</v>
      </c>
      <c r="AY390" s="19" t="s">
        <v>116</v>
      </c>
      <c r="BE390" s="173">
        <f>IF(N390="základní",J390,0)</f>
        <v>0</v>
      </c>
      <c r="BF390" s="173">
        <f>IF(N390="snížená",J390,0)</f>
        <v>0</v>
      </c>
      <c r="BG390" s="173">
        <f>IF(N390="zákl. přenesená",J390,0)</f>
        <v>0</v>
      </c>
      <c r="BH390" s="173">
        <f>IF(N390="sníž. přenesená",J390,0)</f>
        <v>0</v>
      </c>
      <c r="BI390" s="173">
        <f>IF(N390="nulová",J390,0)</f>
        <v>0</v>
      </c>
      <c r="BJ390" s="19" t="s">
        <v>76</v>
      </c>
      <c r="BK390" s="173">
        <f>ROUND(I390*H390,2)</f>
        <v>0</v>
      </c>
      <c r="BL390" s="19" t="s">
        <v>224</v>
      </c>
      <c r="BM390" s="172" t="s">
        <v>556</v>
      </c>
    </row>
    <row r="391" spans="1:47" s="2" customFormat="1" ht="12">
      <c r="A391" s="38"/>
      <c r="B391" s="39"/>
      <c r="C391" s="38"/>
      <c r="D391" s="174" t="s">
        <v>125</v>
      </c>
      <c r="E391" s="38"/>
      <c r="F391" s="175" t="s">
        <v>557</v>
      </c>
      <c r="G391" s="38"/>
      <c r="H391" s="38"/>
      <c r="I391" s="176"/>
      <c r="J391" s="38"/>
      <c r="K391" s="38"/>
      <c r="L391" s="39"/>
      <c r="M391" s="177"/>
      <c r="N391" s="178"/>
      <c r="O391" s="72"/>
      <c r="P391" s="72"/>
      <c r="Q391" s="72"/>
      <c r="R391" s="72"/>
      <c r="S391" s="72"/>
      <c r="T391" s="73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T391" s="19" t="s">
        <v>125</v>
      </c>
      <c r="AU391" s="19" t="s">
        <v>78</v>
      </c>
    </row>
    <row r="392" spans="1:47" s="2" customFormat="1" ht="12">
      <c r="A392" s="38"/>
      <c r="B392" s="39"/>
      <c r="C392" s="38"/>
      <c r="D392" s="179" t="s">
        <v>127</v>
      </c>
      <c r="E392" s="38"/>
      <c r="F392" s="180" t="s">
        <v>558</v>
      </c>
      <c r="G392" s="38"/>
      <c r="H392" s="38"/>
      <c r="I392" s="176"/>
      <c r="J392" s="38"/>
      <c r="K392" s="38"/>
      <c r="L392" s="39"/>
      <c r="M392" s="177"/>
      <c r="N392" s="178"/>
      <c r="O392" s="72"/>
      <c r="P392" s="72"/>
      <c r="Q392" s="72"/>
      <c r="R392" s="72"/>
      <c r="S392" s="72"/>
      <c r="T392" s="73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T392" s="19" t="s">
        <v>127</v>
      </c>
      <c r="AU392" s="19" t="s">
        <v>78</v>
      </c>
    </row>
    <row r="393" spans="1:65" s="2" customFormat="1" ht="24.15" customHeight="1">
      <c r="A393" s="38"/>
      <c r="B393" s="160"/>
      <c r="C393" s="161" t="s">
        <v>559</v>
      </c>
      <c r="D393" s="161" t="s">
        <v>118</v>
      </c>
      <c r="E393" s="162" t="s">
        <v>560</v>
      </c>
      <c r="F393" s="163" t="s">
        <v>561</v>
      </c>
      <c r="G393" s="164" t="s">
        <v>183</v>
      </c>
      <c r="H393" s="165">
        <v>1.056</v>
      </c>
      <c r="I393" s="166"/>
      <c r="J393" s="167">
        <f>ROUND(I393*H393,2)</f>
        <v>0</v>
      </c>
      <c r="K393" s="163" t="s">
        <v>122</v>
      </c>
      <c r="L393" s="39"/>
      <c r="M393" s="168" t="s">
        <v>3</v>
      </c>
      <c r="N393" s="169" t="s">
        <v>40</v>
      </c>
      <c r="O393" s="72"/>
      <c r="P393" s="170">
        <f>O393*H393</f>
        <v>0</v>
      </c>
      <c r="Q393" s="170">
        <v>0</v>
      </c>
      <c r="R393" s="170">
        <f>Q393*H393</f>
        <v>0</v>
      </c>
      <c r="S393" s="170">
        <v>0</v>
      </c>
      <c r="T393" s="171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172" t="s">
        <v>224</v>
      </c>
      <c r="AT393" s="172" t="s">
        <v>118</v>
      </c>
      <c r="AU393" s="172" t="s">
        <v>78</v>
      </c>
      <c r="AY393" s="19" t="s">
        <v>116</v>
      </c>
      <c r="BE393" s="173">
        <f>IF(N393="základní",J393,0)</f>
        <v>0</v>
      </c>
      <c r="BF393" s="173">
        <f>IF(N393="snížená",J393,0)</f>
        <v>0</v>
      </c>
      <c r="BG393" s="173">
        <f>IF(N393="zákl. přenesená",J393,0)</f>
        <v>0</v>
      </c>
      <c r="BH393" s="173">
        <f>IF(N393="sníž. přenesená",J393,0)</f>
        <v>0</v>
      </c>
      <c r="BI393" s="173">
        <f>IF(N393="nulová",J393,0)</f>
        <v>0</v>
      </c>
      <c r="BJ393" s="19" t="s">
        <v>76</v>
      </c>
      <c r="BK393" s="173">
        <f>ROUND(I393*H393,2)</f>
        <v>0</v>
      </c>
      <c r="BL393" s="19" t="s">
        <v>224</v>
      </c>
      <c r="BM393" s="172" t="s">
        <v>562</v>
      </c>
    </row>
    <row r="394" spans="1:47" s="2" customFormat="1" ht="12">
      <c r="A394" s="38"/>
      <c r="B394" s="39"/>
      <c r="C394" s="38"/>
      <c r="D394" s="174" t="s">
        <v>125</v>
      </c>
      <c r="E394" s="38"/>
      <c r="F394" s="175" t="s">
        <v>563</v>
      </c>
      <c r="G394" s="38"/>
      <c r="H394" s="38"/>
      <c r="I394" s="176"/>
      <c r="J394" s="38"/>
      <c r="K394" s="38"/>
      <c r="L394" s="39"/>
      <c r="M394" s="177"/>
      <c r="N394" s="178"/>
      <c r="O394" s="72"/>
      <c r="P394" s="72"/>
      <c r="Q394" s="72"/>
      <c r="R394" s="72"/>
      <c r="S394" s="72"/>
      <c r="T394" s="73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T394" s="19" t="s">
        <v>125</v>
      </c>
      <c r="AU394" s="19" t="s">
        <v>78</v>
      </c>
    </row>
    <row r="395" spans="1:47" s="2" customFormat="1" ht="12">
      <c r="A395" s="38"/>
      <c r="B395" s="39"/>
      <c r="C395" s="38"/>
      <c r="D395" s="179" t="s">
        <v>127</v>
      </c>
      <c r="E395" s="38"/>
      <c r="F395" s="180" t="s">
        <v>564</v>
      </c>
      <c r="G395" s="38"/>
      <c r="H395" s="38"/>
      <c r="I395" s="176"/>
      <c r="J395" s="38"/>
      <c r="K395" s="38"/>
      <c r="L395" s="39"/>
      <c r="M395" s="177"/>
      <c r="N395" s="178"/>
      <c r="O395" s="72"/>
      <c r="P395" s="72"/>
      <c r="Q395" s="72"/>
      <c r="R395" s="72"/>
      <c r="S395" s="72"/>
      <c r="T395" s="73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T395" s="19" t="s">
        <v>127</v>
      </c>
      <c r="AU395" s="19" t="s">
        <v>78</v>
      </c>
    </row>
    <row r="396" spans="1:63" s="12" customFormat="1" ht="22.8" customHeight="1">
      <c r="A396" s="12"/>
      <c r="B396" s="147"/>
      <c r="C396" s="12"/>
      <c r="D396" s="148" t="s">
        <v>68</v>
      </c>
      <c r="E396" s="158" t="s">
        <v>565</v>
      </c>
      <c r="F396" s="158" t="s">
        <v>566</v>
      </c>
      <c r="G396" s="12"/>
      <c r="H396" s="12"/>
      <c r="I396" s="150"/>
      <c r="J396" s="159">
        <f>BK396</f>
        <v>0</v>
      </c>
      <c r="K396" s="12"/>
      <c r="L396" s="147"/>
      <c r="M396" s="152"/>
      <c r="N396" s="153"/>
      <c r="O396" s="153"/>
      <c r="P396" s="154">
        <f>SUM(P397:P403)</f>
        <v>0</v>
      </c>
      <c r="Q396" s="153"/>
      <c r="R396" s="154">
        <f>SUM(R397:R403)</f>
        <v>0.0212784</v>
      </c>
      <c r="S396" s="153"/>
      <c r="T396" s="155">
        <f>SUM(T397:T403)</f>
        <v>0</v>
      </c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R396" s="148" t="s">
        <v>78</v>
      </c>
      <c r="AT396" s="156" t="s">
        <v>68</v>
      </c>
      <c r="AU396" s="156" t="s">
        <v>76</v>
      </c>
      <c r="AY396" s="148" t="s">
        <v>116</v>
      </c>
      <c r="BK396" s="157">
        <f>SUM(BK397:BK403)</f>
        <v>0</v>
      </c>
    </row>
    <row r="397" spans="1:65" s="2" customFormat="1" ht="21.75" customHeight="1">
      <c r="A397" s="38"/>
      <c r="B397" s="160"/>
      <c r="C397" s="161" t="s">
        <v>567</v>
      </c>
      <c r="D397" s="161" t="s">
        <v>118</v>
      </c>
      <c r="E397" s="162" t="s">
        <v>568</v>
      </c>
      <c r="F397" s="163" t="s">
        <v>569</v>
      </c>
      <c r="G397" s="164" t="s">
        <v>121</v>
      </c>
      <c r="H397" s="165">
        <v>5.28</v>
      </c>
      <c r="I397" s="166"/>
      <c r="J397" s="167">
        <f>ROUND(I397*H397,2)</f>
        <v>0</v>
      </c>
      <c r="K397" s="163" t="s">
        <v>122</v>
      </c>
      <c r="L397" s="39"/>
      <c r="M397" s="168" t="s">
        <v>3</v>
      </c>
      <c r="N397" s="169" t="s">
        <v>40</v>
      </c>
      <c r="O397" s="72"/>
      <c r="P397" s="170">
        <f>O397*H397</f>
        <v>0</v>
      </c>
      <c r="Q397" s="170">
        <v>0.00403</v>
      </c>
      <c r="R397" s="170">
        <f>Q397*H397</f>
        <v>0.0212784</v>
      </c>
      <c r="S397" s="170">
        <v>0</v>
      </c>
      <c r="T397" s="171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172" t="s">
        <v>224</v>
      </c>
      <c r="AT397" s="172" t="s">
        <v>118</v>
      </c>
      <c r="AU397" s="172" t="s">
        <v>78</v>
      </c>
      <c r="AY397" s="19" t="s">
        <v>116</v>
      </c>
      <c r="BE397" s="173">
        <f>IF(N397="základní",J397,0)</f>
        <v>0</v>
      </c>
      <c r="BF397" s="173">
        <f>IF(N397="snížená",J397,0)</f>
        <v>0</v>
      </c>
      <c r="BG397" s="173">
        <f>IF(N397="zákl. přenesená",J397,0)</f>
        <v>0</v>
      </c>
      <c r="BH397" s="173">
        <f>IF(N397="sníž. přenesená",J397,0)</f>
        <v>0</v>
      </c>
      <c r="BI397" s="173">
        <f>IF(N397="nulová",J397,0)</f>
        <v>0</v>
      </c>
      <c r="BJ397" s="19" t="s">
        <v>76</v>
      </c>
      <c r="BK397" s="173">
        <f>ROUND(I397*H397,2)</f>
        <v>0</v>
      </c>
      <c r="BL397" s="19" t="s">
        <v>224</v>
      </c>
      <c r="BM397" s="172" t="s">
        <v>570</v>
      </c>
    </row>
    <row r="398" spans="1:47" s="2" customFormat="1" ht="12">
      <c r="A398" s="38"/>
      <c r="B398" s="39"/>
      <c r="C398" s="38"/>
      <c r="D398" s="174" t="s">
        <v>125</v>
      </c>
      <c r="E398" s="38"/>
      <c r="F398" s="175" t="s">
        <v>571</v>
      </c>
      <c r="G398" s="38"/>
      <c r="H398" s="38"/>
      <c r="I398" s="176"/>
      <c r="J398" s="38"/>
      <c r="K398" s="38"/>
      <c r="L398" s="39"/>
      <c r="M398" s="177"/>
      <c r="N398" s="178"/>
      <c r="O398" s="72"/>
      <c r="P398" s="72"/>
      <c r="Q398" s="72"/>
      <c r="R398" s="72"/>
      <c r="S398" s="72"/>
      <c r="T398" s="73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T398" s="19" t="s">
        <v>125</v>
      </c>
      <c r="AU398" s="19" t="s">
        <v>78</v>
      </c>
    </row>
    <row r="399" spans="1:47" s="2" customFormat="1" ht="12">
      <c r="A399" s="38"/>
      <c r="B399" s="39"/>
      <c r="C399" s="38"/>
      <c r="D399" s="179" t="s">
        <v>127</v>
      </c>
      <c r="E399" s="38"/>
      <c r="F399" s="180" t="s">
        <v>572</v>
      </c>
      <c r="G399" s="38"/>
      <c r="H399" s="38"/>
      <c r="I399" s="176"/>
      <c r="J399" s="38"/>
      <c r="K399" s="38"/>
      <c r="L399" s="39"/>
      <c r="M399" s="177"/>
      <c r="N399" s="178"/>
      <c r="O399" s="72"/>
      <c r="P399" s="72"/>
      <c r="Q399" s="72"/>
      <c r="R399" s="72"/>
      <c r="S399" s="72"/>
      <c r="T399" s="73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T399" s="19" t="s">
        <v>127</v>
      </c>
      <c r="AU399" s="19" t="s">
        <v>78</v>
      </c>
    </row>
    <row r="400" spans="1:51" s="13" customFormat="1" ht="12">
      <c r="A400" s="13"/>
      <c r="B400" s="181"/>
      <c r="C400" s="13"/>
      <c r="D400" s="174" t="s">
        <v>129</v>
      </c>
      <c r="E400" s="182" t="s">
        <v>3</v>
      </c>
      <c r="F400" s="183" t="s">
        <v>573</v>
      </c>
      <c r="G400" s="13"/>
      <c r="H400" s="184">
        <v>0.64</v>
      </c>
      <c r="I400" s="185"/>
      <c r="J400" s="13"/>
      <c r="K400" s="13"/>
      <c r="L400" s="181"/>
      <c r="M400" s="186"/>
      <c r="N400" s="187"/>
      <c r="O400" s="187"/>
      <c r="P400" s="187"/>
      <c r="Q400" s="187"/>
      <c r="R400" s="187"/>
      <c r="S400" s="187"/>
      <c r="T400" s="188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182" t="s">
        <v>129</v>
      </c>
      <c r="AU400" s="182" t="s">
        <v>78</v>
      </c>
      <c r="AV400" s="13" t="s">
        <v>78</v>
      </c>
      <c r="AW400" s="13" t="s">
        <v>31</v>
      </c>
      <c r="AX400" s="13" t="s">
        <v>69</v>
      </c>
      <c r="AY400" s="182" t="s">
        <v>116</v>
      </c>
    </row>
    <row r="401" spans="1:51" s="13" customFormat="1" ht="12">
      <c r="A401" s="13"/>
      <c r="B401" s="181"/>
      <c r="C401" s="13"/>
      <c r="D401" s="174" t="s">
        <v>129</v>
      </c>
      <c r="E401" s="182" t="s">
        <v>3</v>
      </c>
      <c r="F401" s="183" t="s">
        <v>574</v>
      </c>
      <c r="G401" s="13"/>
      <c r="H401" s="184">
        <v>2.08</v>
      </c>
      <c r="I401" s="185"/>
      <c r="J401" s="13"/>
      <c r="K401" s="13"/>
      <c r="L401" s="181"/>
      <c r="M401" s="186"/>
      <c r="N401" s="187"/>
      <c r="O401" s="187"/>
      <c r="P401" s="187"/>
      <c r="Q401" s="187"/>
      <c r="R401" s="187"/>
      <c r="S401" s="187"/>
      <c r="T401" s="188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182" t="s">
        <v>129</v>
      </c>
      <c r="AU401" s="182" t="s">
        <v>78</v>
      </c>
      <c r="AV401" s="13" t="s">
        <v>78</v>
      </c>
      <c r="AW401" s="13" t="s">
        <v>31</v>
      </c>
      <c r="AX401" s="13" t="s">
        <v>69</v>
      </c>
      <c r="AY401" s="182" t="s">
        <v>116</v>
      </c>
    </row>
    <row r="402" spans="1:51" s="13" customFormat="1" ht="12">
      <c r="A402" s="13"/>
      <c r="B402" s="181"/>
      <c r="C402" s="13"/>
      <c r="D402" s="174" t="s">
        <v>129</v>
      </c>
      <c r="E402" s="182" t="s">
        <v>3</v>
      </c>
      <c r="F402" s="183" t="s">
        <v>575</v>
      </c>
      <c r="G402" s="13"/>
      <c r="H402" s="184">
        <v>2.56</v>
      </c>
      <c r="I402" s="185"/>
      <c r="J402" s="13"/>
      <c r="K402" s="13"/>
      <c r="L402" s="181"/>
      <c r="M402" s="186"/>
      <c r="N402" s="187"/>
      <c r="O402" s="187"/>
      <c r="P402" s="187"/>
      <c r="Q402" s="187"/>
      <c r="R402" s="187"/>
      <c r="S402" s="187"/>
      <c r="T402" s="188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182" t="s">
        <v>129</v>
      </c>
      <c r="AU402" s="182" t="s">
        <v>78</v>
      </c>
      <c r="AV402" s="13" t="s">
        <v>78</v>
      </c>
      <c r="AW402" s="13" t="s">
        <v>31</v>
      </c>
      <c r="AX402" s="13" t="s">
        <v>69</v>
      </c>
      <c r="AY402" s="182" t="s">
        <v>116</v>
      </c>
    </row>
    <row r="403" spans="1:51" s="15" customFormat="1" ht="12">
      <c r="A403" s="15"/>
      <c r="B403" s="196"/>
      <c r="C403" s="15"/>
      <c r="D403" s="174" t="s">
        <v>129</v>
      </c>
      <c r="E403" s="197" t="s">
        <v>3</v>
      </c>
      <c r="F403" s="198" t="s">
        <v>153</v>
      </c>
      <c r="G403" s="15"/>
      <c r="H403" s="199">
        <v>5.28</v>
      </c>
      <c r="I403" s="200"/>
      <c r="J403" s="15"/>
      <c r="K403" s="15"/>
      <c r="L403" s="196"/>
      <c r="M403" s="201"/>
      <c r="N403" s="202"/>
      <c r="O403" s="202"/>
      <c r="P403" s="202"/>
      <c r="Q403" s="202"/>
      <c r="R403" s="202"/>
      <c r="S403" s="202"/>
      <c r="T403" s="203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T403" s="197" t="s">
        <v>129</v>
      </c>
      <c r="AU403" s="197" t="s">
        <v>78</v>
      </c>
      <c r="AV403" s="15" t="s">
        <v>123</v>
      </c>
      <c r="AW403" s="15" t="s">
        <v>31</v>
      </c>
      <c r="AX403" s="15" t="s">
        <v>76</v>
      </c>
      <c r="AY403" s="197" t="s">
        <v>116</v>
      </c>
    </row>
    <row r="404" spans="1:63" s="12" customFormat="1" ht="25.9" customHeight="1">
      <c r="A404" s="12"/>
      <c r="B404" s="147"/>
      <c r="C404" s="12"/>
      <c r="D404" s="148" t="s">
        <v>68</v>
      </c>
      <c r="E404" s="149" t="s">
        <v>576</v>
      </c>
      <c r="F404" s="149" t="s">
        <v>577</v>
      </c>
      <c r="G404" s="12"/>
      <c r="H404" s="12"/>
      <c r="I404" s="150"/>
      <c r="J404" s="151">
        <f>BK404</f>
        <v>0</v>
      </c>
      <c r="K404" s="12"/>
      <c r="L404" s="147"/>
      <c r="M404" s="152"/>
      <c r="N404" s="153"/>
      <c r="O404" s="153"/>
      <c r="P404" s="154">
        <f>P405+P409</f>
        <v>0</v>
      </c>
      <c r="Q404" s="153"/>
      <c r="R404" s="154">
        <f>R405+R409</f>
        <v>0</v>
      </c>
      <c r="S404" s="153"/>
      <c r="T404" s="155">
        <f>T405+T409</f>
        <v>0</v>
      </c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R404" s="148" t="s">
        <v>154</v>
      </c>
      <c r="AT404" s="156" t="s">
        <v>68</v>
      </c>
      <c r="AU404" s="156" t="s">
        <v>69</v>
      </c>
      <c r="AY404" s="148" t="s">
        <v>116</v>
      </c>
      <c r="BK404" s="157">
        <f>BK405+BK409</f>
        <v>0</v>
      </c>
    </row>
    <row r="405" spans="1:63" s="12" customFormat="1" ht="22.8" customHeight="1">
      <c r="A405" s="12"/>
      <c r="B405" s="147"/>
      <c r="C405" s="12"/>
      <c r="D405" s="148" t="s">
        <v>68</v>
      </c>
      <c r="E405" s="158" t="s">
        <v>578</v>
      </c>
      <c r="F405" s="158" t="s">
        <v>579</v>
      </c>
      <c r="G405" s="12"/>
      <c r="H405" s="12"/>
      <c r="I405" s="150"/>
      <c r="J405" s="159">
        <f>BK405</f>
        <v>0</v>
      </c>
      <c r="K405" s="12"/>
      <c r="L405" s="147"/>
      <c r="M405" s="152"/>
      <c r="N405" s="153"/>
      <c r="O405" s="153"/>
      <c r="P405" s="154">
        <f>SUM(P406:P408)</f>
        <v>0</v>
      </c>
      <c r="Q405" s="153"/>
      <c r="R405" s="154">
        <f>SUM(R406:R408)</f>
        <v>0</v>
      </c>
      <c r="S405" s="153"/>
      <c r="T405" s="155">
        <f>SUM(T406:T408)</f>
        <v>0</v>
      </c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R405" s="148" t="s">
        <v>154</v>
      </c>
      <c r="AT405" s="156" t="s">
        <v>68</v>
      </c>
      <c r="AU405" s="156" t="s">
        <v>76</v>
      </c>
      <c r="AY405" s="148" t="s">
        <v>116</v>
      </c>
      <c r="BK405" s="157">
        <f>SUM(BK406:BK408)</f>
        <v>0</v>
      </c>
    </row>
    <row r="406" spans="1:65" s="2" customFormat="1" ht="16.5" customHeight="1">
      <c r="A406" s="38"/>
      <c r="B406" s="160"/>
      <c r="C406" s="161" t="s">
        <v>580</v>
      </c>
      <c r="D406" s="161" t="s">
        <v>118</v>
      </c>
      <c r="E406" s="162" t="s">
        <v>581</v>
      </c>
      <c r="F406" s="163" t="s">
        <v>579</v>
      </c>
      <c r="G406" s="164" t="s">
        <v>582</v>
      </c>
      <c r="H406" s="165">
        <v>1</v>
      </c>
      <c r="I406" s="166"/>
      <c r="J406" s="167">
        <f>ROUND(I406*H406,2)</f>
        <v>0</v>
      </c>
      <c r="K406" s="163" t="s">
        <v>122</v>
      </c>
      <c r="L406" s="39"/>
      <c r="M406" s="168" t="s">
        <v>3</v>
      </c>
      <c r="N406" s="169" t="s">
        <v>40</v>
      </c>
      <c r="O406" s="72"/>
      <c r="P406" s="170">
        <f>O406*H406</f>
        <v>0</v>
      </c>
      <c r="Q406" s="170">
        <v>0</v>
      </c>
      <c r="R406" s="170">
        <f>Q406*H406</f>
        <v>0</v>
      </c>
      <c r="S406" s="170">
        <v>0</v>
      </c>
      <c r="T406" s="171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172" t="s">
        <v>583</v>
      </c>
      <c r="AT406" s="172" t="s">
        <v>118</v>
      </c>
      <c r="AU406" s="172" t="s">
        <v>78</v>
      </c>
      <c r="AY406" s="19" t="s">
        <v>116</v>
      </c>
      <c r="BE406" s="173">
        <f>IF(N406="základní",J406,0)</f>
        <v>0</v>
      </c>
      <c r="BF406" s="173">
        <f>IF(N406="snížená",J406,0)</f>
        <v>0</v>
      </c>
      <c r="BG406" s="173">
        <f>IF(N406="zákl. přenesená",J406,0)</f>
        <v>0</v>
      </c>
      <c r="BH406" s="173">
        <f>IF(N406="sníž. přenesená",J406,0)</f>
        <v>0</v>
      </c>
      <c r="BI406" s="173">
        <f>IF(N406="nulová",J406,0)</f>
        <v>0</v>
      </c>
      <c r="BJ406" s="19" t="s">
        <v>76</v>
      </c>
      <c r="BK406" s="173">
        <f>ROUND(I406*H406,2)</f>
        <v>0</v>
      </c>
      <c r="BL406" s="19" t="s">
        <v>583</v>
      </c>
      <c r="BM406" s="172" t="s">
        <v>584</v>
      </c>
    </row>
    <row r="407" spans="1:47" s="2" customFormat="1" ht="12">
      <c r="A407" s="38"/>
      <c r="B407" s="39"/>
      <c r="C407" s="38"/>
      <c r="D407" s="174" t="s">
        <v>125</v>
      </c>
      <c r="E407" s="38"/>
      <c r="F407" s="175" t="s">
        <v>579</v>
      </c>
      <c r="G407" s="38"/>
      <c r="H407" s="38"/>
      <c r="I407" s="176"/>
      <c r="J407" s="38"/>
      <c r="K407" s="38"/>
      <c r="L407" s="39"/>
      <c r="M407" s="177"/>
      <c r="N407" s="178"/>
      <c r="O407" s="72"/>
      <c r="P407" s="72"/>
      <c r="Q407" s="72"/>
      <c r="R407" s="72"/>
      <c r="S407" s="72"/>
      <c r="T407" s="73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T407" s="19" t="s">
        <v>125</v>
      </c>
      <c r="AU407" s="19" t="s">
        <v>78</v>
      </c>
    </row>
    <row r="408" spans="1:47" s="2" customFormat="1" ht="12">
      <c r="A408" s="38"/>
      <c r="B408" s="39"/>
      <c r="C408" s="38"/>
      <c r="D408" s="179" t="s">
        <v>127</v>
      </c>
      <c r="E408" s="38"/>
      <c r="F408" s="180" t="s">
        <v>585</v>
      </c>
      <c r="G408" s="38"/>
      <c r="H408" s="38"/>
      <c r="I408" s="176"/>
      <c r="J408" s="38"/>
      <c r="K408" s="38"/>
      <c r="L408" s="39"/>
      <c r="M408" s="177"/>
      <c r="N408" s="178"/>
      <c r="O408" s="72"/>
      <c r="P408" s="72"/>
      <c r="Q408" s="72"/>
      <c r="R408" s="72"/>
      <c r="S408" s="72"/>
      <c r="T408" s="73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T408" s="19" t="s">
        <v>127</v>
      </c>
      <c r="AU408" s="19" t="s">
        <v>78</v>
      </c>
    </row>
    <row r="409" spans="1:63" s="12" customFormat="1" ht="22.8" customHeight="1">
      <c r="A409" s="12"/>
      <c r="B409" s="147"/>
      <c r="C409" s="12"/>
      <c r="D409" s="148" t="s">
        <v>68</v>
      </c>
      <c r="E409" s="158" t="s">
        <v>586</v>
      </c>
      <c r="F409" s="158" t="s">
        <v>587</v>
      </c>
      <c r="G409" s="12"/>
      <c r="H409" s="12"/>
      <c r="I409" s="150"/>
      <c r="J409" s="159">
        <f>BK409</f>
        <v>0</v>
      </c>
      <c r="K409" s="12"/>
      <c r="L409" s="147"/>
      <c r="M409" s="152"/>
      <c r="N409" s="153"/>
      <c r="O409" s="153"/>
      <c r="P409" s="154">
        <f>SUM(P410:P412)</f>
        <v>0</v>
      </c>
      <c r="Q409" s="153"/>
      <c r="R409" s="154">
        <f>SUM(R410:R412)</f>
        <v>0</v>
      </c>
      <c r="S409" s="153"/>
      <c r="T409" s="155">
        <f>SUM(T410:T412)</f>
        <v>0</v>
      </c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R409" s="148" t="s">
        <v>154</v>
      </c>
      <c r="AT409" s="156" t="s">
        <v>68</v>
      </c>
      <c r="AU409" s="156" t="s">
        <v>76</v>
      </c>
      <c r="AY409" s="148" t="s">
        <v>116</v>
      </c>
      <c r="BK409" s="157">
        <f>SUM(BK410:BK412)</f>
        <v>0</v>
      </c>
    </row>
    <row r="410" spans="1:65" s="2" customFormat="1" ht="16.5" customHeight="1">
      <c r="A410" s="38"/>
      <c r="B410" s="160"/>
      <c r="C410" s="161" t="s">
        <v>588</v>
      </c>
      <c r="D410" s="161" t="s">
        <v>118</v>
      </c>
      <c r="E410" s="162" t="s">
        <v>589</v>
      </c>
      <c r="F410" s="163" t="s">
        <v>587</v>
      </c>
      <c r="G410" s="164" t="s">
        <v>582</v>
      </c>
      <c r="H410" s="165">
        <v>1</v>
      </c>
      <c r="I410" s="166"/>
      <c r="J410" s="167">
        <f>ROUND(I410*H410,2)</f>
        <v>0</v>
      </c>
      <c r="K410" s="163" t="s">
        <v>122</v>
      </c>
      <c r="L410" s="39"/>
      <c r="M410" s="168" t="s">
        <v>3</v>
      </c>
      <c r="N410" s="169" t="s">
        <v>40</v>
      </c>
      <c r="O410" s="72"/>
      <c r="P410" s="170">
        <f>O410*H410</f>
        <v>0</v>
      </c>
      <c r="Q410" s="170">
        <v>0</v>
      </c>
      <c r="R410" s="170">
        <f>Q410*H410</f>
        <v>0</v>
      </c>
      <c r="S410" s="170">
        <v>0</v>
      </c>
      <c r="T410" s="171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172" t="s">
        <v>583</v>
      </c>
      <c r="AT410" s="172" t="s">
        <v>118</v>
      </c>
      <c r="AU410" s="172" t="s">
        <v>78</v>
      </c>
      <c r="AY410" s="19" t="s">
        <v>116</v>
      </c>
      <c r="BE410" s="173">
        <f>IF(N410="základní",J410,0)</f>
        <v>0</v>
      </c>
      <c r="BF410" s="173">
        <f>IF(N410="snížená",J410,0)</f>
        <v>0</v>
      </c>
      <c r="BG410" s="173">
        <f>IF(N410="zákl. přenesená",J410,0)</f>
        <v>0</v>
      </c>
      <c r="BH410" s="173">
        <f>IF(N410="sníž. přenesená",J410,0)</f>
        <v>0</v>
      </c>
      <c r="BI410" s="173">
        <f>IF(N410="nulová",J410,0)</f>
        <v>0</v>
      </c>
      <c r="BJ410" s="19" t="s">
        <v>76</v>
      </c>
      <c r="BK410" s="173">
        <f>ROUND(I410*H410,2)</f>
        <v>0</v>
      </c>
      <c r="BL410" s="19" t="s">
        <v>583</v>
      </c>
      <c r="BM410" s="172" t="s">
        <v>590</v>
      </c>
    </row>
    <row r="411" spans="1:47" s="2" customFormat="1" ht="12">
      <c r="A411" s="38"/>
      <c r="B411" s="39"/>
      <c r="C411" s="38"/>
      <c r="D411" s="174" t="s">
        <v>125</v>
      </c>
      <c r="E411" s="38"/>
      <c r="F411" s="175" t="s">
        <v>587</v>
      </c>
      <c r="G411" s="38"/>
      <c r="H411" s="38"/>
      <c r="I411" s="176"/>
      <c r="J411" s="38"/>
      <c r="K411" s="38"/>
      <c r="L411" s="39"/>
      <c r="M411" s="177"/>
      <c r="N411" s="178"/>
      <c r="O411" s="72"/>
      <c r="P411" s="72"/>
      <c r="Q411" s="72"/>
      <c r="R411" s="72"/>
      <c r="S411" s="72"/>
      <c r="T411" s="73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T411" s="19" t="s">
        <v>125</v>
      </c>
      <c r="AU411" s="19" t="s">
        <v>78</v>
      </c>
    </row>
    <row r="412" spans="1:47" s="2" customFormat="1" ht="12">
      <c r="A412" s="38"/>
      <c r="B412" s="39"/>
      <c r="C412" s="38"/>
      <c r="D412" s="179" t="s">
        <v>127</v>
      </c>
      <c r="E412" s="38"/>
      <c r="F412" s="180" t="s">
        <v>591</v>
      </c>
      <c r="G412" s="38"/>
      <c r="H412" s="38"/>
      <c r="I412" s="176"/>
      <c r="J412" s="38"/>
      <c r="K412" s="38"/>
      <c r="L412" s="39"/>
      <c r="M412" s="214"/>
      <c r="N412" s="215"/>
      <c r="O412" s="216"/>
      <c r="P412" s="216"/>
      <c r="Q412" s="216"/>
      <c r="R412" s="216"/>
      <c r="S412" s="216"/>
      <c r="T412" s="217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T412" s="19" t="s">
        <v>127</v>
      </c>
      <c r="AU412" s="19" t="s">
        <v>78</v>
      </c>
    </row>
    <row r="413" spans="1:31" s="2" customFormat="1" ht="6.95" customHeight="1">
      <c r="A413" s="38"/>
      <c r="B413" s="55"/>
      <c r="C413" s="56"/>
      <c r="D413" s="56"/>
      <c r="E413" s="56"/>
      <c r="F413" s="56"/>
      <c r="G413" s="56"/>
      <c r="H413" s="56"/>
      <c r="I413" s="56"/>
      <c r="J413" s="56"/>
      <c r="K413" s="56"/>
      <c r="L413" s="39"/>
      <c r="M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</row>
  </sheetData>
  <autoFilter ref="C93:K412"/>
  <mergeCells count="9">
    <mergeCell ref="E7:H7"/>
    <mergeCell ref="E9:H9"/>
    <mergeCell ref="E18:H18"/>
    <mergeCell ref="E27:H27"/>
    <mergeCell ref="E48:H48"/>
    <mergeCell ref="E50:H50"/>
    <mergeCell ref="E84:H84"/>
    <mergeCell ref="E86:H86"/>
    <mergeCell ref="L2:V2"/>
  </mergeCells>
  <hyperlinks>
    <hyperlink ref="F99" r:id="rId1" display="https://podminky.urs.cz/item/CS_URS_2022_02/111111101"/>
    <hyperlink ref="F103" r:id="rId2" display="https://podminky.urs.cz/item/CS_URS_2022_02/121112003"/>
    <hyperlink ref="F108" r:id="rId3" display="https://podminky.urs.cz/item/CS_URS_2022_02/122211101"/>
    <hyperlink ref="F111" r:id="rId4" display="https://podminky.urs.cz/item/CS_URS_2022_02/162211311"/>
    <hyperlink ref="F118" r:id="rId5" display="https://podminky.urs.cz/item/CS_URS_2022_02/162211319"/>
    <hyperlink ref="F122" r:id="rId6" display="https://podminky.urs.cz/item/CS_URS_2022_02/162751117"/>
    <hyperlink ref="F125" r:id="rId7" display="https://podminky.urs.cz/item/CS_URS_2022_02/162751119"/>
    <hyperlink ref="F129" r:id="rId8" display="https://podminky.urs.cz/item/CS_URS_2022_02/167111101"/>
    <hyperlink ref="F132" r:id="rId9" display="https://podminky.urs.cz/item/CS_URS_2022_02/171201231"/>
    <hyperlink ref="F136" r:id="rId10" display="https://podminky.urs.cz/item/CS_URS_2022_02/171251201"/>
    <hyperlink ref="F139" r:id="rId11" display="https://podminky.urs.cz/item/CS_URS_2022_02/174111101"/>
    <hyperlink ref="F147" r:id="rId12" display="https://podminky.urs.cz/item/CS_URS_2022_02/181111131"/>
    <hyperlink ref="F150" r:id="rId13" display="https://podminky.urs.cz/item/CS_URS_2022_02/181411131"/>
    <hyperlink ref="F159" r:id="rId14" display="https://podminky.urs.cz/item/CS_URS_2022_02/183402121"/>
    <hyperlink ref="F162" r:id="rId15" display="https://podminky.urs.cz/item/CS_URS_2022_02/185803111"/>
    <hyperlink ref="F166" r:id="rId16" display="https://podminky.urs.cz/item/CS_URS_2022_02/213141112"/>
    <hyperlink ref="F174" r:id="rId17" display="https://podminky.urs.cz/item/CS_URS_2022_02/226111113"/>
    <hyperlink ref="F179" r:id="rId18" display="https://podminky.urs.cz/item/CS_URS_2022_02/275321411"/>
    <hyperlink ref="F184" r:id="rId19" display="https://podminky.urs.cz/item/CS_URS_2022_02/275361821"/>
    <hyperlink ref="F190" r:id="rId20" display="https://podminky.urs.cz/item/CS_URS_2022_02/949101111"/>
    <hyperlink ref="F195" r:id="rId21" display="https://podminky.urs.cz/item/CS_URS_2022_02/952901111"/>
    <hyperlink ref="F201" r:id="rId22" display="https://podminky.urs.cz/item/CS_URS_2022_02/998018001"/>
    <hyperlink ref="F206" r:id="rId23" display="https://podminky.urs.cz/item/CS_URS_2022_02/762081351"/>
    <hyperlink ref="F222" r:id="rId24" display="https://podminky.urs.cz/item/CS_URS_2022_02/762086111"/>
    <hyperlink ref="F231" r:id="rId25" display="https://podminky.urs.cz/item/CS_URS_2022_02/762395000"/>
    <hyperlink ref="F236" r:id="rId26" display="https://podminky.urs.cz/item/CS_URS_2022_02/762512245"/>
    <hyperlink ref="F247" r:id="rId27" display="https://podminky.urs.cz/item/CS_URS_2022_02/762595001"/>
    <hyperlink ref="F250" r:id="rId28" display="https://podminky.urs.cz/item/CS_URS_2022_02/762713210"/>
    <hyperlink ref="F275" r:id="rId29" display="https://podminky.urs.cz/item/CS_URS_2022_02/762713230"/>
    <hyperlink ref="F284" r:id="rId30" display="https://podminky.urs.cz/item/CS_URS_2022_02/998762101"/>
    <hyperlink ref="F287" r:id="rId31" display="https://podminky.urs.cz/item/CS_URS_2022_02/998762181"/>
    <hyperlink ref="F290" r:id="rId32" display="https://podminky.urs.cz/item/CS_URS_2022_02/998762194"/>
    <hyperlink ref="F298" r:id="rId33" display="https://podminky.urs.cz/item/CS_URS_2022_02/766412221"/>
    <hyperlink ref="F307" r:id="rId34" display="https://podminky.urs.cz/item/CS_URS_2022_02/766414231"/>
    <hyperlink ref="F316" r:id="rId35" display="https://podminky.urs.cz/item/CS_URS_2022_02/766423121"/>
    <hyperlink ref="F325" r:id="rId36" display="https://podminky.urs.cz/item/CS_URS_2022_02/998766101"/>
    <hyperlink ref="F328" r:id="rId37" display="https://podminky.urs.cz/item/CS_URS_2022_02/998766181"/>
    <hyperlink ref="F331" r:id="rId38" display="https://podminky.urs.cz/item/CS_URS_2022_02/998766192"/>
    <hyperlink ref="F335" r:id="rId39" display="https://podminky.urs.cz/item/CS_URS_2022_02/767995111"/>
    <hyperlink ref="F346" r:id="rId40" display="https://podminky.urs.cz/item/CS_URS_2022_02/767995111"/>
    <hyperlink ref="F353" r:id="rId41" display="https://podminky.urs.cz/item/CS_URS_2022_02/767995112"/>
    <hyperlink ref="F362" r:id="rId42" display="https://podminky.urs.cz/item/CS_URS_2022_02/998767101"/>
    <hyperlink ref="F365" r:id="rId43" display="https://podminky.urs.cz/item/CS_URS_2022_02/998767181"/>
    <hyperlink ref="F369" r:id="rId44" display="https://podminky.urs.cz/item/CS_URS_2022_02/783168211"/>
    <hyperlink ref="F389" r:id="rId45" display="https://podminky.urs.cz/item/CS_URS_2022_02/998787101"/>
    <hyperlink ref="F392" r:id="rId46" display="https://podminky.urs.cz/item/CS_URS_2022_02/998787181"/>
    <hyperlink ref="F395" r:id="rId47" display="https://podminky.urs.cz/item/CS_URS_2022_02/998787192"/>
    <hyperlink ref="F399" r:id="rId48" display="https://podminky.urs.cz/item/CS_URS_2022_02/789421541"/>
    <hyperlink ref="F408" r:id="rId49" display="https://podminky.urs.cz/item/CS_URS_2022_02/010001000"/>
    <hyperlink ref="F412" r:id="rId50" display="https://podminky.urs.cz/item/CS_URS_2022_02/03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18" customWidth="1"/>
    <col min="2" max="2" width="1.7109375" style="218" customWidth="1"/>
    <col min="3" max="4" width="5.00390625" style="218" customWidth="1"/>
    <col min="5" max="5" width="11.7109375" style="218" customWidth="1"/>
    <col min="6" max="6" width="9.140625" style="218" customWidth="1"/>
    <col min="7" max="7" width="5.00390625" style="218" customWidth="1"/>
    <col min="8" max="8" width="77.8515625" style="218" customWidth="1"/>
    <col min="9" max="10" width="20.00390625" style="218" customWidth="1"/>
    <col min="11" max="11" width="1.7109375" style="218" customWidth="1"/>
  </cols>
  <sheetData>
    <row r="1" s="1" customFormat="1" ht="37.5" customHeight="1"/>
    <row r="2" spans="2:11" s="1" customFormat="1" ht="7.5" customHeight="1">
      <c r="B2" s="219"/>
      <c r="C2" s="220"/>
      <c r="D2" s="220"/>
      <c r="E2" s="220"/>
      <c r="F2" s="220"/>
      <c r="G2" s="220"/>
      <c r="H2" s="220"/>
      <c r="I2" s="220"/>
      <c r="J2" s="220"/>
      <c r="K2" s="221"/>
    </row>
    <row r="3" spans="2:11" s="16" customFormat="1" ht="45" customHeight="1">
      <c r="B3" s="222"/>
      <c r="C3" s="223" t="s">
        <v>592</v>
      </c>
      <c r="D3" s="223"/>
      <c r="E3" s="223"/>
      <c r="F3" s="223"/>
      <c r="G3" s="223"/>
      <c r="H3" s="223"/>
      <c r="I3" s="223"/>
      <c r="J3" s="223"/>
      <c r="K3" s="224"/>
    </row>
    <row r="4" spans="2:11" s="1" customFormat="1" ht="25.5" customHeight="1">
      <c r="B4" s="225"/>
      <c r="C4" s="226" t="s">
        <v>593</v>
      </c>
      <c r="D4" s="226"/>
      <c r="E4" s="226"/>
      <c r="F4" s="226"/>
      <c r="G4" s="226"/>
      <c r="H4" s="226"/>
      <c r="I4" s="226"/>
      <c r="J4" s="226"/>
      <c r="K4" s="227"/>
    </row>
    <row r="5" spans="2:11" s="1" customFormat="1" ht="5.25" customHeight="1">
      <c r="B5" s="225"/>
      <c r="C5" s="228"/>
      <c r="D5" s="228"/>
      <c r="E5" s="228"/>
      <c r="F5" s="228"/>
      <c r="G5" s="228"/>
      <c r="H5" s="228"/>
      <c r="I5" s="228"/>
      <c r="J5" s="228"/>
      <c r="K5" s="227"/>
    </row>
    <row r="6" spans="2:11" s="1" customFormat="1" ht="15" customHeight="1">
      <c r="B6" s="225"/>
      <c r="C6" s="229" t="s">
        <v>594</v>
      </c>
      <c r="D6" s="229"/>
      <c r="E6" s="229"/>
      <c r="F6" s="229"/>
      <c r="G6" s="229"/>
      <c r="H6" s="229"/>
      <c r="I6" s="229"/>
      <c r="J6" s="229"/>
      <c r="K6" s="227"/>
    </row>
    <row r="7" spans="2:11" s="1" customFormat="1" ht="15" customHeight="1">
      <c r="B7" s="230"/>
      <c r="C7" s="229" t="s">
        <v>595</v>
      </c>
      <c r="D7" s="229"/>
      <c r="E7" s="229"/>
      <c r="F7" s="229"/>
      <c r="G7" s="229"/>
      <c r="H7" s="229"/>
      <c r="I7" s="229"/>
      <c r="J7" s="229"/>
      <c r="K7" s="227"/>
    </row>
    <row r="8" spans="2:11" s="1" customFormat="1" ht="12.75" customHeight="1">
      <c r="B8" s="230"/>
      <c r="C8" s="229"/>
      <c r="D8" s="229"/>
      <c r="E8" s="229"/>
      <c r="F8" s="229"/>
      <c r="G8" s="229"/>
      <c r="H8" s="229"/>
      <c r="I8" s="229"/>
      <c r="J8" s="229"/>
      <c r="K8" s="227"/>
    </row>
    <row r="9" spans="2:11" s="1" customFormat="1" ht="15" customHeight="1">
      <c r="B9" s="230"/>
      <c r="C9" s="229" t="s">
        <v>596</v>
      </c>
      <c r="D9" s="229"/>
      <c r="E9" s="229"/>
      <c r="F9" s="229"/>
      <c r="G9" s="229"/>
      <c r="H9" s="229"/>
      <c r="I9" s="229"/>
      <c r="J9" s="229"/>
      <c r="K9" s="227"/>
    </row>
    <row r="10" spans="2:11" s="1" customFormat="1" ht="15" customHeight="1">
      <c r="B10" s="230"/>
      <c r="C10" s="229"/>
      <c r="D10" s="229" t="s">
        <v>597</v>
      </c>
      <c r="E10" s="229"/>
      <c r="F10" s="229"/>
      <c r="G10" s="229"/>
      <c r="H10" s="229"/>
      <c r="I10" s="229"/>
      <c r="J10" s="229"/>
      <c r="K10" s="227"/>
    </row>
    <row r="11" spans="2:11" s="1" customFormat="1" ht="15" customHeight="1">
      <c r="B11" s="230"/>
      <c r="C11" s="231"/>
      <c r="D11" s="229" t="s">
        <v>598</v>
      </c>
      <c r="E11" s="229"/>
      <c r="F11" s="229"/>
      <c r="G11" s="229"/>
      <c r="H11" s="229"/>
      <c r="I11" s="229"/>
      <c r="J11" s="229"/>
      <c r="K11" s="227"/>
    </row>
    <row r="12" spans="2:11" s="1" customFormat="1" ht="15" customHeight="1">
      <c r="B12" s="230"/>
      <c r="C12" s="231"/>
      <c r="D12" s="229"/>
      <c r="E12" s="229"/>
      <c r="F12" s="229"/>
      <c r="G12" s="229"/>
      <c r="H12" s="229"/>
      <c r="I12" s="229"/>
      <c r="J12" s="229"/>
      <c r="K12" s="227"/>
    </row>
    <row r="13" spans="2:11" s="1" customFormat="1" ht="15" customHeight="1">
      <c r="B13" s="230"/>
      <c r="C13" s="231"/>
      <c r="D13" s="232" t="s">
        <v>599</v>
      </c>
      <c r="E13" s="229"/>
      <c r="F13" s="229"/>
      <c r="G13" s="229"/>
      <c r="H13" s="229"/>
      <c r="I13" s="229"/>
      <c r="J13" s="229"/>
      <c r="K13" s="227"/>
    </row>
    <row r="14" spans="2:11" s="1" customFormat="1" ht="12.75" customHeight="1">
      <c r="B14" s="230"/>
      <c r="C14" s="231"/>
      <c r="D14" s="231"/>
      <c r="E14" s="231"/>
      <c r="F14" s="231"/>
      <c r="G14" s="231"/>
      <c r="H14" s="231"/>
      <c r="I14" s="231"/>
      <c r="J14" s="231"/>
      <c r="K14" s="227"/>
    </row>
    <row r="15" spans="2:11" s="1" customFormat="1" ht="15" customHeight="1">
      <c r="B15" s="230"/>
      <c r="C15" s="231"/>
      <c r="D15" s="229" t="s">
        <v>600</v>
      </c>
      <c r="E15" s="229"/>
      <c r="F15" s="229"/>
      <c r="G15" s="229"/>
      <c r="H15" s="229"/>
      <c r="I15" s="229"/>
      <c r="J15" s="229"/>
      <c r="K15" s="227"/>
    </row>
    <row r="16" spans="2:11" s="1" customFormat="1" ht="15" customHeight="1">
      <c r="B16" s="230"/>
      <c r="C16" s="231"/>
      <c r="D16" s="229" t="s">
        <v>601</v>
      </c>
      <c r="E16" s="229"/>
      <c r="F16" s="229"/>
      <c r="G16" s="229"/>
      <c r="H16" s="229"/>
      <c r="I16" s="229"/>
      <c r="J16" s="229"/>
      <c r="K16" s="227"/>
    </row>
    <row r="17" spans="2:11" s="1" customFormat="1" ht="15" customHeight="1">
      <c r="B17" s="230"/>
      <c r="C17" s="231"/>
      <c r="D17" s="229" t="s">
        <v>602</v>
      </c>
      <c r="E17" s="229"/>
      <c r="F17" s="229"/>
      <c r="G17" s="229"/>
      <c r="H17" s="229"/>
      <c r="I17" s="229"/>
      <c r="J17" s="229"/>
      <c r="K17" s="227"/>
    </row>
    <row r="18" spans="2:11" s="1" customFormat="1" ht="15" customHeight="1">
      <c r="B18" s="230"/>
      <c r="C18" s="231"/>
      <c r="D18" s="231"/>
      <c r="E18" s="233" t="s">
        <v>75</v>
      </c>
      <c r="F18" s="229" t="s">
        <v>603</v>
      </c>
      <c r="G18" s="229"/>
      <c r="H18" s="229"/>
      <c r="I18" s="229"/>
      <c r="J18" s="229"/>
      <c r="K18" s="227"/>
    </row>
    <row r="19" spans="2:11" s="1" customFormat="1" ht="15" customHeight="1">
      <c r="B19" s="230"/>
      <c r="C19" s="231"/>
      <c r="D19" s="231"/>
      <c r="E19" s="233" t="s">
        <v>604</v>
      </c>
      <c r="F19" s="229" t="s">
        <v>605</v>
      </c>
      <c r="G19" s="229"/>
      <c r="H19" s="229"/>
      <c r="I19" s="229"/>
      <c r="J19" s="229"/>
      <c r="K19" s="227"/>
    </row>
    <row r="20" spans="2:11" s="1" customFormat="1" ht="15" customHeight="1">
      <c r="B20" s="230"/>
      <c r="C20" s="231"/>
      <c r="D20" s="231"/>
      <c r="E20" s="233" t="s">
        <v>606</v>
      </c>
      <c r="F20" s="229" t="s">
        <v>607</v>
      </c>
      <c r="G20" s="229"/>
      <c r="H20" s="229"/>
      <c r="I20" s="229"/>
      <c r="J20" s="229"/>
      <c r="K20" s="227"/>
    </row>
    <row r="21" spans="2:11" s="1" customFormat="1" ht="15" customHeight="1">
      <c r="B21" s="230"/>
      <c r="C21" s="231"/>
      <c r="D21" s="231"/>
      <c r="E21" s="233" t="s">
        <v>608</v>
      </c>
      <c r="F21" s="229" t="s">
        <v>609</v>
      </c>
      <c r="G21" s="229"/>
      <c r="H21" s="229"/>
      <c r="I21" s="229"/>
      <c r="J21" s="229"/>
      <c r="K21" s="227"/>
    </row>
    <row r="22" spans="2:11" s="1" customFormat="1" ht="15" customHeight="1">
      <c r="B22" s="230"/>
      <c r="C22" s="231"/>
      <c r="D22" s="231"/>
      <c r="E22" s="233" t="s">
        <v>610</v>
      </c>
      <c r="F22" s="229" t="s">
        <v>611</v>
      </c>
      <c r="G22" s="229"/>
      <c r="H22" s="229"/>
      <c r="I22" s="229"/>
      <c r="J22" s="229"/>
      <c r="K22" s="227"/>
    </row>
    <row r="23" spans="2:11" s="1" customFormat="1" ht="15" customHeight="1">
      <c r="B23" s="230"/>
      <c r="C23" s="231"/>
      <c r="D23" s="231"/>
      <c r="E23" s="233" t="s">
        <v>612</v>
      </c>
      <c r="F23" s="229" t="s">
        <v>613</v>
      </c>
      <c r="G23" s="229"/>
      <c r="H23" s="229"/>
      <c r="I23" s="229"/>
      <c r="J23" s="229"/>
      <c r="K23" s="227"/>
    </row>
    <row r="24" spans="2:11" s="1" customFormat="1" ht="12.75" customHeight="1">
      <c r="B24" s="230"/>
      <c r="C24" s="231"/>
      <c r="D24" s="231"/>
      <c r="E24" s="231"/>
      <c r="F24" s="231"/>
      <c r="G24" s="231"/>
      <c r="H24" s="231"/>
      <c r="I24" s="231"/>
      <c r="J24" s="231"/>
      <c r="K24" s="227"/>
    </row>
    <row r="25" spans="2:11" s="1" customFormat="1" ht="15" customHeight="1">
      <c r="B25" s="230"/>
      <c r="C25" s="229" t="s">
        <v>614</v>
      </c>
      <c r="D25" s="229"/>
      <c r="E25" s="229"/>
      <c r="F25" s="229"/>
      <c r="G25" s="229"/>
      <c r="H25" s="229"/>
      <c r="I25" s="229"/>
      <c r="J25" s="229"/>
      <c r="K25" s="227"/>
    </row>
    <row r="26" spans="2:11" s="1" customFormat="1" ht="15" customHeight="1">
      <c r="B26" s="230"/>
      <c r="C26" s="229" t="s">
        <v>615</v>
      </c>
      <c r="D26" s="229"/>
      <c r="E26" s="229"/>
      <c r="F26" s="229"/>
      <c r="G26" s="229"/>
      <c r="H26" s="229"/>
      <c r="I26" s="229"/>
      <c r="J26" s="229"/>
      <c r="K26" s="227"/>
    </row>
    <row r="27" spans="2:11" s="1" customFormat="1" ht="15" customHeight="1">
      <c r="B27" s="230"/>
      <c r="C27" s="229"/>
      <c r="D27" s="229" t="s">
        <v>616</v>
      </c>
      <c r="E27" s="229"/>
      <c r="F27" s="229"/>
      <c r="G27" s="229"/>
      <c r="H27" s="229"/>
      <c r="I27" s="229"/>
      <c r="J27" s="229"/>
      <c r="K27" s="227"/>
    </row>
    <row r="28" spans="2:11" s="1" customFormat="1" ht="15" customHeight="1">
      <c r="B28" s="230"/>
      <c r="C28" s="231"/>
      <c r="D28" s="229" t="s">
        <v>617</v>
      </c>
      <c r="E28" s="229"/>
      <c r="F28" s="229"/>
      <c r="G28" s="229"/>
      <c r="H28" s="229"/>
      <c r="I28" s="229"/>
      <c r="J28" s="229"/>
      <c r="K28" s="227"/>
    </row>
    <row r="29" spans="2:11" s="1" customFormat="1" ht="12.75" customHeight="1">
      <c r="B29" s="230"/>
      <c r="C29" s="231"/>
      <c r="D29" s="231"/>
      <c r="E29" s="231"/>
      <c r="F29" s="231"/>
      <c r="G29" s="231"/>
      <c r="H29" s="231"/>
      <c r="I29" s="231"/>
      <c r="J29" s="231"/>
      <c r="K29" s="227"/>
    </row>
    <row r="30" spans="2:11" s="1" customFormat="1" ht="15" customHeight="1">
      <c r="B30" s="230"/>
      <c r="C30" s="231"/>
      <c r="D30" s="229" t="s">
        <v>618</v>
      </c>
      <c r="E30" s="229"/>
      <c r="F30" s="229"/>
      <c r="G30" s="229"/>
      <c r="H30" s="229"/>
      <c r="I30" s="229"/>
      <c r="J30" s="229"/>
      <c r="K30" s="227"/>
    </row>
    <row r="31" spans="2:11" s="1" customFormat="1" ht="15" customHeight="1">
      <c r="B31" s="230"/>
      <c r="C31" s="231"/>
      <c r="D31" s="229" t="s">
        <v>619</v>
      </c>
      <c r="E31" s="229"/>
      <c r="F31" s="229"/>
      <c r="G31" s="229"/>
      <c r="H31" s="229"/>
      <c r="I31" s="229"/>
      <c r="J31" s="229"/>
      <c r="K31" s="227"/>
    </row>
    <row r="32" spans="2:11" s="1" customFormat="1" ht="12.75" customHeight="1">
      <c r="B32" s="230"/>
      <c r="C32" s="231"/>
      <c r="D32" s="231"/>
      <c r="E32" s="231"/>
      <c r="F32" s="231"/>
      <c r="G32" s="231"/>
      <c r="H32" s="231"/>
      <c r="I32" s="231"/>
      <c r="J32" s="231"/>
      <c r="K32" s="227"/>
    </row>
    <row r="33" spans="2:11" s="1" customFormat="1" ht="15" customHeight="1">
      <c r="B33" s="230"/>
      <c r="C33" s="231"/>
      <c r="D33" s="229" t="s">
        <v>620</v>
      </c>
      <c r="E33" s="229"/>
      <c r="F33" s="229"/>
      <c r="G33" s="229"/>
      <c r="H33" s="229"/>
      <c r="I33" s="229"/>
      <c r="J33" s="229"/>
      <c r="K33" s="227"/>
    </row>
    <row r="34" spans="2:11" s="1" customFormat="1" ht="15" customHeight="1">
      <c r="B34" s="230"/>
      <c r="C34" s="231"/>
      <c r="D34" s="229" t="s">
        <v>621</v>
      </c>
      <c r="E34" s="229"/>
      <c r="F34" s="229"/>
      <c r="G34" s="229"/>
      <c r="H34" s="229"/>
      <c r="I34" s="229"/>
      <c r="J34" s="229"/>
      <c r="K34" s="227"/>
    </row>
    <row r="35" spans="2:11" s="1" customFormat="1" ht="15" customHeight="1">
      <c r="B35" s="230"/>
      <c r="C35" s="231"/>
      <c r="D35" s="229" t="s">
        <v>622</v>
      </c>
      <c r="E35" s="229"/>
      <c r="F35" s="229"/>
      <c r="G35" s="229"/>
      <c r="H35" s="229"/>
      <c r="I35" s="229"/>
      <c r="J35" s="229"/>
      <c r="K35" s="227"/>
    </row>
    <row r="36" spans="2:11" s="1" customFormat="1" ht="15" customHeight="1">
      <c r="B36" s="230"/>
      <c r="C36" s="231"/>
      <c r="D36" s="229"/>
      <c r="E36" s="232" t="s">
        <v>102</v>
      </c>
      <c r="F36" s="229"/>
      <c r="G36" s="229" t="s">
        <v>623</v>
      </c>
      <c r="H36" s="229"/>
      <c r="I36" s="229"/>
      <c r="J36" s="229"/>
      <c r="K36" s="227"/>
    </row>
    <row r="37" spans="2:11" s="1" customFormat="1" ht="30.75" customHeight="1">
      <c r="B37" s="230"/>
      <c r="C37" s="231"/>
      <c r="D37" s="229"/>
      <c r="E37" s="232" t="s">
        <v>624</v>
      </c>
      <c r="F37" s="229"/>
      <c r="G37" s="229" t="s">
        <v>625</v>
      </c>
      <c r="H37" s="229"/>
      <c r="I37" s="229"/>
      <c r="J37" s="229"/>
      <c r="K37" s="227"/>
    </row>
    <row r="38" spans="2:11" s="1" customFormat="1" ht="15" customHeight="1">
      <c r="B38" s="230"/>
      <c r="C38" s="231"/>
      <c r="D38" s="229"/>
      <c r="E38" s="232" t="s">
        <v>50</v>
      </c>
      <c r="F38" s="229"/>
      <c r="G38" s="229" t="s">
        <v>626</v>
      </c>
      <c r="H38" s="229"/>
      <c r="I38" s="229"/>
      <c r="J38" s="229"/>
      <c r="K38" s="227"/>
    </row>
    <row r="39" spans="2:11" s="1" customFormat="1" ht="15" customHeight="1">
      <c r="B39" s="230"/>
      <c r="C39" s="231"/>
      <c r="D39" s="229"/>
      <c r="E39" s="232" t="s">
        <v>51</v>
      </c>
      <c r="F39" s="229"/>
      <c r="G39" s="229" t="s">
        <v>627</v>
      </c>
      <c r="H39" s="229"/>
      <c r="I39" s="229"/>
      <c r="J39" s="229"/>
      <c r="K39" s="227"/>
    </row>
    <row r="40" spans="2:11" s="1" customFormat="1" ht="15" customHeight="1">
      <c r="B40" s="230"/>
      <c r="C40" s="231"/>
      <c r="D40" s="229"/>
      <c r="E40" s="232" t="s">
        <v>103</v>
      </c>
      <c r="F40" s="229"/>
      <c r="G40" s="229" t="s">
        <v>628</v>
      </c>
      <c r="H40" s="229"/>
      <c r="I40" s="229"/>
      <c r="J40" s="229"/>
      <c r="K40" s="227"/>
    </row>
    <row r="41" spans="2:11" s="1" customFormat="1" ht="15" customHeight="1">
      <c r="B41" s="230"/>
      <c r="C41" s="231"/>
      <c r="D41" s="229"/>
      <c r="E41" s="232" t="s">
        <v>104</v>
      </c>
      <c r="F41" s="229"/>
      <c r="G41" s="229" t="s">
        <v>629</v>
      </c>
      <c r="H41" s="229"/>
      <c r="I41" s="229"/>
      <c r="J41" s="229"/>
      <c r="K41" s="227"/>
    </row>
    <row r="42" spans="2:11" s="1" customFormat="1" ht="15" customHeight="1">
      <c r="B42" s="230"/>
      <c r="C42" s="231"/>
      <c r="D42" s="229"/>
      <c r="E42" s="232" t="s">
        <v>630</v>
      </c>
      <c r="F42" s="229"/>
      <c r="G42" s="229" t="s">
        <v>631</v>
      </c>
      <c r="H42" s="229"/>
      <c r="I42" s="229"/>
      <c r="J42" s="229"/>
      <c r="K42" s="227"/>
    </row>
    <row r="43" spans="2:11" s="1" customFormat="1" ht="15" customHeight="1">
      <c r="B43" s="230"/>
      <c r="C43" s="231"/>
      <c r="D43" s="229"/>
      <c r="E43" s="232"/>
      <c r="F43" s="229"/>
      <c r="G43" s="229" t="s">
        <v>632</v>
      </c>
      <c r="H43" s="229"/>
      <c r="I43" s="229"/>
      <c r="J43" s="229"/>
      <c r="K43" s="227"/>
    </row>
    <row r="44" spans="2:11" s="1" customFormat="1" ht="15" customHeight="1">
      <c r="B44" s="230"/>
      <c r="C44" s="231"/>
      <c r="D44" s="229"/>
      <c r="E44" s="232" t="s">
        <v>633</v>
      </c>
      <c r="F44" s="229"/>
      <c r="G44" s="229" t="s">
        <v>634</v>
      </c>
      <c r="H44" s="229"/>
      <c r="I44" s="229"/>
      <c r="J44" s="229"/>
      <c r="K44" s="227"/>
    </row>
    <row r="45" spans="2:11" s="1" customFormat="1" ht="15" customHeight="1">
      <c r="B45" s="230"/>
      <c r="C45" s="231"/>
      <c r="D45" s="229"/>
      <c r="E45" s="232" t="s">
        <v>106</v>
      </c>
      <c r="F45" s="229"/>
      <c r="G45" s="229" t="s">
        <v>635</v>
      </c>
      <c r="H45" s="229"/>
      <c r="I45" s="229"/>
      <c r="J45" s="229"/>
      <c r="K45" s="227"/>
    </row>
    <row r="46" spans="2:11" s="1" customFormat="1" ht="12.75" customHeight="1">
      <c r="B46" s="230"/>
      <c r="C46" s="231"/>
      <c r="D46" s="229"/>
      <c r="E46" s="229"/>
      <c r="F46" s="229"/>
      <c r="G46" s="229"/>
      <c r="H46" s="229"/>
      <c r="I46" s="229"/>
      <c r="J46" s="229"/>
      <c r="K46" s="227"/>
    </row>
    <row r="47" spans="2:11" s="1" customFormat="1" ht="15" customHeight="1">
      <c r="B47" s="230"/>
      <c r="C47" s="231"/>
      <c r="D47" s="229" t="s">
        <v>636</v>
      </c>
      <c r="E47" s="229"/>
      <c r="F47" s="229"/>
      <c r="G47" s="229"/>
      <c r="H47" s="229"/>
      <c r="I47" s="229"/>
      <c r="J47" s="229"/>
      <c r="K47" s="227"/>
    </row>
    <row r="48" spans="2:11" s="1" customFormat="1" ht="15" customHeight="1">
      <c r="B48" s="230"/>
      <c r="C48" s="231"/>
      <c r="D48" s="231"/>
      <c r="E48" s="229" t="s">
        <v>637</v>
      </c>
      <c r="F48" s="229"/>
      <c r="G48" s="229"/>
      <c r="H48" s="229"/>
      <c r="I48" s="229"/>
      <c r="J48" s="229"/>
      <c r="K48" s="227"/>
    </row>
    <row r="49" spans="2:11" s="1" customFormat="1" ht="15" customHeight="1">
      <c r="B49" s="230"/>
      <c r="C49" s="231"/>
      <c r="D49" s="231"/>
      <c r="E49" s="229" t="s">
        <v>638</v>
      </c>
      <c r="F49" s="229"/>
      <c r="G49" s="229"/>
      <c r="H49" s="229"/>
      <c r="I49" s="229"/>
      <c r="J49" s="229"/>
      <c r="K49" s="227"/>
    </row>
    <row r="50" spans="2:11" s="1" customFormat="1" ht="15" customHeight="1">
      <c r="B50" s="230"/>
      <c r="C50" s="231"/>
      <c r="D50" s="231"/>
      <c r="E50" s="229" t="s">
        <v>639</v>
      </c>
      <c r="F50" s="229"/>
      <c r="G50" s="229"/>
      <c r="H50" s="229"/>
      <c r="I50" s="229"/>
      <c r="J50" s="229"/>
      <c r="K50" s="227"/>
    </row>
    <row r="51" spans="2:11" s="1" customFormat="1" ht="15" customHeight="1">
      <c r="B51" s="230"/>
      <c r="C51" s="231"/>
      <c r="D51" s="229" t="s">
        <v>640</v>
      </c>
      <c r="E51" s="229"/>
      <c r="F51" s="229"/>
      <c r="G51" s="229"/>
      <c r="H51" s="229"/>
      <c r="I51" s="229"/>
      <c r="J51" s="229"/>
      <c r="K51" s="227"/>
    </row>
    <row r="52" spans="2:11" s="1" customFormat="1" ht="25.5" customHeight="1">
      <c r="B52" s="225"/>
      <c r="C52" s="226" t="s">
        <v>641</v>
      </c>
      <c r="D52" s="226"/>
      <c r="E52" s="226"/>
      <c r="F52" s="226"/>
      <c r="G52" s="226"/>
      <c r="H52" s="226"/>
      <c r="I52" s="226"/>
      <c r="J52" s="226"/>
      <c r="K52" s="227"/>
    </row>
    <row r="53" spans="2:11" s="1" customFormat="1" ht="5.25" customHeight="1">
      <c r="B53" s="225"/>
      <c r="C53" s="228"/>
      <c r="D53" s="228"/>
      <c r="E53" s="228"/>
      <c r="F53" s="228"/>
      <c r="G53" s="228"/>
      <c r="H53" s="228"/>
      <c r="I53" s="228"/>
      <c r="J53" s="228"/>
      <c r="K53" s="227"/>
    </row>
    <row r="54" spans="2:11" s="1" customFormat="1" ht="15" customHeight="1">
      <c r="B54" s="225"/>
      <c r="C54" s="229" t="s">
        <v>642</v>
      </c>
      <c r="D54" s="229"/>
      <c r="E54" s="229"/>
      <c r="F54" s="229"/>
      <c r="G54" s="229"/>
      <c r="H54" s="229"/>
      <c r="I54" s="229"/>
      <c r="J54" s="229"/>
      <c r="K54" s="227"/>
    </row>
    <row r="55" spans="2:11" s="1" customFormat="1" ht="15" customHeight="1">
      <c r="B55" s="225"/>
      <c r="C55" s="229" t="s">
        <v>643</v>
      </c>
      <c r="D55" s="229"/>
      <c r="E55" s="229"/>
      <c r="F55" s="229"/>
      <c r="G55" s="229"/>
      <c r="H55" s="229"/>
      <c r="I55" s="229"/>
      <c r="J55" s="229"/>
      <c r="K55" s="227"/>
    </row>
    <row r="56" spans="2:11" s="1" customFormat="1" ht="12.75" customHeight="1">
      <c r="B56" s="225"/>
      <c r="C56" s="229"/>
      <c r="D56" s="229"/>
      <c r="E56" s="229"/>
      <c r="F56" s="229"/>
      <c r="G56" s="229"/>
      <c r="H56" s="229"/>
      <c r="I56" s="229"/>
      <c r="J56" s="229"/>
      <c r="K56" s="227"/>
    </row>
    <row r="57" spans="2:11" s="1" customFormat="1" ht="15" customHeight="1">
      <c r="B57" s="225"/>
      <c r="C57" s="229" t="s">
        <v>644</v>
      </c>
      <c r="D57" s="229"/>
      <c r="E57" s="229"/>
      <c r="F57" s="229"/>
      <c r="G57" s="229"/>
      <c r="H57" s="229"/>
      <c r="I57" s="229"/>
      <c r="J57" s="229"/>
      <c r="K57" s="227"/>
    </row>
    <row r="58" spans="2:11" s="1" customFormat="1" ht="15" customHeight="1">
      <c r="B58" s="225"/>
      <c r="C58" s="231"/>
      <c r="D58" s="229" t="s">
        <v>645</v>
      </c>
      <c r="E58" s="229"/>
      <c r="F58" s="229"/>
      <c r="G58" s="229"/>
      <c r="H58" s="229"/>
      <c r="I58" s="229"/>
      <c r="J58" s="229"/>
      <c r="K58" s="227"/>
    </row>
    <row r="59" spans="2:11" s="1" customFormat="1" ht="15" customHeight="1">
      <c r="B59" s="225"/>
      <c r="C59" s="231"/>
      <c r="D59" s="229" t="s">
        <v>646</v>
      </c>
      <c r="E59" s="229"/>
      <c r="F59" s="229"/>
      <c r="G59" s="229"/>
      <c r="H59" s="229"/>
      <c r="I59" s="229"/>
      <c r="J59" s="229"/>
      <c r="K59" s="227"/>
    </row>
    <row r="60" spans="2:11" s="1" customFormat="1" ht="15" customHeight="1">
      <c r="B60" s="225"/>
      <c r="C60" s="231"/>
      <c r="D60" s="229" t="s">
        <v>647</v>
      </c>
      <c r="E60" s="229"/>
      <c r="F60" s="229"/>
      <c r="G60" s="229"/>
      <c r="H60" s="229"/>
      <c r="I60" s="229"/>
      <c r="J60" s="229"/>
      <c r="K60" s="227"/>
    </row>
    <row r="61" spans="2:11" s="1" customFormat="1" ht="15" customHeight="1">
      <c r="B61" s="225"/>
      <c r="C61" s="231"/>
      <c r="D61" s="229" t="s">
        <v>648</v>
      </c>
      <c r="E61" s="229"/>
      <c r="F61" s="229"/>
      <c r="G61" s="229"/>
      <c r="H61" s="229"/>
      <c r="I61" s="229"/>
      <c r="J61" s="229"/>
      <c r="K61" s="227"/>
    </row>
    <row r="62" spans="2:11" s="1" customFormat="1" ht="15" customHeight="1">
      <c r="B62" s="225"/>
      <c r="C62" s="231"/>
      <c r="D62" s="234" t="s">
        <v>649</v>
      </c>
      <c r="E62" s="234"/>
      <c r="F62" s="234"/>
      <c r="G62" s="234"/>
      <c r="H62" s="234"/>
      <c r="I62" s="234"/>
      <c r="J62" s="234"/>
      <c r="K62" s="227"/>
    </row>
    <row r="63" spans="2:11" s="1" customFormat="1" ht="15" customHeight="1">
      <c r="B63" s="225"/>
      <c r="C63" s="231"/>
      <c r="D63" s="229" t="s">
        <v>650</v>
      </c>
      <c r="E63" s="229"/>
      <c r="F63" s="229"/>
      <c r="G63" s="229"/>
      <c r="H63" s="229"/>
      <c r="I63" s="229"/>
      <c r="J63" s="229"/>
      <c r="K63" s="227"/>
    </row>
    <row r="64" spans="2:11" s="1" customFormat="1" ht="12.75" customHeight="1">
      <c r="B64" s="225"/>
      <c r="C64" s="231"/>
      <c r="D64" s="231"/>
      <c r="E64" s="235"/>
      <c r="F64" s="231"/>
      <c r="G64" s="231"/>
      <c r="H64" s="231"/>
      <c r="I64" s="231"/>
      <c r="J64" s="231"/>
      <c r="K64" s="227"/>
    </row>
    <row r="65" spans="2:11" s="1" customFormat="1" ht="15" customHeight="1">
      <c r="B65" s="225"/>
      <c r="C65" s="231"/>
      <c r="D65" s="229" t="s">
        <v>651</v>
      </c>
      <c r="E65" s="229"/>
      <c r="F65" s="229"/>
      <c r="G65" s="229"/>
      <c r="H65" s="229"/>
      <c r="I65" s="229"/>
      <c r="J65" s="229"/>
      <c r="K65" s="227"/>
    </row>
    <row r="66" spans="2:11" s="1" customFormat="1" ht="15" customHeight="1">
      <c r="B66" s="225"/>
      <c r="C66" s="231"/>
      <c r="D66" s="234" t="s">
        <v>652</v>
      </c>
      <c r="E66" s="234"/>
      <c r="F66" s="234"/>
      <c r="G66" s="234"/>
      <c r="H66" s="234"/>
      <c r="I66" s="234"/>
      <c r="J66" s="234"/>
      <c r="K66" s="227"/>
    </row>
    <row r="67" spans="2:11" s="1" customFormat="1" ht="15" customHeight="1">
      <c r="B67" s="225"/>
      <c r="C67" s="231"/>
      <c r="D67" s="229" t="s">
        <v>653</v>
      </c>
      <c r="E67" s="229"/>
      <c r="F67" s="229"/>
      <c r="G67" s="229"/>
      <c r="H67" s="229"/>
      <c r="I67" s="229"/>
      <c r="J67" s="229"/>
      <c r="K67" s="227"/>
    </row>
    <row r="68" spans="2:11" s="1" customFormat="1" ht="15" customHeight="1">
      <c r="B68" s="225"/>
      <c r="C68" s="231"/>
      <c r="D68" s="229" t="s">
        <v>654</v>
      </c>
      <c r="E68" s="229"/>
      <c r="F68" s="229"/>
      <c r="G68" s="229"/>
      <c r="H68" s="229"/>
      <c r="I68" s="229"/>
      <c r="J68" s="229"/>
      <c r="K68" s="227"/>
    </row>
    <row r="69" spans="2:11" s="1" customFormat="1" ht="15" customHeight="1">
      <c r="B69" s="225"/>
      <c r="C69" s="231"/>
      <c r="D69" s="229" t="s">
        <v>655</v>
      </c>
      <c r="E69" s="229"/>
      <c r="F69" s="229"/>
      <c r="G69" s="229"/>
      <c r="H69" s="229"/>
      <c r="I69" s="229"/>
      <c r="J69" s="229"/>
      <c r="K69" s="227"/>
    </row>
    <row r="70" spans="2:11" s="1" customFormat="1" ht="15" customHeight="1">
      <c r="B70" s="225"/>
      <c r="C70" s="231"/>
      <c r="D70" s="229" t="s">
        <v>656</v>
      </c>
      <c r="E70" s="229"/>
      <c r="F70" s="229"/>
      <c r="G70" s="229"/>
      <c r="H70" s="229"/>
      <c r="I70" s="229"/>
      <c r="J70" s="229"/>
      <c r="K70" s="227"/>
    </row>
    <row r="71" spans="2:11" s="1" customFormat="1" ht="12.75" customHeight="1">
      <c r="B71" s="236"/>
      <c r="C71" s="237"/>
      <c r="D71" s="237"/>
      <c r="E71" s="237"/>
      <c r="F71" s="237"/>
      <c r="G71" s="237"/>
      <c r="H71" s="237"/>
      <c r="I71" s="237"/>
      <c r="J71" s="237"/>
      <c r="K71" s="238"/>
    </row>
    <row r="72" spans="2:11" s="1" customFormat="1" ht="18.75" customHeight="1">
      <c r="B72" s="239"/>
      <c r="C72" s="239"/>
      <c r="D72" s="239"/>
      <c r="E72" s="239"/>
      <c r="F72" s="239"/>
      <c r="G72" s="239"/>
      <c r="H72" s="239"/>
      <c r="I72" s="239"/>
      <c r="J72" s="239"/>
      <c r="K72" s="240"/>
    </row>
    <row r="73" spans="2:11" s="1" customFormat="1" ht="18.75" customHeight="1">
      <c r="B73" s="240"/>
      <c r="C73" s="240"/>
      <c r="D73" s="240"/>
      <c r="E73" s="240"/>
      <c r="F73" s="240"/>
      <c r="G73" s="240"/>
      <c r="H73" s="240"/>
      <c r="I73" s="240"/>
      <c r="J73" s="240"/>
      <c r="K73" s="240"/>
    </row>
    <row r="74" spans="2:11" s="1" customFormat="1" ht="7.5" customHeight="1">
      <c r="B74" s="241"/>
      <c r="C74" s="242"/>
      <c r="D74" s="242"/>
      <c r="E74" s="242"/>
      <c r="F74" s="242"/>
      <c r="G74" s="242"/>
      <c r="H74" s="242"/>
      <c r="I74" s="242"/>
      <c r="J74" s="242"/>
      <c r="K74" s="243"/>
    </row>
    <row r="75" spans="2:11" s="1" customFormat="1" ht="45" customHeight="1">
      <c r="B75" s="244"/>
      <c r="C75" s="245" t="s">
        <v>657</v>
      </c>
      <c r="D75" s="245"/>
      <c r="E75" s="245"/>
      <c r="F75" s="245"/>
      <c r="G75" s="245"/>
      <c r="H75" s="245"/>
      <c r="I75" s="245"/>
      <c r="J75" s="245"/>
      <c r="K75" s="246"/>
    </row>
    <row r="76" spans="2:11" s="1" customFormat="1" ht="17.25" customHeight="1">
      <c r="B76" s="244"/>
      <c r="C76" s="247" t="s">
        <v>658</v>
      </c>
      <c r="D76" s="247"/>
      <c r="E76" s="247"/>
      <c r="F76" s="247" t="s">
        <v>659</v>
      </c>
      <c r="G76" s="248"/>
      <c r="H76" s="247" t="s">
        <v>51</v>
      </c>
      <c r="I76" s="247" t="s">
        <v>54</v>
      </c>
      <c r="J76" s="247" t="s">
        <v>660</v>
      </c>
      <c r="K76" s="246"/>
    </row>
    <row r="77" spans="2:11" s="1" customFormat="1" ht="17.25" customHeight="1">
      <c r="B77" s="244"/>
      <c r="C77" s="249" t="s">
        <v>661</v>
      </c>
      <c r="D77" s="249"/>
      <c r="E77" s="249"/>
      <c r="F77" s="250" t="s">
        <v>662</v>
      </c>
      <c r="G77" s="251"/>
      <c r="H77" s="249"/>
      <c r="I77" s="249"/>
      <c r="J77" s="249" t="s">
        <v>663</v>
      </c>
      <c r="K77" s="246"/>
    </row>
    <row r="78" spans="2:11" s="1" customFormat="1" ht="5.25" customHeight="1">
      <c r="B78" s="244"/>
      <c r="C78" s="252"/>
      <c r="D78" s="252"/>
      <c r="E78" s="252"/>
      <c r="F78" s="252"/>
      <c r="G78" s="253"/>
      <c r="H78" s="252"/>
      <c r="I78" s="252"/>
      <c r="J78" s="252"/>
      <c r="K78" s="246"/>
    </row>
    <row r="79" spans="2:11" s="1" customFormat="1" ht="15" customHeight="1">
      <c r="B79" s="244"/>
      <c r="C79" s="232" t="s">
        <v>50</v>
      </c>
      <c r="D79" s="254"/>
      <c r="E79" s="254"/>
      <c r="F79" s="255" t="s">
        <v>664</v>
      </c>
      <c r="G79" s="256"/>
      <c r="H79" s="232" t="s">
        <v>665</v>
      </c>
      <c r="I79" s="232" t="s">
        <v>666</v>
      </c>
      <c r="J79" s="232">
        <v>20</v>
      </c>
      <c r="K79" s="246"/>
    </row>
    <row r="80" spans="2:11" s="1" customFormat="1" ht="15" customHeight="1">
      <c r="B80" s="244"/>
      <c r="C80" s="232" t="s">
        <v>667</v>
      </c>
      <c r="D80" s="232"/>
      <c r="E80" s="232"/>
      <c r="F80" s="255" t="s">
        <v>664</v>
      </c>
      <c r="G80" s="256"/>
      <c r="H80" s="232" t="s">
        <v>668</v>
      </c>
      <c r="I80" s="232" t="s">
        <v>666</v>
      </c>
      <c r="J80" s="232">
        <v>120</v>
      </c>
      <c r="K80" s="246"/>
    </row>
    <row r="81" spans="2:11" s="1" customFormat="1" ht="15" customHeight="1">
      <c r="B81" s="257"/>
      <c r="C81" s="232" t="s">
        <v>669</v>
      </c>
      <c r="D81" s="232"/>
      <c r="E81" s="232"/>
      <c r="F81" s="255" t="s">
        <v>670</v>
      </c>
      <c r="G81" s="256"/>
      <c r="H81" s="232" t="s">
        <v>671</v>
      </c>
      <c r="I81" s="232" t="s">
        <v>666</v>
      </c>
      <c r="J81" s="232">
        <v>50</v>
      </c>
      <c r="K81" s="246"/>
    </row>
    <row r="82" spans="2:11" s="1" customFormat="1" ht="15" customHeight="1">
      <c r="B82" s="257"/>
      <c r="C82" s="232" t="s">
        <v>672</v>
      </c>
      <c r="D82" s="232"/>
      <c r="E82" s="232"/>
      <c r="F82" s="255" t="s">
        <v>664</v>
      </c>
      <c r="G82" s="256"/>
      <c r="H82" s="232" t="s">
        <v>673</v>
      </c>
      <c r="I82" s="232" t="s">
        <v>674</v>
      </c>
      <c r="J82" s="232"/>
      <c r="K82" s="246"/>
    </row>
    <row r="83" spans="2:11" s="1" customFormat="1" ht="15" customHeight="1">
      <c r="B83" s="257"/>
      <c r="C83" s="258" t="s">
        <v>675</v>
      </c>
      <c r="D83" s="258"/>
      <c r="E83" s="258"/>
      <c r="F83" s="259" t="s">
        <v>670</v>
      </c>
      <c r="G83" s="258"/>
      <c r="H83" s="258" t="s">
        <v>676</v>
      </c>
      <c r="I83" s="258" t="s">
        <v>666</v>
      </c>
      <c r="J83" s="258">
        <v>15</v>
      </c>
      <c r="K83" s="246"/>
    </row>
    <row r="84" spans="2:11" s="1" customFormat="1" ht="15" customHeight="1">
      <c r="B84" s="257"/>
      <c r="C84" s="258" t="s">
        <v>677</v>
      </c>
      <c r="D84" s="258"/>
      <c r="E84" s="258"/>
      <c r="F84" s="259" t="s">
        <v>670</v>
      </c>
      <c r="G84" s="258"/>
      <c r="H84" s="258" t="s">
        <v>678</v>
      </c>
      <c r="I84" s="258" t="s">
        <v>666</v>
      </c>
      <c r="J84" s="258">
        <v>15</v>
      </c>
      <c r="K84" s="246"/>
    </row>
    <row r="85" spans="2:11" s="1" customFormat="1" ht="15" customHeight="1">
      <c r="B85" s="257"/>
      <c r="C85" s="258" t="s">
        <v>679</v>
      </c>
      <c r="D85" s="258"/>
      <c r="E85" s="258"/>
      <c r="F85" s="259" t="s">
        <v>670</v>
      </c>
      <c r="G85" s="258"/>
      <c r="H85" s="258" t="s">
        <v>680</v>
      </c>
      <c r="I85" s="258" t="s">
        <v>666</v>
      </c>
      <c r="J85" s="258">
        <v>20</v>
      </c>
      <c r="K85" s="246"/>
    </row>
    <row r="86" spans="2:11" s="1" customFormat="1" ht="15" customHeight="1">
      <c r="B86" s="257"/>
      <c r="C86" s="258" t="s">
        <v>681</v>
      </c>
      <c r="D86" s="258"/>
      <c r="E86" s="258"/>
      <c r="F86" s="259" t="s">
        <v>670</v>
      </c>
      <c r="G86" s="258"/>
      <c r="H86" s="258" t="s">
        <v>682</v>
      </c>
      <c r="I86" s="258" t="s">
        <v>666</v>
      </c>
      <c r="J86" s="258">
        <v>20</v>
      </c>
      <c r="K86" s="246"/>
    </row>
    <row r="87" spans="2:11" s="1" customFormat="1" ht="15" customHeight="1">
      <c r="B87" s="257"/>
      <c r="C87" s="232" t="s">
        <v>683</v>
      </c>
      <c r="D87" s="232"/>
      <c r="E87" s="232"/>
      <c r="F87" s="255" t="s">
        <v>670</v>
      </c>
      <c r="G87" s="256"/>
      <c r="H87" s="232" t="s">
        <v>684</v>
      </c>
      <c r="I87" s="232" t="s">
        <v>666</v>
      </c>
      <c r="J87" s="232">
        <v>50</v>
      </c>
      <c r="K87" s="246"/>
    </row>
    <row r="88" spans="2:11" s="1" customFormat="1" ht="15" customHeight="1">
      <c r="B88" s="257"/>
      <c r="C88" s="232" t="s">
        <v>685</v>
      </c>
      <c r="D88" s="232"/>
      <c r="E88" s="232"/>
      <c r="F88" s="255" t="s">
        <v>670</v>
      </c>
      <c r="G88" s="256"/>
      <c r="H88" s="232" t="s">
        <v>686</v>
      </c>
      <c r="I88" s="232" t="s">
        <v>666</v>
      </c>
      <c r="J88" s="232">
        <v>20</v>
      </c>
      <c r="K88" s="246"/>
    </row>
    <row r="89" spans="2:11" s="1" customFormat="1" ht="15" customHeight="1">
      <c r="B89" s="257"/>
      <c r="C89" s="232" t="s">
        <v>687</v>
      </c>
      <c r="D89" s="232"/>
      <c r="E89" s="232"/>
      <c r="F89" s="255" t="s">
        <v>670</v>
      </c>
      <c r="G89" s="256"/>
      <c r="H89" s="232" t="s">
        <v>688</v>
      </c>
      <c r="I89" s="232" t="s">
        <v>666</v>
      </c>
      <c r="J89" s="232">
        <v>20</v>
      </c>
      <c r="K89" s="246"/>
    </row>
    <row r="90" spans="2:11" s="1" customFormat="1" ht="15" customHeight="1">
      <c r="B90" s="257"/>
      <c r="C90" s="232" t="s">
        <v>689</v>
      </c>
      <c r="D90" s="232"/>
      <c r="E90" s="232"/>
      <c r="F90" s="255" t="s">
        <v>670</v>
      </c>
      <c r="G90" s="256"/>
      <c r="H90" s="232" t="s">
        <v>690</v>
      </c>
      <c r="I90" s="232" t="s">
        <v>666</v>
      </c>
      <c r="J90" s="232">
        <v>50</v>
      </c>
      <c r="K90" s="246"/>
    </row>
    <row r="91" spans="2:11" s="1" customFormat="1" ht="15" customHeight="1">
      <c r="B91" s="257"/>
      <c r="C91" s="232" t="s">
        <v>691</v>
      </c>
      <c r="D91" s="232"/>
      <c r="E91" s="232"/>
      <c r="F91" s="255" t="s">
        <v>670</v>
      </c>
      <c r="G91" s="256"/>
      <c r="H91" s="232" t="s">
        <v>691</v>
      </c>
      <c r="I91" s="232" t="s">
        <v>666</v>
      </c>
      <c r="J91" s="232">
        <v>50</v>
      </c>
      <c r="K91" s="246"/>
    </row>
    <row r="92" spans="2:11" s="1" customFormat="1" ht="15" customHeight="1">
      <c r="B92" s="257"/>
      <c r="C92" s="232" t="s">
        <v>692</v>
      </c>
      <c r="D92" s="232"/>
      <c r="E92" s="232"/>
      <c r="F92" s="255" t="s">
        <v>670</v>
      </c>
      <c r="G92" s="256"/>
      <c r="H92" s="232" t="s">
        <v>693</v>
      </c>
      <c r="I92" s="232" t="s">
        <v>666</v>
      </c>
      <c r="J92" s="232">
        <v>255</v>
      </c>
      <c r="K92" s="246"/>
    </row>
    <row r="93" spans="2:11" s="1" customFormat="1" ht="15" customHeight="1">
      <c r="B93" s="257"/>
      <c r="C93" s="232" t="s">
        <v>694</v>
      </c>
      <c r="D93" s="232"/>
      <c r="E93" s="232"/>
      <c r="F93" s="255" t="s">
        <v>664</v>
      </c>
      <c r="G93" s="256"/>
      <c r="H93" s="232" t="s">
        <v>695</v>
      </c>
      <c r="I93" s="232" t="s">
        <v>696</v>
      </c>
      <c r="J93" s="232"/>
      <c r="K93" s="246"/>
    </row>
    <row r="94" spans="2:11" s="1" customFormat="1" ht="15" customHeight="1">
      <c r="B94" s="257"/>
      <c r="C94" s="232" t="s">
        <v>697</v>
      </c>
      <c r="D94" s="232"/>
      <c r="E94" s="232"/>
      <c r="F94" s="255" t="s">
        <v>664</v>
      </c>
      <c r="G94" s="256"/>
      <c r="H94" s="232" t="s">
        <v>698</v>
      </c>
      <c r="I94" s="232" t="s">
        <v>699</v>
      </c>
      <c r="J94" s="232"/>
      <c r="K94" s="246"/>
    </row>
    <row r="95" spans="2:11" s="1" customFormat="1" ht="15" customHeight="1">
      <c r="B95" s="257"/>
      <c r="C95" s="232" t="s">
        <v>700</v>
      </c>
      <c r="D95" s="232"/>
      <c r="E95" s="232"/>
      <c r="F95" s="255" t="s">
        <v>664</v>
      </c>
      <c r="G95" s="256"/>
      <c r="H95" s="232" t="s">
        <v>700</v>
      </c>
      <c r="I95" s="232" t="s">
        <v>699</v>
      </c>
      <c r="J95" s="232"/>
      <c r="K95" s="246"/>
    </row>
    <row r="96" spans="2:11" s="1" customFormat="1" ht="15" customHeight="1">
      <c r="B96" s="257"/>
      <c r="C96" s="232" t="s">
        <v>35</v>
      </c>
      <c r="D96" s="232"/>
      <c r="E96" s="232"/>
      <c r="F96" s="255" t="s">
        <v>664</v>
      </c>
      <c r="G96" s="256"/>
      <c r="H96" s="232" t="s">
        <v>701</v>
      </c>
      <c r="I96" s="232" t="s">
        <v>699</v>
      </c>
      <c r="J96" s="232"/>
      <c r="K96" s="246"/>
    </row>
    <row r="97" spans="2:11" s="1" customFormat="1" ht="15" customHeight="1">
      <c r="B97" s="257"/>
      <c r="C97" s="232" t="s">
        <v>45</v>
      </c>
      <c r="D97" s="232"/>
      <c r="E97" s="232"/>
      <c r="F97" s="255" t="s">
        <v>664</v>
      </c>
      <c r="G97" s="256"/>
      <c r="H97" s="232" t="s">
        <v>702</v>
      </c>
      <c r="I97" s="232" t="s">
        <v>699</v>
      </c>
      <c r="J97" s="232"/>
      <c r="K97" s="246"/>
    </row>
    <row r="98" spans="2:11" s="1" customFormat="1" ht="15" customHeight="1">
      <c r="B98" s="260"/>
      <c r="C98" s="261"/>
      <c r="D98" s="261"/>
      <c r="E98" s="261"/>
      <c r="F98" s="261"/>
      <c r="G98" s="261"/>
      <c r="H98" s="261"/>
      <c r="I98" s="261"/>
      <c r="J98" s="261"/>
      <c r="K98" s="262"/>
    </row>
    <row r="99" spans="2:11" s="1" customFormat="1" ht="18.75" customHeight="1">
      <c r="B99" s="263"/>
      <c r="C99" s="264"/>
      <c r="D99" s="264"/>
      <c r="E99" s="264"/>
      <c r="F99" s="264"/>
      <c r="G99" s="264"/>
      <c r="H99" s="264"/>
      <c r="I99" s="264"/>
      <c r="J99" s="264"/>
      <c r="K99" s="263"/>
    </row>
    <row r="100" spans="2:11" s="1" customFormat="1" ht="18.75" customHeight="1">
      <c r="B100" s="240"/>
      <c r="C100" s="240"/>
      <c r="D100" s="240"/>
      <c r="E100" s="240"/>
      <c r="F100" s="240"/>
      <c r="G100" s="240"/>
      <c r="H100" s="240"/>
      <c r="I100" s="240"/>
      <c r="J100" s="240"/>
      <c r="K100" s="240"/>
    </row>
    <row r="101" spans="2:11" s="1" customFormat="1" ht="7.5" customHeight="1">
      <c r="B101" s="241"/>
      <c r="C101" s="242"/>
      <c r="D101" s="242"/>
      <c r="E101" s="242"/>
      <c r="F101" s="242"/>
      <c r="G101" s="242"/>
      <c r="H101" s="242"/>
      <c r="I101" s="242"/>
      <c r="J101" s="242"/>
      <c r="K101" s="243"/>
    </row>
    <row r="102" spans="2:11" s="1" customFormat="1" ht="45" customHeight="1">
      <c r="B102" s="244"/>
      <c r="C102" s="245" t="s">
        <v>703</v>
      </c>
      <c r="D102" s="245"/>
      <c r="E102" s="245"/>
      <c r="F102" s="245"/>
      <c r="G102" s="245"/>
      <c r="H102" s="245"/>
      <c r="I102" s="245"/>
      <c r="J102" s="245"/>
      <c r="K102" s="246"/>
    </row>
    <row r="103" spans="2:11" s="1" customFormat="1" ht="17.25" customHeight="1">
      <c r="B103" s="244"/>
      <c r="C103" s="247" t="s">
        <v>658</v>
      </c>
      <c r="D103" s="247"/>
      <c r="E103" s="247"/>
      <c r="F103" s="247" t="s">
        <v>659</v>
      </c>
      <c r="G103" s="248"/>
      <c r="H103" s="247" t="s">
        <v>51</v>
      </c>
      <c r="I103" s="247" t="s">
        <v>54</v>
      </c>
      <c r="J103" s="247" t="s">
        <v>660</v>
      </c>
      <c r="K103" s="246"/>
    </row>
    <row r="104" spans="2:11" s="1" customFormat="1" ht="17.25" customHeight="1">
      <c r="B104" s="244"/>
      <c r="C104" s="249" t="s">
        <v>661</v>
      </c>
      <c r="D104" s="249"/>
      <c r="E104" s="249"/>
      <c r="F104" s="250" t="s">
        <v>662</v>
      </c>
      <c r="G104" s="251"/>
      <c r="H104" s="249"/>
      <c r="I104" s="249"/>
      <c r="J104" s="249" t="s">
        <v>663</v>
      </c>
      <c r="K104" s="246"/>
    </row>
    <row r="105" spans="2:11" s="1" customFormat="1" ht="5.25" customHeight="1">
      <c r="B105" s="244"/>
      <c r="C105" s="247"/>
      <c r="D105" s="247"/>
      <c r="E105" s="247"/>
      <c r="F105" s="247"/>
      <c r="G105" s="265"/>
      <c r="H105" s="247"/>
      <c r="I105" s="247"/>
      <c r="J105" s="247"/>
      <c r="K105" s="246"/>
    </row>
    <row r="106" spans="2:11" s="1" customFormat="1" ht="15" customHeight="1">
      <c r="B106" s="244"/>
      <c r="C106" s="232" t="s">
        <v>50</v>
      </c>
      <c r="D106" s="254"/>
      <c r="E106" s="254"/>
      <c r="F106" s="255" t="s">
        <v>664</v>
      </c>
      <c r="G106" s="232"/>
      <c r="H106" s="232" t="s">
        <v>704</v>
      </c>
      <c r="I106" s="232" t="s">
        <v>666</v>
      </c>
      <c r="J106" s="232">
        <v>20</v>
      </c>
      <c r="K106" s="246"/>
    </row>
    <row r="107" spans="2:11" s="1" customFormat="1" ht="15" customHeight="1">
      <c r="B107" s="244"/>
      <c r="C107" s="232" t="s">
        <v>667</v>
      </c>
      <c r="D107" s="232"/>
      <c r="E107" s="232"/>
      <c r="F107" s="255" t="s">
        <v>664</v>
      </c>
      <c r="G107" s="232"/>
      <c r="H107" s="232" t="s">
        <v>704</v>
      </c>
      <c r="I107" s="232" t="s">
        <v>666</v>
      </c>
      <c r="J107" s="232">
        <v>120</v>
      </c>
      <c r="K107" s="246"/>
    </row>
    <row r="108" spans="2:11" s="1" customFormat="1" ht="15" customHeight="1">
      <c r="B108" s="257"/>
      <c r="C108" s="232" t="s">
        <v>669</v>
      </c>
      <c r="D108" s="232"/>
      <c r="E108" s="232"/>
      <c r="F108" s="255" t="s">
        <v>670</v>
      </c>
      <c r="G108" s="232"/>
      <c r="H108" s="232" t="s">
        <v>704</v>
      </c>
      <c r="I108" s="232" t="s">
        <v>666</v>
      </c>
      <c r="J108" s="232">
        <v>50</v>
      </c>
      <c r="K108" s="246"/>
    </row>
    <row r="109" spans="2:11" s="1" customFormat="1" ht="15" customHeight="1">
      <c r="B109" s="257"/>
      <c r="C109" s="232" t="s">
        <v>672</v>
      </c>
      <c r="D109" s="232"/>
      <c r="E109" s="232"/>
      <c r="F109" s="255" t="s">
        <v>664</v>
      </c>
      <c r="G109" s="232"/>
      <c r="H109" s="232" t="s">
        <v>704</v>
      </c>
      <c r="I109" s="232" t="s">
        <v>674</v>
      </c>
      <c r="J109" s="232"/>
      <c r="K109" s="246"/>
    </row>
    <row r="110" spans="2:11" s="1" customFormat="1" ht="15" customHeight="1">
      <c r="B110" s="257"/>
      <c r="C110" s="232" t="s">
        <v>683</v>
      </c>
      <c r="D110" s="232"/>
      <c r="E110" s="232"/>
      <c r="F110" s="255" t="s">
        <v>670</v>
      </c>
      <c r="G110" s="232"/>
      <c r="H110" s="232" t="s">
        <v>704</v>
      </c>
      <c r="I110" s="232" t="s">
        <v>666</v>
      </c>
      <c r="J110" s="232">
        <v>50</v>
      </c>
      <c r="K110" s="246"/>
    </row>
    <row r="111" spans="2:11" s="1" customFormat="1" ht="15" customHeight="1">
      <c r="B111" s="257"/>
      <c r="C111" s="232" t="s">
        <v>691</v>
      </c>
      <c r="D111" s="232"/>
      <c r="E111" s="232"/>
      <c r="F111" s="255" t="s">
        <v>670</v>
      </c>
      <c r="G111" s="232"/>
      <c r="H111" s="232" t="s">
        <v>704</v>
      </c>
      <c r="I111" s="232" t="s">
        <v>666</v>
      </c>
      <c r="J111" s="232">
        <v>50</v>
      </c>
      <c r="K111" s="246"/>
    </row>
    <row r="112" spans="2:11" s="1" customFormat="1" ht="15" customHeight="1">
      <c r="B112" s="257"/>
      <c r="C112" s="232" t="s">
        <v>689</v>
      </c>
      <c r="D112" s="232"/>
      <c r="E112" s="232"/>
      <c r="F112" s="255" t="s">
        <v>670</v>
      </c>
      <c r="G112" s="232"/>
      <c r="H112" s="232" t="s">
        <v>704</v>
      </c>
      <c r="I112" s="232" t="s">
        <v>666</v>
      </c>
      <c r="J112" s="232">
        <v>50</v>
      </c>
      <c r="K112" s="246"/>
    </row>
    <row r="113" spans="2:11" s="1" customFormat="1" ht="15" customHeight="1">
      <c r="B113" s="257"/>
      <c r="C113" s="232" t="s">
        <v>50</v>
      </c>
      <c r="D113" s="232"/>
      <c r="E113" s="232"/>
      <c r="F113" s="255" t="s">
        <v>664</v>
      </c>
      <c r="G113" s="232"/>
      <c r="H113" s="232" t="s">
        <v>705</v>
      </c>
      <c r="I113" s="232" t="s">
        <v>666</v>
      </c>
      <c r="J113" s="232">
        <v>20</v>
      </c>
      <c r="K113" s="246"/>
    </row>
    <row r="114" spans="2:11" s="1" customFormat="1" ht="15" customHeight="1">
      <c r="B114" s="257"/>
      <c r="C114" s="232" t="s">
        <v>706</v>
      </c>
      <c r="D114" s="232"/>
      <c r="E114" s="232"/>
      <c r="F114" s="255" t="s">
        <v>664</v>
      </c>
      <c r="G114" s="232"/>
      <c r="H114" s="232" t="s">
        <v>707</v>
      </c>
      <c r="I114" s="232" t="s">
        <v>666</v>
      </c>
      <c r="J114" s="232">
        <v>120</v>
      </c>
      <c r="K114" s="246"/>
    </row>
    <row r="115" spans="2:11" s="1" customFormat="1" ht="15" customHeight="1">
      <c r="B115" s="257"/>
      <c r="C115" s="232" t="s">
        <v>35</v>
      </c>
      <c r="D115" s="232"/>
      <c r="E115" s="232"/>
      <c r="F115" s="255" t="s">
        <v>664</v>
      </c>
      <c r="G115" s="232"/>
      <c r="H115" s="232" t="s">
        <v>708</v>
      </c>
      <c r="I115" s="232" t="s">
        <v>699</v>
      </c>
      <c r="J115" s="232"/>
      <c r="K115" s="246"/>
    </row>
    <row r="116" spans="2:11" s="1" customFormat="1" ht="15" customHeight="1">
      <c r="B116" s="257"/>
      <c r="C116" s="232" t="s">
        <v>45</v>
      </c>
      <c r="D116" s="232"/>
      <c r="E116" s="232"/>
      <c r="F116" s="255" t="s">
        <v>664</v>
      </c>
      <c r="G116" s="232"/>
      <c r="H116" s="232" t="s">
        <v>709</v>
      </c>
      <c r="I116" s="232" t="s">
        <v>699</v>
      </c>
      <c r="J116" s="232"/>
      <c r="K116" s="246"/>
    </row>
    <row r="117" spans="2:11" s="1" customFormat="1" ht="15" customHeight="1">
      <c r="B117" s="257"/>
      <c r="C117" s="232" t="s">
        <v>54</v>
      </c>
      <c r="D117" s="232"/>
      <c r="E117" s="232"/>
      <c r="F117" s="255" t="s">
        <v>664</v>
      </c>
      <c r="G117" s="232"/>
      <c r="H117" s="232" t="s">
        <v>710</v>
      </c>
      <c r="I117" s="232" t="s">
        <v>711</v>
      </c>
      <c r="J117" s="232"/>
      <c r="K117" s="246"/>
    </row>
    <row r="118" spans="2:11" s="1" customFormat="1" ht="15" customHeight="1">
      <c r="B118" s="260"/>
      <c r="C118" s="266"/>
      <c r="D118" s="266"/>
      <c r="E118" s="266"/>
      <c r="F118" s="266"/>
      <c r="G118" s="266"/>
      <c r="H118" s="266"/>
      <c r="I118" s="266"/>
      <c r="J118" s="266"/>
      <c r="K118" s="262"/>
    </row>
    <row r="119" spans="2:11" s="1" customFormat="1" ht="18.75" customHeight="1">
      <c r="B119" s="267"/>
      <c r="C119" s="268"/>
      <c r="D119" s="268"/>
      <c r="E119" s="268"/>
      <c r="F119" s="269"/>
      <c r="G119" s="268"/>
      <c r="H119" s="268"/>
      <c r="I119" s="268"/>
      <c r="J119" s="268"/>
      <c r="K119" s="267"/>
    </row>
    <row r="120" spans="2:11" s="1" customFormat="1" ht="18.75" customHeight="1">
      <c r="B120" s="240"/>
      <c r="C120" s="240"/>
      <c r="D120" s="240"/>
      <c r="E120" s="240"/>
      <c r="F120" s="240"/>
      <c r="G120" s="240"/>
      <c r="H120" s="240"/>
      <c r="I120" s="240"/>
      <c r="J120" s="240"/>
      <c r="K120" s="240"/>
    </row>
    <row r="121" spans="2:11" s="1" customFormat="1" ht="7.5" customHeight="1">
      <c r="B121" s="270"/>
      <c r="C121" s="271"/>
      <c r="D121" s="271"/>
      <c r="E121" s="271"/>
      <c r="F121" s="271"/>
      <c r="G121" s="271"/>
      <c r="H121" s="271"/>
      <c r="I121" s="271"/>
      <c r="J121" s="271"/>
      <c r="K121" s="272"/>
    </row>
    <row r="122" spans="2:11" s="1" customFormat="1" ht="45" customHeight="1">
      <c r="B122" s="273"/>
      <c r="C122" s="223" t="s">
        <v>712</v>
      </c>
      <c r="D122" s="223"/>
      <c r="E122" s="223"/>
      <c r="F122" s="223"/>
      <c r="G122" s="223"/>
      <c r="H122" s="223"/>
      <c r="I122" s="223"/>
      <c r="J122" s="223"/>
      <c r="K122" s="274"/>
    </row>
    <row r="123" spans="2:11" s="1" customFormat="1" ht="17.25" customHeight="1">
      <c r="B123" s="275"/>
      <c r="C123" s="247" t="s">
        <v>658</v>
      </c>
      <c r="D123" s="247"/>
      <c r="E123" s="247"/>
      <c r="F123" s="247" t="s">
        <v>659</v>
      </c>
      <c r="G123" s="248"/>
      <c r="H123" s="247" t="s">
        <v>51</v>
      </c>
      <c r="I123" s="247" t="s">
        <v>54</v>
      </c>
      <c r="J123" s="247" t="s">
        <v>660</v>
      </c>
      <c r="K123" s="276"/>
    </row>
    <row r="124" spans="2:11" s="1" customFormat="1" ht="17.25" customHeight="1">
      <c r="B124" s="275"/>
      <c r="C124" s="249" t="s">
        <v>661</v>
      </c>
      <c r="D124" s="249"/>
      <c r="E124" s="249"/>
      <c r="F124" s="250" t="s">
        <v>662</v>
      </c>
      <c r="G124" s="251"/>
      <c r="H124" s="249"/>
      <c r="I124" s="249"/>
      <c r="J124" s="249" t="s">
        <v>663</v>
      </c>
      <c r="K124" s="276"/>
    </row>
    <row r="125" spans="2:11" s="1" customFormat="1" ht="5.25" customHeight="1">
      <c r="B125" s="277"/>
      <c r="C125" s="252"/>
      <c r="D125" s="252"/>
      <c r="E125" s="252"/>
      <c r="F125" s="252"/>
      <c r="G125" s="278"/>
      <c r="H125" s="252"/>
      <c r="I125" s="252"/>
      <c r="J125" s="252"/>
      <c r="K125" s="279"/>
    </row>
    <row r="126" spans="2:11" s="1" customFormat="1" ht="15" customHeight="1">
      <c r="B126" s="277"/>
      <c r="C126" s="232" t="s">
        <v>667</v>
      </c>
      <c r="D126" s="254"/>
      <c r="E126" s="254"/>
      <c r="F126" s="255" t="s">
        <v>664</v>
      </c>
      <c r="G126" s="232"/>
      <c r="H126" s="232" t="s">
        <v>704</v>
      </c>
      <c r="I126" s="232" t="s">
        <v>666</v>
      </c>
      <c r="J126" s="232">
        <v>120</v>
      </c>
      <c r="K126" s="280"/>
    </row>
    <row r="127" spans="2:11" s="1" customFormat="1" ht="15" customHeight="1">
      <c r="B127" s="277"/>
      <c r="C127" s="232" t="s">
        <v>713</v>
      </c>
      <c r="D127" s="232"/>
      <c r="E127" s="232"/>
      <c r="F127" s="255" t="s">
        <v>664</v>
      </c>
      <c r="G127" s="232"/>
      <c r="H127" s="232" t="s">
        <v>714</v>
      </c>
      <c r="I127" s="232" t="s">
        <v>666</v>
      </c>
      <c r="J127" s="232" t="s">
        <v>715</v>
      </c>
      <c r="K127" s="280"/>
    </row>
    <row r="128" spans="2:11" s="1" customFormat="1" ht="15" customHeight="1">
      <c r="B128" s="277"/>
      <c r="C128" s="232" t="s">
        <v>612</v>
      </c>
      <c r="D128" s="232"/>
      <c r="E128" s="232"/>
      <c r="F128" s="255" t="s">
        <v>664</v>
      </c>
      <c r="G128" s="232"/>
      <c r="H128" s="232" t="s">
        <v>716</v>
      </c>
      <c r="I128" s="232" t="s">
        <v>666</v>
      </c>
      <c r="J128" s="232" t="s">
        <v>715</v>
      </c>
      <c r="K128" s="280"/>
    </row>
    <row r="129" spans="2:11" s="1" customFormat="1" ht="15" customHeight="1">
      <c r="B129" s="277"/>
      <c r="C129" s="232" t="s">
        <v>675</v>
      </c>
      <c r="D129" s="232"/>
      <c r="E129" s="232"/>
      <c r="F129" s="255" t="s">
        <v>670</v>
      </c>
      <c r="G129" s="232"/>
      <c r="H129" s="232" t="s">
        <v>676</v>
      </c>
      <c r="I129" s="232" t="s">
        <v>666</v>
      </c>
      <c r="J129" s="232">
        <v>15</v>
      </c>
      <c r="K129" s="280"/>
    </row>
    <row r="130" spans="2:11" s="1" customFormat="1" ht="15" customHeight="1">
      <c r="B130" s="277"/>
      <c r="C130" s="258" t="s">
        <v>677</v>
      </c>
      <c r="D130" s="258"/>
      <c r="E130" s="258"/>
      <c r="F130" s="259" t="s">
        <v>670</v>
      </c>
      <c r="G130" s="258"/>
      <c r="H130" s="258" t="s">
        <v>678</v>
      </c>
      <c r="I130" s="258" t="s">
        <v>666</v>
      </c>
      <c r="J130" s="258">
        <v>15</v>
      </c>
      <c r="K130" s="280"/>
    </row>
    <row r="131" spans="2:11" s="1" customFormat="1" ht="15" customHeight="1">
      <c r="B131" s="277"/>
      <c r="C131" s="258" t="s">
        <v>679</v>
      </c>
      <c r="D131" s="258"/>
      <c r="E131" s="258"/>
      <c r="F131" s="259" t="s">
        <v>670</v>
      </c>
      <c r="G131" s="258"/>
      <c r="H131" s="258" t="s">
        <v>680</v>
      </c>
      <c r="I131" s="258" t="s">
        <v>666</v>
      </c>
      <c r="J131" s="258">
        <v>20</v>
      </c>
      <c r="K131" s="280"/>
    </row>
    <row r="132" spans="2:11" s="1" customFormat="1" ht="15" customHeight="1">
      <c r="B132" s="277"/>
      <c r="C132" s="258" t="s">
        <v>681</v>
      </c>
      <c r="D132" s="258"/>
      <c r="E132" s="258"/>
      <c r="F132" s="259" t="s">
        <v>670</v>
      </c>
      <c r="G132" s="258"/>
      <c r="H132" s="258" t="s">
        <v>682</v>
      </c>
      <c r="I132" s="258" t="s">
        <v>666</v>
      </c>
      <c r="J132" s="258">
        <v>20</v>
      </c>
      <c r="K132" s="280"/>
    </row>
    <row r="133" spans="2:11" s="1" customFormat="1" ht="15" customHeight="1">
      <c r="B133" s="277"/>
      <c r="C133" s="232" t="s">
        <v>669</v>
      </c>
      <c r="D133" s="232"/>
      <c r="E133" s="232"/>
      <c r="F133" s="255" t="s">
        <v>670</v>
      </c>
      <c r="G133" s="232"/>
      <c r="H133" s="232" t="s">
        <v>704</v>
      </c>
      <c r="I133" s="232" t="s">
        <v>666</v>
      </c>
      <c r="J133" s="232">
        <v>50</v>
      </c>
      <c r="K133" s="280"/>
    </row>
    <row r="134" spans="2:11" s="1" customFormat="1" ht="15" customHeight="1">
      <c r="B134" s="277"/>
      <c r="C134" s="232" t="s">
        <v>683</v>
      </c>
      <c r="D134" s="232"/>
      <c r="E134" s="232"/>
      <c r="F134" s="255" t="s">
        <v>670</v>
      </c>
      <c r="G134" s="232"/>
      <c r="H134" s="232" t="s">
        <v>704</v>
      </c>
      <c r="I134" s="232" t="s">
        <v>666</v>
      </c>
      <c r="J134" s="232">
        <v>50</v>
      </c>
      <c r="K134" s="280"/>
    </row>
    <row r="135" spans="2:11" s="1" customFormat="1" ht="15" customHeight="1">
      <c r="B135" s="277"/>
      <c r="C135" s="232" t="s">
        <v>689</v>
      </c>
      <c r="D135" s="232"/>
      <c r="E135" s="232"/>
      <c r="F135" s="255" t="s">
        <v>670</v>
      </c>
      <c r="G135" s="232"/>
      <c r="H135" s="232" t="s">
        <v>704</v>
      </c>
      <c r="I135" s="232" t="s">
        <v>666</v>
      </c>
      <c r="J135" s="232">
        <v>50</v>
      </c>
      <c r="K135" s="280"/>
    </row>
    <row r="136" spans="2:11" s="1" customFormat="1" ht="15" customHeight="1">
      <c r="B136" s="277"/>
      <c r="C136" s="232" t="s">
        <v>691</v>
      </c>
      <c r="D136" s="232"/>
      <c r="E136" s="232"/>
      <c r="F136" s="255" t="s">
        <v>670</v>
      </c>
      <c r="G136" s="232"/>
      <c r="H136" s="232" t="s">
        <v>704</v>
      </c>
      <c r="I136" s="232" t="s">
        <v>666</v>
      </c>
      <c r="J136" s="232">
        <v>50</v>
      </c>
      <c r="K136" s="280"/>
    </row>
    <row r="137" spans="2:11" s="1" customFormat="1" ht="15" customHeight="1">
      <c r="B137" s="277"/>
      <c r="C137" s="232" t="s">
        <v>692</v>
      </c>
      <c r="D137" s="232"/>
      <c r="E137" s="232"/>
      <c r="F137" s="255" t="s">
        <v>670</v>
      </c>
      <c r="G137" s="232"/>
      <c r="H137" s="232" t="s">
        <v>717</v>
      </c>
      <c r="I137" s="232" t="s">
        <v>666</v>
      </c>
      <c r="J137" s="232">
        <v>255</v>
      </c>
      <c r="K137" s="280"/>
    </row>
    <row r="138" spans="2:11" s="1" customFormat="1" ht="15" customHeight="1">
      <c r="B138" s="277"/>
      <c r="C138" s="232" t="s">
        <v>694</v>
      </c>
      <c r="D138" s="232"/>
      <c r="E138" s="232"/>
      <c r="F138" s="255" t="s">
        <v>664</v>
      </c>
      <c r="G138" s="232"/>
      <c r="H138" s="232" t="s">
        <v>718</v>
      </c>
      <c r="I138" s="232" t="s">
        <v>696</v>
      </c>
      <c r="J138" s="232"/>
      <c r="K138" s="280"/>
    </row>
    <row r="139" spans="2:11" s="1" customFormat="1" ht="15" customHeight="1">
      <c r="B139" s="277"/>
      <c r="C139" s="232" t="s">
        <v>697</v>
      </c>
      <c r="D139" s="232"/>
      <c r="E139" s="232"/>
      <c r="F139" s="255" t="s">
        <v>664</v>
      </c>
      <c r="G139" s="232"/>
      <c r="H139" s="232" t="s">
        <v>719</v>
      </c>
      <c r="I139" s="232" t="s">
        <v>699</v>
      </c>
      <c r="J139" s="232"/>
      <c r="K139" s="280"/>
    </row>
    <row r="140" spans="2:11" s="1" customFormat="1" ht="15" customHeight="1">
      <c r="B140" s="277"/>
      <c r="C140" s="232" t="s">
        <v>700</v>
      </c>
      <c r="D140" s="232"/>
      <c r="E140" s="232"/>
      <c r="F140" s="255" t="s">
        <v>664</v>
      </c>
      <c r="G140" s="232"/>
      <c r="H140" s="232" t="s">
        <v>700</v>
      </c>
      <c r="I140" s="232" t="s">
        <v>699</v>
      </c>
      <c r="J140" s="232"/>
      <c r="K140" s="280"/>
    </row>
    <row r="141" spans="2:11" s="1" customFormat="1" ht="15" customHeight="1">
      <c r="B141" s="277"/>
      <c r="C141" s="232" t="s">
        <v>35</v>
      </c>
      <c r="D141" s="232"/>
      <c r="E141" s="232"/>
      <c r="F141" s="255" t="s">
        <v>664</v>
      </c>
      <c r="G141" s="232"/>
      <c r="H141" s="232" t="s">
        <v>720</v>
      </c>
      <c r="I141" s="232" t="s">
        <v>699</v>
      </c>
      <c r="J141" s="232"/>
      <c r="K141" s="280"/>
    </row>
    <row r="142" spans="2:11" s="1" customFormat="1" ht="15" customHeight="1">
      <c r="B142" s="277"/>
      <c r="C142" s="232" t="s">
        <v>721</v>
      </c>
      <c r="D142" s="232"/>
      <c r="E142" s="232"/>
      <c r="F142" s="255" t="s">
        <v>664</v>
      </c>
      <c r="G142" s="232"/>
      <c r="H142" s="232" t="s">
        <v>722</v>
      </c>
      <c r="I142" s="232" t="s">
        <v>699</v>
      </c>
      <c r="J142" s="232"/>
      <c r="K142" s="280"/>
    </row>
    <row r="143" spans="2:11" s="1" customFormat="1" ht="15" customHeight="1">
      <c r="B143" s="281"/>
      <c r="C143" s="282"/>
      <c r="D143" s="282"/>
      <c r="E143" s="282"/>
      <c r="F143" s="282"/>
      <c r="G143" s="282"/>
      <c r="H143" s="282"/>
      <c r="I143" s="282"/>
      <c r="J143" s="282"/>
      <c r="K143" s="283"/>
    </row>
    <row r="144" spans="2:11" s="1" customFormat="1" ht="18.75" customHeight="1">
      <c r="B144" s="268"/>
      <c r="C144" s="268"/>
      <c r="D144" s="268"/>
      <c r="E144" s="268"/>
      <c r="F144" s="269"/>
      <c r="G144" s="268"/>
      <c r="H144" s="268"/>
      <c r="I144" s="268"/>
      <c r="J144" s="268"/>
      <c r="K144" s="268"/>
    </row>
    <row r="145" spans="2:11" s="1" customFormat="1" ht="18.75" customHeight="1">
      <c r="B145" s="240"/>
      <c r="C145" s="240"/>
      <c r="D145" s="240"/>
      <c r="E145" s="240"/>
      <c r="F145" s="240"/>
      <c r="G145" s="240"/>
      <c r="H145" s="240"/>
      <c r="I145" s="240"/>
      <c r="J145" s="240"/>
      <c r="K145" s="240"/>
    </row>
    <row r="146" spans="2:11" s="1" customFormat="1" ht="7.5" customHeight="1">
      <c r="B146" s="241"/>
      <c r="C146" s="242"/>
      <c r="D146" s="242"/>
      <c r="E146" s="242"/>
      <c r="F146" s="242"/>
      <c r="G146" s="242"/>
      <c r="H146" s="242"/>
      <c r="I146" s="242"/>
      <c r="J146" s="242"/>
      <c r="K146" s="243"/>
    </row>
    <row r="147" spans="2:11" s="1" customFormat="1" ht="45" customHeight="1">
      <c r="B147" s="244"/>
      <c r="C147" s="245" t="s">
        <v>723</v>
      </c>
      <c r="D147" s="245"/>
      <c r="E147" s="245"/>
      <c r="F147" s="245"/>
      <c r="G147" s="245"/>
      <c r="H147" s="245"/>
      <c r="I147" s="245"/>
      <c r="J147" s="245"/>
      <c r="K147" s="246"/>
    </row>
    <row r="148" spans="2:11" s="1" customFormat="1" ht="17.25" customHeight="1">
      <c r="B148" s="244"/>
      <c r="C148" s="247" t="s">
        <v>658</v>
      </c>
      <c r="D148" s="247"/>
      <c r="E148" s="247"/>
      <c r="F148" s="247" t="s">
        <v>659</v>
      </c>
      <c r="G148" s="248"/>
      <c r="H148" s="247" t="s">
        <v>51</v>
      </c>
      <c r="I148" s="247" t="s">
        <v>54</v>
      </c>
      <c r="J148" s="247" t="s">
        <v>660</v>
      </c>
      <c r="K148" s="246"/>
    </row>
    <row r="149" spans="2:11" s="1" customFormat="1" ht="17.25" customHeight="1">
      <c r="B149" s="244"/>
      <c r="C149" s="249" t="s">
        <v>661</v>
      </c>
      <c r="D149" s="249"/>
      <c r="E149" s="249"/>
      <c r="F149" s="250" t="s">
        <v>662</v>
      </c>
      <c r="G149" s="251"/>
      <c r="H149" s="249"/>
      <c r="I149" s="249"/>
      <c r="J149" s="249" t="s">
        <v>663</v>
      </c>
      <c r="K149" s="246"/>
    </row>
    <row r="150" spans="2:11" s="1" customFormat="1" ht="5.25" customHeight="1">
      <c r="B150" s="257"/>
      <c r="C150" s="252"/>
      <c r="D150" s="252"/>
      <c r="E150" s="252"/>
      <c r="F150" s="252"/>
      <c r="G150" s="253"/>
      <c r="H150" s="252"/>
      <c r="I150" s="252"/>
      <c r="J150" s="252"/>
      <c r="K150" s="280"/>
    </row>
    <row r="151" spans="2:11" s="1" customFormat="1" ht="15" customHeight="1">
      <c r="B151" s="257"/>
      <c r="C151" s="284" t="s">
        <v>667</v>
      </c>
      <c r="D151" s="232"/>
      <c r="E151" s="232"/>
      <c r="F151" s="285" t="s">
        <v>664</v>
      </c>
      <c r="G151" s="232"/>
      <c r="H151" s="284" t="s">
        <v>704</v>
      </c>
      <c r="I151" s="284" t="s">
        <v>666</v>
      </c>
      <c r="J151" s="284">
        <v>120</v>
      </c>
      <c r="K151" s="280"/>
    </row>
    <row r="152" spans="2:11" s="1" customFormat="1" ht="15" customHeight="1">
      <c r="B152" s="257"/>
      <c r="C152" s="284" t="s">
        <v>713</v>
      </c>
      <c r="D152" s="232"/>
      <c r="E152" s="232"/>
      <c r="F152" s="285" t="s">
        <v>664</v>
      </c>
      <c r="G152" s="232"/>
      <c r="H152" s="284" t="s">
        <v>724</v>
      </c>
      <c r="I152" s="284" t="s">
        <v>666</v>
      </c>
      <c r="J152" s="284" t="s">
        <v>715</v>
      </c>
      <c r="K152" s="280"/>
    </row>
    <row r="153" spans="2:11" s="1" customFormat="1" ht="15" customHeight="1">
      <c r="B153" s="257"/>
      <c r="C153" s="284" t="s">
        <v>612</v>
      </c>
      <c r="D153" s="232"/>
      <c r="E153" s="232"/>
      <c r="F153" s="285" t="s">
        <v>664</v>
      </c>
      <c r="G153" s="232"/>
      <c r="H153" s="284" t="s">
        <v>725</v>
      </c>
      <c r="I153" s="284" t="s">
        <v>666</v>
      </c>
      <c r="J153" s="284" t="s">
        <v>715</v>
      </c>
      <c r="K153" s="280"/>
    </row>
    <row r="154" spans="2:11" s="1" customFormat="1" ht="15" customHeight="1">
      <c r="B154" s="257"/>
      <c r="C154" s="284" t="s">
        <v>669</v>
      </c>
      <c r="D154" s="232"/>
      <c r="E154" s="232"/>
      <c r="F154" s="285" t="s">
        <v>670</v>
      </c>
      <c r="G154" s="232"/>
      <c r="H154" s="284" t="s">
        <v>704</v>
      </c>
      <c r="I154" s="284" t="s">
        <v>666</v>
      </c>
      <c r="J154" s="284">
        <v>50</v>
      </c>
      <c r="K154" s="280"/>
    </row>
    <row r="155" spans="2:11" s="1" customFormat="1" ht="15" customHeight="1">
      <c r="B155" s="257"/>
      <c r="C155" s="284" t="s">
        <v>672</v>
      </c>
      <c r="D155" s="232"/>
      <c r="E155" s="232"/>
      <c r="F155" s="285" t="s">
        <v>664</v>
      </c>
      <c r="G155" s="232"/>
      <c r="H155" s="284" t="s">
        <v>704</v>
      </c>
      <c r="I155" s="284" t="s">
        <v>674</v>
      </c>
      <c r="J155" s="284"/>
      <c r="K155" s="280"/>
    </row>
    <row r="156" spans="2:11" s="1" customFormat="1" ht="15" customHeight="1">
      <c r="B156" s="257"/>
      <c r="C156" s="284" t="s">
        <v>683</v>
      </c>
      <c r="D156" s="232"/>
      <c r="E156" s="232"/>
      <c r="F156" s="285" t="s">
        <v>670</v>
      </c>
      <c r="G156" s="232"/>
      <c r="H156" s="284" t="s">
        <v>704</v>
      </c>
      <c r="I156" s="284" t="s">
        <v>666</v>
      </c>
      <c r="J156" s="284">
        <v>50</v>
      </c>
      <c r="K156" s="280"/>
    </row>
    <row r="157" spans="2:11" s="1" customFormat="1" ht="15" customHeight="1">
      <c r="B157" s="257"/>
      <c r="C157" s="284" t="s">
        <v>691</v>
      </c>
      <c r="D157" s="232"/>
      <c r="E157" s="232"/>
      <c r="F157" s="285" t="s">
        <v>670</v>
      </c>
      <c r="G157" s="232"/>
      <c r="H157" s="284" t="s">
        <v>704</v>
      </c>
      <c r="I157" s="284" t="s">
        <v>666</v>
      </c>
      <c r="J157" s="284">
        <v>50</v>
      </c>
      <c r="K157" s="280"/>
    </row>
    <row r="158" spans="2:11" s="1" customFormat="1" ht="15" customHeight="1">
      <c r="B158" s="257"/>
      <c r="C158" s="284" t="s">
        <v>689</v>
      </c>
      <c r="D158" s="232"/>
      <c r="E158" s="232"/>
      <c r="F158" s="285" t="s">
        <v>670</v>
      </c>
      <c r="G158" s="232"/>
      <c r="H158" s="284" t="s">
        <v>704</v>
      </c>
      <c r="I158" s="284" t="s">
        <v>666</v>
      </c>
      <c r="J158" s="284">
        <v>50</v>
      </c>
      <c r="K158" s="280"/>
    </row>
    <row r="159" spans="2:11" s="1" customFormat="1" ht="15" customHeight="1">
      <c r="B159" s="257"/>
      <c r="C159" s="284" t="s">
        <v>83</v>
      </c>
      <c r="D159" s="232"/>
      <c r="E159" s="232"/>
      <c r="F159" s="285" t="s">
        <v>664</v>
      </c>
      <c r="G159" s="232"/>
      <c r="H159" s="284" t="s">
        <v>726</v>
      </c>
      <c r="I159" s="284" t="s">
        <v>666</v>
      </c>
      <c r="J159" s="284" t="s">
        <v>727</v>
      </c>
      <c r="K159" s="280"/>
    </row>
    <row r="160" spans="2:11" s="1" customFormat="1" ht="15" customHeight="1">
      <c r="B160" s="257"/>
      <c r="C160" s="284" t="s">
        <v>728</v>
      </c>
      <c r="D160" s="232"/>
      <c r="E160" s="232"/>
      <c r="F160" s="285" t="s">
        <v>664</v>
      </c>
      <c r="G160" s="232"/>
      <c r="H160" s="284" t="s">
        <v>729</v>
      </c>
      <c r="I160" s="284" t="s">
        <v>699</v>
      </c>
      <c r="J160" s="284"/>
      <c r="K160" s="280"/>
    </row>
    <row r="161" spans="2:11" s="1" customFormat="1" ht="15" customHeight="1">
      <c r="B161" s="286"/>
      <c r="C161" s="266"/>
      <c r="D161" s="266"/>
      <c r="E161" s="266"/>
      <c r="F161" s="266"/>
      <c r="G161" s="266"/>
      <c r="H161" s="266"/>
      <c r="I161" s="266"/>
      <c r="J161" s="266"/>
      <c r="K161" s="287"/>
    </row>
    <row r="162" spans="2:11" s="1" customFormat="1" ht="18.75" customHeight="1">
      <c r="B162" s="268"/>
      <c r="C162" s="278"/>
      <c r="D162" s="278"/>
      <c r="E162" s="278"/>
      <c r="F162" s="288"/>
      <c r="G162" s="278"/>
      <c r="H162" s="278"/>
      <c r="I162" s="278"/>
      <c r="J162" s="278"/>
      <c r="K162" s="268"/>
    </row>
    <row r="163" spans="2:11" s="1" customFormat="1" ht="18.75" customHeight="1">
      <c r="B163" s="240"/>
      <c r="C163" s="240"/>
      <c r="D163" s="240"/>
      <c r="E163" s="240"/>
      <c r="F163" s="240"/>
      <c r="G163" s="240"/>
      <c r="H163" s="240"/>
      <c r="I163" s="240"/>
      <c r="J163" s="240"/>
      <c r="K163" s="240"/>
    </row>
    <row r="164" spans="2:11" s="1" customFormat="1" ht="7.5" customHeight="1">
      <c r="B164" s="219"/>
      <c r="C164" s="220"/>
      <c r="D164" s="220"/>
      <c r="E164" s="220"/>
      <c r="F164" s="220"/>
      <c r="G164" s="220"/>
      <c r="H164" s="220"/>
      <c r="I164" s="220"/>
      <c r="J164" s="220"/>
      <c r="K164" s="221"/>
    </row>
    <row r="165" spans="2:11" s="1" customFormat="1" ht="45" customHeight="1">
      <c r="B165" s="222"/>
      <c r="C165" s="223" t="s">
        <v>730</v>
      </c>
      <c r="D165" s="223"/>
      <c r="E165" s="223"/>
      <c r="F165" s="223"/>
      <c r="G165" s="223"/>
      <c r="H165" s="223"/>
      <c r="I165" s="223"/>
      <c r="J165" s="223"/>
      <c r="K165" s="224"/>
    </row>
    <row r="166" spans="2:11" s="1" customFormat="1" ht="17.25" customHeight="1">
      <c r="B166" s="222"/>
      <c r="C166" s="247" t="s">
        <v>658</v>
      </c>
      <c r="D166" s="247"/>
      <c r="E166" s="247"/>
      <c r="F166" s="247" t="s">
        <v>659</v>
      </c>
      <c r="G166" s="289"/>
      <c r="H166" s="290" t="s">
        <v>51</v>
      </c>
      <c r="I166" s="290" t="s">
        <v>54</v>
      </c>
      <c r="J166" s="247" t="s">
        <v>660</v>
      </c>
      <c r="K166" s="224"/>
    </row>
    <row r="167" spans="2:11" s="1" customFormat="1" ht="17.25" customHeight="1">
      <c r="B167" s="225"/>
      <c r="C167" s="249" t="s">
        <v>661</v>
      </c>
      <c r="D167" s="249"/>
      <c r="E167" s="249"/>
      <c r="F167" s="250" t="s">
        <v>662</v>
      </c>
      <c r="G167" s="291"/>
      <c r="H167" s="292"/>
      <c r="I167" s="292"/>
      <c r="J167" s="249" t="s">
        <v>663</v>
      </c>
      <c r="K167" s="227"/>
    </row>
    <row r="168" spans="2:11" s="1" customFormat="1" ht="5.25" customHeight="1">
      <c r="B168" s="257"/>
      <c r="C168" s="252"/>
      <c r="D168" s="252"/>
      <c r="E168" s="252"/>
      <c r="F168" s="252"/>
      <c r="G168" s="253"/>
      <c r="H168" s="252"/>
      <c r="I168" s="252"/>
      <c r="J168" s="252"/>
      <c r="K168" s="280"/>
    </row>
    <row r="169" spans="2:11" s="1" customFormat="1" ht="15" customHeight="1">
      <c r="B169" s="257"/>
      <c r="C169" s="232" t="s">
        <v>667</v>
      </c>
      <c r="D169" s="232"/>
      <c r="E169" s="232"/>
      <c r="F169" s="255" t="s">
        <v>664</v>
      </c>
      <c r="G169" s="232"/>
      <c r="H169" s="232" t="s">
        <v>704</v>
      </c>
      <c r="I169" s="232" t="s">
        <v>666</v>
      </c>
      <c r="J169" s="232">
        <v>120</v>
      </c>
      <c r="K169" s="280"/>
    </row>
    <row r="170" spans="2:11" s="1" customFormat="1" ht="15" customHeight="1">
      <c r="B170" s="257"/>
      <c r="C170" s="232" t="s">
        <v>713</v>
      </c>
      <c r="D170" s="232"/>
      <c r="E170" s="232"/>
      <c r="F170" s="255" t="s">
        <v>664</v>
      </c>
      <c r="G170" s="232"/>
      <c r="H170" s="232" t="s">
        <v>714</v>
      </c>
      <c r="I170" s="232" t="s">
        <v>666</v>
      </c>
      <c r="J170" s="232" t="s">
        <v>715</v>
      </c>
      <c r="K170" s="280"/>
    </row>
    <row r="171" spans="2:11" s="1" customFormat="1" ht="15" customHeight="1">
      <c r="B171" s="257"/>
      <c r="C171" s="232" t="s">
        <v>612</v>
      </c>
      <c r="D171" s="232"/>
      <c r="E171" s="232"/>
      <c r="F171" s="255" t="s">
        <v>664</v>
      </c>
      <c r="G171" s="232"/>
      <c r="H171" s="232" t="s">
        <v>731</v>
      </c>
      <c r="I171" s="232" t="s">
        <v>666</v>
      </c>
      <c r="J171" s="232" t="s">
        <v>715</v>
      </c>
      <c r="K171" s="280"/>
    </row>
    <row r="172" spans="2:11" s="1" customFormat="1" ht="15" customHeight="1">
      <c r="B172" s="257"/>
      <c r="C172" s="232" t="s">
        <v>669</v>
      </c>
      <c r="D172" s="232"/>
      <c r="E172" s="232"/>
      <c r="F172" s="255" t="s">
        <v>670</v>
      </c>
      <c r="G172" s="232"/>
      <c r="H172" s="232" t="s">
        <v>731</v>
      </c>
      <c r="I172" s="232" t="s">
        <v>666</v>
      </c>
      <c r="J172" s="232">
        <v>50</v>
      </c>
      <c r="K172" s="280"/>
    </row>
    <row r="173" spans="2:11" s="1" customFormat="1" ht="15" customHeight="1">
      <c r="B173" s="257"/>
      <c r="C173" s="232" t="s">
        <v>672</v>
      </c>
      <c r="D173" s="232"/>
      <c r="E173" s="232"/>
      <c r="F173" s="255" t="s">
        <v>664</v>
      </c>
      <c r="G173" s="232"/>
      <c r="H173" s="232" t="s">
        <v>731</v>
      </c>
      <c r="I173" s="232" t="s">
        <v>674</v>
      </c>
      <c r="J173" s="232"/>
      <c r="K173" s="280"/>
    </row>
    <row r="174" spans="2:11" s="1" customFormat="1" ht="15" customHeight="1">
      <c r="B174" s="257"/>
      <c r="C174" s="232" t="s">
        <v>683</v>
      </c>
      <c r="D174" s="232"/>
      <c r="E174" s="232"/>
      <c r="F174" s="255" t="s">
        <v>670</v>
      </c>
      <c r="G174" s="232"/>
      <c r="H174" s="232" t="s">
        <v>731</v>
      </c>
      <c r="I174" s="232" t="s">
        <v>666</v>
      </c>
      <c r="J174" s="232">
        <v>50</v>
      </c>
      <c r="K174" s="280"/>
    </row>
    <row r="175" spans="2:11" s="1" customFormat="1" ht="15" customHeight="1">
      <c r="B175" s="257"/>
      <c r="C175" s="232" t="s">
        <v>691</v>
      </c>
      <c r="D175" s="232"/>
      <c r="E175" s="232"/>
      <c r="F175" s="255" t="s">
        <v>670</v>
      </c>
      <c r="G175" s="232"/>
      <c r="H175" s="232" t="s">
        <v>731</v>
      </c>
      <c r="I175" s="232" t="s">
        <v>666</v>
      </c>
      <c r="J175" s="232">
        <v>50</v>
      </c>
      <c r="K175" s="280"/>
    </row>
    <row r="176" spans="2:11" s="1" customFormat="1" ht="15" customHeight="1">
      <c r="B176" s="257"/>
      <c r="C176" s="232" t="s">
        <v>689</v>
      </c>
      <c r="D176" s="232"/>
      <c r="E176" s="232"/>
      <c r="F176" s="255" t="s">
        <v>670</v>
      </c>
      <c r="G176" s="232"/>
      <c r="H176" s="232" t="s">
        <v>731</v>
      </c>
      <c r="I176" s="232" t="s">
        <v>666</v>
      </c>
      <c r="J176" s="232">
        <v>50</v>
      </c>
      <c r="K176" s="280"/>
    </row>
    <row r="177" spans="2:11" s="1" customFormat="1" ht="15" customHeight="1">
      <c r="B177" s="257"/>
      <c r="C177" s="232" t="s">
        <v>102</v>
      </c>
      <c r="D177" s="232"/>
      <c r="E177" s="232"/>
      <c r="F177" s="255" t="s">
        <v>664</v>
      </c>
      <c r="G177" s="232"/>
      <c r="H177" s="232" t="s">
        <v>732</v>
      </c>
      <c r="I177" s="232" t="s">
        <v>733</v>
      </c>
      <c r="J177" s="232"/>
      <c r="K177" s="280"/>
    </row>
    <row r="178" spans="2:11" s="1" customFormat="1" ht="15" customHeight="1">
      <c r="B178" s="257"/>
      <c r="C178" s="232" t="s">
        <v>54</v>
      </c>
      <c r="D178" s="232"/>
      <c r="E178" s="232"/>
      <c r="F178" s="255" t="s">
        <v>664</v>
      </c>
      <c r="G178" s="232"/>
      <c r="H178" s="232" t="s">
        <v>734</v>
      </c>
      <c r="I178" s="232" t="s">
        <v>735</v>
      </c>
      <c r="J178" s="232">
        <v>1</v>
      </c>
      <c r="K178" s="280"/>
    </row>
    <row r="179" spans="2:11" s="1" customFormat="1" ht="15" customHeight="1">
      <c r="B179" s="257"/>
      <c r="C179" s="232" t="s">
        <v>50</v>
      </c>
      <c r="D179" s="232"/>
      <c r="E179" s="232"/>
      <c r="F179" s="255" t="s">
        <v>664</v>
      </c>
      <c r="G179" s="232"/>
      <c r="H179" s="232" t="s">
        <v>736</v>
      </c>
      <c r="I179" s="232" t="s">
        <v>666</v>
      </c>
      <c r="J179" s="232">
        <v>20</v>
      </c>
      <c r="K179" s="280"/>
    </row>
    <row r="180" spans="2:11" s="1" customFormat="1" ht="15" customHeight="1">
      <c r="B180" s="257"/>
      <c r="C180" s="232" t="s">
        <v>51</v>
      </c>
      <c r="D180" s="232"/>
      <c r="E180" s="232"/>
      <c r="F180" s="255" t="s">
        <v>664</v>
      </c>
      <c r="G180" s="232"/>
      <c r="H180" s="232" t="s">
        <v>737</v>
      </c>
      <c r="I180" s="232" t="s">
        <v>666</v>
      </c>
      <c r="J180" s="232">
        <v>255</v>
      </c>
      <c r="K180" s="280"/>
    </row>
    <row r="181" spans="2:11" s="1" customFormat="1" ht="15" customHeight="1">
      <c r="B181" s="257"/>
      <c r="C181" s="232" t="s">
        <v>103</v>
      </c>
      <c r="D181" s="232"/>
      <c r="E181" s="232"/>
      <c r="F181" s="255" t="s">
        <v>664</v>
      </c>
      <c r="G181" s="232"/>
      <c r="H181" s="232" t="s">
        <v>628</v>
      </c>
      <c r="I181" s="232" t="s">
        <v>666</v>
      </c>
      <c r="J181" s="232">
        <v>10</v>
      </c>
      <c r="K181" s="280"/>
    </row>
    <row r="182" spans="2:11" s="1" customFormat="1" ht="15" customHeight="1">
      <c r="B182" s="257"/>
      <c r="C182" s="232" t="s">
        <v>104</v>
      </c>
      <c r="D182" s="232"/>
      <c r="E182" s="232"/>
      <c r="F182" s="255" t="s">
        <v>664</v>
      </c>
      <c r="G182" s="232"/>
      <c r="H182" s="232" t="s">
        <v>738</v>
      </c>
      <c r="I182" s="232" t="s">
        <v>699</v>
      </c>
      <c r="J182" s="232"/>
      <c r="K182" s="280"/>
    </row>
    <row r="183" spans="2:11" s="1" customFormat="1" ht="15" customHeight="1">
      <c r="B183" s="257"/>
      <c r="C183" s="232" t="s">
        <v>739</v>
      </c>
      <c r="D183" s="232"/>
      <c r="E183" s="232"/>
      <c r="F183" s="255" t="s">
        <v>664</v>
      </c>
      <c r="G183" s="232"/>
      <c r="H183" s="232" t="s">
        <v>740</v>
      </c>
      <c r="I183" s="232" t="s">
        <v>699</v>
      </c>
      <c r="J183" s="232"/>
      <c r="K183" s="280"/>
    </row>
    <row r="184" spans="2:11" s="1" customFormat="1" ht="15" customHeight="1">
      <c r="B184" s="257"/>
      <c r="C184" s="232" t="s">
        <v>728</v>
      </c>
      <c r="D184" s="232"/>
      <c r="E184" s="232"/>
      <c r="F184" s="255" t="s">
        <v>664</v>
      </c>
      <c r="G184" s="232"/>
      <c r="H184" s="232" t="s">
        <v>741</v>
      </c>
      <c r="I184" s="232" t="s">
        <v>699</v>
      </c>
      <c r="J184" s="232"/>
      <c r="K184" s="280"/>
    </row>
    <row r="185" spans="2:11" s="1" customFormat="1" ht="15" customHeight="1">
      <c r="B185" s="257"/>
      <c r="C185" s="232" t="s">
        <v>106</v>
      </c>
      <c r="D185" s="232"/>
      <c r="E185" s="232"/>
      <c r="F185" s="255" t="s">
        <v>670</v>
      </c>
      <c r="G185" s="232"/>
      <c r="H185" s="232" t="s">
        <v>742</v>
      </c>
      <c r="I185" s="232" t="s">
        <v>666</v>
      </c>
      <c r="J185" s="232">
        <v>50</v>
      </c>
      <c r="K185" s="280"/>
    </row>
    <row r="186" spans="2:11" s="1" customFormat="1" ht="15" customHeight="1">
      <c r="B186" s="257"/>
      <c r="C186" s="232" t="s">
        <v>743</v>
      </c>
      <c r="D186" s="232"/>
      <c r="E186" s="232"/>
      <c r="F186" s="255" t="s">
        <v>670</v>
      </c>
      <c r="G186" s="232"/>
      <c r="H186" s="232" t="s">
        <v>744</v>
      </c>
      <c r="I186" s="232" t="s">
        <v>745</v>
      </c>
      <c r="J186" s="232"/>
      <c r="K186" s="280"/>
    </row>
    <row r="187" spans="2:11" s="1" customFormat="1" ht="15" customHeight="1">
      <c r="B187" s="257"/>
      <c r="C187" s="232" t="s">
        <v>746</v>
      </c>
      <c r="D187" s="232"/>
      <c r="E187" s="232"/>
      <c r="F187" s="255" t="s">
        <v>670</v>
      </c>
      <c r="G187" s="232"/>
      <c r="H187" s="232" t="s">
        <v>747</v>
      </c>
      <c r="I187" s="232" t="s">
        <v>745</v>
      </c>
      <c r="J187" s="232"/>
      <c r="K187" s="280"/>
    </row>
    <row r="188" spans="2:11" s="1" customFormat="1" ht="15" customHeight="1">
      <c r="B188" s="257"/>
      <c r="C188" s="232" t="s">
        <v>748</v>
      </c>
      <c r="D188" s="232"/>
      <c r="E188" s="232"/>
      <c r="F188" s="255" t="s">
        <v>670</v>
      </c>
      <c r="G188" s="232"/>
      <c r="H188" s="232" t="s">
        <v>749</v>
      </c>
      <c r="I188" s="232" t="s">
        <v>745</v>
      </c>
      <c r="J188" s="232"/>
      <c r="K188" s="280"/>
    </row>
    <row r="189" spans="2:11" s="1" customFormat="1" ht="15" customHeight="1">
      <c r="B189" s="257"/>
      <c r="C189" s="293" t="s">
        <v>750</v>
      </c>
      <c r="D189" s="232"/>
      <c r="E189" s="232"/>
      <c r="F189" s="255" t="s">
        <v>670</v>
      </c>
      <c r="G189" s="232"/>
      <c r="H189" s="232" t="s">
        <v>751</v>
      </c>
      <c r="I189" s="232" t="s">
        <v>752</v>
      </c>
      <c r="J189" s="294" t="s">
        <v>753</v>
      </c>
      <c r="K189" s="280"/>
    </row>
    <row r="190" spans="2:11" s="1" customFormat="1" ht="15" customHeight="1">
      <c r="B190" s="257"/>
      <c r="C190" s="293" t="s">
        <v>39</v>
      </c>
      <c r="D190" s="232"/>
      <c r="E190" s="232"/>
      <c r="F190" s="255" t="s">
        <v>664</v>
      </c>
      <c r="G190" s="232"/>
      <c r="H190" s="229" t="s">
        <v>754</v>
      </c>
      <c r="I190" s="232" t="s">
        <v>755</v>
      </c>
      <c r="J190" s="232"/>
      <c r="K190" s="280"/>
    </row>
    <row r="191" spans="2:11" s="1" customFormat="1" ht="15" customHeight="1">
      <c r="B191" s="257"/>
      <c r="C191" s="293" t="s">
        <v>756</v>
      </c>
      <c r="D191" s="232"/>
      <c r="E191" s="232"/>
      <c r="F191" s="255" t="s">
        <v>664</v>
      </c>
      <c r="G191" s="232"/>
      <c r="H191" s="232" t="s">
        <v>757</v>
      </c>
      <c r="I191" s="232" t="s">
        <v>699</v>
      </c>
      <c r="J191" s="232"/>
      <c r="K191" s="280"/>
    </row>
    <row r="192" spans="2:11" s="1" customFormat="1" ht="15" customHeight="1">
      <c r="B192" s="257"/>
      <c r="C192" s="293" t="s">
        <v>758</v>
      </c>
      <c r="D192" s="232"/>
      <c r="E192" s="232"/>
      <c r="F192" s="255" t="s">
        <v>664</v>
      </c>
      <c r="G192" s="232"/>
      <c r="H192" s="232" t="s">
        <v>759</v>
      </c>
      <c r="I192" s="232" t="s">
        <v>699</v>
      </c>
      <c r="J192" s="232"/>
      <c r="K192" s="280"/>
    </row>
    <row r="193" spans="2:11" s="1" customFormat="1" ht="15" customHeight="1">
      <c r="B193" s="257"/>
      <c r="C193" s="293" t="s">
        <v>760</v>
      </c>
      <c r="D193" s="232"/>
      <c r="E193" s="232"/>
      <c r="F193" s="255" t="s">
        <v>670</v>
      </c>
      <c r="G193" s="232"/>
      <c r="H193" s="232" t="s">
        <v>761</v>
      </c>
      <c r="I193" s="232" t="s">
        <v>699</v>
      </c>
      <c r="J193" s="232"/>
      <c r="K193" s="280"/>
    </row>
    <row r="194" spans="2:11" s="1" customFormat="1" ht="15" customHeight="1">
      <c r="B194" s="286"/>
      <c r="C194" s="295"/>
      <c r="D194" s="266"/>
      <c r="E194" s="266"/>
      <c r="F194" s="266"/>
      <c r="G194" s="266"/>
      <c r="H194" s="266"/>
      <c r="I194" s="266"/>
      <c r="J194" s="266"/>
      <c r="K194" s="287"/>
    </row>
    <row r="195" spans="2:11" s="1" customFormat="1" ht="18.75" customHeight="1">
      <c r="B195" s="268"/>
      <c r="C195" s="278"/>
      <c r="D195" s="278"/>
      <c r="E195" s="278"/>
      <c r="F195" s="288"/>
      <c r="G195" s="278"/>
      <c r="H195" s="278"/>
      <c r="I195" s="278"/>
      <c r="J195" s="278"/>
      <c r="K195" s="268"/>
    </row>
    <row r="196" spans="2:11" s="1" customFormat="1" ht="18.75" customHeight="1">
      <c r="B196" s="268"/>
      <c r="C196" s="278"/>
      <c r="D196" s="278"/>
      <c r="E196" s="278"/>
      <c r="F196" s="288"/>
      <c r="G196" s="278"/>
      <c r="H196" s="278"/>
      <c r="I196" s="278"/>
      <c r="J196" s="278"/>
      <c r="K196" s="268"/>
    </row>
    <row r="197" spans="2:11" s="1" customFormat="1" ht="18.75" customHeight="1">
      <c r="B197" s="240"/>
      <c r="C197" s="240"/>
      <c r="D197" s="240"/>
      <c r="E197" s="240"/>
      <c r="F197" s="240"/>
      <c r="G197" s="240"/>
      <c r="H197" s="240"/>
      <c r="I197" s="240"/>
      <c r="J197" s="240"/>
      <c r="K197" s="240"/>
    </row>
    <row r="198" spans="2:11" s="1" customFormat="1" ht="13.5">
      <c r="B198" s="219"/>
      <c r="C198" s="220"/>
      <c r="D198" s="220"/>
      <c r="E198" s="220"/>
      <c r="F198" s="220"/>
      <c r="G198" s="220"/>
      <c r="H198" s="220"/>
      <c r="I198" s="220"/>
      <c r="J198" s="220"/>
      <c r="K198" s="221"/>
    </row>
    <row r="199" spans="2:11" s="1" customFormat="1" ht="21">
      <c r="B199" s="222"/>
      <c r="C199" s="223" t="s">
        <v>762</v>
      </c>
      <c r="D199" s="223"/>
      <c r="E199" s="223"/>
      <c r="F199" s="223"/>
      <c r="G199" s="223"/>
      <c r="H199" s="223"/>
      <c r="I199" s="223"/>
      <c r="J199" s="223"/>
      <c r="K199" s="224"/>
    </row>
    <row r="200" spans="2:11" s="1" customFormat="1" ht="25.5" customHeight="1">
      <c r="B200" s="222"/>
      <c r="C200" s="296" t="s">
        <v>763</v>
      </c>
      <c r="D200" s="296"/>
      <c r="E200" s="296"/>
      <c r="F200" s="296" t="s">
        <v>764</v>
      </c>
      <c r="G200" s="297"/>
      <c r="H200" s="296" t="s">
        <v>765</v>
      </c>
      <c r="I200" s="296"/>
      <c r="J200" s="296"/>
      <c r="K200" s="224"/>
    </row>
    <row r="201" spans="2:11" s="1" customFormat="1" ht="5.25" customHeight="1">
      <c r="B201" s="257"/>
      <c r="C201" s="252"/>
      <c r="D201" s="252"/>
      <c r="E201" s="252"/>
      <c r="F201" s="252"/>
      <c r="G201" s="278"/>
      <c r="H201" s="252"/>
      <c r="I201" s="252"/>
      <c r="J201" s="252"/>
      <c r="K201" s="280"/>
    </row>
    <row r="202" spans="2:11" s="1" customFormat="1" ht="15" customHeight="1">
      <c r="B202" s="257"/>
      <c r="C202" s="232" t="s">
        <v>755</v>
      </c>
      <c r="D202" s="232"/>
      <c r="E202" s="232"/>
      <c r="F202" s="255" t="s">
        <v>40</v>
      </c>
      <c r="G202" s="232"/>
      <c r="H202" s="232" t="s">
        <v>766</v>
      </c>
      <c r="I202" s="232"/>
      <c r="J202" s="232"/>
      <c r="K202" s="280"/>
    </row>
    <row r="203" spans="2:11" s="1" customFormat="1" ht="15" customHeight="1">
      <c r="B203" s="257"/>
      <c r="C203" s="232"/>
      <c r="D203" s="232"/>
      <c r="E203" s="232"/>
      <c r="F203" s="255" t="s">
        <v>41</v>
      </c>
      <c r="G203" s="232"/>
      <c r="H203" s="232" t="s">
        <v>767</v>
      </c>
      <c r="I203" s="232"/>
      <c r="J203" s="232"/>
      <c r="K203" s="280"/>
    </row>
    <row r="204" spans="2:11" s="1" customFormat="1" ht="15" customHeight="1">
      <c r="B204" s="257"/>
      <c r="C204" s="232"/>
      <c r="D204" s="232"/>
      <c r="E204" s="232"/>
      <c r="F204" s="255" t="s">
        <v>44</v>
      </c>
      <c r="G204" s="232"/>
      <c r="H204" s="232" t="s">
        <v>768</v>
      </c>
      <c r="I204" s="232"/>
      <c r="J204" s="232"/>
      <c r="K204" s="280"/>
    </row>
    <row r="205" spans="2:11" s="1" customFormat="1" ht="15" customHeight="1">
      <c r="B205" s="257"/>
      <c r="C205" s="232"/>
      <c r="D205" s="232"/>
      <c r="E205" s="232"/>
      <c r="F205" s="255" t="s">
        <v>42</v>
      </c>
      <c r="G205" s="232"/>
      <c r="H205" s="232" t="s">
        <v>769</v>
      </c>
      <c r="I205" s="232"/>
      <c r="J205" s="232"/>
      <c r="K205" s="280"/>
    </row>
    <row r="206" spans="2:11" s="1" customFormat="1" ht="15" customHeight="1">
      <c r="B206" s="257"/>
      <c r="C206" s="232"/>
      <c r="D206" s="232"/>
      <c r="E206" s="232"/>
      <c r="F206" s="255" t="s">
        <v>43</v>
      </c>
      <c r="G206" s="232"/>
      <c r="H206" s="232" t="s">
        <v>770</v>
      </c>
      <c r="I206" s="232"/>
      <c r="J206" s="232"/>
      <c r="K206" s="280"/>
    </row>
    <row r="207" spans="2:11" s="1" customFormat="1" ht="15" customHeight="1">
      <c r="B207" s="257"/>
      <c r="C207" s="232"/>
      <c r="D207" s="232"/>
      <c r="E207" s="232"/>
      <c r="F207" s="255"/>
      <c r="G207" s="232"/>
      <c r="H207" s="232"/>
      <c r="I207" s="232"/>
      <c r="J207" s="232"/>
      <c r="K207" s="280"/>
    </row>
    <row r="208" spans="2:11" s="1" customFormat="1" ht="15" customHeight="1">
      <c r="B208" s="257"/>
      <c r="C208" s="232" t="s">
        <v>711</v>
      </c>
      <c r="D208" s="232"/>
      <c r="E208" s="232"/>
      <c r="F208" s="255" t="s">
        <v>75</v>
      </c>
      <c r="G208" s="232"/>
      <c r="H208" s="232" t="s">
        <v>771</v>
      </c>
      <c r="I208" s="232"/>
      <c r="J208" s="232"/>
      <c r="K208" s="280"/>
    </row>
    <row r="209" spans="2:11" s="1" customFormat="1" ht="15" customHeight="1">
      <c r="B209" s="257"/>
      <c r="C209" s="232"/>
      <c r="D209" s="232"/>
      <c r="E209" s="232"/>
      <c r="F209" s="255" t="s">
        <v>606</v>
      </c>
      <c r="G209" s="232"/>
      <c r="H209" s="232" t="s">
        <v>607</v>
      </c>
      <c r="I209" s="232"/>
      <c r="J209" s="232"/>
      <c r="K209" s="280"/>
    </row>
    <row r="210" spans="2:11" s="1" customFormat="1" ht="15" customHeight="1">
      <c r="B210" s="257"/>
      <c r="C210" s="232"/>
      <c r="D210" s="232"/>
      <c r="E210" s="232"/>
      <c r="F210" s="255" t="s">
        <v>604</v>
      </c>
      <c r="G210" s="232"/>
      <c r="H210" s="232" t="s">
        <v>772</v>
      </c>
      <c r="I210" s="232"/>
      <c r="J210" s="232"/>
      <c r="K210" s="280"/>
    </row>
    <row r="211" spans="2:11" s="1" customFormat="1" ht="15" customHeight="1">
      <c r="B211" s="298"/>
      <c r="C211" s="232"/>
      <c r="D211" s="232"/>
      <c r="E211" s="232"/>
      <c r="F211" s="255" t="s">
        <v>608</v>
      </c>
      <c r="G211" s="293"/>
      <c r="H211" s="284" t="s">
        <v>609</v>
      </c>
      <c r="I211" s="284"/>
      <c r="J211" s="284"/>
      <c r="K211" s="299"/>
    </row>
    <row r="212" spans="2:11" s="1" customFormat="1" ht="15" customHeight="1">
      <c r="B212" s="298"/>
      <c r="C212" s="232"/>
      <c r="D212" s="232"/>
      <c r="E212" s="232"/>
      <c r="F212" s="255" t="s">
        <v>610</v>
      </c>
      <c r="G212" s="293"/>
      <c r="H212" s="284" t="s">
        <v>773</v>
      </c>
      <c r="I212" s="284"/>
      <c r="J212" s="284"/>
      <c r="K212" s="299"/>
    </row>
    <row r="213" spans="2:11" s="1" customFormat="1" ht="15" customHeight="1">
      <c r="B213" s="298"/>
      <c r="C213" s="232"/>
      <c r="D213" s="232"/>
      <c r="E213" s="232"/>
      <c r="F213" s="255"/>
      <c r="G213" s="293"/>
      <c r="H213" s="284"/>
      <c r="I213" s="284"/>
      <c r="J213" s="284"/>
      <c r="K213" s="299"/>
    </row>
    <row r="214" spans="2:11" s="1" customFormat="1" ht="15" customHeight="1">
      <c r="B214" s="298"/>
      <c r="C214" s="232" t="s">
        <v>735</v>
      </c>
      <c r="D214" s="232"/>
      <c r="E214" s="232"/>
      <c r="F214" s="255">
        <v>1</v>
      </c>
      <c r="G214" s="293"/>
      <c r="H214" s="284" t="s">
        <v>774</v>
      </c>
      <c r="I214" s="284"/>
      <c r="J214" s="284"/>
      <c r="K214" s="299"/>
    </row>
    <row r="215" spans="2:11" s="1" customFormat="1" ht="15" customHeight="1">
      <c r="B215" s="298"/>
      <c r="C215" s="232"/>
      <c r="D215" s="232"/>
      <c r="E215" s="232"/>
      <c r="F215" s="255">
        <v>2</v>
      </c>
      <c r="G215" s="293"/>
      <c r="H215" s="284" t="s">
        <v>775</v>
      </c>
      <c r="I215" s="284"/>
      <c r="J215" s="284"/>
      <c r="K215" s="299"/>
    </row>
    <row r="216" spans="2:11" s="1" customFormat="1" ht="15" customHeight="1">
      <c r="B216" s="298"/>
      <c r="C216" s="232"/>
      <c r="D216" s="232"/>
      <c r="E216" s="232"/>
      <c r="F216" s="255">
        <v>3</v>
      </c>
      <c r="G216" s="293"/>
      <c r="H216" s="284" t="s">
        <v>776</v>
      </c>
      <c r="I216" s="284"/>
      <c r="J216" s="284"/>
      <c r="K216" s="299"/>
    </row>
    <row r="217" spans="2:11" s="1" customFormat="1" ht="15" customHeight="1">
      <c r="B217" s="298"/>
      <c r="C217" s="232"/>
      <c r="D217" s="232"/>
      <c r="E217" s="232"/>
      <c r="F217" s="255">
        <v>4</v>
      </c>
      <c r="G217" s="293"/>
      <c r="H217" s="284" t="s">
        <v>777</v>
      </c>
      <c r="I217" s="284"/>
      <c r="J217" s="284"/>
      <c r="K217" s="299"/>
    </row>
    <row r="218" spans="2:11" s="1" customFormat="1" ht="12.75" customHeight="1">
      <c r="B218" s="300"/>
      <c r="C218" s="301"/>
      <c r="D218" s="301"/>
      <c r="E218" s="301"/>
      <c r="F218" s="301"/>
      <c r="G218" s="301"/>
      <c r="H218" s="301"/>
      <c r="I218" s="301"/>
      <c r="J218" s="301"/>
      <c r="K218" s="302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LAPTOP-V6F5C2G1\Radka</dc:creator>
  <cp:keywords/>
  <dc:description/>
  <cp:lastModifiedBy>LAPTOP-V6F5C2G1\Radka</cp:lastModifiedBy>
  <dcterms:created xsi:type="dcterms:W3CDTF">2022-07-28T17:52:48Z</dcterms:created>
  <dcterms:modified xsi:type="dcterms:W3CDTF">2022-07-28T17:52:50Z</dcterms:modified>
  <cp:category/>
  <cp:version/>
  <cp:contentType/>
  <cp:contentStatus/>
</cp:coreProperties>
</file>