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20" sheetId="3" r:id="rId3"/>
    <sheet name="SO 134" sheetId="4" r:id="rId4"/>
    <sheet name="SO 431" sheetId="5" r:id="rId5"/>
  </sheets>
  <definedNames/>
  <calcPr fullCalcOnLoad="1"/>
</workbook>
</file>

<file path=xl/sharedStrings.xml><?xml version="1.0" encoding="utf-8"?>
<sst xmlns="http://schemas.openxmlformats.org/spreadsheetml/2006/main" count="1172" uniqueCount="360">
  <si>
    <t>Firma: 4roads s.r.o.</t>
  </si>
  <si>
    <t>Rekapitulace ceny</t>
  </si>
  <si>
    <t>Stavba: 1225624 - Úprava bezmotorové komunikace A2 v úseku Breitfeldova – Negrelliho viadukt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</si>
  <si>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</si>
  <si>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</si>
  <si>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</si>
  <si>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</si>
  <si>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</si>
  <si>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</si>
  <si>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</si>
  <si>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</si>
  <si>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</si>
  <si>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</si>
  <si>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</si>
  <si>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</si>
  <si>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1225624</t>
  </si>
  <si>
    <t>Úprava bezmotorové komunikace A2 v úseku Breitfeldova – Negrelliho viadukt</t>
  </si>
  <si>
    <t>O</t>
  </si>
  <si>
    <t>Rozpočet:</t>
  </si>
  <si>
    <t>0,00</t>
  </si>
  <si>
    <t>15,00</t>
  </si>
  <si>
    <t>21,00</t>
  </si>
  <si>
    <t>3</t>
  </si>
  <si>
    <t>2</t>
  </si>
  <si>
    <t>SO 000</t>
  </si>
  <si>
    <t>VON 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</si>
  <si>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</si>
  <si>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</si>
  <si>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</si>
  <si>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</si>
  <si>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</si>
  <si>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</si>
  <si>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</si>
  <si>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</si>
  <si>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</si>
  <si>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</si>
  <si>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</si>
  <si>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</si>
  <si>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</si>
  <si>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</si>
  <si>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</si>
  <si>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</si>
  <si>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</si>
  <si>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</si>
  <si>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</si>
  <si>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</si>
  <si>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</si>
  <si>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</si>
  <si>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</si>
  <si>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KPL</t>
  </si>
  <si>
    <t>PP</t>
  </si>
  <si>
    <t>VV</t>
  </si>
  <si>
    <t>02720</t>
  </si>
  <si>
    <t>POMOC PRÁCE ZŘÍZ NEBO ZAJIŠŤ REGULACI A OCHRANU DOPRAVY</t>
  </si>
  <si>
    <t>Položka zahrnuje kompletní dopravně-inženýrská opatření po celou dobu stavby dle projektové dokumentace a aktuálních požadavků na provedení díla.</t>
  </si>
  <si>
    <t>02911</t>
  </si>
  <si>
    <t>OSTATNÍ POŽADAVKY - GEODETICKÉ ZAMĚŘENÍ</t>
  </si>
  <si>
    <t>Zaměření pro potřeby zpracování DSPS, RDS</t>
  </si>
  <si>
    <t>02943</t>
  </si>
  <si>
    <t>OSTATNÍ POŽADAVKY - VYPRACOVÁNÍ RDS</t>
  </si>
  <si>
    <t>02944</t>
  </si>
  <si>
    <t>OSTAT POŽADAVKY - DOKUMENTACE SKUTEČ PROVEDENÍ V DIGIT FORMĚ</t>
  </si>
  <si>
    <t>Vč. tištěné formy dle požadavku objednatele</t>
  </si>
  <si>
    <t>02990</t>
  </si>
  <si>
    <t>OSTATNÍ POŽADAVKY - INFORMAČNÍ TABULE</t>
  </si>
  <si>
    <t>Označení stavby dle zásad BOZP</t>
  </si>
  <si>
    <t>7</t>
  </si>
  <si>
    <t>03100</t>
  </si>
  <si>
    <t>ZAŘÍZENÍ STAVENIŠTĚ - ZŘÍZENÍ, PROVOZ, DEMONTÁŽ</t>
  </si>
  <si>
    <t>SO 020</t>
  </si>
  <si>
    <t>Příprava území</t>
  </si>
  <si>
    <t>02920</t>
  </si>
  <si>
    <t>OSTATNÍ POŽADAVKY - OCHRANA ŽIVOTNÍHO PROSTŘEDÍ</t>
  </si>
  <si>
    <t>Ochrana stromů a dřevin, zasahujících do prostoru trvalého záboru stavby. Ochrana bude provedena včetně jejich kořenového systému před poškozením. Jedná se především o: 
- ochranu půdy v okolí stromů před pojížděním těžkou mechanizací a skládkováním stavebního materiálu. 
- postup v souladu s ČSN 83 9061 Technologie vegetačních úprav v krajině – Ochrana stromů 
- porostů vegetačních ploch při stavebních pracích</t>
  </si>
  <si>
    <t>03730</t>
  </si>
  <si>
    <t>POMOC PRÁCE ZAJIŠŤ NEBO ZŘÍZ OCHRANU INŽENÝRSKÝCH SÍTÍ</t>
  </si>
  <si>
    <t>Vytyčení IS. Provedení ručních odkopů pro ověření hloubek uložení stávajících podzemních vedení inženýrských sítí</t>
  </si>
  <si>
    <t>Zemní práce</t>
  </si>
  <si>
    <t>11201</t>
  </si>
  <si>
    <t>KÁCENÍ STROMŮ D KMENE DO 0,5M S ODSTRANĚNÍM PAŘEZŮ</t>
  </si>
  <si>
    <t>KUS</t>
  </si>
  <si>
    <t>Pokácen bude 1x Jasan ztepilý o obvodu kmene 47 cm rostoucí na pozemku p.č. 889/183 v k.ú. Karlín, a 2x Topol sp. o obvodu kmene 79 cm rostoucí na pozemku p.č. 889/62 v k.ú. Karlín. Pařez bude odstraněn frézováním.</t>
  </si>
  <si>
    <t>SO 134</t>
  </si>
  <si>
    <t>Bezmotorová komunikace A2</t>
  </si>
  <si>
    <t>014102</t>
  </si>
  <si>
    <t>POPLATKY ZA SKLÁDKU</t>
  </si>
  <si>
    <t>T</t>
  </si>
  <si>
    <t>Zemina a kamení, kód odpadu 17 05 04</t>
  </si>
  <si>
    <t>dle pol. 11130 SEJMUTÍ DRNU ...1977,032*0,1*1,6 
dle pol. 113328 ODSTR. KAM. NESTMEL. ... 1580,321*2,0 
dle pol. 126738 ZŘÍZENÍ STUPŇŮ ... 643,830*1,8</t>
  </si>
  <si>
    <t>014112</t>
  </si>
  <si>
    <t>POPLATKY ZA SKLÁDKU TYP S-IO (INERTNÍ ODPAD)</t>
  </si>
  <si>
    <t>Beton, kód odpadu 17 01 01</t>
  </si>
  <si>
    <t>dle pol. 11348 ODSTRANĚNÍ DLAŽDIC ...20,160*2,2  
dle pol. 11352 ODSTRANĚNÍ OBRUBNÍKŮ ...1 450,000*0,05</t>
  </si>
  <si>
    <t>014201</t>
  </si>
  <si>
    <t>POPLATKY ZA ZEMNÍK - ZEMINA</t>
  </si>
  <si>
    <t>M3</t>
  </si>
  <si>
    <t>nákup zeminy v kvalitě ornice, vč. naložení a dopravy na stavbu</t>
  </si>
  <si>
    <t>1959,925*0,1</t>
  </si>
  <si>
    <t>11120</t>
  </si>
  <si>
    <t>ODSTRANĚNÍ KŘOVIN</t>
  </si>
  <si>
    <t>M2</t>
  </si>
  <si>
    <t>prořezání dřevin plochy 20 m2</t>
  </si>
  <si>
    <t>11130</t>
  </si>
  <si>
    <t>SEJMUTÍ DRNU</t>
  </si>
  <si>
    <t>Sejmutí drnu tl. 0,1 m vč. odvozu a uložení na skládku, poplatek za skládku v pol. č. 014102</t>
  </si>
  <si>
    <t>Odměřeno digitálně ze situace</t>
  </si>
  <si>
    <t>113328</t>
  </si>
  <si>
    <t>ODSTRAN PODKL ZPEVNĚNÝCH PLOCH Z KAMENIVA NESTMEL, ODVOZ DO 20KM</t>
  </si>
  <si>
    <t>Odměřeno digitálně ze situace a pracovních řezů</t>
  </si>
  <si>
    <t>11336</t>
  </si>
  <si>
    <t>ODSTRANĚNÍ PODKLADU ZPEVNĚNÝCH PLOCH ZE SILNIČNÍCH DÍLCŮ (PANELŮ)</t>
  </si>
  <si>
    <t>Vč. odvozu na deponii objednatele</t>
  </si>
  <si>
    <t>Odstranění původních panelů: 52 m2 plocha * 0,2 m tl.</t>
  </si>
  <si>
    <t>8</t>
  </si>
  <si>
    <t>11348</t>
  </si>
  <si>
    <t>ODSTRANĚNÍ KRYTU ZPEVNĚNÝCH PLOCH Z DLAŽDIC VČETNĚ PODKLADU</t>
  </si>
  <si>
    <t>včetně odvozu a uložení na skládku, skládkovné vykázáno samostatně</t>
  </si>
  <si>
    <t>Odstranění varovného pásu reliéfní dlažby: v délce 252 m. Kubatura 252*0,4*0,2</t>
  </si>
  <si>
    <t>11352</t>
  </si>
  <si>
    <t>ODSTRANĚNÍ CHODNÍKOVÝCH A SILNIČNÍCH OBRUBNÍKŮ BETONOVÝCH</t>
  </si>
  <si>
    <t>M</t>
  </si>
  <si>
    <t>113763</t>
  </si>
  <si>
    <t>FRÉZOVÁNÍ DRÁŽKY PRŮŘEZU DO 300MM2 V ASFALTOVÉ VOZOVCE</t>
  </si>
  <si>
    <t>11</t>
  </si>
  <si>
    <t>126738</t>
  </si>
  <si>
    <t>ZŘÍZENÍ STUPŇŮ V PODLOŽÍ NÁSYPŮ TŘ. I, ODVOZ DO 20KM</t>
  </si>
  <si>
    <t>12</t>
  </si>
  <si>
    <t>17180</t>
  </si>
  <si>
    <t>ULOŽENÍ SYPANINY DO NÁSYPŮ Z NAKUPOVANÝCH MATERIÁLŮ</t>
  </si>
  <si>
    <t>Násyp zhutněný z vhodné zeminy včetně nákupu.Zhutnění na 100% PS.</t>
  </si>
  <si>
    <t>13</t>
  </si>
  <si>
    <t>17380</t>
  </si>
  <si>
    <t>ZEMNÍ KRAJNICE A DOSYPÁVKY Z NAKUPOVANÝCH MATERIÁLŮ</t>
  </si>
  <si>
    <t>Dosyp krajnice, nenamrzavá zemina, zhutněno na 100% PS</t>
  </si>
  <si>
    <t>14</t>
  </si>
  <si>
    <t>18110</t>
  </si>
  <si>
    <t>ÚPRAVA PLÁNĚ SE ZHUTNĚNÍM V HORNINĚ TŘ. I</t>
  </si>
  <si>
    <t>15</t>
  </si>
  <si>
    <t>18221</t>
  </si>
  <si>
    <t>ROZPROSTŘENÍ ORNICE VE SVAHU V TL DO 0,10M</t>
  </si>
  <si>
    <t>Ohumusování tl. 0,10 m</t>
  </si>
  <si>
    <t>16</t>
  </si>
  <si>
    <t>18242</t>
  </si>
  <si>
    <t>ZALOŽENÍ TRÁVNÍKU HYDROOSEVEM NA ORNICI</t>
  </si>
  <si>
    <t>17</t>
  </si>
  <si>
    <t>18247</t>
  </si>
  <si>
    <t>OŠETŘOVÁNÍ TRÁVNÍKU</t>
  </si>
  <si>
    <t>Údžba trávníku 1x (do předání díla)</t>
  </si>
  <si>
    <t>Svislé konstrukce</t>
  </si>
  <si>
    <t>18</t>
  </si>
  <si>
    <t>327114</t>
  </si>
  <si>
    <t>ZDI OPĚR, ZÁRUB, NÁBŘEŽ Z DÍLCŮ BETON DO C25/30</t>
  </si>
  <si>
    <t>Betonové tvárnice 0,6x0,6x1,8 a 0,6x0,6x1,2 včetně obkladu gabionem</t>
  </si>
  <si>
    <t>1,2*0,6*32+0,6*0,6*32</t>
  </si>
  <si>
    <t>19</t>
  </si>
  <si>
    <t>327211</t>
  </si>
  <si>
    <t>ZDI OPĚRNÉ, ZÁRUBNÍ, NÁBŘEŽNÍ Z LOMOVÉHO KAMENE NA SUCHO</t>
  </si>
  <si>
    <t>Lomový kámen vyskládaný na opevnění břehu u základu opěrné zdi 
lomové kamenivo bude uloženo do betonu minimální tloušťky 0,10 m a vyspárováno</t>
  </si>
  <si>
    <t>Komunikace</t>
  </si>
  <si>
    <t>20</t>
  </si>
  <si>
    <t>56110</t>
  </si>
  <si>
    <t>PODKLADNÍ BETON</t>
  </si>
  <si>
    <t>Podkladní beton pod betonové tvárnice s gabionem. C8/10 X0</t>
  </si>
  <si>
    <t>21</t>
  </si>
  <si>
    <t>56330</t>
  </si>
  <si>
    <t>VOZOVKOVÉ VRSTVY ZE ŠTĚRKODRTI</t>
  </si>
  <si>
    <t>Štěrkodrť ŠDB 0/32 Ge tl. 200 mm</t>
  </si>
  <si>
    <t>22</t>
  </si>
  <si>
    <t>56361</t>
  </si>
  <si>
    <t>VOZOVKOVÉ VRSTVY Z RECYKLOVANÉHO MATERIÁLU TL DO 50MM</t>
  </si>
  <si>
    <t>Recyklovaný materiál R-mat tl. 50 mm</t>
  </si>
  <si>
    <t>23</t>
  </si>
  <si>
    <t>572223</t>
  </si>
  <si>
    <t>SPOJOVACÍ POSTŘIK Z EMULZE DO 1,0KG/M2</t>
  </si>
  <si>
    <t>spojovací postřik PS 0,6 kg/m2</t>
  </si>
  <si>
    <t>24</t>
  </si>
  <si>
    <t>574A41</t>
  </si>
  <si>
    <t>ASFALTOVÝ BETON PRO OBRUSNÉ VRSTVY ACO 8 TL. 50MM</t>
  </si>
  <si>
    <t>ACO 8 50/70</t>
  </si>
  <si>
    <t>25</t>
  </si>
  <si>
    <t>58252</t>
  </si>
  <si>
    <t>DLÁŽDĚNÉ KRYTY Z BETONOVÝCH DLAŽDIC DO LOŽE Z MC</t>
  </si>
  <si>
    <t>Betonová dlažba (250x80x500) do betonového lože tl. 0,1m</t>
  </si>
  <si>
    <t>26</t>
  </si>
  <si>
    <t>58262A</t>
  </si>
  <si>
    <t>KRYTY Z BETON DLAŽDIC SE ZÁMKEM BAREV RELIÉF TL 60MM DO LOŽE Z MC</t>
  </si>
  <si>
    <t>dlažba betonová reliéfní tl. 60 mm vč. betonového lože tl. 0,1m C20/25</t>
  </si>
  <si>
    <t>Ostatní konstrukce a práce</t>
  </si>
  <si>
    <t>27</t>
  </si>
  <si>
    <t>9111B1</t>
  </si>
  <si>
    <t>ZÁBRADLÍ SILNIČNÍ SE SVISLOU VÝPLNÍ - DODÁVKA A MONTÁŽ</t>
  </si>
  <si>
    <t>bezpečnostní odnímatelné kompozitní zábradlí se svislou výplní</t>
  </si>
  <si>
    <t>28</t>
  </si>
  <si>
    <t>91333</t>
  </si>
  <si>
    <t>MEZNÍKY BETONOVÉ</t>
  </si>
  <si>
    <t>betonové zábrany velikosti 40x40x40 cm</t>
  </si>
  <si>
    <t>29</t>
  </si>
  <si>
    <t>914123</t>
  </si>
  <si>
    <t>DOPRAVNÍ ZNAČKY ZÁKLADNÍ VELIKOSTI OCELOVÉ FÓLIE TŘ 1 - DEMONTÁŽ</t>
  </si>
  <si>
    <t>Odstranění SDZ vč. odvozu a likvidace</t>
  </si>
  <si>
    <t>30</t>
  </si>
  <si>
    <t>914131</t>
  </si>
  <si>
    <t>DOPRAVNÍ ZNAČKY ZÁKLADNÍ VELIKOSTI OCELOVÉ FÓLIE TŘ 2 - DODÁVKA A MONTÁŽ</t>
  </si>
  <si>
    <t>Nové svislé dopravní značení</t>
  </si>
  <si>
    <t>B11*1+C9a*12+C9b*1+E12*1+IP22*1+IS19b*8+IS19cl*2+IS19cp*2+IS19dl*3+IS19dp*3+IS21a*2+IS19b*4x+IS19cl*1x+IS19cp*1+IS19dp*1+IS19dl*1+IS20*1</t>
  </si>
  <si>
    <t>31</t>
  </si>
  <si>
    <t>914921</t>
  </si>
  <si>
    <t>SLOUPKY A STOJKY DOPRAVNÍCH ZNAČEK Z OCEL TRUBEK DO PATKY - DODÁVKA A MONTÁŽ</t>
  </si>
  <si>
    <t>32</t>
  </si>
  <si>
    <t>914923</t>
  </si>
  <si>
    <t>SLOUPKY A STOJKY DZ Z OCEL TRUBEK DO PATKY DEMONTÁŽ</t>
  </si>
  <si>
    <t>Odstranění sloupků SDZ vč. odvozu a likvidace</t>
  </si>
  <si>
    <t>33</t>
  </si>
  <si>
    <t>915111</t>
  </si>
  <si>
    <t>VODOROVNÉ DOPRAVNÍ ZNAČENÍ BARVOU HLADKÉ - DODÁVKA A POKLÁDKA</t>
  </si>
  <si>
    <t>34</t>
  </si>
  <si>
    <t>915211</t>
  </si>
  <si>
    <t>VODOROVNÉ DOPRAVNÍ ZNAČENÍ PLASTEM HLADKÉ - DODÁVKA A POKLÁDKA</t>
  </si>
  <si>
    <t>V 4 (0,125) ...1,2 m2 
V 2b (1/3/0,125) ... 122,4 m2</t>
  </si>
  <si>
    <t>35</t>
  </si>
  <si>
    <t>91551</t>
  </si>
  <si>
    <t>VODOROVNÉ DOPRAVNÍ ZNAČENÍ - PŘEDEM PŘIPRAVENÉ SYMBOLY</t>
  </si>
  <si>
    <t>V15 ... 36 ks 
Pozor kolo ...2 ks</t>
  </si>
  <si>
    <t>36</t>
  </si>
  <si>
    <t>917223</t>
  </si>
  <si>
    <t>SILNIČNÍ A CHODNÍKOVÉ OBRUBY Z BETONOVÝCH OBRUBNÍKŮ ŠÍŘ 100MM</t>
  </si>
  <si>
    <t>Betonový obrubník 80/250/1000 včetně betonového lože tl. 0,10 m</t>
  </si>
  <si>
    <t>37</t>
  </si>
  <si>
    <t>919111</t>
  </si>
  <si>
    <t>ŘEZÁNÍ ASFALTOVÉHO KRYTU VOZOVEK TL DO 50MM</t>
  </si>
  <si>
    <t>38</t>
  </si>
  <si>
    <t>931323</t>
  </si>
  <si>
    <t>TĚSNĚNÍ DILATAČ SPAR ASF ZÁLIVKOU MODIFIK PRŮŘ DO 300MM2</t>
  </si>
  <si>
    <t>39</t>
  </si>
  <si>
    <t>93723</t>
  </si>
  <si>
    <t>MOBILIÁŘ - KOŠE NA ODPADKY Z BETONOVÝCH DÍLCŮ</t>
  </si>
  <si>
    <t>vč. podsypu pod koš - štěrk 8/16 tl, 5cm 1m2</t>
  </si>
  <si>
    <t>SO 431</t>
  </si>
  <si>
    <t>Veřejné osvětlení</t>
  </si>
  <si>
    <t>014101</t>
  </si>
  <si>
    <t>přebytečná zemina</t>
  </si>
  <si>
    <t>0,35*0,2*522=36,540 [A] 
0,6*0,25*(4,5+7,5+5,0+36+5,0)=8,700 [B] 
0,6*0,6*1,1*14=5,544 [C] 
Celkem: A+B+C=50,784 [D]</t>
  </si>
  <si>
    <t>02910</t>
  </si>
  <si>
    <t>OSTATNÍ POŽADAVKY - ZEMĚMĚŘIČSKÁ MĚŘENÍ</t>
  </si>
  <si>
    <t>geodetické práce na objektu</t>
  </si>
  <si>
    <t>v tištěné a digitální formě</t>
  </si>
  <si>
    <t>11343</t>
  </si>
  <si>
    <t>ODSTRAN KRYTU ZPEVNĚNÝCH PLOCH S ASFALT POJIVEM VČET PODKLADU</t>
  </si>
  <si>
    <t>včetně odvozu</t>
  </si>
  <si>
    <t>0,7*10*0,4=2,800 [A]</t>
  </si>
  <si>
    <t>11346</t>
  </si>
  <si>
    <t>ODSTRANĚNÍ KRYTU ZPEVNĚNÝCH PLOCH ZE SILNIČ DÍLCŮ (PANELŮ) VČET PODKL</t>
  </si>
  <si>
    <t>plastové zatravňovací dlaždice</t>
  </si>
  <si>
    <t>0,7*0,4*10=2,800 [A]</t>
  </si>
  <si>
    <t>zámková dlažba</t>
  </si>
  <si>
    <t>0,7*4*0,15=0,420 [A]</t>
  </si>
  <si>
    <t>125738</t>
  </si>
  <si>
    <t>VYKOPÁVKY ZE ZEMNÍKŮ A SKLÁDEK TŘ. I, ODVOZ DO 20KM</t>
  </si>
  <si>
    <t>naložení přebytečné zeminy a její odvoz na skládku</t>
  </si>
  <si>
    <t>13173</t>
  </si>
  <si>
    <t>HLOUBENÍ JAM ZAPAŽ I NEPAŽ TŘ. I</t>
  </si>
  <si>
    <t>základy stožárů</t>
  </si>
  <si>
    <t>0,6*0,6*1,1*14=5,544 [A]</t>
  </si>
  <si>
    <t>13273</t>
  </si>
  <si>
    <t>HLOUBENÍ RÝH ŠÍŘ DO 2M PAŽ I NEPAŽ TŘ. I</t>
  </si>
  <si>
    <t>kabelová trasa</t>
  </si>
  <si>
    <t>0,35*0,45*522=82,215 [A] 
0,6*1,2*(4,5+7,5+5,0+36+5,0)=41,760 [B] 
Celkem: A+B=123,975 [C]</t>
  </si>
  <si>
    <t>17120</t>
  </si>
  <si>
    <t>ULOŽENÍ SYPANINY DO NÁSYPŮ A NA SKLÁDKY BEZ ZHUTNĚNÍ</t>
  </si>
  <si>
    <t>17411</t>
  </si>
  <si>
    <t>ZÁSYP JAM A RÝH ZEMINOU SE ZHUTNĚNÍM</t>
  </si>
  <si>
    <t>0,35*(0,45-0,2)*522=45,675 [A] 
0,6*(1,2-0,25)*(4,5+7,5+5,0+36+5,0)=33,060 [B] 
Celkem: A+B=78,735 [C]</t>
  </si>
  <si>
    <t>17581</t>
  </si>
  <si>
    <t>OBSYP POTRUBÍ A OBJEKTŮ Z NAKUPOVANÝCH MATERIÁLŮ</t>
  </si>
  <si>
    <t>pískové lože</t>
  </si>
  <si>
    <t>0,35*0,2*522=36,540 [A]</t>
  </si>
  <si>
    <t>Základy</t>
  </si>
  <si>
    <t>272315</t>
  </si>
  <si>
    <t>ZÁKLADY Z PROSTÉHO BETONU DO C30/37</t>
  </si>
  <si>
    <t>XF4</t>
  </si>
  <si>
    <t>3272A7</t>
  </si>
  <si>
    <t>ZDI OPĚR, ZÁRUB, NÁBŘEŽ Z GABIONŮ RUČNĚ ROVNANÝCH, DRÁT O4,0MM, POVRCHOVÁ ÚPRAVA Zn + Al</t>
  </si>
  <si>
    <t>Vodorovné konstrukce</t>
  </si>
  <si>
    <t>451312</t>
  </si>
  <si>
    <t>PODKLADNÍ A VÝPLŇOVÉ VRSTVY Z PROSTÉHO BETONU C12/15</t>
  </si>
  <si>
    <t>pod prostup</t>
  </si>
  <si>
    <t>0,6*0,05*(4,5+7,5+5,0+36,5+5,0)=1,755 [A]</t>
  </si>
  <si>
    <t>465922</t>
  </si>
  <si>
    <t>DLAŽBY Z BETONOVÝCH DLAŽDIC NA MC</t>
  </si>
  <si>
    <t>oprava zámkové dlažby</t>
  </si>
  <si>
    <t>0,7*4=2,800 [A]</t>
  </si>
  <si>
    <t>56332</t>
  </si>
  <si>
    <t>VOZOVKOVÉ VRSTVY ZE ŠTĚRKODRTI TL. DO 100MM</t>
  </si>
  <si>
    <t>0,7*(10+10+4)=16,800 [A]</t>
  </si>
  <si>
    <t>56417</t>
  </si>
  <si>
    <t>VOZOVKOVÉ VRSTVY Z ASFALTOCEMENT BETONU TL 80MM</t>
  </si>
  <si>
    <t>oprava cyklostezky</t>
  </si>
  <si>
    <t>0,7*10=7,000 [A]</t>
  </si>
  <si>
    <t>5774EI</t>
  </si>
  <si>
    <t>VRSTVY PRO OBNOVU A OPRAVY Z ASF BETONU ACP 22+, 22S</t>
  </si>
  <si>
    <t>0,7*0,04*10=0,280 [A]</t>
  </si>
  <si>
    <t>58402</t>
  </si>
  <si>
    <t>VOZOVKOVÉ KRYTY Z VEGETAČNÍCH DÍLCŮ DO LOŽE Z KAM TL PŘES 100MM</t>
  </si>
  <si>
    <t>oprava zatravňovacích dlaždic, dodávka a montáž</t>
  </si>
  <si>
    <t>Přidružená stavební výroba</t>
  </si>
  <si>
    <t>702311</t>
  </si>
  <si>
    <t>ZAKRYTÍ KABELŮ VÝSTRAŽNOU FÓLIÍ ŠÍŘKY DO 20 CM</t>
  </si>
  <si>
    <t>červená</t>
  </si>
  <si>
    <t>580=580,000 [A]</t>
  </si>
  <si>
    <t>741911</t>
  </si>
  <si>
    <t>UZEMŇOVACÍ VODIČ V ZEMI FEZN DO 120 MM2</t>
  </si>
  <si>
    <t>drát FeZn, včetně svorek a jejich PKO 
propojení se stávajícím zemničem</t>
  </si>
  <si>
    <t>580+10,5=590,500 [A]</t>
  </si>
  <si>
    <t>741A11</t>
  </si>
  <si>
    <t>UZEMŇOVACÍ VODIČ V ZÁKLADECH FEZN DO 120 MM2</t>
  </si>
  <si>
    <t>drát FeZn pr. 10 mm 
do základu 
včetně svorek 
propojení strojeného zemniče a stožáru</t>
  </si>
  <si>
    <t>1,5*14=21,000 [A]</t>
  </si>
  <si>
    <t>742G11</t>
  </si>
  <si>
    <t>KABEL NN DVOU- A TŘÍŽÍLOVÝ CU S PLASTOVOU IZOLACÍ DO 2,5 MM2</t>
  </si>
  <si>
    <t>CYKY 3-Jx1,5 
do stožáru, včetně ukončení</t>
  </si>
  <si>
    <t>14*6=84,000 [A]</t>
  </si>
  <si>
    <t>742H12</t>
  </si>
  <si>
    <t>KABEL NN ČTYŘ- A PĚTIŽÍLOVÝ CU S PLASTOVOU IZOLACÍ OD 4 DO 16 MM2</t>
  </si>
  <si>
    <t>kabel CYKY 4-Jx16 
dodávka a montáž</t>
  </si>
  <si>
    <t>(580+14*5)*1,05=682,500 [A]</t>
  </si>
  <si>
    <t>742L12</t>
  </si>
  <si>
    <t>UKONČENÍ DVOU AŽ PĚTIŽÍLOVÉHO KABELU V ROZVADĚČI NEBO NA PŘÍSTROJI OD 4 DO 16 MM2</t>
  </si>
  <si>
    <t>4x16</t>
  </si>
  <si>
    <t>743121</t>
  </si>
  <si>
    <t>OSVĚTLOVACÍ STOŽÁR  PEVNÝ ŽÁROVĚ ZINKOVANÝ DÉLKY DO 6 M</t>
  </si>
  <si>
    <t>dodávka a montáž</t>
  </si>
  <si>
    <t>743151</t>
  </si>
  <si>
    <t>a</t>
  </si>
  <si>
    <t>OSVĚTLOVACÍ STOŽÁR  - STOŽÁROVÁ ROZVODNICE S 1-2 JISTÍCÍMI PRVKY</t>
  </si>
  <si>
    <t>do nových stožárů</t>
  </si>
  <si>
    <t>b</t>
  </si>
  <si>
    <t>Úprava - doplnění stávajííc stožárové svorkovnice</t>
  </si>
  <si>
    <t>743511</t>
  </si>
  <si>
    <t>SVÍTIDLO VENKOVNÍ VŠEOBECNÉ VÝBOJKOVÉ ULIČNÍ, MIN. IP 44, DO 150 W</t>
  </si>
  <si>
    <t>747212</t>
  </si>
  <si>
    <t>CELKOVÁ PROHLÍDKA, ZKOUŠENÍ, MĚŘENÍ A VYHOTOVENÍ VÝCHOZÍ REVIZNÍ ZPRÁVY, PRO OBJEM IN PŘES 100 DO 500 TIS.</t>
  </si>
  <si>
    <t>Potrubí</t>
  </si>
  <si>
    <t>87614</t>
  </si>
  <si>
    <t>CHRÁNIČKY Z TRUB PLAST DN DO 40MM</t>
  </si>
  <si>
    <t>do základu</t>
  </si>
  <si>
    <t>14*3*2=84,000 [A]</t>
  </si>
  <si>
    <t>87627</t>
  </si>
  <si>
    <t>CHRÁNIČKY Z TRUB PLASTOVÝCH DN DO 100MM</t>
  </si>
  <si>
    <t>do prostupu 
chránička 110/94, včetně utěsnění a protahovacího drátu</t>
  </si>
  <si>
    <t>(4,5+7,5+5,0+36,5+5,0)*2*1,1=128,700 [A]</t>
  </si>
  <si>
    <t>87645</t>
  </si>
  <si>
    <t>CHRÁNIČKY Z TRUB PLASTOVÝCH DN DO 300MM</t>
  </si>
  <si>
    <t>pouzdro základu</t>
  </si>
  <si>
    <t>14*0,8=11,200 [A]</t>
  </si>
  <si>
    <t>899524</t>
  </si>
  <si>
    <t>OBETONOVÁNÍ POTRUBÍ Z PROSTÉHO BETONU DO C25/30</t>
  </si>
  <si>
    <t>0,6*0,2*(4,5+7,5+5,0+36,5+5,0)=7,020 [A]</t>
  </si>
  <si>
    <t>96612</t>
  </si>
  <si>
    <t>BOURÁNÍ KONSTRUKCÍ Z KAMENE NA SUCHO</t>
  </si>
  <si>
    <t>rozebrání gabionové stěny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</si>
</sst>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SUM(C10:C13)</f>
      </c>
      <c r="D6" s="1"/>
      <c r="E6" s="1"/>
    </row>
    <row r="7" spans="1:5" ht="12.75" customHeight="1">
      <c r="A7" s="1"/>
      <c r="B7" s="4" t="s">
        <v>5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69</v>
      </c>
      <c r="B11" s="20" t="s">
        <v>70</v>
      </c>
      <c r="C11" s="21">
        <f>'SO 020'!I3</f>
      </c>
      <c r="D11" s="21">
        <f>'SO 020'!O2</f>
      </c>
      <c r="E11" s="21">
        <f>C11+D11</f>
      </c>
    </row>
    <row r="12" spans="1:5" ht="12.75" customHeight="1">
      <c r="A12" s="20" t="s">
        <v>82</v>
      </c>
      <c r="B12" s="20" t="s">
        <v>83</v>
      </c>
      <c r="C12" s="21">
        <f>'SO 134'!I3</f>
      </c>
      <c r="D12" s="21">
        <f>'SO 134'!O2</f>
      </c>
      <c r="E12" s="21">
        <f>C12+D12</f>
      </c>
    </row>
    <row r="13" spans="1:5" ht="12.75" customHeight="1">
      <c r="A13" s="20" t="s">
        <v>237</v>
      </c>
      <c r="B13" s="20" t="s">
        <v>238</v>
      </c>
      <c r="C13" s="21">
        <f>'SO 431'!I3</f>
      </c>
      <c r="D13" s="21">
        <f>'SO 431'!O2</f>
      </c>
      <c r="E13" s="21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</f>
      </c>
      <c r="R8">
        <f>0+O9+O12+O15+O18+O21+O24+O27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8" t="s">
        <v>51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52</v>
      </c>
      <c r="D12" s="25" t="s">
        <v>47</v>
      </c>
      <c r="E12" s="30" t="s">
        <v>53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54</v>
      </c>
    </row>
    <row r="14" spans="1:5" ht="12.75">
      <c r="A14" s="38" t="s">
        <v>51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55</v>
      </c>
      <c r="D15" s="25" t="s">
        <v>47</v>
      </c>
      <c r="E15" s="30" t="s">
        <v>56</v>
      </c>
      <c r="F15" s="31" t="s">
        <v>49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57</v>
      </c>
    </row>
    <row r="17" spans="1:5" ht="12.75">
      <c r="A17" s="38" t="s">
        <v>51</v>
      </c>
      <c r="E17" s="37" t="s">
        <v>47</v>
      </c>
    </row>
    <row r="18" spans="1:16" ht="12.75">
      <c r="A18" s="25" t="s">
        <v>45</v>
      </c>
      <c r="B18" s="29" t="s">
        <v>33</v>
      </c>
      <c r="C18" s="29" t="s">
        <v>58</v>
      </c>
      <c r="D18" s="25" t="s">
        <v>47</v>
      </c>
      <c r="E18" s="30" t="s">
        <v>59</v>
      </c>
      <c r="F18" s="31" t="s">
        <v>49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8" t="s">
        <v>51</v>
      </c>
      <c r="E20" s="37" t="s">
        <v>47</v>
      </c>
    </row>
    <row r="21" spans="1:16" ht="12.75">
      <c r="A21" s="25" t="s">
        <v>45</v>
      </c>
      <c r="B21" s="29" t="s">
        <v>35</v>
      </c>
      <c r="C21" s="29" t="s">
        <v>60</v>
      </c>
      <c r="D21" s="25" t="s">
        <v>47</v>
      </c>
      <c r="E21" s="30" t="s">
        <v>61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62</v>
      </c>
    </row>
    <row r="23" spans="1:5" ht="12.75">
      <c r="A23" s="38" t="s">
        <v>51</v>
      </c>
      <c r="E23" s="37" t="s">
        <v>47</v>
      </c>
    </row>
    <row r="24" spans="1:16" ht="12.75">
      <c r="A24" s="25" t="s">
        <v>45</v>
      </c>
      <c r="B24" s="29" t="s">
        <v>37</v>
      </c>
      <c r="C24" s="29" t="s">
        <v>63</v>
      </c>
      <c r="D24" s="25" t="s">
        <v>47</v>
      </c>
      <c r="E24" s="30" t="s">
        <v>64</v>
      </c>
      <c r="F24" s="31" t="s">
        <v>49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65</v>
      </c>
    </row>
    <row r="26" spans="1:5" ht="12.75">
      <c r="A26" s="38" t="s">
        <v>51</v>
      </c>
      <c r="E26" s="37" t="s">
        <v>47</v>
      </c>
    </row>
    <row r="27" spans="1:16" ht="12.75">
      <c r="A27" s="25" t="s">
        <v>45</v>
      </c>
      <c r="B27" s="29" t="s">
        <v>66</v>
      </c>
      <c r="C27" s="29" t="s">
        <v>67</v>
      </c>
      <c r="D27" s="25" t="s">
        <v>47</v>
      </c>
      <c r="E27" s="30" t="s">
        <v>68</v>
      </c>
      <c r="F27" s="31" t="s">
        <v>49</v>
      </c>
      <c r="G27" s="32">
        <v>1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47</v>
      </c>
    </row>
    <row r="29" spans="1:5" ht="12.75">
      <c r="A29" s="36" t="s">
        <v>51</v>
      </c>
      <c r="E29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69</v>
      </c>
      <c r="I3" s="39">
        <f>0+I8+I15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69</v>
      </c>
      <c r="D4" s="6"/>
      <c r="E4" s="18" t="s">
        <v>70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71</v>
      </c>
      <c r="D9" s="25" t="s">
        <v>47</v>
      </c>
      <c r="E9" s="30" t="s">
        <v>72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02">
      <c r="A10" s="34" t="s">
        <v>50</v>
      </c>
      <c r="E10" s="35" t="s">
        <v>73</v>
      </c>
    </row>
    <row r="11" spans="1:5" ht="12.75">
      <c r="A11" s="38" t="s">
        <v>51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74</v>
      </c>
      <c r="D12" s="25" t="s">
        <v>47</v>
      </c>
      <c r="E12" s="30" t="s">
        <v>75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76</v>
      </c>
    </row>
    <row r="14" spans="1:5" ht="12.75">
      <c r="A14" s="36" t="s">
        <v>51</v>
      </c>
      <c r="E14" s="37" t="s">
        <v>47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77</v>
      </c>
      <c r="F15" s="6"/>
      <c r="G15" s="6"/>
      <c r="H15" s="6"/>
      <c r="I15" s="42">
        <f>0+Q15</f>
      </c>
      <c r="O15">
        <f>0+R15</f>
      </c>
      <c r="Q15">
        <f>0+I16</f>
      </c>
      <c r="R15">
        <f>0+O16</f>
      </c>
    </row>
    <row r="16" spans="1:16" ht="12.75">
      <c r="A16" s="25" t="s">
        <v>45</v>
      </c>
      <c r="B16" s="29" t="s">
        <v>22</v>
      </c>
      <c r="C16" s="29" t="s">
        <v>78</v>
      </c>
      <c r="D16" s="25" t="s">
        <v>47</v>
      </c>
      <c r="E16" s="30" t="s">
        <v>79</v>
      </c>
      <c r="F16" s="31" t="s">
        <v>80</v>
      </c>
      <c r="G16" s="32">
        <v>3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38.25">
      <c r="A17" s="34" t="s">
        <v>50</v>
      </c>
      <c r="E17" s="35" t="s">
        <v>81</v>
      </c>
    </row>
    <row r="18" spans="1:5" ht="12.75">
      <c r="A18" s="36" t="s">
        <v>51</v>
      </c>
      <c r="E18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0+O8+O18+O61+O68+O90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82</v>
      </c>
      <c r="I3" s="39">
        <f>0+I8+I18+I61+I68+I90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82</v>
      </c>
      <c r="D4" s="6"/>
      <c r="E4" s="18" t="s">
        <v>83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45</v>
      </c>
      <c r="B9" s="29" t="s">
        <v>29</v>
      </c>
      <c r="C9" s="29" t="s">
        <v>84</v>
      </c>
      <c r="D9" s="25" t="s">
        <v>47</v>
      </c>
      <c r="E9" s="30" t="s">
        <v>85</v>
      </c>
      <c r="F9" s="31" t="s">
        <v>86</v>
      </c>
      <c r="G9" s="32">
        <v>4635.861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87</v>
      </c>
    </row>
    <row r="11" spans="1:5" ht="38.25">
      <c r="A11" s="38" t="s">
        <v>51</v>
      </c>
      <c r="E11" s="37" t="s">
        <v>88</v>
      </c>
    </row>
    <row r="12" spans="1:16" ht="12.75">
      <c r="A12" s="25" t="s">
        <v>45</v>
      </c>
      <c r="B12" s="29" t="s">
        <v>23</v>
      </c>
      <c r="C12" s="29" t="s">
        <v>89</v>
      </c>
      <c r="D12" s="25" t="s">
        <v>47</v>
      </c>
      <c r="E12" s="30" t="s">
        <v>90</v>
      </c>
      <c r="F12" s="31" t="s">
        <v>86</v>
      </c>
      <c r="G12" s="32">
        <v>116.852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91</v>
      </c>
    </row>
    <row r="14" spans="1:5" ht="25.5">
      <c r="A14" s="38" t="s">
        <v>51</v>
      </c>
      <c r="E14" s="37" t="s">
        <v>92</v>
      </c>
    </row>
    <row r="15" spans="1:16" ht="12.75">
      <c r="A15" s="25" t="s">
        <v>45</v>
      </c>
      <c r="B15" s="29" t="s">
        <v>22</v>
      </c>
      <c r="C15" s="29" t="s">
        <v>93</v>
      </c>
      <c r="D15" s="25" t="s">
        <v>47</v>
      </c>
      <c r="E15" s="30" t="s">
        <v>94</v>
      </c>
      <c r="F15" s="31" t="s">
        <v>95</v>
      </c>
      <c r="G15" s="32">
        <v>195.993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96</v>
      </c>
    </row>
    <row r="17" spans="1:5" ht="12.75">
      <c r="A17" s="36" t="s">
        <v>51</v>
      </c>
      <c r="E17" s="37" t="s">
        <v>97</v>
      </c>
    </row>
    <row r="18" spans="1:18" ht="12.75" customHeight="1">
      <c r="A18" s="6" t="s">
        <v>43</v>
      </c>
      <c r="B18" s="6"/>
      <c r="C18" s="41" t="s">
        <v>29</v>
      </c>
      <c r="D18" s="6"/>
      <c r="E18" s="27" t="s">
        <v>77</v>
      </c>
      <c r="F18" s="6"/>
      <c r="G18" s="6"/>
      <c r="H18" s="6"/>
      <c r="I18" s="42">
        <f>0+Q18</f>
      </c>
      <c r="O18">
        <f>0+R18</f>
      </c>
      <c r="Q18">
        <f>0+I19+I22+I25+I28+I31+I34+I37+I40+I43+I46+I49+I52+I55+I58</f>
      </c>
      <c r="R18">
        <f>0+O19+O22+O25+O28+O31+O34+O37+O40+O43+O46+O49+O52+O55+O58</f>
      </c>
    </row>
    <row r="19" spans="1:16" ht="12.75">
      <c r="A19" s="25" t="s">
        <v>45</v>
      </c>
      <c r="B19" s="29" t="s">
        <v>33</v>
      </c>
      <c r="C19" s="29" t="s">
        <v>98</v>
      </c>
      <c r="D19" s="25" t="s">
        <v>47</v>
      </c>
      <c r="E19" s="30" t="s">
        <v>99</v>
      </c>
      <c r="F19" s="31" t="s">
        <v>100</v>
      </c>
      <c r="G19" s="32">
        <v>20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101</v>
      </c>
    </row>
    <row r="21" spans="1:5" ht="12.75">
      <c r="A21" s="38" t="s">
        <v>51</v>
      </c>
      <c r="E21" s="37" t="s">
        <v>47</v>
      </c>
    </row>
    <row r="22" spans="1:16" ht="12.75">
      <c r="A22" s="25" t="s">
        <v>45</v>
      </c>
      <c r="B22" s="29" t="s">
        <v>35</v>
      </c>
      <c r="C22" s="29" t="s">
        <v>102</v>
      </c>
      <c r="D22" s="25" t="s">
        <v>47</v>
      </c>
      <c r="E22" s="30" t="s">
        <v>103</v>
      </c>
      <c r="F22" s="31" t="s">
        <v>100</v>
      </c>
      <c r="G22" s="32">
        <v>1977.032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104</v>
      </c>
    </row>
    <row r="24" spans="1:5" ht="12.75">
      <c r="A24" s="38" t="s">
        <v>51</v>
      </c>
      <c r="E24" s="37" t="s">
        <v>105</v>
      </c>
    </row>
    <row r="25" spans="1:16" ht="25.5">
      <c r="A25" s="25" t="s">
        <v>45</v>
      </c>
      <c r="B25" s="29" t="s">
        <v>37</v>
      </c>
      <c r="C25" s="29" t="s">
        <v>106</v>
      </c>
      <c r="D25" s="25" t="s">
        <v>47</v>
      </c>
      <c r="E25" s="30" t="s">
        <v>107</v>
      </c>
      <c r="F25" s="31" t="s">
        <v>95</v>
      </c>
      <c r="G25" s="32">
        <v>1580.321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12.75">
      <c r="A27" s="38" t="s">
        <v>51</v>
      </c>
      <c r="E27" s="37" t="s">
        <v>108</v>
      </c>
    </row>
    <row r="28" spans="1:16" ht="25.5">
      <c r="A28" s="25" t="s">
        <v>45</v>
      </c>
      <c r="B28" s="29" t="s">
        <v>66</v>
      </c>
      <c r="C28" s="29" t="s">
        <v>109</v>
      </c>
      <c r="D28" s="25" t="s">
        <v>47</v>
      </c>
      <c r="E28" s="30" t="s">
        <v>110</v>
      </c>
      <c r="F28" s="31" t="s">
        <v>95</v>
      </c>
      <c r="G28" s="32">
        <v>10.4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111</v>
      </c>
    </row>
    <row r="30" spans="1:5" ht="12.75">
      <c r="A30" s="38" t="s">
        <v>51</v>
      </c>
      <c r="E30" s="37" t="s">
        <v>112</v>
      </c>
    </row>
    <row r="31" spans="1:16" ht="12.75">
      <c r="A31" s="25" t="s">
        <v>45</v>
      </c>
      <c r="B31" s="29" t="s">
        <v>113</v>
      </c>
      <c r="C31" s="29" t="s">
        <v>114</v>
      </c>
      <c r="D31" s="25" t="s">
        <v>47</v>
      </c>
      <c r="E31" s="30" t="s">
        <v>115</v>
      </c>
      <c r="F31" s="31" t="s">
        <v>95</v>
      </c>
      <c r="G31" s="32">
        <v>20.16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116</v>
      </c>
    </row>
    <row r="33" spans="1:5" ht="12.75">
      <c r="A33" s="38" t="s">
        <v>51</v>
      </c>
      <c r="E33" s="37" t="s">
        <v>117</v>
      </c>
    </row>
    <row r="34" spans="1:16" ht="12.75">
      <c r="A34" s="25" t="s">
        <v>45</v>
      </c>
      <c r="B34" s="29" t="s">
        <v>40</v>
      </c>
      <c r="C34" s="29" t="s">
        <v>118</v>
      </c>
      <c r="D34" s="25" t="s">
        <v>47</v>
      </c>
      <c r="E34" s="30" t="s">
        <v>119</v>
      </c>
      <c r="F34" s="31" t="s">
        <v>120</v>
      </c>
      <c r="G34" s="32">
        <v>1450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116</v>
      </c>
    </row>
    <row r="36" spans="1:5" ht="12.75">
      <c r="A36" s="38" t="s">
        <v>51</v>
      </c>
      <c r="E36" s="37" t="s">
        <v>47</v>
      </c>
    </row>
    <row r="37" spans="1:16" ht="12.75">
      <c r="A37" s="25" t="s">
        <v>45</v>
      </c>
      <c r="B37" s="29" t="s">
        <v>42</v>
      </c>
      <c r="C37" s="29" t="s">
        <v>121</v>
      </c>
      <c r="D37" s="25" t="s">
        <v>47</v>
      </c>
      <c r="E37" s="30" t="s">
        <v>122</v>
      </c>
      <c r="F37" s="31" t="s">
        <v>120</v>
      </c>
      <c r="G37" s="32">
        <v>22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12.75">
      <c r="A39" s="38" t="s">
        <v>51</v>
      </c>
      <c r="E39" s="37" t="s">
        <v>47</v>
      </c>
    </row>
    <row r="40" spans="1:16" ht="12.75">
      <c r="A40" s="25" t="s">
        <v>45</v>
      </c>
      <c r="B40" s="29" t="s">
        <v>123</v>
      </c>
      <c r="C40" s="29" t="s">
        <v>124</v>
      </c>
      <c r="D40" s="25" t="s">
        <v>47</v>
      </c>
      <c r="E40" s="30" t="s">
        <v>125</v>
      </c>
      <c r="F40" s="31" t="s">
        <v>95</v>
      </c>
      <c r="G40" s="32">
        <v>643.83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47</v>
      </c>
    </row>
    <row r="42" spans="1:5" ht="12.75">
      <c r="A42" s="38" t="s">
        <v>51</v>
      </c>
      <c r="E42" s="37" t="s">
        <v>108</v>
      </c>
    </row>
    <row r="43" spans="1:16" ht="12.75">
      <c r="A43" s="25" t="s">
        <v>45</v>
      </c>
      <c r="B43" s="29" t="s">
        <v>126</v>
      </c>
      <c r="C43" s="29" t="s">
        <v>127</v>
      </c>
      <c r="D43" s="25" t="s">
        <v>47</v>
      </c>
      <c r="E43" s="30" t="s">
        <v>128</v>
      </c>
      <c r="F43" s="31" t="s">
        <v>95</v>
      </c>
      <c r="G43" s="32">
        <v>709.689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129</v>
      </c>
    </row>
    <row r="45" spans="1:5" ht="12.75">
      <c r="A45" s="38" t="s">
        <v>51</v>
      </c>
      <c r="E45" s="37" t="s">
        <v>108</v>
      </c>
    </row>
    <row r="46" spans="1:16" ht="12.75">
      <c r="A46" s="25" t="s">
        <v>45</v>
      </c>
      <c r="B46" s="29" t="s">
        <v>130</v>
      </c>
      <c r="C46" s="29" t="s">
        <v>131</v>
      </c>
      <c r="D46" s="25" t="s">
        <v>47</v>
      </c>
      <c r="E46" s="30" t="s">
        <v>132</v>
      </c>
      <c r="F46" s="31" t="s">
        <v>95</v>
      </c>
      <c r="G46" s="32">
        <v>203.272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133</v>
      </c>
    </row>
    <row r="48" spans="1:5" ht="12.75">
      <c r="A48" s="38" t="s">
        <v>51</v>
      </c>
      <c r="E48" s="37" t="s">
        <v>108</v>
      </c>
    </row>
    <row r="49" spans="1:16" ht="12.75">
      <c r="A49" s="25" t="s">
        <v>45</v>
      </c>
      <c r="B49" s="29" t="s">
        <v>134</v>
      </c>
      <c r="C49" s="29" t="s">
        <v>135</v>
      </c>
      <c r="D49" s="25" t="s">
        <v>47</v>
      </c>
      <c r="E49" s="30" t="s">
        <v>136</v>
      </c>
      <c r="F49" s="31" t="s">
        <v>100</v>
      </c>
      <c r="G49" s="32">
        <v>4364.91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47</v>
      </c>
    </row>
    <row r="51" spans="1:5" ht="12.75">
      <c r="A51" s="38" t="s">
        <v>51</v>
      </c>
      <c r="E51" s="37" t="s">
        <v>108</v>
      </c>
    </row>
    <row r="52" spans="1:16" ht="12.75">
      <c r="A52" s="25" t="s">
        <v>45</v>
      </c>
      <c r="B52" s="29" t="s">
        <v>137</v>
      </c>
      <c r="C52" s="29" t="s">
        <v>138</v>
      </c>
      <c r="D52" s="25" t="s">
        <v>47</v>
      </c>
      <c r="E52" s="30" t="s">
        <v>139</v>
      </c>
      <c r="F52" s="31" t="s">
        <v>100</v>
      </c>
      <c r="G52" s="32">
        <v>1959.925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140</v>
      </c>
    </row>
    <row r="54" spans="1:5" ht="12.75">
      <c r="A54" s="38" t="s">
        <v>51</v>
      </c>
      <c r="E54" s="37" t="s">
        <v>108</v>
      </c>
    </row>
    <row r="55" spans="1:16" ht="12.75">
      <c r="A55" s="25" t="s">
        <v>45</v>
      </c>
      <c r="B55" s="29" t="s">
        <v>141</v>
      </c>
      <c r="C55" s="29" t="s">
        <v>142</v>
      </c>
      <c r="D55" s="25" t="s">
        <v>47</v>
      </c>
      <c r="E55" s="30" t="s">
        <v>143</v>
      </c>
      <c r="F55" s="31" t="s">
        <v>100</v>
      </c>
      <c r="G55" s="32">
        <v>1959.925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12.75">
      <c r="A57" s="38" t="s">
        <v>51</v>
      </c>
      <c r="E57" s="37" t="s">
        <v>108</v>
      </c>
    </row>
    <row r="58" spans="1:16" ht="12.75">
      <c r="A58" s="25" t="s">
        <v>45</v>
      </c>
      <c r="B58" s="29" t="s">
        <v>144</v>
      </c>
      <c r="C58" s="29" t="s">
        <v>145</v>
      </c>
      <c r="D58" s="25" t="s">
        <v>47</v>
      </c>
      <c r="E58" s="30" t="s">
        <v>146</v>
      </c>
      <c r="F58" s="31" t="s">
        <v>100</v>
      </c>
      <c r="G58" s="32">
        <v>1959.925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147</v>
      </c>
    </row>
    <row r="60" spans="1:5" ht="12.75">
      <c r="A60" s="36" t="s">
        <v>51</v>
      </c>
      <c r="E60" s="37" t="s">
        <v>108</v>
      </c>
    </row>
    <row r="61" spans="1:18" ht="12.75" customHeight="1">
      <c r="A61" s="6" t="s">
        <v>43</v>
      </c>
      <c r="B61" s="6"/>
      <c r="C61" s="41" t="s">
        <v>22</v>
      </c>
      <c r="D61" s="6"/>
      <c r="E61" s="27" t="s">
        <v>148</v>
      </c>
      <c r="F61" s="6"/>
      <c r="G61" s="6"/>
      <c r="H61" s="6"/>
      <c r="I61" s="42">
        <f>0+Q61</f>
      </c>
      <c r="O61">
        <f>0+R61</f>
      </c>
      <c r="Q61">
        <f>0+I62+I65</f>
      </c>
      <c r="R61">
        <f>0+O62+O65</f>
      </c>
    </row>
    <row r="62" spans="1:16" ht="12.75">
      <c r="A62" s="25" t="s">
        <v>45</v>
      </c>
      <c r="B62" s="29" t="s">
        <v>149</v>
      </c>
      <c r="C62" s="29" t="s">
        <v>150</v>
      </c>
      <c r="D62" s="25" t="s">
        <v>47</v>
      </c>
      <c r="E62" s="30" t="s">
        <v>151</v>
      </c>
      <c r="F62" s="31" t="s">
        <v>95</v>
      </c>
      <c r="G62" s="32">
        <v>34.56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152</v>
      </c>
    </row>
    <row r="64" spans="1:5" ht="12.75">
      <c r="A64" s="38" t="s">
        <v>51</v>
      </c>
      <c r="E64" s="37" t="s">
        <v>153</v>
      </c>
    </row>
    <row r="65" spans="1:16" ht="12.75">
      <c r="A65" s="25" t="s">
        <v>45</v>
      </c>
      <c r="B65" s="29" t="s">
        <v>154</v>
      </c>
      <c r="C65" s="29" t="s">
        <v>155</v>
      </c>
      <c r="D65" s="25" t="s">
        <v>47</v>
      </c>
      <c r="E65" s="30" t="s">
        <v>156</v>
      </c>
      <c r="F65" s="31" t="s">
        <v>95</v>
      </c>
      <c r="G65" s="32">
        <v>20.877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25.5">
      <c r="A66" s="34" t="s">
        <v>50</v>
      </c>
      <c r="E66" s="35" t="s">
        <v>157</v>
      </c>
    </row>
    <row r="67" spans="1:5" ht="12.75">
      <c r="A67" s="36" t="s">
        <v>51</v>
      </c>
      <c r="E67" s="37" t="s">
        <v>108</v>
      </c>
    </row>
    <row r="68" spans="1:18" ht="12.75" customHeight="1">
      <c r="A68" s="6" t="s">
        <v>43</v>
      </c>
      <c r="B68" s="6"/>
      <c r="C68" s="41" t="s">
        <v>35</v>
      </c>
      <c r="D68" s="6"/>
      <c r="E68" s="27" t="s">
        <v>158</v>
      </c>
      <c r="F68" s="6"/>
      <c r="G68" s="6"/>
      <c r="H68" s="6"/>
      <c r="I68" s="42">
        <f>0+Q68</f>
      </c>
      <c r="O68">
        <f>0+R68</f>
      </c>
      <c r="Q68">
        <f>0+I69+I72+I75+I78+I81+I84+I87</f>
      </c>
      <c r="R68">
        <f>0+O69+O72+O75+O78+O81+O84+O87</f>
      </c>
    </row>
    <row r="69" spans="1:16" ht="12.75">
      <c r="A69" s="25" t="s">
        <v>45</v>
      </c>
      <c r="B69" s="29" t="s">
        <v>159</v>
      </c>
      <c r="C69" s="29" t="s">
        <v>160</v>
      </c>
      <c r="D69" s="25" t="s">
        <v>47</v>
      </c>
      <c r="E69" s="30" t="s">
        <v>161</v>
      </c>
      <c r="F69" s="31" t="s">
        <v>95</v>
      </c>
      <c r="G69" s="32">
        <v>11.44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162</v>
      </c>
    </row>
    <row r="71" spans="1:5" ht="12.75">
      <c r="A71" s="38" t="s">
        <v>51</v>
      </c>
      <c r="E71" s="37" t="s">
        <v>47</v>
      </c>
    </row>
    <row r="72" spans="1:16" ht="12.75">
      <c r="A72" s="25" t="s">
        <v>45</v>
      </c>
      <c r="B72" s="29" t="s">
        <v>163</v>
      </c>
      <c r="C72" s="29" t="s">
        <v>164</v>
      </c>
      <c r="D72" s="25" t="s">
        <v>47</v>
      </c>
      <c r="E72" s="30" t="s">
        <v>165</v>
      </c>
      <c r="F72" s="31" t="s">
        <v>95</v>
      </c>
      <c r="G72" s="32">
        <v>799.363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166</v>
      </c>
    </row>
    <row r="74" spans="1:5" ht="12.75">
      <c r="A74" s="38" t="s">
        <v>51</v>
      </c>
      <c r="E74" s="37" t="s">
        <v>108</v>
      </c>
    </row>
    <row r="75" spans="1:16" ht="12.75">
      <c r="A75" s="25" t="s">
        <v>45</v>
      </c>
      <c r="B75" s="29" t="s">
        <v>167</v>
      </c>
      <c r="C75" s="29" t="s">
        <v>168</v>
      </c>
      <c r="D75" s="25" t="s">
        <v>47</v>
      </c>
      <c r="E75" s="30" t="s">
        <v>169</v>
      </c>
      <c r="F75" s="31" t="s">
        <v>100</v>
      </c>
      <c r="G75" s="32">
        <v>3633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170</v>
      </c>
    </row>
    <row r="77" spans="1:5" ht="12.75">
      <c r="A77" s="38" t="s">
        <v>51</v>
      </c>
      <c r="E77" s="37" t="s">
        <v>108</v>
      </c>
    </row>
    <row r="78" spans="1:16" ht="12.75">
      <c r="A78" s="25" t="s">
        <v>45</v>
      </c>
      <c r="B78" s="29" t="s">
        <v>171</v>
      </c>
      <c r="C78" s="29" t="s">
        <v>172</v>
      </c>
      <c r="D78" s="25" t="s">
        <v>47</v>
      </c>
      <c r="E78" s="30" t="s">
        <v>173</v>
      </c>
      <c r="F78" s="31" t="s">
        <v>100</v>
      </c>
      <c r="G78" s="32">
        <v>3633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174</v>
      </c>
    </row>
    <row r="80" spans="1:5" ht="12.75">
      <c r="A80" s="38" t="s">
        <v>51</v>
      </c>
      <c r="E80" s="37" t="s">
        <v>108</v>
      </c>
    </row>
    <row r="81" spans="1:16" ht="12.75">
      <c r="A81" s="25" t="s">
        <v>45</v>
      </c>
      <c r="B81" s="29" t="s">
        <v>175</v>
      </c>
      <c r="C81" s="29" t="s">
        <v>176</v>
      </c>
      <c r="D81" s="25" t="s">
        <v>47</v>
      </c>
      <c r="E81" s="30" t="s">
        <v>177</v>
      </c>
      <c r="F81" s="31" t="s">
        <v>100</v>
      </c>
      <c r="G81" s="32">
        <v>3633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178</v>
      </c>
    </row>
    <row r="83" spans="1:5" ht="12.75">
      <c r="A83" s="38" t="s">
        <v>51</v>
      </c>
      <c r="E83" s="37" t="s">
        <v>108</v>
      </c>
    </row>
    <row r="84" spans="1:16" ht="12.75">
      <c r="A84" s="25" t="s">
        <v>45</v>
      </c>
      <c r="B84" s="29" t="s">
        <v>179</v>
      </c>
      <c r="C84" s="29" t="s">
        <v>180</v>
      </c>
      <c r="D84" s="25" t="s">
        <v>47</v>
      </c>
      <c r="E84" s="30" t="s">
        <v>181</v>
      </c>
      <c r="F84" s="31" t="s">
        <v>100</v>
      </c>
      <c r="G84" s="32">
        <v>80.85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12.75">
      <c r="A85" s="34" t="s">
        <v>50</v>
      </c>
      <c r="E85" s="35" t="s">
        <v>182</v>
      </c>
    </row>
    <row r="86" spans="1:5" ht="12.75">
      <c r="A86" s="38" t="s">
        <v>51</v>
      </c>
      <c r="E86" s="37" t="s">
        <v>108</v>
      </c>
    </row>
    <row r="87" spans="1:16" ht="25.5">
      <c r="A87" s="25" t="s">
        <v>45</v>
      </c>
      <c r="B87" s="29" t="s">
        <v>183</v>
      </c>
      <c r="C87" s="29" t="s">
        <v>184</v>
      </c>
      <c r="D87" s="25" t="s">
        <v>47</v>
      </c>
      <c r="E87" s="30" t="s">
        <v>185</v>
      </c>
      <c r="F87" s="31" t="s">
        <v>100</v>
      </c>
      <c r="G87" s="32">
        <v>26.35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186</v>
      </c>
    </row>
    <row r="89" spans="1:5" ht="12.75">
      <c r="A89" s="36" t="s">
        <v>51</v>
      </c>
      <c r="E89" s="37" t="s">
        <v>108</v>
      </c>
    </row>
    <row r="90" spans="1:18" ht="12.75" customHeight="1">
      <c r="A90" s="6" t="s">
        <v>43</v>
      </c>
      <c r="B90" s="6"/>
      <c r="C90" s="41" t="s">
        <v>40</v>
      </c>
      <c r="D90" s="6"/>
      <c r="E90" s="27" t="s">
        <v>187</v>
      </c>
      <c r="F90" s="6"/>
      <c r="G90" s="6"/>
      <c r="H90" s="6"/>
      <c r="I90" s="42">
        <f>0+Q90</f>
      </c>
      <c r="O90">
        <f>0+R90</f>
      </c>
      <c r="Q90">
        <f>0+I91+I94+I97+I100+I103+I106+I109+I112+I115+I118+I121+I124+I127</f>
      </c>
      <c r="R90">
        <f>0+O91+O94+O97+O100+O103+O106+O109+O112+O115+O118+O121+O124+O127</f>
      </c>
    </row>
    <row r="91" spans="1:16" ht="12.75">
      <c r="A91" s="25" t="s">
        <v>45</v>
      </c>
      <c r="B91" s="29" t="s">
        <v>188</v>
      </c>
      <c r="C91" s="29" t="s">
        <v>189</v>
      </c>
      <c r="D91" s="25" t="s">
        <v>47</v>
      </c>
      <c r="E91" s="30" t="s">
        <v>190</v>
      </c>
      <c r="F91" s="31" t="s">
        <v>120</v>
      </c>
      <c r="G91" s="32">
        <v>130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191</v>
      </c>
    </row>
    <row r="93" spans="1:5" ht="12.75">
      <c r="A93" s="38" t="s">
        <v>51</v>
      </c>
      <c r="E93" s="37" t="s">
        <v>47</v>
      </c>
    </row>
    <row r="94" spans="1:16" ht="12.75">
      <c r="A94" s="25" t="s">
        <v>45</v>
      </c>
      <c r="B94" s="29" t="s">
        <v>192</v>
      </c>
      <c r="C94" s="29" t="s">
        <v>193</v>
      </c>
      <c r="D94" s="25" t="s">
        <v>47</v>
      </c>
      <c r="E94" s="30" t="s">
        <v>194</v>
      </c>
      <c r="F94" s="31" t="s">
        <v>80</v>
      </c>
      <c r="G94" s="32">
        <v>83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195</v>
      </c>
    </row>
    <row r="96" spans="1:5" ht="12.75">
      <c r="A96" s="38" t="s">
        <v>51</v>
      </c>
      <c r="E96" s="37" t="s">
        <v>47</v>
      </c>
    </row>
    <row r="97" spans="1:16" ht="12.75">
      <c r="A97" s="25" t="s">
        <v>45</v>
      </c>
      <c r="B97" s="29" t="s">
        <v>196</v>
      </c>
      <c r="C97" s="29" t="s">
        <v>197</v>
      </c>
      <c r="D97" s="25" t="s">
        <v>47</v>
      </c>
      <c r="E97" s="30" t="s">
        <v>198</v>
      </c>
      <c r="F97" s="31" t="s">
        <v>80</v>
      </c>
      <c r="G97" s="32">
        <v>7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12.75">
      <c r="A98" s="34" t="s">
        <v>50</v>
      </c>
      <c r="E98" s="35" t="s">
        <v>199</v>
      </c>
    </row>
    <row r="99" spans="1:5" ht="12.75">
      <c r="A99" s="38" t="s">
        <v>51</v>
      </c>
      <c r="E99" s="37" t="s">
        <v>47</v>
      </c>
    </row>
    <row r="100" spans="1:16" ht="25.5">
      <c r="A100" s="25" t="s">
        <v>45</v>
      </c>
      <c r="B100" s="29" t="s">
        <v>200</v>
      </c>
      <c r="C100" s="29" t="s">
        <v>201</v>
      </c>
      <c r="D100" s="25" t="s">
        <v>47</v>
      </c>
      <c r="E100" s="30" t="s">
        <v>202</v>
      </c>
      <c r="F100" s="31" t="s">
        <v>80</v>
      </c>
      <c r="G100" s="32">
        <v>45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203</v>
      </c>
    </row>
    <row r="102" spans="1:5" ht="25.5">
      <c r="A102" s="38" t="s">
        <v>51</v>
      </c>
      <c r="E102" s="37" t="s">
        <v>204</v>
      </c>
    </row>
    <row r="103" spans="1:16" ht="25.5">
      <c r="A103" s="25" t="s">
        <v>45</v>
      </c>
      <c r="B103" s="29" t="s">
        <v>205</v>
      </c>
      <c r="C103" s="29" t="s">
        <v>206</v>
      </c>
      <c r="D103" s="25" t="s">
        <v>47</v>
      </c>
      <c r="E103" s="30" t="s">
        <v>207</v>
      </c>
      <c r="F103" s="31" t="s">
        <v>80</v>
      </c>
      <c r="G103" s="32">
        <v>26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47</v>
      </c>
    </row>
    <row r="105" spans="1:5" ht="12.75">
      <c r="A105" s="38" t="s">
        <v>51</v>
      </c>
      <c r="E105" s="37" t="s">
        <v>47</v>
      </c>
    </row>
    <row r="106" spans="1:16" ht="12.75">
      <c r="A106" s="25" t="s">
        <v>45</v>
      </c>
      <c r="B106" s="29" t="s">
        <v>208</v>
      </c>
      <c r="C106" s="29" t="s">
        <v>209</v>
      </c>
      <c r="D106" s="25" t="s">
        <v>47</v>
      </c>
      <c r="E106" s="30" t="s">
        <v>210</v>
      </c>
      <c r="F106" s="31" t="s">
        <v>80</v>
      </c>
      <c r="G106" s="32">
        <v>7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211</v>
      </c>
    </row>
    <row r="108" spans="1:5" ht="12.75">
      <c r="A108" s="38" t="s">
        <v>51</v>
      </c>
      <c r="E108" s="37" t="s">
        <v>47</v>
      </c>
    </row>
    <row r="109" spans="1:16" ht="25.5">
      <c r="A109" s="25" t="s">
        <v>45</v>
      </c>
      <c r="B109" s="29" t="s">
        <v>212</v>
      </c>
      <c r="C109" s="29" t="s">
        <v>213</v>
      </c>
      <c r="D109" s="25" t="s">
        <v>47</v>
      </c>
      <c r="E109" s="30" t="s">
        <v>214</v>
      </c>
      <c r="F109" s="31" t="s">
        <v>100</v>
      </c>
      <c r="G109" s="32">
        <v>123.6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>
      <c r="A110" s="34" t="s">
        <v>50</v>
      </c>
      <c r="E110" s="35" t="s">
        <v>47</v>
      </c>
    </row>
    <row r="111" spans="1:5" ht="12.75">
      <c r="A111" s="38" t="s">
        <v>51</v>
      </c>
      <c r="E111" s="37" t="s">
        <v>105</v>
      </c>
    </row>
    <row r="112" spans="1:16" ht="25.5">
      <c r="A112" s="25" t="s">
        <v>45</v>
      </c>
      <c r="B112" s="29" t="s">
        <v>215</v>
      </c>
      <c r="C112" s="29" t="s">
        <v>216</v>
      </c>
      <c r="D112" s="25" t="s">
        <v>47</v>
      </c>
      <c r="E112" s="30" t="s">
        <v>217</v>
      </c>
      <c r="F112" s="31" t="s">
        <v>100</v>
      </c>
      <c r="G112" s="32">
        <v>123.6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25.5">
      <c r="A113" s="34" t="s">
        <v>50</v>
      </c>
      <c r="E113" s="35" t="s">
        <v>218</v>
      </c>
    </row>
    <row r="114" spans="1:5" ht="12.75">
      <c r="A114" s="38" t="s">
        <v>51</v>
      </c>
      <c r="E114" s="37" t="s">
        <v>105</v>
      </c>
    </row>
    <row r="115" spans="1:16" ht="12.75">
      <c r="A115" s="25" t="s">
        <v>45</v>
      </c>
      <c r="B115" s="29" t="s">
        <v>219</v>
      </c>
      <c r="C115" s="29" t="s">
        <v>220</v>
      </c>
      <c r="D115" s="25" t="s">
        <v>47</v>
      </c>
      <c r="E115" s="30" t="s">
        <v>221</v>
      </c>
      <c r="F115" s="31" t="s">
        <v>80</v>
      </c>
      <c r="G115" s="32">
        <v>38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25.5">
      <c r="A116" s="34" t="s">
        <v>50</v>
      </c>
      <c r="E116" s="35" t="s">
        <v>222</v>
      </c>
    </row>
    <row r="117" spans="1:5" ht="12.75">
      <c r="A117" s="38" t="s">
        <v>51</v>
      </c>
      <c r="E117" s="37" t="s">
        <v>105</v>
      </c>
    </row>
    <row r="118" spans="1:16" ht="12.75">
      <c r="A118" s="25" t="s">
        <v>45</v>
      </c>
      <c r="B118" s="29" t="s">
        <v>223</v>
      </c>
      <c r="C118" s="29" t="s">
        <v>224</v>
      </c>
      <c r="D118" s="25" t="s">
        <v>47</v>
      </c>
      <c r="E118" s="30" t="s">
        <v>225</v>
      </c>
      <c r="F118" s="31" t="s">
        <v>120</v>
      </c>
      <c r="G118" s="32">
        <v>1422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226</v>
      </c>
    </row>
    <row r="120" spans="1:5" ht="12.75">
      <c r="A120" s="38" t="s">
        <v>51</v>
      </c>
      <c r="E120" s="37" t="s">
        <v>108</v>
      </c>
    </row>
    <row r="121" spans="1:16" ht="12.75">
      <c r="A121" s="25" t="s">
        <v>45</v>
      </c>
      <c r="B121" s="29" t="s">
        <v>227</v>
      </c>
      <c r="C121" s="29" t="s">
        <v>228</v>
      </c>
      <c r="D121" s="25" t="s">
        <v>47</v>
      </c>
      <c r="E121" s="30" t="s">
        <v>229</v>
      </c>
      <c r="F121" s="31" t="s">
        <v>120</v>
      </c>
      <c r="G121" s="32">
        <v>22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12.75">
      <c r="A122" s="34" t="s">
        <v>50</v>
      </c>
      <c r="E122" s="35" t="s">
        <v>47</v>
      </c>
    </row>
    <row r="123" spans="1:5" ht="12.75">
      <c r="A123" s="38" t="s">
        <v>51</v>
      </c>
      <c r="E123" s="37" t="s">
        <v>47</v>
      </c>
    </row>
    <row r="124" spans="1:16" ht="12.75">
      <c r="A124" s="25" t="s">
        <v>45</v>
      </c>
      <c r="B124" s="29" t="s">
        <v>230</v>
      </c>
      <c r="C124" s="29" t="s">
        <v>231</v>
      </c>
      <c r="D124" s="25" t="s">
        <v>47</v>
      </c>
      <c r="E124" s="30" t="s">
        <v>232</v>
      </c>
      <c r="F124" s="31" t="s">
        <v>120</v>
      </c>
      <c r="G124" s="32">
        <v>22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12.75">
      <c r="A125" s="34" t="s">
        <v>50</v>
      </c>
      <c r="E125" s="35" t="s">
        <v>47</v>
      </c>
    </row>
    <row r="126" spans="1:5" ht="12.75">
      <c r="A126" s="38" t="s">
        <v>51</v>
      </c>
      <c r="E126" s="37" t="s">
        <v>47</v>
      </c>
    </row>
    <row r="127" spans="1:16" ht="12.75">
      <c r="A127" s="25" t="s">
        <v>45</v>
      </c>
      <c r="B127" s="29" t="s">
        <v>233</v>
      </c>
      <c r="C127" s="29" t="s">
        <v>234</v>
      </c>
      <c r="D127" s="25" t="s">
        <v>47</v>
      </c>
      <c r="E127" s="30" t="s">
        <v>235</v>
      </c>
      <c r="F127" s="31" t="s">
        <v>80</v>
      </c>
      <c r="G127" s="32">
        <v>6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12.75">
      <c r="A128" s="34" t="s">
        <v>50</v>
      </c>
      <c r="E128" s="35" t="s">
        <v>236</v>
      </c>
    </row>
    <row r="129" spans="1:5" ht="12.75">
      <c r="A129" s="36" t="s">
        <v>51</v>
      </c>
      <c r="E129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0+O8+O21+O49+O53+O57+O64+O77+O111+O124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237</v>
      </c>
      <c r="I3" s="39">
        <f>0+I8+I21+I49+I53+I57+I64+I77+I111+I124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237</v>
      </c>
      <c r="D4" s="6"/>
      <c r="E4" s="18" t="s">
        <v>238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</f>
      </c>
      <c r="R8">
        <f>0+O9+O12+O15+O18</f>
      </c>
    </row>
    <row r="9" spans="1:16" ht="12.75">
      <c r="A9" s="25" t="s">
        <v>45</v>
      </c>
      <c r="B9" s="29" t="s">
        <v>29</v>
      </c>
      <c r="C9" s="29" t="s">
        <v>239</v>
      </c>
      <c r="D9" s="25" t="s">
        <v>47</v>
      </c>
      <c r="E9" s="30" t="s">
        <v>85</v>
      </c>
      <c r="F9" s="31" t="s">
        <v>95</v>
      </c>
      <c r="G9" s="32">
        <v>50.784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240</v>
      </c>
    </row>
    <row r="11" spans="1:5" ht="51">
      <c r="A11" s="38" t="s">
        <v>51</v>
      </c>
      <c r="E11" s="37" t="s">
        <v>241</v>
      </c>
    </row>
    <row r="12" spans="1:16" ht="12.75">
      <c r="A12" s="25" t="s">
        <v>45</v>
      </c>
      <c r="B12" s="29" t="s">
        <v>23</v>
      </c>
      <c r="C12" s="29" t="s">
        <v>242</v>
      </c>
      <c r="D12" s="25" t="s">
        <v>47</v>
      </c>
      <c r="E12" s="30" t="s">
        <v>243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244</v>
      </c>
    </row>
    <row r="14" spans="1:5" ht="12.75">
      <c r="A14" s="38" t="s">
        <v>51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58</v>
      </c>
      <c r="D15" s="25" t="s">
        <v>47</v>
      </c>
      <c r="E15" s="30" t="s">
        <v>59</v>
      </c>
      <c r="F15" s="31" t="s">
        <v>49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12.75">
      <c r="A17" s="38" t="s">
        <v>51</v>
      </c>
      <c r="E17" s="37" t="s">
        <v>47</v>
      </c>
    </row>
    <row r="18" spans="1:16" ht="12.75">
      <c r="A18" s="25" t="s">
        <v>45</v>
      </c>
      <c r="B18" s="29" t="s">
        <v>33</v>
      </c>
      <c r="C18" s="29" t="s">
        <v>60</v>
      </c>
      <c r="D18" s="25" t="s">
        <v>47</v>
      </c>
      <c r="E18" s="30" t="s">
        <v>61</v>
      </c>
      <c r="F18" s="31" t="s">
        <v>49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245</v>
      </c>
    </row>
    <row r="20" spans="1:5" ht="12.75">
      <c r="A20" s="36" t="s">
        <v>51</v>
      </c>
      <c r="E20" s="37" t="s">
        <v>47</v>
      </c>
    </row>
    <row r="21" spans="1:18" ht="12.75" customHeight="1">
      <c r="A21" s="6" t="s">
        <v>43</v>
      </c>
      <c r="B21" s="6"/>
      <c r="C21" s="41" t="s">
        <v>29</v>
      </c>
      <c r="D21" s="6"/>
      <c r="E21" s="27" t="s">
        <v>77</v>
      </c>
      <c r="F21" s="6"/>
      <c r="G21" s="6"/>
      <c r="H21" s="6"/>
      <c r="I21" s="42">
        <f>0+Q21</f>
      </c>
      <c r="O21">
        <f>0+R21</f>
      </c>
      <c r="Q21">
        <f>0+I22+I25+I28+I31+I34+I37+I40+I43+I46</f>
      </c>
      <c r="R21">
        <f>0+O22+O25+O28+O31+O34+O37+O40+O43+O46</f>
      </c>
    </row>
    <row r="22" spans="1:16" ht="12.75">
      <c r="A22" s="25" t="s">
        <v>45</v>
      </c>
      <c r="B22" s="29" t="s">
        <v>35</v>
      </c>
      <c r="C22" s="29" t="s">
        <v>246</v>
      </c>
      <c r="D22" s="25" t="s">
        <v>47</v>
      </c>
      <c r="E22" s="30" t="s">
        <v>247</v>
      </c>
      <c r="F22" s="31" t="s">
        <v>95</v>
      </c>
      <c r="G22" s="32">
        <v>2.8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248</v>
      </c>
    </row>
    <row r="24" spans="1:5" ht="12.75">
      <c r="A24" s="38" t="s">
        <v>51</v>
      </c>
      <c r="E24" s="37" t="s">
        <v>249</v>
      </c>
    </row>
    <row r="25" spans="1:16" ht="25.5">
      <c r="A25" s="25" t="s">
        <v>45</v>
      </c>
      <c r="B25" s="29" t="s">
        <v>37</v>
      </c>
      <c r="C25" s="29" t="s">
        <v>250</v>
      </c>
      <c r="D25" s="25" t="s">
        <v>47</v>
      </c>
      <c r="E25" s="30" t="s">
        <v>251</v>
      </c>
      <c r="F25" s="31" t="s">
        <v>95</v>
      </c>
      <c r="G25" s="32">
        <v>2.8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252</v>
      </c>
    </row>
    <row r="27" spans="1:5" ht="12.75">
      <c r="A27" s="38" t="s">
        <v>51</v>
      </c>
      <c r="E27" s="37" t="s">
        <v>253</v>
      </c>
    </row>
    <row r="28" spans="1:16" ht="12.75">
      <c r="A28" s="25" t="s">
        <v>45</v>
      </c>
      <c r="B28" s="29" t="s">
        <v>66</v>
      </c>
      <c r="C28" s="29" t="s">
        <v>114</v>
      </c>
      <c r="D28" s="25" t="s">
        <v>47</v>
      </c>
      <c r="E28" s="30" t="s">
        <v>115</v>
      </c>
      <c r="F28" s="31" t="s">
        <v>95</v>
      </c>
      <c r="G28" s="32">
        <v>0.42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254</v>
      </c>
    </row>
    <row r="30" spans="1:5" ht="12.75">
      <c r="A30" s="38" t="s">
        <v>51</v>
      </c>
      <c r="E30" s="37" t="s">
        <v>255</v>
      </c>
    </row>
    <row r="31" spans="1:16" ht="12.75">
      <c r="A31" s="25" t="s">
        <v>45</v>
      </c>
      <c r="B31" s="29" t="s">
        <v>113</v>
      </c>
      <c r="C31" s="29" t="s">
        <v>256</v>
      </c>
      <c r="D31" s="25" t="s">
        <v>47</v>
      </c>
      <c r="E31" s="30" t="s">
        <v>257</v>
      </c>
      <c r="F31" s="31" t="s">
        <v>95</v>
      </c>
      <c r="G31" s="32">
        <v>50.784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258</v>
      </c>
    </row>
    <row r="33" spans="1:5" ht="51">
      <c r="A33" s="38" t="s">
        <v>51</v>
      </c>
      <c r="E33" s="37" t="s">
        <v>241</v>
      </c>
    </row>
    <row r="34" spans="1:16" ht="12.75">
      <c r="A34" s="25" t="s">
        <v>45</v>
      </c>
      <c r="B34" s="29" t="s">
        <v>40</v>
      </c>
      <c r="C34" s="29" t="s">
        <v>259</v>
      </c>
      <c r="D34" s="25" t="s">
        <v>47</v>
      </c>
      <c r="E34" s="30" t="s">
        <v>260</v>
      </c>
      <c r="F34" s="31" t="s">
        <v>95</v>
      </c>
      <c r="G34" s="32">
        <v>5.544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261</v>
      </c>
    </row>
    <row r="36" spans="1:5" ht="12.75">
      <c r="A36" s="38" t="s">
        <v>51</v>
      </c>
      <c r="E36" s="37" t="s">
        <v>262</v>
      </c>
    </row>
    <row r="37" spans="1:16" ht="12.75">
      <c r="A37" s="25" t="s">
        <v>45</v>
      </c>
      <c r="B37" s="29" t="s">
        <v>42</v>
      </c>
      <c r="C37" s="29" t="s">
        <v>263</v>
      </c>
      <c r="D37" s="25" t="s">
        <v>47</v>
      </c>
      <c r="E37" s="30" t="s">
        <v>264</v>
      </c>
      <c r="F37" s="31" t="s">
        <v>95</v>
      </c>
      <c r="G37" s="32">
        <v>123.975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265</v>
      </c>
    </row>
    <row r="39" spans="1:5" ht="38.25">
      <c r="A39" s="38" t="s">
        <v>51</v>
      </c>
      <c r="E39" s="37" t="s">
        <v>266</v>
      </c>
    </row>
    <row r="40" spans="1:16" ht="12.75">
      <c r="A40" s="25" t="s">
        <v>45</v>
      </c>
      <c r="B40" s="29" t="s">
        <v>123</v>
      </c>
      <c r="C40" s="29" t="s">
        <v>267</v>
      </c>
      <c r="D40" s="25" t="s">
        <v>47</v>
      </c>
      <c r="E40" s="30" t="s">
        <v>268</v>
      </c>
      <c r="F40" s="31" t="s">
        <v>95</v>
      </c>
      <c r="G40" s="32">
        <v>50.784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240</v>
      </c>
    </row>
    <row r="42" spans="1:5" ht="51">
      <c r="A42" s="38" t="s">
        <v>51</v>
      </c>
      <c r="E42" s="37" t="s">
        <v>241</v>
      </c>
    </row>
    <row r="43" spans="1:16" ht="12.75">
      <c r="A43" s="25" t="s">
        <v>45</v>
      </c>
      <c r="B43" s="29" t="s">
        <v>126</v>
      </c>
      <c r="C43" s="29" t="s">
        <v>269</v>
      </c>
      <c r="D43" s="25" t="s">
        <v>47</v>
      </c>
      <c r="E43" s="30" t="s">
        <v>270</v>
      </c>
      <c r="F43" s="31" t="s">
        <v>95</v>
      </c>
      <c r="G43" s="32">
        <v>78.735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38.25">
      <c r="A45" s="38" t="s">
        <v>51</v>
      </c>
      <c r="E45" s="37" t="s">
        <v>271</v>
      </c>
    </row>
    <row r="46" spans="1:16" ht="12.75">
      <c r="A46" s="25" t="s">
        <v>45</v>
      </c>
      <c r="B46" s="29" t="s">
        <v>130</v>
      </c>
      <c r="C46" s="29" t="s">
        <v>272</v>
      </c>
      <c r="D46" s="25" t="s">
        <v>47</v>
      </c>
      <c r="E46" s="30" t="s">
        <v>273</v>
      </c>
      <c r="F46" s="31" t="s">
        <v>95</v>
      </c>
      <c r="G46" s="32">
        <v>36.54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274</v>
      </c>
    </row>
    <row r="48" spans="1:5" ht="12.75">
      <c r="A48" s="36" t="s">
        <v>51</v>
      </c>
      <c r="E48" s="37" t="s">
        <v>275</v>
      </c>
    </row>
    <row r="49" spans="1:18" ht="12.75" customHeight="1">
      <c r="A49" s="6" t="s">
        <v>43</v>
      </c>
      <c r="B49" s="6"/>
      <c r="C49" s="41" t="s">
        <v>23</v>
      </c>
      <c r="D49" s="6"/>
      <c r="E49" s="27" t="s">
        <v>276</v>
      </c>
      <c r="F49" s="6"/>
      <c r="G49" s="6"/>
      <c r="H49" s="6"/>
      <c r="I49" s="42">
        <f>0+Q49</f>
      </c>
      <c r="O49">
        <f>0+R49</f>
      </c>
      <c r="Q49">
        <f>0+I50</f>
      </c>
      <c r="R49">
        <f>0+O50</f>
      </c>
    </row>
    <row r="50" spans="1:16" ht="12.75">
      <c r="A50" s="25" t="s">
        <v>45</v>
      </c>
      <c r="B50" s="29" t="s">
        <v>134</v>
      </c>
      <c r="C50" s="29" t="s">
        <v>277</v>
      </c>
      <c r="D50" s="25" t="s">
        <v>47</v>
      </c>
      <c r="E50" s="30" t="s">
        <v>278</v>
      </c>
      <c r="F50" s="31" t="s">
        <v>95</v>
      </c>
      <c r="G50" s="32">
        <v>5.544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279</v>
      </c>
    </row>
    <row r="52" spans="1:5" ht="12.75">
      <c r="A52" s="36" t="s">
        <v>51</v>
      </c>
      <c r="E52" s="37" t="s">
        <v>262</v>
      </c>
    </row>
    <row r="53" spans="1:18" ht="12.75" customHeight="1">
      <c r="A53" s="6" t="s">
        <v>43</v>
      </c>
      <c r="B53" s="6"/>
      <c r="C53" s="41" t="s">
        <v>22</v>
      </c>
      <c r="D53" s="6"/>
      <c r="E53" s="27" t="s">
        <v>148</v>
      </c>
      <c r="F53" s="6"/>
      <c r="G53" s="6"/>
      <c r="H53" s="6"/>
      <c r="I53" s="42">
        <f>0+Q53</f>
      </c>
      <c r="O53">
        <f>0+R53</f>
      </c>
      <c r="Q53">
        <f>0+I54</f>
      </c>
      <c r="R53">
        <f>0+O54</f>
      </c>
    </row>
    <row r="54" spans="1:16" ht="25.5">
      <c r="A54" s="25" t="s">
        <v>45</v>
      </c>
      <c r="B54" s="29" t="s">
        <v>137</v>
      </c>
      <c r="C54" s="29" t="s">
        <v>280</v>
      </c>
      <c r="D54" s="25" t="s">
        <v>47</v>
      </c>
      <c r="E54" s="30" t="s">
        <v>281</v>
      </c>
      <c r="F54" s="31" t="s">
        <v>95</v>
      </c>
      <c r="G54" s="32">
        <v>2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47</v>
      </c>
    </row>
    <row r="56" spans="1:5" ht="12.75">
      <c r="A56" s="36" t="s">
        <v>51</v>
      </c>
      <c r="E56" s="37" t="s">
        <v>47</v>
      </c>
    </row>
    <row r="57" spans="1:18" ht="12.75" customHeight="1">
      <c r="A57" s="6" t="s">
        <v>43</v>
      </c>
      <c r="B57" s="6"/>
      <c r="C57" s="41" t="s">
        <v>33</v>
      </c>
      <c r="D57" s="6"/>
      <c r="E57" s="27" t="s">
        <v>282</v>
      </c>
      <c r="F57" s="6"/>
      <c r="G57" s="6"/>
      <c r="H57" s="6"/>
      <c r="I57" s="42">
        <f>0+Q57</f>
      </c>
      <c r="O57">
        <f>0+R57</f>
      </c>
      <c r="Q57">
        <f>0+I58+I61</f>
      </c>
      <c r="R57">
        <f>0+O58+O61</f>
      </c>
    </row>
    <row r="58" spans="1:16" ht="12.75">
      <c r="A58" s="25" t="s">
        <v>45</v>
      </c>
      <c r="B58" s="29" t="s">
        <v>141</v>
      </c>
      <c r="C58" s="29" t="s">
        <v>283</v>
      </c>
      <c r="D58" s="25" t="s">
        <v>47</v>
      </c>
      <c r="E58" s="30" t="s">
        <v>284</v>
      </c>
      <c r="F58" s="31" t="s">
        <v>95</v>
      </c>
      <c r="G58" s="32">
        <v>1.755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285</v>
      </c>
    </row>
    <row r="60" spans="1:5" ht="12.75">
      <c r="A60" s="38" t="s">
        <v>51</v>
      </c>
      <c r="E60" s="37" t="s">
        <v>286</v>
      </c>
    </row>
    <row r="61" spans="1:16" ht="12.75">
      <c r="A61" s="25" t="s">
        <v>45</v>
      </c>
      <c r="B61" s="29" t="s">
        <v>144</v>
      </c>
      <c r="C61" s="29" t="s">
        <v>287</v>
      </c>
      <c r="D61" s="25" t="s">
        <v>47</v>
      </c>
      <c r="E61" s="30" t="s">
        <v>288</v>
      </c>
      <c r="F61" s="31" t="s">
        <v>100</v>
      </c>
      <c r="G61" s="32">
        <v>2.8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289</v>
      </c>
    </row>
    <row r="63" spans="1:5" ht="12.75">
      <c r="A63" s="36" t="s">
        <v>51</v>
      </c>
      <c r="E63" s="37" t="s">
        <v>290</v>
      </c>
    </row>
    <row r="64" spans="1:18" ht="12.75" customHeight="1">
      <c r="A64" s="6" t="s">
        <v>43</v>
      </c>
      <c r="B64" s="6"/>
      <c r="C64" s="41" t="s">
        <v>35</v>
      </c>
      <c r="D64" s="6"/>
      <c r="E64" s="27" t="s">
        <v>158</v>
      </c>
      <c r="F64" s="6"/>
      <c r="G64" s="6"/>
      <c r="H64" s="6"/>
      <c r="I64" s="42">
        <f>0+Q64</f>
      </c>
      <c r="O64">
        <f>0+R64</f>
      </c>
      <c r="Q64">
        <f>0+I65+I68+I71+I74</f>
      </c>
      <c r="R64">
        <f>0+O65+O68+O71+O74</f>
      </c>
    </row>
    <row r="65" spans="1:16" ht="12.75">
      <c r="A65" s="25" t="s">
        <v>45</v>
      </c>
      <c r="B65" s="29" t="s">
        <v>149</v>
      </c>
      <c r="C65" s="29" t="s">
        <v>291</v>
      </c>
      <c r="D65" s="25" t="s">
        <v>47</v>
      </c>
      <c r="E65" s="30" t="s">
        <v>292</v>
      </c>
      <c r="F65" s="31" t="s">
        <v>100</v>
      </c>
      <c r="G65" s="32">
        <v>16.8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47</v>
      </c>
    </row>
    <row r="67" spans="1:5" ht="12.75">
      <c r="A67" s="38" t="s">
        <v>51</v>
      </c>
      <c r="E67" s="37" t="s">
        <v>293</v>
      </c>
    </row>
    <row r="68" spans="1:16" ht="12.75">
      <c r="A68" s="25" t="s">
        <v>45</v>
      </c>
      <c r="B68" s="29" t="s">
        <v>154</v>
      </c>
      <c r="C68" s="29" t="s">
        <v>294</v>
      </c>
      <c r="D68" s="25" t="s">
        <v>47</v>
      </c>
      <c r="E68" s="30" t="s">
        <v>295</v>
      </c>
      <c r="F68" s="31" t="s">
        <v>100</v>
      </c>
      <c r="G68" s="32">
        <v>7</v>
      </c>
      <c r="H68" s="33">
        <v>0</v>
      </c>
      <c r="I68" s="33">
        <f>ROUND(ROUND(H68,2)*ROUND(G68,3),2)</f>
      </c>
      <c r="O68">
        <f>(I68*21)/100</f>
      </c>
      <c r="P68" t="s">
        <v>23</v>
      </c>
    </row>
    <row r="69" spans="1:5" ht="12.75">
      <c r="A69" s="34" t="s">
        <v>50</v>
      </c>
      <c r="E69" s="35" t="s">
        <v>296</v>
      </c>
    </row>
    <row r="70" spans="1:5" ht="12.75">
      <c r="A70" s="38" t="s">
        <v>51</v>
      </c>
      <c r="E70" s="37" t="s">
        <v>297</v>
      </c>
    </row>
    <row r="71" spans="1:16" ht="12.75">
      <c r="A71" s="25" t="s">
        <v>45</v>
      </c>
      <c r="B71" s="29" t="s">
        <v>159</v>
      </c>
      <c r="C71" s="29" t="s">
        <v>298</v>
      </c>
      <c r="D71" s="25" t="s">
        <v>47</v>
      </c>
      <c r="E71" s="30" t="s">
        <v>299</v>
      </c>
      <c r="F71" s="31" t="s">
        <v>95</v>
      </c>
      <c r="G71" s="32">
        <v>0.28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296</v>
      </c>
    </row>
    <row r="73" spans="1:5" ht="12.75">
      <c r="A73" s="38" t="s">
        <v>51</v>
      </c>
      <c r="E73" s="37" t="s">
        <v>300</v>
      </c>
    </row>
    <row r="74" spans="1:16" ht="12.75">
      <c r="A74" s="25" t="s">
        <v>45</v>
      </c>
      <c r="B74" s="29" t="s">
        <v>163</v>
      </c>
      <c r="C74" s="29" t="s">
        <v>301</v>
      </c>
      <c r="D74" s="25" t="s">
        <v>47</v>
      </c>
      <c r="E74" s="30" t="s">
        <v>302</v>
      </c>
      <c r="F74" s="31" t="s">
        <v>100</v>
      </c>
      <c r="G74" s="32">
        <v>7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303</v>
      </c>
    </row>
    <row r="76" spans="1:5" ht="12.75">
      <c r="A76" s="36" t="s">
        <v>51</v>
      </c>
      <c r="E76" s="37" t="s">
        <v>297</v>
      </c>
    </row>
    <row r="77" spans="1:18" ht="12.75" customHeight="1">
      <c r="A77" s="6" t="s">
        <v>43</v>
      </c>
      <c r="B77" s="6"/>
      <c r="C77" s="41" t="s">
        <v>66</v>
      </c>
      <c r="D77" s="6"/>
      <c r="E77" s="27" t="s">
        <v>304</v>
      </c>
      <c r="F77" s="6"/>
      <c r="G77" s="6"/>
      <c r="H77" s="6"/>
      <c r="I77" s="42">
        <f>0+Q77</f>
      </c>
      <c r="O77">
        <f>0+R77</f>
      </c>
      <c r="Q77">
        <f>0+I78+I81+I84+I87+I90+I93+I96+I99+I102+I105+I108</f>
      </c>
      <c r="R77">
        <f>0+O78+O81+O84+O87+O90+O93+O96+O99+O102+O105+O108</f>
      </c>
    </row>
    <row r="78" spans="1:16" ht="12.75">
      <c r="A78" s="25" t="s">
        <v>45</v>
      </c>
      <c r="B78" s="29" t="s">
        <v>167</v>
      </c>
      <c r="C78" s="29" t="s">
        <v>305</v>
      </c>
      <c r="D78" s="25" t="s">
        <v>47</v>
      </c>
      <c r="E78" s="30" t="s">
        <v>306</v>
      </c>
      <c r="F78" s="31" t="s">
        <v>120</v>
      </c>
      <c r="G78" s="32">
        <v>580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307</v>
      </c>
    </row>
    <row r="80" spans="1:5" ht="12.75">
      <c r="A80" s="38" t="s">
        <v>51</v>
      </c>
      <c r="E80" s="37" t="s">
        <v>308</v>
      </c>
    </row>
    <row r="81" spans="1:16" ht="12.75">
      <c r="A81" s="25" t="s">
        <v>45</v>
      </c>
      <c r="B81" s="29" t="s">
        <v>171</v>
      </c>
      <c r="C81" s="29" t="s">
        <v>309</v>
      </c>
      <c r="D81" s="25" t="s">
        <v>47</v>
      </c>
      <c r="E81" s="30" t="s">
        <v>310</v>
      </c>
      <c r="F81" s="31" t="s">
        <v>120</v>
      </c>
      <c r="G81" s="32">
        <v>590.5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25.5">
      <c r="A82" s="34" t="s">
        <v>50</v>
      </c>
      <c r="E82" s="35" t="s">
        <v>311</v>
      </c>
    </row>
    <row r="83" spans="1:5" ht="12.75">
      <c r="A83" s="38" t="s">
        <v>51</v>
      </c>
      <c r="E83" s="37" t="s">
        <v>312</v>
      </c>
    </row>
    <row r="84" spans="1:16" ht="12.75">
      <c r="A84" s="25" t="s">
        <v>45</v>
      </c>
      <c r="B84" s="29" t="s">
        <v>175</v>
      </c>
      <c r="C84" s="29" t="s">
        <v>313</v>
      </c>
      <c r="D84" s="25" t="s">
        <v>47</v>
      </c>
      <c r="E84" s="30" t="s">
        <v>314</v>
      </c>
      <c r="F84" s="31" t="s">
        <v>120</v>
      </c>
      <c r="G84" s="32">
        <v>21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51">
      <c r="A85" s="34" t="s">
        <v>50</v>
      </c>
      <c r="E85" s="35" t="s">
        <v>315</v>
      </c>
    </row>
    <row r="86" spans="1:5" ht="12.75">
      <c r="A86" s="38" t="s">
        <v>51</v>
      </c>
      <c r="E86" s="37" t="s">
        <v>316</v>
      </c>
    </row>
    <row r="87" spans="1:16" ht="12.75">
      <c r="A87" s="25" t="s">
        <v>45</v>
      </c>
      <c r="B87" s="29" t="s">
        <v>179</v>
      </c>
      <c r="C87" s="29" t="s">
        <v>317</v>
      </c>
      <c r="D87" s="25" t="s">
        <v>47</v>
      </c>
      <c r="E87" s="30" t="s">
        <v>318</v>
      </c>
      <c r="F87" s="31" t="s">
        <v>120</v>
      </c>
      <c r="G87" s="32">
        <v>84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25.5">
      <c r="A88" s="34" t="s">
        <v>50</v>
      </c>
      <c r="E88" s="35" t="s">
        <v>319</v>
      </c>
    </row>
    <row r="89" spans="1:5" ht="12.75">
      <c r="A89" s="38" t="s">
        <v>51</v>
      </c>
      <c r="E89" s="37" t="s">
        <v>320</v>
      </c>
    </row>
    <row r="90" spans="1:16" ht="12.75">
      <c r="A90" s="25" t="s">
        <v>45</v>
      </c>
      <c r="B90" s="29" t="s">
        <v>183</v>
      </c>
      <c r="C90" s="29" t="s">
        <v>321</v>
      </c>
      <c r="D90" s="25" t="s">
        <v>47</v>
      </c>
      <c r="E90" s="30" t="s">
        <v>322</v>
      </c>
      <c r="F90" s="31" t="s">
        <v>120</v>
      </c>
      <c r="G90" s="32">
        <v>682.5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25.5">
      <c r="A91" s="34" t="s">
        <v>50</v>
      </c>
      <c r="E91" s="35" t="s">
        <v>323</v>
      </c>
    </row>
    <row r="92" spans="1:5" ht="12.75">
      <c r="A92" s="38" t="s">
        <v>51</v>
      </c>
      <c r="E92" s="37" t="s">
        <v>324</v>
      </c>
    </row>
    <row r="93" spans="1:16" ht="25.5">
      <c r="A93" s="25" t="s">
        <v>45</v>
      </c>
      <c r="B93" s="29" t="s">
        <v>188</v>
      </c>
      <c r="C93" s="29" t="s">
        <v>325</v>
      </c>
      <c r="D93" s="25" t="s">
        <v>47</v>
      </c>
      <c r="E93" s="30" t="s">
        <v>326</v>
      </c>
      <c r="F93" s="31" t="s">
        <v>80</v>
      </c>
      <c r="G93" s="32">
        <v>8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>
      <c r="A94" s="34" t="s">
        <v>50</v>
      </c>
      <c r="E94" s="35" t="s">
        <v>327</v>
      </c>
    </row>
    <row r="95" spans="1:5" ht="12.75">
      <c r="A95" s="38" t="s">
        <v>51</v>
      </c>
      <c r="E95" s="37" t="s">
        <v>47</v>
      </c>
    </row>
    <row r="96" spans="1:16" ht="12.75">
      <c r="A96" s="25" t="s">
        <v>45</v>
      </c>
      <c r="B96" s="29" t="s">
        <v>192</v>
      </c>
      <c r="C96" s="29" t="s">
        <v>328</v>
      </c>
      <c r="D96" s="25" t="s">
        <v>47</v>
      </c>
      <c r="E96" s="30" t="s">
        <v>329</v>
      </c>
      <c r="F96" s="31" t="s">
        <v>80</v>
      </c>
      <c r="G96" s="32">
        <v>14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330</v>
      </c>
    </row>
    <row r="98" spans="1:5" ht="12.75">
      <c r="A98" s="38" t="s">
        <v>51</v>
      </c>
      <c r="E98" s="37" t="s">
        <v>47</v>
      </c>
    </row>
    <row r="99" spans="1:16" ht="12.75">
      <c r="A99" s="25" t="s">
        <v>45</v>
      </c>
      <c r="B99" s="29" t="s">
        <v>196</v>
      </c>
      <c r="C99" s="29" t="s">
        <v>331</v>
      </c>
      <c r="D99" s="25" t="s">
        <v>332</v>
      </c>
      <c r="E99" s="30" t="s">
        <v>333</v>
      </c>
      <c r="F99" s="31" t="s">
        <v>80</v>
      </c>
      <c r="G99" s="32">
        <v>14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334</v>
      </c>
    </row>
    <row r="101" spans="1:5" ht="12.75">
      <c r="A101" s="38" t="s">
        <v>51</v>
      </c>
      <c r="E101" s="37" t="s">
        <v>47</v>
      </c>
    </row>
    <row r="102" spans="1:16" ht="12.75">
      <c r="A102" s="25" t="s">
        <v>45</v>
      </c>
      <c r="B102" s="29" t="s">
        <v>200</v>
      </c>
      <c r="C102" s="29" t="s">
        <v>331</v>
      </c>
      <c r="D102" s="25" t="s">
        <v>335</v>
      </c>
      <c r="E102" s="30" t="s">
        <v>333</v>
      </c>
      <c r="F102" s="31" t="s">
        <v>80</v>
      </c>
      <c r="G102" s="32">
        <v>2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336</v>
      </c>
    </row>
    <row r="104" spans="1:5" ht="12.75">
      <c r="A104" s="38" t="s">
        <v>51</v>
      </c>
      <c r="E104" s="37" t="s">
        <v>47</v>
      </c>
    </row>
    <row r="105" spans="1:16" ht="12.75">
      <c r="A105" s="25" t="s">
        <v>45</v>
      </c>
      <c r="B105" s="29" t="s">
        <v>205</v>
      </c>
      <c r="C105" s="29" t="s">
        <v>337</v>
      </c>
      <c r="D105" s="25" t="s">
        <v>47</v>
      </c>
      <c r="E105" s="30" t="s">
        <v>338</v>
      </c>
      <c r="F105" s="31" t="s">
        <v>80</v>
      </c>
      <c r="G105" s="32">
        <v>14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47</v>
      </c>
    </row>
    <row r="107" spans="1:5" ht="12.75">
      <c r="A107" s="38" t="s">
        <v>51</v>
      </c>
      <c r="E107" s="37" t="s">
        <v>47</v>
      </c>
    </row>
    <row r="108" spans="1:16" ht="25.5">
      <c r="A108" s="25" t="s">
        <v>45</v>
      </c>
      <c r="B108" s="29" t="s">
        <v>208</v>
      </c>
      <c r="C108" s="29" t="s">
        <v>339</v>
      </c>
      <c r="D108" s="25" t="s">
        <v>47</v>
      </c>
      <c r="E108" s="30" t="s">
        <v>340</v>
      </c>
      <c r="F108" s="31" t="s">
        <v>80</v>
      </c>
      <c r="G108" s="32">
        <v>1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47</v>
      </c>
    </row>
    <row r="110" spans="1:5" ht="12.75">
      <c r="A110" s="36" t="s">
        <v>51</v>
      </c>
      <c r="E110" s="37" t="s">
        <v>47</v>
      </c>
    </row>
    <row r="111" spans="1:18" ht="12.75" customHeight="1">
      <c r="A111" s="6" t="s">
        <v>43</v>
      </c>
      <c r="B111" s="6"/>
      <c r="C111" s="41" t="s">
        <v>113</v>
      </c>
      <c r="D111" s="6"/>
      <c r="E111" s="27" t="s">
        <v>341</v>
      </c>
      <c r="F111" s="6"/>
      <c r="G111" s="6"/>
      <c r="H111" s="6"/>
      <c r="I111" s="42">
        <f>0+Q111</f>
      </c>
      <c r="O111">
        <f>0+R111</f>
      </c>
      <c r="Q111">
        <f>0+I112+I115+I118+I121</f>
      </c>
      <c r="R111">
        <f>0+O112+O115+O118+O121</f>
      </c>
    </row>
    <row r="112" spans="1:16" ht="12.75">
      <c r="A112" s="25" t="s">
        <v>45</v>
      </c>
      <c r="B112" s="29" t="s">
        <v>212</v>
      </c>
      <c r="C112" s="29" t="s">
        <v>342</v>
      </c>
      <c r="D112" s="25" t="s">
        <v>47</v>
      </c>
      <c r="E112" s="30" t="s">
        <v>343</v>
      </c>
      <c r="F112" s="31" t="s">
        <v>120</v>
      </c>
      <c r="G112" s="32">
        <v>84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12.75">
      <c r="A113" s="34" t="s">
        <v>50</v>
      </c>
      <c r="E113" s="35" t="s">
        <v>344</v>
      </c>
    </row>
    <row r="114" spans="1:5" ht="12.75">
      <c r="A114" s="38" t="s">
        <v>51</v>
      </c>
      <c r="E114" s="37" t="s">
        <v>345</v>
      </c>
    </row>
    <row r="115" spans="1:16" ht="12.75">
      <c r="A115" s="25" t="s">
        <v>45</v>
      </c>
      <c r="B115" s="29" t="s">
        <v>215</v>
      </c>
      <c r="C115" s="29" t="s">
        <v>346</v>
      </c>
      <c r="D115" s="25" t="s">
        <v>47</v>
      </c>
      <c r="E115" s="30" t="s">
        <v>347</v>
      </c>
      <c r="F115" s="31" t="s">
        <v>120</v>
      </c>
      <c r="G115" s="32">
        <v>128.7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25.5">
      <c r="A116" s="34" t="s">
        <v>50</v>
      </c>
      <c r="E116" s="35" t="s">
        <v>348</v>
      </c>
    </row>
    <row r="117" spans="1:5" ht="12.75">
      <c r="A117" s="38" t="s">
        <v>51</v>
      </c>
      <c r="E117" s="37" t="s">
        <v>349</v>
      </c>
    </row>
    <row r="118" spans="1:16" ht="12.75">
      <c r="A118" s="25" t="s">
        <v>45</v>
      </c>
      <c r="B118" s="29" t="s">
        <v>219</v>
      </c>
      <c r="C118" s="29" t="s">
        <v>350</v>
      </c>
      <c r="D118" s="25" t="s">
        <v>47</v>
      </c>
      <c r="E118" s="30" t="s">
        <v>351</v>
      </c>
      <c r="F118" s="31" t="s">
        <v>120</v>
      </c>
      <c r="G118" s="32">
        <v>11.2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352</v>
      </c>
    </row>
    <row r="120" spans="1:5" ht="12.75">
      <c r="A120" s="38" t="s">
        <v>51</v>
      </c>
      <c r="E120" s="37" t="s">
        <v>353</v>
      </c>
    </row>
    <row r="121" spans="1:16" ht="12.75">
      <c r="A121" s="25" t="s">
        <v>45</v>
      </c>
      <c r="B121" s="29" t="s">
        <v>223</v>
      </c>
      <c r="C121" s="29" t="s">
        <v>354</v>
      </c>
      <c r="D121" s="25" t="s">
        <v>47</v>
      </c>
      <c r="E121" s="30" t="s">
        <v>355</v>
      </c>
      <c r="F121" s="31" t="s">
        <v>95</v>
      </c>
      <c r="G121" s="32">
        <v>7.02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12.75">
      <c r="A122" s="34" t="s">
        <v>50</v>
      </c>
      <c r="E122" s="35" t="s">
        <v>47</v>
      </c>
    </row>
    <row r="123" spans="1:5" ht="12.75">
      <c r="A123" s="36" t="s">
        <v>51</v>
      </c>
      <c r="E123" s="37" t="s">
        <v>356</v>
      </c>
    </row>
    <row r="124" spans="1:18" ht="12.75" customHeight="1">
      <c r="A124" s="6" t="s">
        <v>43</v>
      </c>
      <c r="B124" s="6"/>
      <c r="C124" s="41" t="s">
        <v>40</v>
      </c>
      <c r="D124" s="6"/>
      <c r="E124" s="27" t="s">
        <v>187</v>
      </c>
      <c r="F124" s="6"/>
      <c r="G124" s="6"/>
      <c r="H124" s="6"/>
      <c r="I124" s="42">
        <f>0+Q124</f>
      </c>
      <c r="O124">
        <f>0+R124</f>
      </c>
      <c r="Q124">
        <f>0+I125</f>
      </c>
      <c r="R124">
        <f>0+O125</f>
      </c>
    </row>
    <row r="125" spans="1:16" ht="12.75">
      <c r="A125" s="25" t="s">
        <v>45</v>
      </c>
      <c r="B125" s="29" t="s">
        <v>227</v>
      </c>
      <c r="C125" s="29" t="s">
        <v>357</v>
      </c>
      <c r="D125" s="25" t="s">
        <v>47</v>
      </c>
      <c r="E125" s="30" t="s">
        <v>358</v>
      </c>
      <c r="F125" s="31" t="s">
        <v>95</v>
      </c>
      <c r="G125" s="32">
        <v>2</v>
      </c>
      <c r="H125" s="33">
        <v>0</v>
      </c>
      <c r="I125" s="33">
        <f>ROUND(ROUND(H125,2)*ROUND(G125,3),2)</f>
      </c>
      <c r="O125">
        <f>(I125*21)/100</f>
      </c>
      <c r="P125" t="s">
        <v>23</v>
      </c>
    </row>
    <row r="126" spans="1:5" ht="12.75">
      <c r="A126" s="34" t="s">
        <v>50</v>
      </c>
      <c r="E126" s="35" t="s">
        <v>359</v>
      </c>
    </row>
    <row r="127" spans="1:5" ht="12.75">
      <c r="A127" s="36" t="s">
        <v>51</v>
      </c>
      <c r="E127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